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255" yWindow="75" windowWidth="20730" windowHeight="4905" tabRatio="647" activeTab="4"/>
  </bookViews>
  <sheets>
    <sheet name="2017年" sheetId="28" r:id="rId1"/>
    <sheet name="1月份" sheetId="27" r:id="rId2"/>
    <sheet name="2月份" sheetId="30" r:id="rId3"/>
    <sheet name="3月份" sheetId="31" r:id="rId4"/>
    <sheet name="4月份" sheetId="32" r:id="rId5"/>
    <sheet name="5月份" sheetId="33" r:id="rId6"/>
    <sheet name="6月份" sheetId="34" r:id="rId7"/>
    <sheet name="7月份" sheetId="37" r:id="rId8"/>
    <sheet name="8月份" sheetId="36" r:id="rId9"/>
    <sheet name="9月份" sheetId="35" r:id="rId10"/>
    <sheet name="10月份" sheetId="38" r:id="rId11"/>
    <sheet name="11月份" sheetId="39" r:id="rId12"/>
    <sheet name="12月份" sheetId="40" r:id="rId13"/>
    <sheet name="计数表" sheetId="43" r:id="rId14"/>
  </sheets>
  <definedNames>
    <definedName name="_xlnm.Print_Titles" localSheetId="10">'10月份'!#REF!,'10月份'!#REF!</definedName>
    <definedName name="_xlnm.Print_Titles" localSheetId="11">'11月份'!#REF!,'11月份'!#REF!</definedName>
    <definedName name="_xlnm.Print_Titles" localSheetId="12">'12月份'!#REF!,'12月份'!#REF!</definedName>
    <definedName name="_xlnm.Print_Titles" localSheetId="1">'1月份'!#REF!,'1月份'!#REF!</definedName>
    <definedName name="_xlnm.Print_Titles" localSheetId="0">'2017年'!#REF!,'2017年'!#REF!</definedName>
    <definedName name="_xlnm.Print_Titles" localSheetId="2">'2月份'!#REF!,'2月份'!#REF!</definedName>
    <definedName name="_xlnm.Print_Titles" localSheetId="3">'3月份'!#REF!,'3月份'!#REF!</definedName>
    <definedName name="_xlnm.Print_Titles" localSheetId="4">'4月份'!#REF!,'4月份'!#REF!</definedName>
    <definedName name="_xlnm.Print_Titles" localSheetId="5">'5月份'!#REF!,'5月份'!#REF!</definedName>
    <definedName name="_xlnm.Print_Titles" localSheetId="6">'6月份'!#REF!,'6月份'!#REF!</definedName>
    <definedName name="_xlnm.Print_Titles" localSheetId="7">'7月份'!#REF!,'7月份'!#REF!</definedName>
    <definedName name="_xlnm.Print_Titles" localSheetId="8">'8月份'!#REF!,'8月份'!#REF!</definedName>
    <definedName name="_xlnm.Print_Titles" localSheetId="9">'9月份'!#REF!,'9月份'!#REF!</definedName>
  </definedNames>
  <calcPr calcId="124519"/>
</workbook>
</file>

<file path=xl/calcChain.xml><?xml version="1.0" encoding="utf-8"?>
<calcChain xmlns="http://schemas.openxmlformats.org/spreadsheetml/2006/main">
  <c r="F5" i="31"/>
  <c r="AI5" i="27"/>
  <c r="U18"/>
  <c r="U13"/>
  <c r="T13"/>
  <c r="AI12" i="40"/>
  <c r="AH12"/>
  <c r="AG12"/>
  <c r="AF12"/>
  <c r="AE12"/>
  <c r="AD12"/>
  <c r="AC12"/>
  <c r="AC13" s="1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AH12" i="39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AI12" i="38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AF12" i="35"/>
  <c r="AE12"/>
  <c r="AD12"/>
  <c r="AC12"/>
  <c r="AB12"/>
  <c r="AA12"/>
  <c r="Z12"/>
  <c r="Y12"/>
  <c r="X12"/>
  <c r="T12"/>
  <c r="P12"/>
  <c r="L12"/>
  <c r="H12"/>
  <c r="AI12" i="36"/>
  <c r="AE12"/>
  <c r="AA12"/>
  <c r="W12"/>
  <c r="S12"/>
  <c r="O12"/>
  <c r="K12"/>
  <c r="G12"/>
  <c r="AH12" i="37"/>
  <c r="V12"/>
  <c r="R12"/>
  <c r="N12"/>
  <c r="J12"/>
  <c r="W19" i="35"/>
  <c r="O12" l="1"/>
  <c r="O13" s="1"/>
  <c r="J12" i="36"/>
  <c r="J13" s="1"/>
  <c r="H12"/>
  <c r="D33" l="1"/>
  <c r="M22" i="43" l="1"/>
  <c r="L22"/>
  <c r="K22"/>
  <c r="J22"/>
  <c r="I22"/>
  <c r="H22"/>
  <c r="G22"/>
  <c r="F22"/>
  <c r="E22"/>
  <c r="D22"/>
  <c r="C22"/>
  <c r="B22"/>
  <c r="B25" s="1"/>
  <c r="M21"/>
  <c r="L21"/>
  <c r="K21"/>
  <c r="J21"/>
  <c r="I21"/>
  <c r="H21"/>
  <c r="G21"/>
  <c r="F21"/>
  <c r="E21"/>
  <c r="D21"/>
  <c r="C21"/>
  <c r="B21"/>
  <c r="B24" s="1"/>
  <c r="M4"/>
  <c r="L4"/>
  <c r="K4"/>
  <c r="J4"/>
  <c r="I4"/>
  <c r="H4"/>
  <c r="G4"/>
  <c r="F4"/>
  <c r="E4"/>
  <c r="D4"/>
  <c r="C4"/>
  <c r="B4"/>
  <c r="B7" s="1"/>
  <c r="M13"/>
  <c r="L13"/>
  <c r="K13"/>
  <c r="J13"/>
  <c r="I13"/>
  <c r="H13"/>
  <c r="G13"/>
  <c r="F13"/>
  <c r="E13"/>
  <c r="D13"/>
  <c r="C13"/>
  <c r="B13"/>
  <c r="B16" s="1"/>
  <c r="M12"/>
  <c r="L12"/>
  <c r="K12"/>
  <c r="J12"/>
  <c r="I12"/>
  <c r="H12"/>
  <c r="G12"/>
  <c r="F12"/>
  <c r="E12"/>
  <c r="D12"/>
  <c r="C12"/>
  <c r="B12"/>
  <c r="B15" s="1"/>
  <c r="B3"/>
  <c r="B6" s="1"/>
  <c r="M3"/>
  <c r="L3"/>
  <c r="K3"/>
  <c r="J3"/>
  <c r="I3"/>
  <c r="H3"/>
  <c r="G3"/>
  <c r="F3"/>
  <c r="E3"/>
  <c r="D3"/>
  <c r="C3"/>
  <c r="E12" i="37"/>
  <c r="C25" i="43" l="1"/>
  <c r="D25" s="1"/>
  <c r="E25" s="1"/>
  <c r="F25" s="1"/>
  <c r="G25" s="1"/>
  <c r="H25" s="1"/>
  <c r="I25" s="1"/>
  <c r="J25" s="1"/>
  <c r="K25" s="1"/>
  <c r="L25" s="1"/>
  <c r="M25" s="1"/>
  <c r="B8"/>
  <c r="C8" i="27" s="1"/>
  <c r="B17" i="43"/>
  <c r="C9" i="27" s="1"/>
  <c r="C15" i="43"/>
  <c r="B26"/>
  <c r="C10" i="27" s="1"/>
  <c r="C24" i="43"/>
  <c r="C6"/>
  <c r="C7"/>
  <c r="C16"/>
  <c r="D29" i="32"/>
  <c r="G29" i="28" s="1"/>
  <c r="D9" i="40"/>
  <c r="O9" i="28" s="1"/>
  <c r="D10" i="40"/>
  <c r="O10" i="28" s="1"/>
  <c r="D8" i="40"/>
  <c r="O8" i="28" s="1"/>
  <c r="D9" i="39"/>
  <c r="N9" i="28" s="1"/>
  <c r="D10" i="39"/>
  <c r="N10" i="28" s="1"/>
  <c r="D8" i="39"/>
  <c r="N8" i="28" s="1"/>
  <c r="D9" i="38"/>
  <c r="M9" i="28" s="1"/>
  <c r="D10" i="38"/>
  <c r="M10" i="28" s="1"/>
  <c r="D8" i="38"/>
  <c r="M8" i="28" s="1"/>
  <c r="D9" i="35"/>
  <c r="L9" i="28" s="1"/>
  <c r="D10" i="35"/>
  <c r="L10" i="28" s="1"/>
  <c r="D8" i="35"/>
  <c r="L8" i="28" s="1"/>
  <c r="D9" i="36"/>
  <c r="K9" i="28" s="1"/>
  <c r="D10" i="36"/>
  <c r="K10" i="28" s="1"/>
  <c r="D8" i="36"/>
  <c r="K8" i="28" s="1"/>
  <c r="D9" i="37"/>
  <c r="J9" i="28" s="1"/>
  <c r="D10" i="37"/>
  <c r="J10" i="28" s="1"/>
  <c r="D8" i="37"/>
  <c r="J8" i="28" s="1"/>
  <c r="D9" i="34"/>
  <c r="I9" i="28" s="1"/>
  <c r="D10" i="34"/>
  <c r="I10" i="28" s="1"/>
  <c r="D8" i="34"/>
  <c r="I8" i="28" s="1"/>
  <c r="D9" i="33"/>
  <c r="H9" i="28" s="1"/>
  <c r="D10" i="33"/>
  <c r="H10" i="28" s="1"/>
  <c r="D8" i="33"/>
  <c r="H8" i="28" s="1"/>
  <c r="D9" i="32"/>
  <c r="G9" i="28" s="1"/>
  <c r="D10" i="32"/>
  <c r="G10" i="28" s="1"/>
  <c r="D8" i="32"/>
  <c r="G8" i="28" s="1"/>
  <c r="D9" i="31"/>
  <c r="F9" i="28" s="1"/>
  <c r="D10" i="31"/>
  <c r="F10" i="28" s="1"/>
  <c r="D8" i="31"/>
  <c r="F8" i="28" s="1"/>
  <c r="D9" i="30"/>
  <c r="E9" i="28" s="1"/>
  <c r="D10" i="30"/>
  <c r="E10" i="28" s="1"/>
  <c r="D8" i="30"/>
  <c r="E8" i="28" s="1"/>
  <c r="D9" i="27"/>
  <c r="D9" i="28" s="1"/>
  <c r="D10" i="27"/>
  <c r="D10" i="28" s="1"/>
  <c r="D8" i="27"/>
  <c r="D8" i="28" s="1"/>
  <c r="D32" i="40"/>
  <c r="O32" i="28" s="1"/>
  <c r="D31" i="40"/>
  <c r="O31" i="28" s="1"/>
  <c r="D29" i="40"/>
  <c r="O29" i="28" s="1"/>
  <c r="D28" i="40"/>
  <c r="O28" i="28" s="1"/>
  <c r="D26" i="40"/>
  <c r="O26" i="28" s="1"/>
  <c r="D25" i="40"/>
  <c r="O25" i="28" s="1"/>
  <c r="D23" i="40"/>
  <c r="O23" i="28" s="1"/>
  <c r="D22" i="40"/>
  <c r="O22" i="28" s="1"/>
  <c r="D20" i="40"/>
  <c r="O20" i="28" s="1"/>
  <c r="AI19" i="40"/>
  <c r="AH19"/>
  <c r="AC19"/>
  <c r="AA19"/>
  <c r="W19"/>
  <c r="U19"/>
  <c r="S19"/>
  <c r="Q19"/>
  <c r="N19"/>
  <c r="M19"/>
  <c r="I19"/>
  <c r="G19"/>
  <c r="F19"/>
  <c r="E19"/>
  <c r="D16"/>
  <c r="O16" i="28" s="1"/>
  <c r="D15" i="40"/>
  <c r="O15" i="28" s="1"/>
  <c r="D14" i="40"/>
  <c r="O14" i="28" s="1"/>
  <c r="AI18" i="40"/>
  <c r="AH18"/>
  <c r="AG19"/>
  <c r="AF13"/>
  <c r="AD19"/>
  <c r="AC18"/>
  <c r="AB13"/>
  <c r="Z19"/>
  <c r="X13"/>
  <c r="V19"/>
  <c r="T13"/>
  <c r="P13"/>
  <c r="L13"/>
  <c r="J19"/>
  <c r="H13"/>
  <c r="D7"/>
  <c r="O7" i="28" s="1"/>
  <c r="D6" i="40"/>
  <c r="O6" i="28" s="1"/>
  <c r="AI5" i="40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32" i="39"/>
  <c r="N32" i="28" s="1"/>
  <c r="D31" i="39"/>
  <c r="N31" i="28" s="1"/>
  <c r="D29" i="39"/>
  <c r="N29" i="28" s="1"/>
  <c r="D28" i="39"/>
  <c r="N28" i="28" s="1"/>
  <c r="D26" i="39"/>
  <c r="N26" i="28" s="1"/>
  <c r="D25" i="39"/>
  <c r="N25" i="28" s="1"/>
  <c r="D23" i="39"/>
  <c r="N23" i="28" s="1"/>
  <c r="D22" i="39"/>
  <c r="N22" i="28" s="1"/>
  <c r="D20" i="39"/>
  <c r="N20" i="28" s="1"/>
  <c r="AF19" i="39"/>
  <c r="AE19"/>
  <c r="AD19"/>
  <c r="AA19"/>
  <c r="Z19"/>
  <c r="W19"/>
  <c r="S19"/>
  <c r="O19"/>
  <c r="K19"/>
  <c r="G19"/>
  <c r="D16"/>
  <c r="N16" i="28" s="1"/>
  <c r="D15" i="39"/>
  <c r="N15" i="28" s="1"/>
  <c r="D14" i="39"/>
  <c r="N14" i="28" s="1"/>
  <c r="AH19" i="39"/>
  <c r="AF13"/>
  <c r="AB13"/>
  <c r="X13"/>
  <c r="T13"/>
  <c r="P13"/>
  <c r="N19"/>
  <c r="L13"/>
  <c r="J19"/>
  <c r="H13"/>
  <c r="E19"/>
  <c r="D7"/>
  <c r="N7" i="28" s="1"/>
  <c r="D6" i="39"/>
  <c r="N6" i="28" s="1"/>
  <c r="AH5" i="39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32" i="38"/>
  <c r="M32" i="28" s="1"/>
  <c r="D31" i="38"/>
  <c r="M31" i="28" s="1"/>
  <c r="D29" i="38"/>
  <c r="M29" i="28" s="1"/>
  <c r="D28" i="38"/>
  <c r="M28" i="28" s="1"/>
  <c r="D26" i="38"/>
  <c r="M26" i="28" s="1"/>
  <c r="D25" i="38"/>
  <c r="M25" i="28" s="1"/>
  <c r="D23" i="38"/>
  <c r="M23" i="28" s="1"/>
  <c r="D22" i="38"/>
  <c r="M22" i="28" s="1"/>
  <c r="D20" i="38"/>
  <c r="M20" i="28" s="1"/>
  <c r="AH19" i="38"/>
  <c r="AD19"/>
  <c r="Z19"/>
  <c r="V19"/>
  <c r="R19"/>
  <c r="N19"/>
  <c r="J19"/>
  <c r="F19"/>
  <c r="D16"/>
  <c r="M16" i="28" s="1"/>
  <c r="D15" i="38"/>
  <c r="M15" i="28" s="1"/>
  <c r="D14" i="38"/>
  <c r="M14" i="28" s="1"/>
  <c r="AD13" i="38"/>
  <c r="N13"/>
  <c r="N18" s="1"/>
  <c r="AI19"/>
  <c r="AG13"/>
  <c r="AF19"/>
  <c r="AE13"/>
  <c r="AD18"/>
  <c r="AC13"/>
  <c r="Y13"/>
  <c r="W13"/>
  <c r="U13"/>
  <c r="T19"/>
  <c r="S19"/>
  <c r="Q13"/>
  <c r="P19"/>
  <c r="O19"/>
  <c r="M13"/>
  <c r="K13"/>
  <c r="I13"/>
  <c r="H19"/>
  <c r="G19"/>
  <c r="E13"/>
  <c r="D7"/>
  <c r="M7" i="28" s="1"/>
  <c r="D6" i="38"/>
  <c r="M6" i="28" s="1"/>
  <c r="AI5" i="38"/>
  <c r="AH5"/>
  <c r="AG5"/>
  <c r="AF5"/>
  <c r="AE5"/>
  <c r="AD5"/>
  <c r="AC5"/>
  <c r="AB5"/>
  <c r="AA5"/>
  <c r="Z5"/>
  <c r="Y5"/>
  <c r="X5"/>
  <c r="W5"/>
  <c r="V5"/>
  <c r="U5"/>
  <c r="T5"/>
  <c r="S5"/>
  <c r="Q5"/>
  <c r="P5"/>
  <c r="O5"/>
  <c r="N5"/>
  <c r="M5"/>
  <c r="L5"/>
  <c r="K5"/>
  <c r="I5"/>
  <c r="H5"/>
  <c r="G5"/>
  <c r="F5"/>
  <c r="E5"/>
  <c r="D32" i="37"/>
  <c r="J32" i="28" s="1"/>
  <c r="D31" i="37"/>
  <c r="J31" i="28" s="1"/>
  <c r="D29" i="37"/>
  <c r="J29" i="28" s="1"/>
  <c r="D28" i="37"/>
  <c r="J28" i="28" s="1"/>
  <c r="D26" i="37"/>
  <c r="J26" i="28" s="1"/>
  <c r="D25" i="37"/>
  <c r="J25" i="28" s="1"/>
  <c r="D23" i="37"/>
  <c r="J23" i="28" s="1"/>
  <c r="D22" i="37"/>
  <c r="J22" i="28" s="1"/>
  <c r="D20" i="37"/>
  <c r="J20" i="28" s="1"/>
  <c r="V19" i="37"/>
  <c r="R19"/>
  <c r="N19"/>
  <c r="J19"/>
  <c r="D16"/>
  <c r="J16" i="28" s="1"/>
  <c r="D15" i="37"/>
  <c r="J15" i="28" s="1"/>
  <c r="D14" i="37"/>
  <c r="J14" i="28" s="1"/>
  <c r="AI12" i="37"/>
  <c r="AH19"/>
  <c r="AG12"/>
  <c r="AG19" s="1"/>
  <c r="AF12"/>
  <c r="AF13" s="1"/>
  <c r="AE12"/>
  <c r="AD12"/>
  <c r="AD19" s="1"/>
  <c r="AC12"/>
  <c r="AC19" s="1"/>
  <c r="AB12"/>
  <c r="AB13" s="1"/>
  <c r="AA12"/>
  <c r="Z12"/>
  <c r="Z19" s="1"/>
  <c r="Y12"/>
  <c r="Y19" s="1"/>
  <c r="X12"/>
  <c r="X13" s="1"/>
  <c r="W12"/>
  <c r="W19" s="1"/>
  <c r="U12"/>
  <c r="U19" s="1"/>
  <c r="T12"/>
  <c r="T13" s="1"/>
  <c r="S12"/>
  <c r="S19" s="1"/>
  <c r="Q12"/>
  <c r="Q19" s="1"/>
  <c r="P12"/>
  <c r="P13" s="1"/>
  <c r="O12"/>
  <c r="O13" s="1"/>
  <c r="M12"/>
  <c r="M19" s="1"/>
  <c r="L12"/>
  <c r="L13" s="1"/>
  <c r="K12"/>
  <c r="K13" s="1"/>
  <c r="I12"/>
  <c r="I19" s="1"/>
  <c r="H12"/>
  <c r="H13" s="1"/>
  <c r="G12"/>
  <c r="G19" s="1"/>
  <c r="F12"/>
  <c r="E19"/>
  <c r="D7"/>
  <c r="J7" i="28" s="1"/>
  <c r="D6" i="37"/>
  <c r="J6" i="28" s="1"/>
  <c r="AI5" i="37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32" i="36"/>
  <c r="K32" i="28" s="1"/>
  <c r="D31" i="36"/>
  <c r="K31" i="28" s="1"/>
  <c r="D29" i="36"/>
  <c r="K29" i="28" s="1"/>
  <c r="D28" i="36"/>
  <c r="K28" i="28" s="1"/>
  <c r="D26" i="36"/>
  <c r="K26" i="28" s="1"/>
  <c r="D25" i="36"/>
  <c r="K25" i="28" s="1"/>
  <c r="D23" i="36"/>
  <c r="K23" i="28" s="1"/>
  <c r="D22" i="36"/>
  <c r="K22" i="28" s="1"/>
  <c r="D20" i="36"/>
  <c r="K20" i="28" s="1"/>
  <c r="AI19" i="36"/>
  <c r="AH19"/>
  <c r="AG19"/>
  <c r="AE19"/>
  <c r="AC19"/>
  <c r="AA19"/>
  <c r="Y19"/>
  <c r="W19"/>
  <c r="U19"/>
  <c r="S19"/>
  <c r="R19"/>
  <c r="Q19"/>
  <c r="O19"/>
  <c r="M19"/>
  <c r="K19"/>
  <c r="J19"/>
  <c r="H19"/>
  <c r="G19"/>
  <c r="D16"/>
  <c r="K16" i="28" s="1"/>
  <c r="D15" i="36"/>
  <c r="K15" i="28" s="1"/>
  <c r="D14" i="36"/>
  <c r="K14" i="28" s="1"/>
  <c r="AH12" i="36"/>
  <c r="AG12"/>
  <c r="AG13" s="1"/>
  <c r="AF12"/>
  <c r="AF13" s="1"/>
  <c r="AD12"/>
  <c r="AC12"/>
  <c r="AB12"/>
  <c r="AB13" s="1"/>
  <c r="Z12"/>
  <c r="Z19" s="1"/>
  <c r="Y12"/>
  <c r="X12"/>
  <c r="X13" s="1"/>
  <c r="V12"/>
  <c r="U12"/>
  <c r="T12"/>
  <c r="T13" s="1"/>
  <c r="R12"/>
  <c r="Q12"/>
  <c r="Q13" s="1"/>
  <c r="P12"/>
  <c r="P13" s="1"/>
  <c r="N12"/>
  <c r="M12"/>
  <c r="L12"/>
  <c r="L13" s="1"/>
  <c r="I12"/>
  <c r="I19" s="1"/>
  <c r="H13"/>
  <c r="F12"/>
  <c r="F19" s="1"/>
  <c r="E12"/>
  <c r="D7"/>
  <c r="K7" i="28" s="1"/>
  <c r="D6" i="36"/>
  <c r="K6" i="28" s="1"/>
  <c r="AI5" i="36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32" i="35"/>
  <c r="L32" i="28" s="1"/>
  <c r="D31" i="35"/>
  <c r="L31" i="28" s="1"/>
  <c r="D29" i="35"/>
  <c r="L29" i="28" s="1"/>
  <c r="D28" i="35"/>
  <c r="L28" i="28" s="1"/>
  <c r="D26" i="35"/>
  <c r="L26" i="28" s="1"/>
  <c r="D25" i="35"/>
  <c r="L25" i="28" s="1"/>
  <c r="D23" i="35"/>
  <c r="L23" i="28" s="1"/>
  <c r="D22" i="35"/>
  <c r="L22" i="28" s="1"/>
  <c r="D20" i="35"/>
  <c r="L20" i="28" s="1"/>
  <c r="AH19" i="35"/>
  <c r="AF19"/>
  <c r="AD19"/>
  <c r="AB19"/>
  <c r="Z19"/>
  <c r="X19"/>
  <c r="U19"/>
  <c r="T19"/>
  <c r="P19"/>
  <c r="O19"/>
  <c r="L19"/>
  <c r="H19"/>
  <c r="D16"/>
  <c r="L16" i="28" s="1"/>
  <c r="D15" i="35"/>
  <c r="L15" i="28" s="1"/>
  <c r="D14" i="35"/>
  <c r="L14" i="28" s="1"/>
  <c r="AH12" i="35"/>
  <c r="AG12"/>
  <c r="AG13" s="1"/>
  <c r="AC13"/>
  <c r="Y13"/>
  <c r="W12"/>
  <c r="V12"/>
  <c r="U12"/>
  <c r="U13" s="1"/>
  <c r="S12"/>
  <c r="S13" s="1"/>
  <c r="R12"/>
  <c r="R19" s="1"/>
  <c r="Q12"/>
  <c r="Q13" s="1"/>
  <c r="N12"/>
  <c r="N19" s="1"/>
  <c r="M12"/>
  <c r="M13" s="1"/>
  <c r="K12"/>
  <c r="J12"/>
  <c r="J19" s="1"/>
  <c r="I12"/>
  <c r="I13" s="1"/>
  <c r="G12"/>
  <c r="G13" s="1"/>
  <c r="F12"/>
  <c r="E12"/>
  <c r="E13" s="1"/>
  <c r="D7"/>
  <c r="L7" i="28" s="1"/>
  <c r="D6" i="35"/>
  <c r="L6" i="28" s="1"/>
  <c r="AH5" i="35"/>
  <c r="AG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32" i="34"/>
  <c r="I32" i="28" s="1"/>
  <c r="D31" i="34"/>
  <c r="I31" i="28" s="1"/>
  <c r="D29" i="34"/>
  <c r="I29" i="28" s="1"/>
  <c r="D28" i="34"/>
  <c r="I28" i="28" s="1"/>
  <c r="D26" i="34"/>
  <c r="I26" i="28" s="1"/>
  <c r="D25" i="34"/>
  <c r="I25" i="28" s="1"/>
  <c r="D23" i="34"/>
  <c r="I23" i="28" s="1"/>
  <c r="D22" i="34"/>
  <c r="I22" i="28" s="1"/>
  <c r="D20" i="34"/>
  <c r="I20" i="28" s="1"/>
  <c r="AA19" i="34"/>
  <c r="Z19"/>
  <c r="Y19"/>
  <c r="X19"/>
  <c r="W19"/>
  <c r="F19"/>
  <c r="E19"/>
  <c r="D16"/>
  <c r="I16" i="28" s="1"/>
  <c r="D15" i="34"/>
  <c r="I15" i="28" s="1"/>
  <c r="D14" i="34"/>
  <c r="I14" i="28" s="1"/>
  <c r="AH12" i="34"/>
  <c r="AG12"/>
  <c r="AG13" s="1"/>
  <c r="AF12"/>
  <c r="AF13" s="1"/>
  <c r="AE12"/>
  <c r="AD12"/>
  <c r="AC12"/>
  <c r="AC13" s="1"/>
  <c r="AB12"/>
  <c r="AB13" s="1"/>
  <c r="AA12"/>
  <c r="AA18" s="1"/>
  <c r="Z12"/>
  <c r="Z18" s="1"/>
  <c r="Y12"/>
  <c r="Y13" s="1"/>
  <c r="X12"/>
  <c r="X13" s="1"/>
  <c r="W12"/>
  <c r="V12"/>
  <c r="U12"/>
  <c r="U13" s="1"/>
  <c r="T12"/>
  <c r="T13" s="1"/>
  <c r="S12"/>
  <c r="R12"/>
  <c r="R19" s="1"/>
  <c r="Q12"/>
  <c r="Q13" s="1"/>
  <c r="P12"/>
  <c r="P13" s="1"/>
  <c r="O12"/>
  <c r="N12"/>
  <c r="N19" s="1"/>
  <c r="M12"/>
  <c r="M13" s="1"/>
  <c r="L12"/>
  <c r="L13" s="1"/>
  <c r="K12"/>
  <c r="J12"/>
  <c r="J19" s="1"/>
  <c r="I12"/>
  <c r="I13" s="1"/>
  <c r="H12"/>
  <c r="H13" s="1"/>
  <c r="G12"/>
  <c r="F12"/>
  <c r="F18" s="1"/>
  <c r="E12"/>
  <c r="E13" s="1"/>
  <c r="D7"/>
  <c r="I7" i="28" s="1"/>
  <c r="D6" i="34"/>
  <c r="I6" i="28" s="1"/>
  <c r="AH5" i="34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AH5" i="32"/>
  <c r="AH12"/>
  <c r="AH18" s="1"/>
  <c r="AH19"/>
  <c r="D32" i="33"/>
  <c r="H32" i="28" s="1"/>
  <c r="D31" i="33"/>
  <c r="H31" i="28" s="1"/>
  <c r="D29" i="33"/>
  <c r="H29" i="28" s="1"/>
  <c r="D28" i="33"/>
  <c r="H28" i="28" s="1"/>
  <c r="D26" i="33"/>
  <c r="H26" i="28" s="1"/>
  <c r="D25" i="33"/>
  <c r="H25" i="28" s="1"/>
  <c r="D23" i="33"/>
  <c r="H23" i="28" s="1"/>
  <c r="D22" i="33"/>
  <c r="H22" i="28" s="1"/>
  <c r="D20" i="33"/>
  <c r="H20" i="28" s="1"/>
  <c r="AI19" i="33"/>
  <c r="D16"/>
  <c r="H16" i="28" s="1"/>
  <c r="D15" i="33"/>
  <c r="H15" i="28" s="1"/>
  <c r="D14" i="33"/>
  <c r="H14" i="28" s="1"/>
  <c r="AI12" i="33"/>
  <c r="AI18" s="1"/>
  <c r="AH12"/>
  <c r="AH19" s="1"/>
  <c r="AG12"/>
  <c r="AG13" s="1"/>
  <c r="AF12"/>
  <c r="AF13" s="1"/>
  <c r="AE12"/>
  <c r="AD12"/>
  <c r="AD19" s="1"/>
  <c r="AC12"/>
  <c r="AC13" s="1"/>
  <c r="AB12"/>
  <c r="AB13" s="1"/>
  <c r="AA12"/>
  <c r="Z12"/>
  <c r="Z19" s="1"/>
  <c r="Y12"/>
  <c r="Y13" s="1"/>
  <c r="X12"/>
  <c r="X13" s="1"/>
  <c r="W12"/>
  <c r="V12"/>
  <c r="V19" s="1"/>
  <c r="U12"/>
  <c r="U13" s="1"/>
  <c r="T12"/>
  <c r="T13" s="1"/>
  <c r="S12"/>
  <c r="R12"/>
  <c r="R19" s="1"/>
  <c r="Q12"/>
  <c r="Q13" s="1"/>
  <c r="P12"/>
  <c r="P13" s="1"/>
  <c r="O12"/>
  <c r="N12"/>
  <c r="N19" s="1"/>
  <c r="M12"/>
  <c r="M13" s="1"/>
  <c r="L12"/>
  <c r="L13" s="1"/>
  <c r="K12"/>
  <c r="J12"/>
  <c r="J19" s="1"/>
  <c r="I12"/>
  <c r="I13" s="1"/>
  <c r="H12"/>
  <c r="H13" s="1"/>
  <c r="G12"/>
  <c r="F12"/>
  <c r="F19" s="1"/>
  <c r="E12"/>
  <c r="E13" s="1"/>
  <c r="D7"/>
  <c r="H7" i="28" s="1"/>
  <c r="D6" i="33"/>
  <c r="H6" i="28" s="1"/>
  <c r="AI5" i="33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32" i="32"/>
  <c r="G32" i="28" s="1"/>
  <c r="D31" i="32"/>
  <c r="G31" i="28" s="1"/>
  <c r="D28" i="32"/>
  <c r="G28" i="28" s="1"/>
  <c r="D26" i="32"/>
  <c r="G26" i="28" s="1"/>
  <c r="D25" i="32"/>
  <c r="G25" i="28" s="1"/>
  <c r="D23" i="32"/>
  <c r="G23" i="28" s="1"/>
  <c r="D22" i="32"/>
  <c r="G22" i="28" s="1"/>
  <c r="D20" i="32"/>
  <c r="G20" i="28" s="1"/>
  <c r="AE19" i="32"/>
  <c r="AD19"/>
  <c r="Y19"/>
  <c r="X19"/>
  <c r="D16"/>
  <c r="G16" i="28" s="1"/>
  <c r="D15" i="32"/>
  <c r="G15" i="28" s="1"/>
  <c r="D14" i="32"/>
  <c r="G14" i="28" s="1"/>
  <c r="AG12" i="32"/>
  <c r="AF12"/>
  <c r="AF13" s="1"/>
  <c r="AE12"/>
  <c r="AE18" s="1"/>
  <c r="AD12"/>
  <c r="AD18" s="1"/>
  <c r="AC12"/>
  <c r="AB12"/>
  <c r="AB13" s="1"/>
  <c r="AA12"/>
  <c r="Z12"/>
  <c r="Z18" s="1"/>
  <c r="Y12"/>
  <c r="Y18" s="1"/>
  <c r="X12"/>
  <c r="X13" s="1"/>
  <c r="W12"/>
  <c r="V12"/>
  <c r="U12"/>
  <c r="T12"/>
  <c r="T13" s="1"/>
  <c r="S12"/>
  <c r="R12"/>
  <c r="Q12"/>
  <c r="P12"/>
  <c r="P13" s="1"/>
  <c r="O12"/>
  <c r="N12"/>
  <c r="M12"/>
  <c r="L12"/>
  <c r="L13" s="1"/>
  <c r="K12"/>
  <c r="J12"/>
  <c r="I12"/>
  <c r="H12"/>
  <c r="H13" s="1"/>
  <c r="G12"/>
  <c r="F12"/>
  <c r="E12"/>
  <c r="D7"/>
  <c r="G7" i="28" s="1"/>
  <c r="D6" i="32"/>
  <c r="G6" i="28" s="1"/>
  <c r="AG5" i="32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32" i="31"/>
  <c r="F32" i="28" s="1"/>
  <c r="D31" i="31"/>
  <c r="F31" i="28" s="1"/>
  <c r="D29" i="31"/>
  <c r="F29" i="28" s="1"/>
  <c r="D28" i="31"/>
  <c r="F28" i="28" s="1"/>
  <c r="D26" i="31"/>
  <c r="F26" i="28" s="1"/>
  <c r="D25" i="31"/>
  <c r="F25" i="28" s="1"/>
  <c r="D23" i="31"/>
  <c r="F23" i="28" s="1"/>
  <c r="D22" i="31"/>
  <c r="F22" i="28" s="1"/>
  <c r="D20" i="31"/>
  <c r="F20" i="28" s="1"/>
  <c r="D16" i="31"/>
  <c r="F16" i="28" s="1"/>
  <c r="D15" i="31"/>
  <c r="F15" i="28" s="1"/>
  <c r="D14" i="31"/>
  <c r="F14" i="28" s="1"/>
  <c r="AI12" i="31"/>
  <c r="AH12"/>
  <c r="AH19" s="1"/>
  <c r="AG12"/>
  <c r="AG13" s="1"/>
  <c r="AF12"/>
  <c r="AE12"/>
  <c r="AE19" s="1"/>
  <c r="AD12"/>
  <c r="AD19" s="1"/>
  <c r="AC12"/>
  <c r="AC13" s="1"/>
  <c r="AB12"/>
  <c r="AB13" s="1"/>
  <c r="AA12"/>
  <c r="AA19" s="1"/>
  <c r="Z12"/>
  <c r="Z19" s="1"/>
  <c r="Y12"/>
  <c r="Y13" s="1"/>
  <c r="X12"/>
  <c r="X13" s="1"/>
  <c r="W12"/>
  <c r="U12"/>
  <c r="U13" s="1"/>
  <c r="T12"/>
  <c r="S12"/>
  <c r="R12"/>
  <c r="Q12"/>
  <c r="Q13" s="1"/>
  <c r="P12"/>
  <c r="P13" s="1"/>
  <c r="O12"/>
  <c r="N12"/>
  <c r="M12"/>
  <c r="M13" s="1"/>
  <c r="L12"/>
  <c r="L13" s="1"/>
  <c r="K12"/>
  <c r="J12"/>
  <c r="I12"/>
  <c r="I13" s="1"/>
  <c r="H12"/>
  <c r="G12"/>
  <c r="F12"/>
  <c r="E12"/>
  <c r="E13" s="1"/>
  <c r="D7"/>
  <c r="F7" i="28" s="1"/>
  <c r="D6" i="31"/>
  <c r="F6" i="28" s="1"/>
  <c r="AI5" i="31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E5"/>
  <c r="D32" i="30"/>
  <c r="E32" i="28" s="1"/>
  <c r="D31" i="30"/>
  <c r="E31" i="28" s="1"/>
  <c r="D29" i="30"/>
  <c r="E29" i="28" s="1"/>
  <c r="D28" i="30"/>
  <c r="E28" i="28" s="1"/>
  <c r="D26" i="30"/>
  <c r="E26" i="28" s="1"/>
  <c r="D25" i="30"/>
  <c r="E25" i="28" s="1"/>
  <c r="D23" i="30"/>
  <c r="E23" i="28" s="1"/>
  <c r="D22" i="30"/>
  <c r="E22" i="28" s="1"/>
  <c r="D20" i="30"/>
  <c r="E20" i="28" s="1"/>
  <c r="D16" i="30"/>
  <c r="E16" i="28" s="1"/>
  <c r="D15" i="30"/>
  <c r="E15" i="28" s="1"/>
  <c r="D14" i="30"/>
  <c r="E14" i="28" s="1"/>
  <c r="AF12" i="30"/>
  <c r="AF13" s="1"/>
  <c r="AE12"/>
  <c r="AD12"/>
  <c r="AC12"/>
  <c r="AC13" s="1"/>
  <c r="AB12"/>
  <c r="AB13" s="1"/>
  <c r="AA12"/>
  <c r="AA13" s="1"/>
  <c r="Z12"/>
  <c r="Y12"/>
  <c r="Y13" s="1"/>
  <c r="X12"/>
  <c r="X13" s="1"/>
  <c r="W12"/>
  <c r="V12"/>
  <c r="U12"/>
  <c r="U13" s="1"/>
  <c r="T12"/>
  <c r="T13" s="1"/>
  <c r="S12"/>
  <c r="R12"/>
  <c r="Q12"/>
  <c r="Q13" s="1"/>
  <c r="P12"/>
  <c r="P13" s="1"/>
  <c r="O12"/>
  <c r="O13" s="1"/>
  <c r="N12"/>
  <c r="M12"/>
  <c r="M13" s="1"/>
  <c r="L12"/>
  <c r="L13" s="1"/>
  <c r="K12"/>
  <c r="J12"/>
  <c r="I12"/>
  <c r="I13" s="1"/>
  <c r="H12"/>
  <c r="H13" s="1"/>
  <c r="G12"/>
  <c r="F12"/>
  <c r="E12"/>
  <c r="E13" s="1"/>
  <c r="D7"/>
  <c r="E7" i="28" s="1"/>
  <c r="D6" i="30"/>
  <c r="E6" i="28" s="1"/>
  <c r="AF5" i="30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E12" i="27"/>
  <c r="E13" s="1"/>
  <c r="D16"/>
  <c r="D15"/>
  <c r="AF19" i="31" l="1"/>
  <c r="AC19"/>
  <c r="AB19"/>
  <c r="E19" i="27"/>
  <c r="C10" i="28"/>
  <c r="C8"/>
  <c r="C9"/>
  <c r="AF19" i="40"/>
  <c r="AE19"/>
  <c r="AB19"/>
  <c r="Y19"/>
  <c r="X19"/>
  <c r="T19"/>
  <c r="R19"/>
  <c r="P19"/>
  <c r="O19"/>
  <c r="L19"/>
  <c r="K19"/>
  <c r="H19"/>
  <c r="AG19" i="39"/>
  <c r="AC19"/>
  <c r="AB19"/>
  <c r="Y19"/>
  <c r="X19"/>
  <c r="V19"/>
  <c r="U19"/>
  <c r="T19"/>
  <c r="R19"/>
  <c r="Q19"/>
  <c r="P19"/>
  <c r="M19"/>
  <c r="L19"/>
  <c r="I19"/>
  <c r="H19"/>
  <c r="F19"/>
  <c r="AG19" i="38"/>
  <c r="AE19"/>
  <c r="AC19"/>
  <c r="AB19"/>
  <c r="AA19"/>
  <c r="Y19"/>
  <c r="X18"/>
  <c r="X19"/>
  <c r="W19"/>
  <c r="U19"/>
  <c r="Q19"/>
  <c r="O18"/>
  <c r="M19"/>
  <c r="L19"/>
  <c r="K19"/>
  <c r="I19"/>
  <c r="E19"/>
  <c r="AG19" i="35"/>
  <c r="AE19"/>
  <c r="AC19"/>
  <c r="AA19"/>
  <c r="Y19"/>
  <c r="V19"/>
  <c r="S19"/>
  <c r="Q19"/>
  <c r="M19"/>
  <c r="K19"/>
  <c r="I19"/>
  <c r="N13"/>
  <c r="N18" s="1"/>
  <c r="G19"/>
  <c r="F19"/>
  <c r="E19"/>
  <c r="AG18" i="36"/>
  <c r="AF19"/>
  <c r="AD19"/>
  <c r="AB19"/>
  <c r="X19"/>
  <c r="V19"/>
  <c r="U18"/>
  <c r="T19"/>
  <c r="Q18"/>
  <c r="P19"/>
  <c r="N19"/>
  <c r="L19"/>
  <c r="W18" i="34"/>
  <c r="V19"/>
  <c r="AD19"/>
  <c r="AH19"/>
  <c r="I19"/>
  <c r="M19"/>
  <c r="Q19"/>
  <c r="U19"/>
  <c r="AC19"/>
  <c r="AG19"/>
  <c r="H19"/>
  <c r="L19"/>
  <c r="P19"/>
  <c r="T19"/>
  <c r="AB19"/>
  <c r="AF19"/>
  <c r="G19"/>
  <c r="K19"/>
  <c r="O19"/>
  <c r="S19"/>
  <c r="AE19"/>
  <c r="E19" i="33"/>
  <c r="I19"/>
  <c r="M19"/>
  <c r="Q19"/>
  <c r="U19"/>
  <c r="Y19"/>
  <c r="AC19"/>
  <c r="AG19"/>
  <c r="H19"/>
  <c r="L19"/>
  <c r="P19"/>
  <c r="T19"/>
  <c r="X19"/>
  <c r="AB19"/>
  <c r="AF19"/>
  <c r="G19"/>
  <c r="K19"/>
  <c r="O19"/>
  <c r="S19"/>
  <c r="W19"/>
  <c r="AA19"/>
  <c r="AE19"/>
  <c r="G19" i="32"/>
  <c r="K19"/>
  <c r="O19"/>
  <c r="S19"/>
  <c r="W19"/>
  <c r="AA19"/>
  <c r="F19"/>
  <c r="J19"/>
  <c r="N19"/>
  <c r="R19"/>
  <c r="V19"/>
  <c r="Z19"/>
  <c r="AH13"/>
  <c r="E19"/>
  <c r="I19"/>
  <c r="M19"/>
  <c r="Q19"/>
  <c r="U19"/>
  <c r="AC19"/>
  <c r="AG19"/>
  <c r="H19"/>
  <c r="L19"/>
  <c r="P19"/>
  <c r="T19"/>
  <c r="AB19"/>
  <c r="AF19"/>
  <c r="R19" i="31"/>
  <c r="N19"/>
  <c r="J19"/>
  <c r="F19"/>
  <c r="V19"/>
  <c r="E19"/>
  <c r="I19"/>
  <c r="M19"/>
  <c r="Q19"/>
  <c r="U19"/>
  <c r="Y19"/>
  <c r="AG19"/>
  <c r="H19"/>
  <c r="L19"/>
  <c r="P19"/>
  <c r="T19"/>
  <c r="X19"/>
  <c r="G19"/>
  <c r="K19"/>
  <c r="O19"/>
  <c r="S19"/>
  <c r="W19"/>
  <c r="AI19"/>
  <c r="G19" i="30"/>
  <c r="K19"/>
  <c r="O19"/>
  <c r="S19"/>
  <c r="W19"/>
  <c r="AA19"/>
  <c r="AE19"/>
  <c r="F19"/>
  <c r="J19"/>
  <c r="N19"/>
  <c r="R19"/>
  <c r="V19"/>
  <c r="Z19"/>
  <c r="AD19"/>
  <c r="E19"/>
  <c r="I19"/>
  <c r="M19"/>
  <c r="Q19"/>
  <c r="U19"/>
  <c r="Y19"/>
  <c r="AC19"/>
  <c r="H19"/>
  <c r="L19"/>
  <c r="P19"/>
  <c r="T19"/>
  <c r="X19"/>
  <c r="AB19"/>
  <c r="AF19"/>
  <c r="C15" i="27"/>
  <c r="C15" i="30" s="1"/>
  <c r="D15" i="28"/>
  <c r="C16" i="27"/>
  <c r="C16" i="30" s="1"/>
  <c r="D16" i="28"/>
  <c r="E19" i="36"/>
  <c r="AI19" i="37"/>
  <c r="AF19"/>
  <c r="AE19"/>
  <c r="T19"/>
  <c r="AB19"/>
  <c r="AA19"/>
  <c r="X19"/>
  <c r="AI13"/>
  <c r="AI18" s="1"/>
  <c r="C26" i="43"/>
  <c r="C10" i="30" s="1"/>
  <c r="D24" i="43"/>
  <c r="K13" i="31"/>
  <c r="K18" s="1"/>
  <c r="V13" i="35"/>
  <c r="V18" s="1"/>
  <c r="E13" i="36"/>
  <c r="E18" s="1"/>
  <c r="U13"/>
  <c r="W13" i="37"/>
  <c r="W18" s="1"/>
  <c r="F13" i="38"/>
  <c r="F18" s="1"/>
  <c r="AA13" i="31"/>
  <c r="AA18" s="1"/>
  <c r="AD13" i="35"/>
  <c r="AD18" s="1"/>
  <c r="I13" i="36"/>
  <c r="I18" s="1"/>
  <c r="Y13"/>
  <c r="Y18" s="1"/>
  <c r="AA13" i="37"/>
  <c r="AA18" s="1"/>
  <c r="P19"/>
  <c r="D15" i="43"/>
  <c r="C17"/>
  <c r="C9" i="30" s="1"/>
  <c r="F13" i="35"/>
  <c r="F18" s="1"/>
  <c r="M13" i="36"/>
  <c r="M18" s="1"/>
  <c r="AC13"/>
  <c r="AC18" s="1"/>
  <c r="AE13" i="37"/>
  <c r="AE18" s="1"/>
  <c r="V13" i="38"/>
  <c r="V18" s="1"/>
  <c r="C8" i="43"/>
  <c r="C8" i="30" s="1"/>
  <c r="D6" i="43"/>
  <c r="S13" i="37"/>
  <c r="S18" s="1"/>
  <c r="O18"/>
  <c r="O19"/>
  <c r="L19"/>
  <c r="K18"/>
  <c r="K19"/>
  <c r="D7" i="43"/>
  <c r="D16"/>
  <c r="G13" i="40"/>
  <c r="G18" s="1"/>
  <c r="O13"/>
  <c r="O18" s="1"/>
  <c r="W13"/>
  <c r="W18" s="1"/>
  <c r="AE13"/>
  <c r="AE18" s="1"/>
  <c r="N13" i="33"/>
  <c r="N18" s="1"/>
  <c r="O13" i="31"/>
  <c r="O18" s="1"/>
  <c r="AE13"/>
  <c r="AE18" s="1"/>
  <c r="R13" i="33"/>
  <c r="R18" s="1"/>
  <c r="AH13"/>
  <c r="AH18" s="1"/>
  <c r="J13" i="35"/>
  <c r="J18" s="1"/>
  <c r="Z13"/>
  <c r="Z18" s="1"/>
  <c r="D5" i="36"/>
  <c r="K5" i="28" s="1"/>
  <c r="K13" i="36"/>
  <c r="K18" s="1"/>
  <c r="S13"/>
  <c r="S18" s="1"/>
  <c r="AA13"/>
  <c r="AA18" s="1"/>
  <c r="AI13"/>
  <c r="AI18" s="1"/>
  <c r="M13" i="37"/>
  <c r="M18" s="1"/>
  <c r="U13"/>
  <c r="U18" s="1"/>
  <c r="AC13"/>
  <c r="AC18" s="1"/>
  <c r="D5" i="38"/>
  <c r="M5" i="28" s="1"/>
  <c r="H13" i="38"/>
  <c r="H18" s="1"/>
  <c r="P13"/>
  <c r="P18" s="1"/>
  <c r="X13"/>
  <c r="AF13"/>
  <c r="AF18" s="1"/>
  <c r="I13" i="40"/>
  <c r="I18" s="1"/>
  <c r="Q13"/>
  <c r="Q18" s="1"/>
  <c r="Y13"/>
  <c r="Y18" s="1"/>
  <c r="AG13"/>
  <c r="AG18" s="1"/>
  <c r="D5" i="31"/>
  <c r="F5" i="28" s="1"/>
  <c r="S13" i="31"/>
  <c r="S18" s="1"/>
  <c r="AI13"/>
  <c r="AI18" s="1"/>
  <c r="F13" i="33"/>
  <c r="F18" s="1"/>
  <c r="V13"/>
  <c r="V18" s="1"/>
  <c r="D12" i="36"/>
  <c r="K12" i="28" s="1"/>
  <c r="J13" i="38"/>
  <c r="J18" s="1"/>
  <c r="R13"/>
  <c r="R18" s="1"/>
  <c r="Z13"/>
  <c r="Z18" s="1"/>
  <c r="AH13"/>
  <c r="AH18" s="1"/>
  <c r="D5" i="39"/>
  <c r="N5" i="28" s="1"/>
  <c r="D5" i="40"/>
  <c r="O5" i="28" s="1"/>
  <c r="K13" i="40"/>
  <c r="K18" s="1"/>
  <c r="S13"/>
  <c r="S18" s="1"/>
  <c r="AA13"/>
  <c r="AA18" s="1"/>
  <c r="AI13"/>
  <c r="AD13" i="33"/>
  <c r="AD18" s="1"/>
  <c r="D12" i="31"/>
  <c r="F12" i="28" s="1"/>
  <c r="G13" i="31"/>
  <c r="G18" s="1"/>
  <c r="W13"/>
  <c r="W18" s="1"/>
  <c r="D5" i="33"/>
  <c r="H5" i="28" s="1"/>
  <c r="J13" i="33"/>
  <c r="J18" s="1"/>
  <c r="Z13"/>
  <c r="Z18" s="1"/>
  <c r="AA13" i="34"/>
  <c r="R13" i="35"/>
  <c r="R18" s="1"/>
  <c r="G13" i="36"/>
  <c r="G18" s="1"/>
  <c r="O13"/>
  <c r="O18" s="1"/>
  <c r="W13"/>
  <c r="W18" s="1"/>
  <c r="AE13"/>
  <c r="AE18" s="1"/>
  <c r="Q13" i="37"/>
  <c r="Q18" s="1"/>
  <c r="Y13"/>
  <c r="Y18" s="1"/>
  <c r="AG13"/>
  <c r="AG18" s="1"/>
  <c r="L13" i="38"/>
  <c r="L18" s="1"/>
  <c r="T13"/>
  <c r="T18" s="1"/>
  <c r="AB13"/>
  <c r="AB18" s="1"/>
  <c r="D12" i="40"/>
  <c r="O12" i="28" s="1"/>
  <c r="E13" i="40"/>
  <c r="E18" s="1"/>
  <c r="M13"/>
  <c r="M18" s="1"/>
  <c r="U13"/>
  <c r="U18" s="1"/>
  <c r="I13" i="37"/>
  <c r="I18" s="1"/>
  <c r="H19"/>
  <c r="G13"/>
  <c r="G18" s="1"/>
  <c r="F19"/>
  <c r="D5"/>
  <c r="J5" i="28" s="1"/>
  <c r="D12" i="37"/>
  <c r="J12" i="28" s="1"/>
  <c r="E13" i="37"/>
  <c r="E18" s="1"/>
  <c r="E18" i="27"/>
  <c r="D12" i="39"/>
  <c r="N12" i="28" s="1"/>
  <c r="G13" i="39"/>
  <c r="G18" s="1"/>
  <c r="O13"/>
  <c r="O18" s="1"/>
  <c r="W13"/>
  <c r="W18" s="1"/>
  <c r="AE13"/>
  <c r="AE18" s="1"/>
  <c r="I13"/>
  <c r="I18" s="1"/>
  <c r="Q13"/>
  <c r="Q18" s="1"/>
  <c r="Y13"/>
  <c r="Y18" s="1"/>
  <c r="AG13"/>
  <c r="AG18" s="1"/>
  <c r="K13"/>
  <c r="K18" s="1"/>
  <c r="S13"/>
  <c r="S18" s="1"/>
  <c r="AA13"/>
  <c r="AA18" s="1"/>
  <c r="AH13"/>
  <c r="AH18" s="1"/>
  <c r="E13"/>
  <c r="E18" s="1"/>
  <c r="M13"/>
  <c r="M18" s="1"/>
  <c r="U13"/>
  <c r="U18" s="1"/>
  <c r="AC13"/>
  <c r="AC18" s="1"/>
  <c r="H13" i="35"/>
  <c r="H18" s="1"/>
  <c r="P13"/>
  <c r="P18" s="1"/>
  <c r="X13"/>
  <c r="X18" s="1"/>
  <c r="AF13"/>
  <c r="AF18" s="1"/>
  <c r="D5"/>
  <c r="L5" i="28" s="1"/>
  <c r="L13" i="35"/>
  <c r="L18" s="1"/>
  <c r="T13"/>
  <c r="T18" s="1"/>
  <c r="AB13"/>
  <c r="AB18" s="1"/>
  <c r="F13" i="40"/>
  <c r="F18" s="1"/>
  <c r="J13"/>
  <c r="J18" s="1"/>
  <c r="N13"/>
  <c r="N18" s="1"/>
  <c r="R13"/>
  <c r="R18" s="1"/>
  <c r="V13"/>
  <c r="V18" s="1"/>
  <c r="Z13"/>
  <c r="Z18" s="1"/>
  <c r="AD13"/>
  <c r="AD18" s="1"/>
  <c r="AH13"/>
  <c r="H18"/>
  <c r="L18"/>
  <c r="P18"/>
  <c r="T18"/>
  <c r="X18"/>
  <c r="AB18"/>
  <c r="AF18"/>
  <c r="F13" i="39"/>
  <c r="F18" s="1"/>
  <c r="J13"/>
  <c r="J18" s="1"/>
  <c r="N13"/>
  <c r="N18" s="1"/>
  <c r="R13"/>
  <c r="R18" s="1"/>
  <c r="V13"/>
  <c r="V18" s="1"/>
  <c r="Z13"/>
  <c r="Z18" s="1"/>
  <c r="AD13"/>
  <c r="AD18" s="1"/>
  <c r="H18"/>
  <c r="L18"/>
  <c r="P18"/>
  <c r="T18"/>
  <c r="X18"/>
  <c r="AB18"/>
  <c r="AF18"/>
  <c r="K18" i="38"/>
  <c r="W18"/>
  <c r="AE18"/>
  <c r="D12"/>
  <c r="M12" i="28" s="1"/>
  <c r="G13" i="38"/>
  <c r="G18" s="1"/>
  <c r="O13"/>
  <c r="S13"/>
  <c r="S18" s="1"/>
  <c r="AA13"/>
  <c r="AA18" s="1"/>
  <c r="AI13"/>
  <c r="AI18" s="1"/>
  <c r="E18"/>
  <c r="I18"/>
  <c r="M18"/>
  <c r="Q18"/>
  <c r="U18"/>
  <c r="Y18"/>
  <c r="AC18"/>
  <c r="AG18"/>
  <c r="K13" i="34"/>
  <c r="K18" s="1"/>
  <c r="F13" i="37"/>
  <c r="F18" s="1"/>
  <c r="J13"/>
  <c r="J18" s="1"/>
  <c r="N13"/>
  <c r="N18" s="1"/>
  <c r="R13"/>
  <c r="R18" s="1"/>
  <c r="V13"/>
  <c r="V18" s="1"/>
  <c r="Z13"/>
  <c r="Z18" s="1"/>
  <c r="AD13"/>
  <c r="AD18" s="1"/>
  <c r="AH13"/>
  <c r="AH18" s="1"/>
  <c r="H18"/>
  <c r="L18"/>
  <c r="P18"/>
  <c r="T18"/>
  <c r="X18"/>
  <c r="AB18"/>
  <c r="AF18"/>
  <c r="F13" i="36"/>
  <c r="F18" s="1"/>
  <c r="J18"/>
  <c r="N13"/>
  <c r="N18" s="1"/>
  <c r="R13"/>
  <c r="R18" s="1"/>
  <c r="V13"/>
  <c r="V18" s="1"/>
  <c r="Z13"/>
  <c r="Z18" s="1"/>
  <c r="AD13"/>
  <c r="AD18" s="1"/>
  <c r="AH13"/>
  <c r="AH18" s="1"/>
  <c r="H18"/>
  <c r="L18"/>
  <c r="P18"/>
  <c r="T18"/>
  <c r="X18"/>
  <c r="AB18"/>
  <c r="AF18"/>
  <c r="G18" i="35"/>
  <c r="S18"/>
  <c r="D12"/>
  <c r="L12" i="28" s="1"/>
  <c r="K13" i="35"/>
  <c r="K18" s="1"/>
  <c r="O18"/>
  <c r="W13"/>
  <c r="W18" s="1"/>
  <c r="AA13"/>
  <c r="AA18" s="1"/>
  <c r="AE13"/>
  <c r="AE18" s="1"/>
  <c r="AH13"/>
  <c r="AH18" s="1"/>
  <c r="E18"/>
  <c r="I18"/>
  <c r="M18"/>
  <c r="Q18"/>
  <c r="U18"/>
  <c r="Y18"/>
  <c r="AC18"/>
  <c r="AG18"/>
  <c r="D5" i="34"/>
  <c r="I5" i="28" s="1"/>
  <c r="O13" i="34"/>
  <c r="O18" s="1"/>
  <c r="AE13"/>
  <c r="AE18" s="1"/>
  <c r="S13"/>
  <c r="S18" s="1"/>
  <c r="AH13"/>
  <c r="AH18" s="1"/>
  <c r="D12"/>
  <c r="I12" i="28" s="1"/>
  <c r="G13" i="34"/>
  <c r="G18" s="1"/>
  <c r="W13"/>
  <c r="L18"/>
  <c r="F13"/>
  <c r="J13"/>
  <c r="J18" s="1"/>
  <c r="N13"/>
  <c r="N18" s="1"/>
  <c r="R13"/>
  <c r="R18" s="1"/>
  <c r="V13"/>
  <c r="V18" s="1"/>
  <c r="Z13"/>
  <c r="AD13"/>
  <c r="AD18" s="1"/>
  <c r="P18"/>
  <c r="T18"/>
  <c r="X18"/>
  <c r="AB18"/>
  <c r="AF18"/>
  <c r="H18"/>
  <c r="E18"/>
  <c r="I18"/>
  <c r="M18"/>
  <c r="Q18"/>
  <c r="U18"/>
  <c r="Y18"/>
  <c r="AC18"/>
  <c r="AG18"/>
  <c r="M13" i="32"/>
  <c r="M18" s="1"/>
  <c r="U13"/>
  <c r="U18" s="1"/>
  <c r="AC13"/>
  <c r="AC18" s="1"/>
  <c r="E13"/>
  <c r="E18" s="1"/>
  <c r="K13"/>
  <c r="K18" s="1"/>
  <c r="S13"/>
  <c r="S18" s="1"/>
  <c r="AA13"/>
  <c r="AA18" s="1"/>
  <c r="D12"/>
  <c r="G12" i="28" s="1"/>
  <c r="G13" i="32"/>
  <c r="G18" s="1"/>
  <c r="O13"/>
  <c r="O18" s="1"/>
  <c r="W13"/>
  <c r="W18" s="1"/>
  <c r="AE13"/>
  <c r="D5"/>
  <c r="G5" i="28" s="1"/>
  <c r="I13" i="32"/>
  <c r="I18" s="1"/>
  <c r="Q13"/>
  <c r="Q18" s="1"/>
  <c r="Y13"/>
  <c r="AG13"/>
  <c r="AG18" s="1"/>
  <c r="F13" i="30"/>
  <c r="F18" s="1"/>
  <c r="N13"/>
  <c r="N18" s="1"/>
  <c r="AD13"/>
  <c r="AD18" s="1"/>
  <c r="R13"/>
  <c r="R18" s="1"/>
  <c r="V13"/>
  <c r="V18" s="1"/>
  <c r="D5"/>
  <c r="E5" i="28" s="1"/>
  <c r="J13" i="30"/>
  <c r="J18" s="1"/>
  <c r="Z13"/>
  <c r="Z18" s="1"/>
  <c r="D12" i="33"/>
  <c r="H12" i="28" s="1"/>
  <c r="G13" i="33"/>
  <c r="G18" s="1"/>
  <c r="K13"/>
  <c r="K18" s="1"/>
  <c r="O13"/>
  <c r="O18" s="1"/>
  <c r="S13"/>
  <c r="S18" s="1"/>
  <c r="W13"/>
  <c r="W18" s="1"/>
  <c r="AA13"/>
  <c r="AA18" s="1"/>
  <c r="AE13"/>
  <c r="AE18" s="1"/>
  <c r="AI13"/>
  <c r="H18"/>
  <c r="L18"/>
  <c r="P18"/>
  <c r="T18"/>
  <c r="X18"/>
  <c r="AB18"/>
  <c r="AF18"/>
  <c r="I18"/>
  <c r="E18"/>
  <c r="M18"/>
  <c r="Q18"/>
  <c r="U18"/>
  <c r="Y18"/>
  <c r="AC18"/>
  <c r="AG18"/>
  <c r="F13" i="32"/>
  <c r="F18" s="1"/>
  <c r="J13"/>
  <c r="J18" s="1"/>
  <c r="N13"/>
  <c r="N18" s="1"/>
  <c r="R13"/>
  <c r="R18" s="1"/>
  <c r="V13"/>
  <c r="V18" s="1"/>
  <c r="Z13"/>
  <c r="AD13"/>
  <c r="H18"/>
  <c r="L18"/>
  <c r="P18"/>
  <c r="T18"/>
  <c r="X18"/>
  <c r="AB18"/>
  <c r="AF18"/>
  <c r="X18" i="31"/>
  <c r="F13"/>
  <c r="F18" s="1"/>
  <c r="J13"/>
  <c r="J18" s="1"/>
  <c r="N13"/>
  <c r="N18" s="1"/>
  <c r="R13"/>
  <c r="R18" s="1"/>
  <c r="V13"/>
  <c r="V18" s="1"/>
  <c r="Z13"/>
  <c r="Z18" s="1"/>
  <c r="AD13"/>
  <c r="AD18" s="1"/>
  <c r="AH13"/>
  <c r="AH18" s="1"/>
  <c r="L18"/>
  <c r="P18"/>
  <c r="AB18"/>
  <c r="H13"/>
  <c r="H18" s="1"/>
  <c r="T13"/>
  <c r="T18" s="1"/>
  <c r="AF13"/>
  <c r="AF18" s="1"/>
  <c r="E18"/>
  <c r="I18"/>
  <c r="M18"/>
  <c r="Q18"/>
  <c r="U18"/>
  <c r="Y18"/>
  <c r="AC18"/>
  <c r="AG18"/>
  <c r="O18" i="30"/>
  <c r="AA18"/>
  <c r="D12"/>
  <c r="E12" i="28" s="1"/>
  <c r="G13" i="30"/>
  <c r="G18" s="1"/>
  <c r="K13"/>
  <c r="K18" s="1"/>
  <c r="S13"/>
  <c r="S18" s="1"/>
  <c r="W13"/>
  <c r="W18" s="1"/>
  <c r="AE13"/>
  <c r="AE18" s="1"/>
  <c r="H18"/>
  <c r="L18"/>
  <c r="P18"/>
  <c r="T18"/>
  <c r="X18"/>
  <c r="AB18"/>
  <c r="AF18"/>
  <c r="E18"/>
  <c r="I18"/>
  <c r="M18"/>
  <c r="Q18"/>
  <c r="U18"/>
  <c r="Y18"/>
  <c r="AC18"/>
  <c r="D20" i="27"/>
  <c r="F12"/>
  <c r="G12"/>
  <c r="H12"/>
  <c r="H19" s="1"/>
  <c r="I12"/>
  <c r="J12"/>
  <c r="J19" s="1"/>
  <c r="K12"/>
  <c r="L12"/>
  <c r="L19" s="1"/>
  <c r="M12"/>
  <c r="N12"/>
  <c r="N19" s="1"/>
  <c r="O12"/>
  <c r="P12"/>
  <c r="P19" s="1"/>
  <c r="Q12"/>
  <c r="R12"/>
  <c r="R19" s="1"/>
  <c r="S12"/>
  <c r="T12"/>
  <c r="T19" s="1"/>
  <c r="U12"/>
  <c r="V12"/>
  <c r="V19" s="1"/>
  <c r="W12"/>
  <c r="X12"/>
  <c r="X19" s="1"/>
  <c r="Y12"/>
  <c r="Z12"/>
  <c r="Z19" s="1"/>
  <c r="AA12"/>
  <c r="AB12"/>
  <c r="AB19" s="1"/>
  <c r="AC12"/>
  <c r="AC19" s="1"/>
  <c r="AE12"/>
  <c r="AE19" s="1"/>
  <c r="AF12"/>
  <c r="AF19" s="1"/>
  <c r="AG12"/>
  <c r="AH12"/>
  <c r="AH19" s="1"/>
  <c r="AI12"/>
  <c r="AI19" s="1"/>
  <c r="D14"/>
  <c r="Q5"/>
  <c r="R5"/>
  <c r="S5"/>
  <c r="T5"/>
  <c r="U5"/>
  <c r="V5"/>
  <c r="W5"/>
  <c r="X5"/>
  <c r="Y5"/>
  <c r="Z5"/>
  <c r="AA5"/>
  <c r="AB5"/>
  <c r="AC5"/>
  <c r="AD5"/>
  <c r="AE5"/>
  <c r="AF5"/>
  <c r="AG5"/>
  <c r="AH5"/>
  <c r="D32"/>
  <c r="D31"/>
  <c r="D29"/>
  <c r="D28"/>
  <c r="D26"/>
  <c r="D25"/>
  <c r="D23"/>
  <c r="D22"/>
  <c r="D7"/>
  <c r="D7" i="28" s="1"/>
  <c r="C7" s="1"/>
  <c r="D6" i="27"/>
  <c r="D6" i="28" s="1"/>
  <c r="C6" s="1"/>
  <c r="M5" i="27"/>
  <c r="N5"/>
  <c r="O5"/>
  <c r="P5"/>
  <c r="F5"/>
  <c r="G5"/>
  <c r="H5"/>
  <c r="I5"/>
  <c r="J5"/>
  <c r="K5"/>
  <c r="L5"/>
  <c r="E5"/>
  <c r="D39" i="43" l="1"/>
  <c r="C40"/>
  <c r="W19" i="27"/>
  <c r="S19"/>
  <c r="Q19"/>
  <c r="O19"/>
  <c r="M18"/>
  <c r="M19"/>
  <c r="K19"/>
  <c r="I19"/>
  <c r="D19" i="35"/>
  <c r="L19" i="28" s="1"/>
  <c r="D19" i="36"/>
  <c r="K19" i="28" s="1"/>
  <c r="I40" i="43"/>
  <c r="F39"/>
  <c r="F40"/>
  <c r="D19" i="33"/>
  <c r="H19" i="28" s="1"/>
  <c r="E40" i="43"/>
  <c r="D19" i="32"/>
  <c r="G19" i="28" s="1"/>
  <c r="E39" i="43"/>
  <c r="D19" i="31"/>
  <c r="F19" i="28" s="1"/>
  <c r="D19" i="30"/>
  <c r="E19" i="28" s="1"/>
  <c r="C39" i="43"/>
  <c r="M40"/>
  <c r="D19" i="40"/>
  <c r="O19" i="28" s="1"/>
  <c r="M39" i="43"/>
  <c r="M30"/>
  <c r="M31"/>
  <c r="L40"/>
  <c r="D19" i="39"/>
  <c r="N19" i="28" s="1"/>
  <c r="L39" i="43"/>
  <c r="L30"/>
  <c r="D19" i="38"/>
  <c r="M19" i="28" s="1"/>
  <c r="K39" i="43"/>
  <c r="K40"/>
  <c r="J39"/>
  <c r="J40"/>
  <c r="I39"/>
  <c r="G40"/>
  <c r="G39"/>
  <c r="D19" i="34"/>
  <c r="I19" i="28" s="1"/>
  <c r="E31" i="43"/>
  <c r="D40"/>
  <c r="C31" i="27"/>
  <c r="C31" i="30" s="1"/>
  <c r="D31" i="28"/>
  <c r="C31" s="1"/>
  <c r="C32" i="27"/>
  <c r="C32" i="30" s="1"/>
  <c r="C32" i="31" s="1"/>
  <c r="C32" i="32" s="1"/>
  <c r="C32" i="33" s="1"/>
  <c r="C32" i="34" s="1"/>
  <c r="C32" i="37" s="1"/>
  <c r="C32" i="36" s="1"/>
  <c r="C32" i="35" s="1"/>
  <c r="C32" i="38" s="1"/>
  <c r="C32" i="39" s="1"/>
  <c r="C32" i="40" s="1"/>
  <c r="D32" i="28"/>
  <c r="C32" s="1"/>
  <c r="C28" i="27"/>
  <c r="C28" i="30" s="1"/>
  <c r="D28" i="28"/>
  <c r="C28" s="1"/>
  <c r="C29" i="27"/>
  <c r="C29" i="30" s="1"/>
  <c r="C29" i="31" s="1"/>
  <c r="C29" i="32" s="1"/>
  <c r="C29" i="33" s="1"/>
  <c r="C29" i="34" s="1"/>
  <c r="C29" i="37" s="1"/>
  <c r="C29" i="36" s="1"/>
  <c r="C29" i="35" s="1"/>
  <c r="C29" i="38" s="1"/>
  <c r="C29" i="39" s="1"/>
  <c r="C29" i="40" s="1"/>
  <c r="D29" i="28"/>
  <c r="C26" i="27"/>
  <c r="C26" i="30" s="1"/>
  <c r="D26" i="28"/>
  <c r="C25" i="27"/>
  <c r="C25" i="30" s="1"/>
  <c r="C25" i="31" s="1"/>
  <c r="C25" i="32" s="1"/>
  <c r="C25" i="33" s="1"/>
  <c r="C25" i="34" s="1"/>
  <c r="C25" i="37" s="1"/>
  <c r="C25" i="36" s="1"/>
  <c r="C25" i="35" s="1"/>
  <c r="C25" i="38" s="1"/>
  <c r="C25" i="39" s="1"/>
  <c r="C25" i="40" s="1"/>
  <c r="D25" i="28"/>
  <c r="C25" s="1"/>
  <c r="AG19" i="27"/>
  <c r="Y19"/>
  <c r="C23"/>
  <c r="C23" i="30" s="1"/>
  <c r="C23" i="31" s="1"/>
  <c r="D23" i="28"/>
  <c r="C23" s="1"/>
  <c r="AD18" i="27"/>
  <c r="AD19"/>
  <c r="C22"/>
  <c r="C22" i="30" s="1"/>
  <c r="D22" i="28"/>
  <c r="AA19" i="27"/>
  <c r="C20"/>
  <c r="C20" i="30" s="1"/>
  <c r="C20" i="31" s="1"/>
  <c r="C20" i="32" s="1"/>
  <c r="C20" i="33" s="1"/>
  <c r="C20" i="34" s="1"/>
  <c r="C20" i="37" s="1"/>
  <c r="C20" i="36" s="1"/>
  <c r="C20" i="35" s="1"/>
  <c r="C20" i="38" s="1"/>
  <c r="C20" i="39" s="1"/>
  <c r="C20" i="40" s="1"/>
  <c r="D20" i="28"/>
  <c r="C14" i="27"/>
  <c r="C14" i="30" s="1"/>
  <c r="D14" i="28"/>
  <c r="C6" i="27"/>
  <c r="C6" i="30" s="1"/>
  <c r="C7" i="27"/>
  <c r="C7" i="30" s="1"/>
  <c r="I30" i="43"/>
  <c r="D19" i="37"/>
  <c r="J19" i="28" s="1"/>
  <c r="F30" i="43"/>
  <c r="F31"/>
  <c r="E6"/>
  <c r="D8"/>
  <c r="C8" i="31" s="1"/>
  <c r="J31" i="43"/>
  <c r="J30"/>
  <c r="D18" i="36"/>
  <c r="K18" i="28" s="1"/>
  <c r="K30" i="43"/>
  <c r="K31"/>
  <c r="D18" i="39"/>
  <c r="N18" i="28" s="1"/>
  <c r="E15" i="43"/>
  <c r="D17"/>
  <c r="C9" i="31" s="1"/>
  <c r="L31" i="43"/>
  <c r="C31"/>
  <c r="C30"/>
  <c r="D30"/>
  <c r="D31"/>
  <c r="D18" i="32"/>
  <c r="G18" i="28" s="1"/>
  <c r="E24" i="43"/>
  <c r="D26"/>
  <c r="C10" i="31" s="1"/>
  <c r="G31" i="43"/>
  <c r="G30"/>
  <c r="D18" i="40"/>
  <c r="O18" i="28" s="1"/>
  <c r="I31" i="43"/>
  <c r="E30"/>
  <c r="H39"/>
  <c r="H40"/>
  <c r="H30"/>
  <c r="H31"/>
  <c r="E7"/>
  <c r="E16"/>
  <c r="AC13" i="27"/>
  <c r="AC18" s="1"/>
  <c r="AH13"/>
  <c r="AH18" s="1"/>
  <c r="Z13"/>
  <c r="Z18" s="1"/>
  <c r="V13"/>
  <c r="V18"/>
  <c r="R13"/>
  <c r="R18" s="1"/>
  <c r="N13"/>
  <c r="N18" s="1"/>
  <c r="J13"/>
  <c r="J18" s="1"/>
  <c r="D18" i="30"/>
  <c r="E18" i="28" s="1"/>
  <c r="D18" i="31"/>
  <c r="F18" i="28" s="1"/>
  <c r="D18" i="33"/>
  <c r="H18" i="28" s="1"/>
  <c r="D13" i="33"/>
  <c r="H13" i="28" s="1"/>
  <c r="D18" i="38"/>
  <c r="M18" i="28" s="1"/>
  <c r="D18" i="34"/>
  <c r="I18" i="28" s="1"/>
  <c r="D13" i="38"/>
  <c r="M13" i="28" s="1"/>
  <c r="AF13" i="27"/>
  <c r="AF18" s="1"/>
  <c r="AB13"/>
  <c r="AB18" s="1"/>
  <c r="X13"/>
  <c r="X18"/>
  <c r="T18"/>
  <c r="P13"/>
  <c r="P18" s="1"/>
  <c r="L13"/>
  <c r="L18" s="1"/>
  <c r="H13"/>
  <c r="H18" s="1"/>
  <c r="D13" i="31"/>
  <c r="F13" i="28" s="1"/>
  <c r="D13" i="40"/>
  <c r="O13" i="28" s="1"/>
  <c r="AI13" i="27"/>
  <c r="AI18" s="1"/>
  <c r="AE13"/>
  <c r="AE18" s="1"/>
  <c r="D18" i="35"/>
  <c r="L18" i="28" s="1"/>
  <c r="D13" i="36"/>
  <c r="K13" i="28" s="1"/>
  <c r="D18" i="37"/>
  <c r="J18" i="28" s="1"/>
  <c r="D13" i="37"/>
  <c r="J13" i="28" s="1"/>
  <c r="U19" i="27"/>
  <c r="C16" i="31"/>
  <c r="C15"/>
  <c r="D13" i="39"/>
  <c r="N13" i="28" s="1"/>
  <c r="D13" i="35"/>
  <c r="L13" i="28" s="1"/>
  <c r="D13" i="34"/>
  <c r="I13" i="28" s="1"/>
  <c r="D13" i="32"/>
  <c r="G13" i="28" s="1"/>
  <c r="D13" i="30"/>
  <c r="E13" i="28" s="1"/>
  <c r="G19" i="27"/>
  <c r="F13"/>
  <c r="F18" s="1"/>
  <c r="F19"/>
  <c r="M13"/>
  <c r="O13"/>
  <c r="O18" s="1"/>
  <c r="G13"/>
  <c r="G18" s="1"/>
  <c r="I13"/>
  <c r="I18" s="1"/>
  <c r="K13"/>
  <c r="K18" s="1"/>
  <c r="Q13"/>
  <c r="Q18" s="1"/>
  <c r="AD13"/>
  <c r="AA13"/>
  <c r="AA18" s="1"/>
  <c r="W13"/>
  <c r="W18" s="1"/>
  <c r="S13"/>
  <c r="S18" s="1"/>
  <c r="AG13"/>
  <c r="AG18" s="1"/>
  <c r="Y13"/>
  <c r="Y18" s="1"/>
  <c r="D12"/>
  <c r="D5"/>
  <c r="D5" i="28" s="1"/>
  <c r="C5" s="1"/>
  <c r="D18" i="27" l="1"/>
  <c r="D18" i="28" s="1"/>
  <c r="C12" i="27"/>
  <c r="D12" i="28"/>
  <c r="C5" i="27"/>
  <c r="C5" i="30" s="1"/>
  <c r="B31" i="43"/>
  <c r="B34" s="1"/>
  <c r="C34" s="1"/>
  <c r="D34" s="1"/>
  <c r="E34" s="1"/>
  <c r="F34" s="1"/>
  <c r="G34" s="1"/>
  <c r="H34" s="1"/>
  <c r="I34" s="1"/>
  <c r="J34" s="1"/>
  <c r="K34" s="1"/>
  <c r="L34" s="1"/>
  <c r="M34" s="1"/>
  <c r="B39"/>
  <c r="B42" s="1"/>
  <c r="B40"/>
  <c r="B43" s="1"/>
  <c r="C43" s="1"/>
  <c r="D43" s="1"/>
  <c r="E43" s="1"/>
  <c r="F43" s="1"/>
  <c r="G43" s="1"/>
  <c r="H43" s="1"/>
  <c r="I43" s="1"/>
  <c r="J43" s="1"/>
  <c r="K43" s="1"/>
  <c r="L43" s="1"/>
  <c r="M43" s="1"/>
  <c r="B30"/>
  <c r="B33" s="1"/>
  <c r="F6"/>
  <c r="E8"/>
  <c r="C8" i="32" s="1"/>
  <c r="F24" i="43"/>
  <c r="E26"/>
  <c r="C10" i="32" s="1"/>
  <c r="F15" i="43"/>
  <c r="E17"/>
  <c r="C9" i="32" s="1"/>
  <c r="F7" i="43"/>
  <c r="F16"/>
  <c r="C31" i="31"/>
  <c r="C28"/>
  <c r="C26"/>
  <c r="C16" i="32"/>
  <c r="C15"/>
  <c r="C14" i="31"/>
  <c r="C7"/>
  <c r="C6"/>
  <c r="C12" i="30"/>
  <c r="C22" i="31"/>
  <c r="C23" i="32"/>
  <c r="D19" i="27"/>
  <c r="D19" i="28" s="1"/>
  <c r="D13" i="27"/>
  <c r="C13" l="1"/>
  <c r="C13" i="30" s="1"/>
  <c r="D13" i="28"/>
  <c r="G24" i="43"/>
  <c r="F26"/>
  <c r="C10" i="33" s="1"/>
  <c r="G6" i="43"/>
  <c r="F8"/>
  <c r="C8" i="33" s="1"/>
  <c r="C42" i="43"/>
  <c r="B44"/>
  <c r="C19" i="27" s="1"/>
  <c r="B35" i="43"/>
  <c r="C18" i="27" s="1"/>
  <c r="C33" i="43"/>
  <c r="G15"/>
  <c r="F17"/>
  <c r="C9" i="33" s="1"/>
  <c r="G7" i="43"/>
  <c r="G16"/>
  <c r="C31" i="32"/>
  <c r="C28"/>
  <c r="C26"/>
  <c r="C16" i="33"/>
  <c r="C15"/>
  <c r="C14" i="32"/>
  <c r="C7"/>
  <c r="C6"/>
  <c r="C5" i="31"/>
  <c r="C22" i="32"/>
  <c r="C12" i="31"/>
  <c r="C23" i="33"/>
  <c r="D33" i="43" l="1"/>
  <c r="C35"/>
  <c r="C18" i="30" s="1"/>
  <c r="G8" i="43"/>
  <c r="C8" i="34" s="1"/>
  <c r="H6" i="43"/>
  <c r="I6" s="1"/>
  <c r="J6" s="1"/>
  <c r="K6" s="1"/>
  <c r="L6" s="1"/>
  <c r="M6" s="1"/>
  <c r="G17"/>
  <c r="C9" i="34" s="1"/>
  <c r="H15" i="43"/>
  <c r="I15" s="1"/>
  <c r="J15" s="1"/>
  <c r="K15" s="1"/>
  <c r="L15" s="1"/>
  <c r="M15" s="1"/>
  <c r="C44"/>
  <c r="C19" i="30" s="1"/>
  <c r="D42" i="43"/>
  <c r="G26"/>
  <c r="C10" i="34" s="1"/>
  <c r="H24" i="43"/>
  <c r="H7"/>
  <c r="H16"/>
  <c r="C31" i="33"/>
  <c r="C28"/>
  <c r="C26"/>
  <c r="C16" i="34"/>
  <c r="C15"/>
  <c r="C14" i="33"/>
  <c r="C7"/>
  <c r="C6"/>
  <c r="C5" i="32"/>
  <c r="C22" i="33"/>
  <c r="C12" i="32"/>
  <c r="C13" i="31"/>
  <c r="C23" i="34"/>
  <c r="D44" i="43" l="1"/>
  <c r="C19" i="31" s="1"/>
  <c r="E42" i="43"/>
  <c r="H8"/>
  <c r="C8" i="37" s="1"/>
  <c r="I24" i="43"/>
  <c r="H26"/>
  <c r="C10" i="37" s="1"/>
  <c r="H17" i="43"/>
  <c r="C9" i="37" s="1"/>
  <c r="E33" i="43"/>
  <c r="D35"/>
  <c r="C18" i="31" s="1"/>
  <c r="I7" i="43"/>
  <c r="I8" s="1"/>
  <c r="I16"/>
  <c r="I17" s="1"/>
  <c r="C9" i="36" s="1"/>
  <c r="C31" i="34"/>
  <c r="C28"/>
  <c r="C26"/>
  <c r="C16" i="37"/>
  <c r="C15"/>
  <c r="C14" i="34"/>
  <c r="C7"/>
  <c r="C6"/>
  <c r="C5" i="33"/>
  <c r="C13" i="32"/>
  <c r="C22" i="34"/>
  <c r="C12" i="33"/>
  <c r="C23" i="37"/>
  <c r="J24" i="43" l="1"/>
  <c r="I26"/>
  <c r="C10" i="36" s="1"/>
  <c r="F33" i="43"/>
  <c r="E35"/>
  <c r="C18" i="32" s="1"/>
  <c r="F42" i="43"/>
  <c r="E44"/>
  <c r="C19" i="32" s="1"/>
  <c r="J7" i="43"/>
  <c r="J8" s="1"/>
  <c r="C8" i="36"/>
  <c r="J16" i="43"/>
  <c r="J17" s="1"/>
  <c r="C9" i="35" s="1"/>
  <c r="C31" i="37"/>
  <c r="C28"/>
  <c r="C26"/>
  <c r="C16" i="36"/>
  <c r="C15"/>
  <c r="C14" i="37"/>
  <c r="C7"/>
  <c r="C6"/>
  <c r="C5" i="34"/>
  <c r="C12"/>
  <c r="C13" i="33"/>
  <c r="C13" i="34" s="1"/>
  <c r="C22" i="37"/>
  <c r="C23" i="36"/>
  <c r="G33" i="43" l="1"/>
  <c r="F35"/>
  <c r="C18" i="33" s="1"/>
  <c r="G42" i="43"/>
  <c r="F44"/>
  <c r="C19" i="33" s="1"/>
  <c r="K24" i="43"/>
  <c r="J26"/>
  <c r="C10" i="35" s="1"/>
  <c r="K7" i="43"/>
  <c r="K8" s="1"/>
  <c r="C8" i="35"/>
  <c r="K16" i="43"/>
  <c r="K17" s="1"/>
  <c r="C9" i="38" s="1"/>
  <c r="C31" i="36"/>
  <c r="C28"/>
  <c r="C26"/>
  <c r="C16" i="35"/>
  <c r="C15"/>
  <c r="C14" i="36"/>
  <c r="C7"/>
  <c r="C6"/>
  <c r="C5" i="37"/>
  <c r="C22" i="36"/>
  <c r="C12" i="37"/>
  <c r="C23" i="35"/>
  <c r="G44" i="43" l="1"/>
  <c r="C19" i="34" s="1"/>
  <c r="H42" i="43"/>
  <c r="K26"/>
  <c r="C10" i="38" s="1"/>
  <c r="L24" i="43"/>
  <c r="G35"/>
  <c r="C18" i="34" s="1"/>
  <c r="H33" i="43"/>
  <c r="L7"/>
  <c r="L8" s="1"/>
  <c r="C8" i="38"/>
  <c r="L16" i="43"/>
  <c r="L17" s="1"/>
  <c r="C9" i="39" s="1"/>
  <c r="C31" i="35"/>
  <c r="C28"/>
  <c r="C26"/>
  <c r="C16" i="38"/>
  <c r="C15"/>
  <c r="C14" i="35"/>
  <c r="C7"/>
  <c r="C6"/>
  <c r="C5" i="36"/>
  <c r="C22" i="35"/>
  <c r="C12" i="36"/>
  <c r="C13" i="37"/>
  <c r="C23" i="38"/>
  <c r="M24" i="43" l="1"/>
  <c r="M26" s="1"/>
  <c r="C10" i="40" s="1"/>
  <c r="L26" i="43"/>
  <c r="C10" i="39" s="1"/>
  <c r="I33" i="43"/>
  <c r="H35"/>
  <c r="C18" i="37" s="1"/>
  <c r="I42" i="43"/>
  <c r="H44"/>
  <c r="C19" i="37" s="1"/>
  <c r="M7" i="43"/>
  <c r="C8" i="39"/>
  <c r="M16" i="43"/>
  <c r="M17" s="1"/>
  <c r="C9" i="40" s="1"/>
  <c r="C31" i="38"/>
  <c r="C28"/>
  <c r="C26"/>
  <c r="C16" i="39"/>
  <c r="C15"/>
  <c r="C14" i="38"/>
  <c r="C7"/>
  <c r="C6"/>
  <c r="C5" i="35"/>
  <c r="C22" i="38"/>
  <c r="C13" i="36"/>
  <c r="C12" i="35"/>
  <c r="C23" i="39"/>
  <c r="J33" i="43" l="1"/>
  <c r="I35"/>
  <c r="C18" i="36" s="1"/>
  <c r="J42" i="43"/>
  <c r="I44"/>
  <c r="C19" i="36" s="1"/>
  <c r="M8" i="43"/>
  <c r="C8" i="40" s="1"/>
  <c r="C31" i="39"/>
  <c r="C28"/>
  <c r="C26"/>
  <c r="C16" i="40"/>
  <c r="C15"/>
  <c r="C14" i="39"/>
  <c r="C7"/>
  <c r="C6"/>
  <c r="C5" i="38"/>
  <c r="C22" i="39"/>
  <c r="C12" i="38"/>
  <c r="C13" i="35"/>
  <c r="C23" i="40"/>
  <c r="K42" i="43" l="1"/>
  <c r="J44"/>
  <c r="C19" i="35" s="1"/>
  <c r="C15" i="28"/>
  <c r="K33" i="43"/>
  <c r="J35"/>
  <c r="C18" i="35" s="1"/>
  <c r="C22" i="28"/>
  <c r="C31" i="40"/>
  <c r="C28"/>
  <c r="C26"/>
  <c r="C16" i="28"/>
  <c r="C14" i="40"/>
  <c r="C7"/>
  <c r="C6"/>
  <c r="C5" i="39"/>
  <c r="C12"/>
  <c r="C13" i="38"/>
  <c r="C22" i="40"/>
  <c r="C29" i="28" l="1"/>
  <c r="L33" i="43"/>
  <c r="K35"/>
  <c r="C18" i="38" s="1"/>
  <c r="L42" i="43"/>
  <c r="K44"/>
  <c r="C19" i="38" s="1"/>
  <c r="C26" i="28"/>
  <c r="C14"/>
  <c r="C20"/>
  <c r="C5" i="40"/>
  <c r="C13" i="39"/>
  <c r="C12" i="40"/>
  <c r="M42" i="43" l="1"/>
  <c r="M44" s="1"/>
  <c r="C19" i="40" s="1"/>
  <c r="L44" i="43"/>
  <c r="C19" i="39" s="1"/>
  <c r="M33" i="43"/>
  <c r="M35" s="1"/>
  <c r="C18" i="40" s="1"/>
  <c r="L35" i="43"/>
  <c r="C18" i="39" s="1"/>
  <c r="C18" i="28" s="1"/>
  <c r="C12"/>
  <c r="C13" i="40"/>
  <c r="C19" i="28" l="1"/>
  <c r="C13"/>
</calcChain>
</file>

<file path=xl/comments1.xml><?xml version="1.0" encoding="utf-8"?>
<comments xmlns="http://schemas.openxmlformats.org/spreadsheetml/2006/main">
  <authors>
    <author>User</author>
    <author>123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白天：晴转多云
夜间：多云
7～17℃
东南风3级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白天：多云
夜间：多云
8～15℃
北风转微风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白天：多云
夜间：阴
7～14℃
东风3级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白天：小雨
夜间：小雨
8～15℃
东风3级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白天：中雨转小雨
夜间：阴
10～12℃
东风3级</t>
        </r>
      </text>
    </comment>
    <comment ref="J2" authorId="0">
      <text>
        <r>
          <rPr>
            <sz val="8"/>
            <color indexed="81"/>
            <rFont val="宋体"/>
            <family val="3"/>
            <charset val="134"/>
          </rPr>
          <t>User:
白天：小雨
夜间：中雨
11～14℃
东风转微风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白天：小雨
夜间：小雨
8～14℃
东风3级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白天：小雨
夜间：阴
5～10℃
西北风3-4级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白天：多云
夜间：阴
3～8℃
北风3级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白天：多云
夜间：阴
6～9℃
北风微风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白天：小雨
夜间：阴
4～8℃
东北风3级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白天：小雨
夜间：阴
1～7℃
西北风3级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白天：晴
夜间：阴
1～11℃
西北风3级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白天：多云
夜间：阴
3～8℃
北风微风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白天：阴转多云
夜间：阴
2～7℃
东北风3级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白天：多云
夜间：多云
3～8℃
东北风3级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白天：阴转小雨
夜间：阴
4～10℃
东风3级</t>
        </r>
      </text>
    </comment>
    <comment ref="V2" authorId="0">
      <text>
        <r>
          <rPr>
            <sz val="8"/>
            <color indexed="81"/>
            <rFont val="宋体"/>
            <family val="3"/>
            <charset val="134"/>
          </rPr>
          <t>User:
白天：小雨
夜间：小雨
7～9℃
东风微风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白天：阴
夜间：阴
-1～9℃
西北风3级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白天：晴
夜间：多云
-2～7℃
西北风3-4级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白天：晴
夜间：多云
6～-4℃
西风3级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白天：晴
夜间：晴
0～6℃
西北风微风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白天：晴
夜间：阴
-2～7℃
北风3级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白天：多云
夜间：多云
-1～9℃
东北风3级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白天：多云
夜间：阴
3～11℃
东北风3级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白天：晴
夜间：多云
5～13℃
微风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白天：多云
夜间：阴
5～10℃
东北风3-4级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白天：多云
夜间：多云
3～15℃
东南风3级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白天：晴
夜间：多云
6～20℃
东风3-4级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白天：多云
夜间：多云
2～6℃
北风3-4级</t>
        </r>
      </text>
    </comment>
    <comment ref="AI2" authorId="0">
      <text>
        <r>
          <rPr>
            <sz val="9"/>
            <rFont val="宋体"/>
            <family val="3"/>
            <charset val="134"/>
          </rPr>
          <t>User:
白天：多云
夜间：阴
2～7℃
北风2级</t>
        </r>
      </text>
    </comment>
    <comment ref="Z32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除盐水表有故障</t>
        </r>
      </text>
    </comment>
    <comment ref="I33" authorId="1">
      <text>
        <r>
          <rPr>
            <sz val="9"/>
            <color indexed="81"/>
            <rFont val="Tahoma"/>
            <family val="2"/>
          </rPr>
          <t>14:05</t>
        </r>
        <r>
          <rPr>
            <sz val="9"/>
            <color indexed="81"/>
            <rFont val="宋体"/>
            <family val="3"/>
            <charset val="134"/>
          </rPr>
          <t>分，由于沼气量不足，停</t>
        </r>
        <r>
          <rPr>
            <sz val="9"/>
            <color indexed="81"/>
            <rFont val="Tahoma"/>
            <family val="2"/>
          </rPr>
          <t>2#</t>
        </r>
        <r>
          <rPr>
            <sz val="9"/>
            <color indexed="81"/>
            <rFont val="宋体"/>
            <family val="3"/>
            <charset val="134"/>
          </rPr>
          <t>发电机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3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8:20</t>
        </r>
        <r>
          <rPr>
            <sz val="9"/>
            <color indexed="81"/>
            <rFont val="宋体"/>
            <family val="3"/>
            <charset val="134"/>
          </rPr>
          <t xml:space="preserve">火炬试点
</t>
        </r>
        <r>
          <rPr>
            <sz val="9"/>
            <color indexed="81"/>
            <rFont val="Tahoma"/>
            <family val="2"/>
          </rPr>
          <t>15:00#2</t>
        </r>
        <r>
          <rPr>
            <sz val="9"/>
            <color indexed="81"/>
            <rFont val="宋体"/>
            <family val="3"/>
            <charset val="134"/>
          </rPr>
          <t xml:space="preserve">发电机并网
</t>
        </r>
        <r>
          <rPr>
            <sz val="9"/>
            <color indexed="81"/>
            <rFont val="Tahoma"/>
            <family val="2"/>
          </rPr>
          <t>15:20</t>
        </r>
        <r>
          <rPr>
            <sz val="9"/>
            <color indexed="81"/>
            <rFont val="宋体"/>
            <family val="3"/>
            <charset val="134"/>
          </rPr>
          <t>停</t>
        </r>
        <r>
          <rPr>
            <sz val="9"/>
            <color indexed="81"/>
            <rFont val="Tahoma"/>
            <family val="2"/>
          </rPr>
          <t>#1</t>
        </r>
        <r>
          <rPr>
            <sz val="9"/>
            <color indexed="81"/>
            <rFont val="宋体"/>
            <family val="3"/>
            <charset val="134"/>
          </rPr>
          <t xml:space="preserve">发电机
</t>
        </r>
        <r>
          <rPr>
            <sz val="9"/>
            <color indexed="81"/>
            <rFont val="Tahoma"/>
            <family val="2"/>
          </rPr>
          <t>#1</t>
        </r>
        <r>
          <rPr>
            <sz val="9"/>
            <color indexed="81"/>
            <rFont val="宋体"/>
            <family val="3"/>
            <charset val="134"/>
          </rPr>
          <t>发电机</t>
        </r>
        <r>
          <rPr>
            <sz val="9"/>
            <color indexed="81"/>
            <rFont val="Tahoma"/>
            <family val="2"/>
          </rPr>
          <t>900</t>
        </r>
        <r>
          <rPr>
            <sz val="9"/>
            <color indexed="81"/>
            <rFont val="宋体"/>
            <family val="3"/>
            <charset val="134"/>
          </rPr>
          <t>小时保养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白天：多云
夜间：阴
23～30℃
北风0级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白天：阵雨
夜间：阴
23～30℃
东南风微风级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白天：小雨转阴
夜间：阴
21～27℃
西北风3级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白天：多云
夜间：多云
22～27℃
北风3-4级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白天：多云
夜间：阴
24～31℃
北风0级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白天：小雨转阵雨
夜间：阴
22～26℃
东北风3-4级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白天：阵雨转中雨
夜间：阴
19～25℃
东风3级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白天：小雨
夜间：阴
17～23℃
北风3-4级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白天：多云
夜间：阴
21～26℃
东风1级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白天：多云转阴
夜间：阴
18～22℃
东北风微风级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白天：多云
夜间：阴
17～24℃
东北风3级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白天：阴
夜间：阴
17～23℃
东北风3级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白天：多云
夜间：阴
17～21℃
北风0级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白天：小雨
夜间：阴
19～22℃
东北风微风级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白天：阵雨
夜间：阴
19～24℃
东风3级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白天：小雨
夜间：阴
19～27℃
北风3级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白天：多云
夜间：阴
19～24℃
北风1级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白天：小雨
夜间：阴
20～24℃
东北风微风级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白天：小雨
夜间：阴
20～24℃
东风3级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白天：中雨
夜间：中雨
20～23℃
东北风3级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白天：雨
夜间：阵雨
20～23℃
东风2级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白天：暴雨转大雨
夜间：阴
20～23℃
东北风3-4级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白天：小雨转阴
夜间：阴
18～22℃
北风3-4级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白天：小雨
夜间：阴
19～24℃
东风3级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白天：多云
夜间：阴
19～25℃
西南风1级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白天：大雨转阵雨
夜间：阴
19～22℃
东北风3-4级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白天：阵雨转小雨
夜间：阴
17～23℃
东北风3-4级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白天：小雨
夜间：小雨
15～22℃
北风3-4级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白天：多云
夜间：阴
12～16℃
东北2级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白天：阴转小雨
夜间：阴
14～18℃
东北风微风级</t>
        </r>
      </text>
    </comment>
    <comment ref="AI2" authorId="0">
      <text>
        <r>
          <rPr>
            <sz val="9"/>
            <rFont val="宋体"/>
            <family val="3"/>
            <charset val="134"/>
          </rPr>
          <t>User:
白天：小雨转阴
夜间：阴
12～16℃
东北风3级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白天：多云
夜间：多云
8～14℃
东北风3-4级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白天：多云
夜间：阴
9～17℃
北风0级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白天；晴
夜间：阴
12～18℃
东北风微风级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白天：多云转晴
夜间：多云
11～21℃
东南风3级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白天：晴
夜间：晴
11～24℃
南风3级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白天：晴
夜间：阴
14～23℃
东风1级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白天：小雨转中雨
夜间：阴
14-23℃
东风微风级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白天：小雨转阴
夜间：阴
10～18℃
北风5级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白天：阴
夜间：阴
10～13℃
东南风1级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白天：阴
夜间：阴
8～15℃
东南风1级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白天：晴转多云
夜间：阴
13～19℃
南风微风级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白天：多云
夜间：阴
12～20℃
东南风3级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白天：多云
夜间：小雨
16～20℃
东北风1级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白天：多云
夜间：阴
8～115℃
东风0级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白天：多云
夜间：阴
12～17℃
东北风微风级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白天：多云转小雨
夜间：阴
12～19℃
东风3级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白天：阵雨
夜间：小雨
13～19℃
东风3级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白天：多云
夜间：阴
17～23℃
东风1级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白天：阴转阵雨
夜间：阴
17～23℃
北风微风级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白天：阵雨转阴
夜间：阴
15～20℃
东北风3-4级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白天：中雨
夜间：小雨
15～20℃
东北风3级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白天：多云
夜间：阴
7～13℃
东风1级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白天：阴转小雨
夜间：阴
5～8℃
东北风3-4级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白天：多云
夜间：阴
3～10℃
西北风3级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白天：阵雨
夜间：小雨
6～13℃
东风3级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白天：阵雨
夜间：阴
4～12℃
北风1级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白天：多云转晴
夜间：阴
7～12℃
东北风微风级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白天：晴
夜间：阴
7～14℃
北风3级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白天：阴
夜间：小雨
5～13℃
东北风3级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白天：阴
夜间：阴
7～15℃
西北1级</t>
        </r>
      </text>
    </comment>
  </commentList>
</comments>
</file>

<file path=xl/comments12.xml><?xml version="1.0" encoding="utf-8"?>
<comments xmlns="http://schemas.openxmlformats.org/spreadsheetml/2006/main">
  <authors>
    <author>User</author>
    <author>123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白天：多云
夜间：阴
8～14℃
北风微级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白天：多云
夜间：阴
7～14℃
东北风3级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白天：多云
夜间：小雨
4～15℃
东南风3级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白天：多云
夜间：阴
7～15℃
西南风1级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白天：多云转阴
夜间：阴
9～18℃
西南风微级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白天：多云转晴
夜间：阴
4～13℃
西北风3级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白天：多云
夜间：晴
3～14℃
西南风3级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白天：晴
夜间：晴
5～16℃
北风0级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白天：多云转阴
夜间：阴
9～12℃
东北风3级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白天：多云
夜间：多云
8～14℃
东风3级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白天：多云
夜间：阴
7～17℃
南风2级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白天：多云转晴
夜间：阴
1～9℃
北风3-4级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白天：晴
夜间：晴
1～8℃
西北风3-4级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白天：晴
夜间：晴
3～8℃
东南风3-4级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白天：多云
夜间：阴
8～17℃
东南风3级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白天：小雨
夜间：阴
7～16℃
东风1级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白天：中雨
夜间：小雨
8～18℃
东南风微风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白天：y阴转多云
夜间：阴
4～10℃
西北风3-4级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白天：多云
夜间：多云
3～11℃
西北风3级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白天：多云
夜间：阴
4～10℃
东北风1级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白天：小雨
夜间：小雨
11～13℃
东风微风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白天：小雨
夜间：小雨
6～13℃
西北风3-4级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白天：阴
夜间：阴
0～8℃
西北风4-5级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白天：多云
夜间：阴
1～7℃
东风3级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白天：多云
夜间：多云
2～7℃
北风3-4级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I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G23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日停机做</t>
        </r>
        <r>
          <rPr>
            <sz val="9"/>
            <color indexed="81"/>
            <rFont val="Tahoma"/>
            <family val="2"/>
          </rPr>
          <t>900</t>
        </r>
        <r>
          <rPr>
            <sz val="9"/>
            <color indexed="81"/>
            <rFont val="宋体"/>
            <family val="3"/>
            <charset val="134"/>
          </rPr>
          <t>小时保养。</t>
        </r>
      </text>
    </comment>
    <comment ref="Y23" authorId="1">
      <text>
        <r>
          <rPr>
            <b/>
            <sz val="9"/>
            <color indexed="81"/>
            <rFont val="宋体"/>
            <family val="3"/>
            <charset val="134"/>
          </rPr>
          <t>预处理控制柜</t>
        </r>
        <r>
          <rPr>
            <b/>
            <sz val="9"/>
            <color indexed="81"/>
            <rFont val="Tahoma"/>
            <family val="2"/>
          </rPr>
          <t>UPS</t>
        </r>
        <r>
          <rPr>
            <b/>
            <sz val="9"/>
            <color indexed="81"/>
            <rFont val="宋体"/>
            <family val="3"/>
            <charset val="134"/>
          </rPr>
          <t>故障断电致预处理系统停机导致发电机跳机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甲烷浓度低，二号发电机停机</t>
        </r>
      </text>
    </comment>
    <comment ref="V26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甲烷浓度低，二号发电机停机</t>
        </r>
      </text>
    </comment>
    <comment ref="W26" authorId="1">
      <text>
        <r>
          <rPr>
            <b/>
            <sz val="9"/>
            <color indexed="81"/>
            <rFont val="Tahoma"/>
            <family val="2"/>
          </rPr>
          <t>18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40   2#</t>
        </r>
        <r>
          <rPr>
            <b/>
            <sz val="9"/>
            <color indexed="81"/>
            <rFont val="宋体"/>
            <family val="3"/>
            <charset val="134"/>
          </rPr>
          <t>发电机起机成功</t>
        </r>
      </text>
    </comment>
    <comment ref="Y26" authorId="1">
      <text>
        <r>
          <rPr>
            <b/>
            <sz val="9"/>
            <color indexed="81"/>
            <rFont val="宋体"/>
            <family val="3"/>
            <charset val="134"/>
          </rPr>
          <t>预处理控制柜</t>
        </r>
        <r>
          <rPr>
            <b/>
            <sz val="9"/>
            <color indexed="81"/>
            <rFont val="Tahoma"/>
            <family val="2"/>
          </rPr>
          <t>UPS</t>
        </r>
        <r>
          <rPr>
            <b/>
            <sz val="9"/>
            <color indexed="81"/>
            <rFont val="宋体"/>
            <family val="3"/>
            <charset val="134"/>
          </rPr>
          <t>故障断电致预处理系统停机导致发电机跳机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发电机负荷低</t>
        </r>
      </text>
    </comment>
  </commentList>
</comments>
</file>

<file path=xl/comments2.xml><?xml version="1.0" encoding="utf-8"?>
<comments xmlns="http://schemas.openxmlformats.org/spreadsheetml/2006/main">
  <authors>
    <author>User</author>
    <author>123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白天：阴
夜间：多云
2～8℃
东北风3-4级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白天：多云
夜间：阴
1～7℃
东风3-4级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白天：小雨
夜间：小雨
8～10℃
东南风微风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白天：小雨转阴
夜间：阴
5～12℃
西北风3级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白天：晴
夜间：晴
2～12℃
西北风3级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白天：阴 
夜间：小雨
5～9℃
东北风微风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白天：小雨转雨夹雪
夜间：阴
1～7℃
北风3级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白天：多云
夜间：晴
-2～5℃
西北风3-4级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白天:晴
夜间：阴
-2-6℃
东风3-4级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白天：晴
夜间：晴
0～8℃
西北风微风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白天：晴
夜间：多云
-1～11℃
西风3级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白天：晴
夜间：晴
0～14℃
南风3级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白天：晴
夜间：多云
15～1℃
东南风3级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白天：晴
夜间：阴
8～16℃
东南风微风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白天：多云转阴
夜间：阴
7～19℃
西南风3级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白天：小雨
夜间：小雨
4～13℃
东北风3-4级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白天：多云
夜间：小雨
19～5℃
南风3-4级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白天：小雨转阴
夜间：阴
4～16℃
北风4-5级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白天：阴
夜间：小雨
3～9℃
东风3-4级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白天：小雨转阴
夜间：阴
3～11℃
西北风3-4级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白天：阴
夜间：多云
2～7℃
西北风3~4级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白天：多云
夜间：阴
1～9℃
西北风2级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白天：多云
夜间：多云
0～12℃
西南风3级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白天：多云转晴
夜间：阴
4～15℃
西南风3级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白天：多云
夜间：多云
11～4℃
东风微风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白天：多云
夜间：阴
6～15℃
东南风3级</t>
        </r>
      </text>
    </comment>
    <comment ref="AA6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火炬试点</t>
        </r>
      </text>
    </comment>
    <comment ref="K10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#1</t>
        </r>
        <r>
          <rPr>
            <sz val="9"/>
            <color indexed="81"/>
            <rFont val="宋体"/>
            <family val="3"/>
            <charset val="134"/>
          </rPr>
          <t>厌氧罐维修</t>
        </r>
      </text>
    </comment>
    <comment ref="AA28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昨天下午校的表</t>
        </r>
      </text>
    </comment>
  </commentList>
</comments>
</file>

<file path=xl/comments3.xml><?xml version="1.0" encoding="utf-8"?>
<comments xmlns="http://schemas.openxmlformats.org/spreadsheetml/2006/main">
  <authors>
    <author>User</author>
    <author>123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白天：小雨
夜间：小雨
2～16℃
西北风3-4级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白天：多云
夜间：多云
6～14℃
东南风3-4级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白天：多云转阵雨
夜间：阴
7～18℃
东南风3级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白天：阴
夜间：阴
7～13℃
北风3级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白天：晴
夜间：多云
2～15℃
西风微风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白天：晴
夜间：阴
3～13℃
西北风3级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白天：晴
夜间：多云
3～18℃
西南风3级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白天：多云
夜间：阴
10～16℃
东南风微风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白天：小雨转大雨
夜间：阴
7～15℃
东风3级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白天：小雨
夜间：阴
6～11℃
东北风3-4级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白天：多云
夜间：阴
5～14℃
东北风微风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白天：多云
夜间：阴
5～12℃
东风3级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白天：多云
夜间：小雨
3～14℃
东风3级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白天：阴天
夜间：阴
9～14℃
东风微风级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白天：小雨
夜间：中雨
11～13℃
东风微风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白天：小雨转阴
夜间：阴
8～13℃
东风3级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白天：多云
夜间：阴
8～15℃
北风3级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白天：阴
夜间：小雨
7～12℃
东北风微风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白天：小雨转阴
夜间：阴
7～12℃
东北风3级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白天：多云
夜间：多云
6～15℃
北风3级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白天：晴
夜间：晴
12～20℃
西南风微风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白天：多云转阴
夜间：阴
10～22℃
南风3-4级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白天：多云
夜间：多云
9～17℃
北风3级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白天：小雨转中雨
夜间：阴
9～14℃
东风3-4级</t>
        </r>
      </text>
    </comment>
    <comment ref="AI2" authorId="0">
      <text>
        <r>
          <rPr>
            <sz val="9"/>
            <rFont val="宋体"/>
            <family val="3"/>
            <charset val="134"/>
          </rPr>
          <t>User:
白天：阴
夜间：晴
7～14℃
北风3-4级</t>
        </r>
      </text>
    </comment>
    <comment ref="S6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火炬试点</t>
        </r>
      </text>
    </comment>
    <comment ref="S23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发电机做</t>
        </r>
        <r>
          <rPr>
            <sz val="9"/>
            <color indexed="81"/>
            <rFont val="Tahoma"/>
            <family val="2"/>
          </rPr>
          <t>E30</t>
        </r>
        <r>
          <rPr>
            <sz val="9"/>
            <color indexed="81"/>
            <rFont val="宋体"/>
            <family val="3"/>
            <charset val="134"/>
          </rPr>
          <t>保养</t>
        </r>
      </text>
    </comment>
    <comment ref="S26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更换硫化氢表停机</t>
        </r>
      </text>
    </comment>
    <comment ref="S28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流量表有点问题</t>
        </r>
      </text>
    </comment>
  </commentList>
</comments>
</file>

<file path=xl/comments4.xml><?xml version="1.0" encoding="utf-8"?>
<comments xmlns="http://schemas.openxmlformats.org/spreadsheetml/2006/main">
  <authors>
    <author>User</author>
    <author>123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白天：多云转晴
夜间：阴
7～16℃
西北风3级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白天：晴
夜间：晴
6～21℃
西北风3级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白天：晴
夜间：晴
12～22℃
东风3-4级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白天：阴转小雨
夜间：阴
12～20℃
东南风3级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白天：小雨
夜间：阴
16～22℃
南风3级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白天：中雨
夜间：中雨
14～21℃
东北风3级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白天：多云
夜间：阵雨
12～20℃
东风微风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白天：大雨转小雨
夜间：阴
11～14℃
东北风3-4级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白天：小雨
夜间：小雨
10～15℃
北风4-5级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白天：小雨
夜间：阴
11～14℃
东风3-4级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有机质沼气管接入火炬前管道吹扫。</t>
        </r>
      </text>
    </comment>
    <comment ref="J28" authorId="1">
      <text>
        <r>
          <rPr>
            <b/>
            <sz val="9"/>
            <color indexed="81"/>
            <rFont val="Tahoma"/>
            <family val="2"/>
          </rPr>
          <t>123: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流量表计数不准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I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白天：多云
夜间：阴
3～10℃
东风3-4级</t>
        </r>
      </text>
    </comment>
  </commentList>
</comments>
</file>

<file path=xl/comments7.xml><?xml version="1.0" encoding="utf-8"?>
<comments xmlns="http://schemas.openxmlformats.org/spreadsheetml/2006/main">
  <authors>
    <author>User</author>
    <author>hp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白天：阴
夜间：多云
25～33℃
南风3-4级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白天：雷阵雨
夜间：阴
23～30℃
东南风3-4级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白天：雷阵雨
夜间：阴
23～32℃
南风3级</t>
        </r>
      </text>
    </comment>
    <comment ref="H2" authorId="0">
      <text>
        <r>
          <rPr>
            <sz val="9"/>
            <rFont val="宋体"/>
            <family val="3"/>
            <charset val="134"/>
          </rPr>
          <t xml:space="preserve">User:
白天：阵雨
夜间：阵雨
22～32℃
东风3级
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白天：雷阵雨转多云
夜间：多云
26～35℃
南风3-4级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白天：多云
夜间：多云
27～34℃
东风3-4级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白天：阵雨
夜间：阵雨
26～32℃
东南风2-3级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白天：阵雨
夜间：阵雨
26～32℃
东风转东北风3-4级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白天：雨
夜间：雨
26～31℃
微风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白天：阵雨
夜间：中雨
26～29℃
东北风1级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白天：中雨
夜间：阵雨
26～29℃
东风2级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白天：中雨
夜间：阴
26～32℃
西南风3级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白天：多云
夜间：阴
26～31℃
东风2级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白天：多云
夜间：多云
26～32℃
东风2级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白天：中雨
夜间：阵雨
26～34℃
东南风2级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白天：阵雨
夜间：阴
23～31℃
西北风3级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白天:多云
夜间：多云
26～33℃
东南风3级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白天：多云
夜间：阴
27～32℃
偏东风3-4级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白天：雷阵雨
夜间：多云
28～34℃
南风2-3级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白天：晴
夜间：多云
27～35℃
南风3级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白天：多云
夜间：多云
29～38℃
东风0级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白天：晴
夜间：阴
30-39℃
微风2级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白天：多云
夜间：多云
29～38℃
西南风2级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白天：多云
夜间：晴
27～37℃
东南风3级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白天：晴
夜间：晴
30～38℃
北风0级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白天：晴
夜间：晴
29～37℃
东南风微风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白天：晴
夜间：晴
30～39℃
西南风微风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白天：多云
夜间：晴
28～39℃
西南风3级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白天：多云
夜间：多云
29～39℃
南风微风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白天：晴转多云
夜间：阴
28～37℃
微风2级</t>
        </r>
      </text>
    </comment>
    <comment ref="AI2" authorId="0">
      <text>
        <r>
          <rPr>
            <sz val="9"/>
            <rFont val="宋体"/>
            <family val="3"/>
            <charset val="134"/>
          </rPr>
          <t>User:
白天：多云
夜间：多云
28～35℃
东南风微风</t>
        </r>
      </text>
    </comment>
    <comment ref="N23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沼气入口负压高跳机</t>
        </r>
      </text>
    </comment>
    <comment ref="N26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沼气入口负压高跳机</t>
        </r>
      </text>
    </comment>
    <comment ref="Z33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E2" authorId="0">
      <text>
        <r>
          <rPr>
            <sz val="9"/>
            <rFont val="宋体"/>
            <family val="3"/>
            <charset val="134"/>
          </rPr>
          <t>白天：</t>
        </r>
        <r>
          <rPr>
            <sz val="8"/>
            <color indexed="81"/>
            <rFont val="宋体"/>
            <family val="3"/>
            <charset val="134"/>
          </rPr>
          <t xml:space="preserve">多云      </t>
        </r>
        <r>
          <rPr>
            <sz val="9"/>
            <rFont val="宋体"/>
            <family val="3"/>
            <charset val="134"/>
          </rPr>
          <t>夜间：</t>
        </r>
        <r>
          <rPr>
            <sz val="8"/>
            <color indexed="81"/>
            <rFont val="宋体"/>
            <family val="3"/>
            <charset val="134"/>
          </rPr>
          <t>多云</t>
        </r>
        <r>
          <rPr>
            <sz val="9"/>
            <rFont val="宋体"/>
            <family val="3"/>
            <charset val="134"/>
          </rPr>
          <t xml:space="preserve">
27～34℃
东南风3级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白天：阵雨
夜间：阴
28～34℃
东风0级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白天：小雨
夜间：阴
27～30℃
东南风微风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白天：雷阵雨
夜间：阴
27～32℃
北风微风</t>
        </r>
      </text>
    </comment>
    <comment ref="I2" authorId="0">
      <text>
        <r>
          <rPr>
            <sz val="9"/>
            <rFont val="宋体"/>
            <family val="3"/>
            <charset val="134"/>
          </rPr>
          <t xml:space="preserve">User:
</t>
        </r>
        <r>
          <rPr>
            <sz val="8"/>
            <color indexed="81"/>
            <rFont val="宋体"/>
            <family val="3"/>
            <charset val="134"/>
          </rPr>
          <t>白天：雷阵雨
夜间：多云</t>
        </r>
        <r>
          <rPr>
            <sz val="9"/>
            <rFont val="宋体"/>
            <family val="3"/>
            <charset val="134"/>
          </rPr>
          <t xml:space="preserve">
26～32℃
东北风3级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白天：多云
夜间：多云
28～38℃
东风2级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白天：多云
夜间：阴
27～33℃
东南风微风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白天：阵雨
夜间：阴
27～33℃
东风微风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白天：阵雨
夜间：阵雨
27～33℃
东风3-4级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白天：多云
夜间：多云
28～33℃
东风3-4级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白天：小雨
夜间：阴
29～33℃
东风微风级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白天：多云
夜间：多云
28～34℃
东南风2级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白天：阵雨
夜间：多云
28～35℃
东风3级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白天：多云
夜间：阴
26～35℃
东风1级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白天：多云
夜间：阴
27～34℃
东风微风级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白天：多云
夜间：多云
28～35℃
东风1级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白天：多云
夜间：多云
27～34℃
东南风3级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白天：多云
夜间：阴
27～35℃
东风2级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白天：晴
夜间：阴
28～36℃
东风微风级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白天：中雨转雷阵雨
夜间：多云
28～36℃
东南风2级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白天：多云
夜间：多云
27～35℃
东风3级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白天：多云
夜间：阴
27～33℃
东风1级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白天：多云
夜间：阴
25～34℃
微风级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白天：晴
夜间：阴
26～34℃
东北风微风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白天：多云
夜间：多云
26～34℃
北风3级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白天：多云
夜间：阴
25～34℃
东风2级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白天：多云
夜间：阴
23～31℃
北风3-4级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白天：多云转晴
夜间：晴
21～30℃
西北风4级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白天：多云
夜间：多云
20～31℃
西北风3-4级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白天：多云
夜间：阴
23～32℃
东风1级</t>
        </r>
      </text>
    </comment>
    <comment ref="AI2" authorId="0">
      <text>
        <r>
          <rPr>
            <sz val="9"/>
            <rFont val="宋体"/>
            <family val="3"/>
            <charset val="134"/>
          </rPr>
          <t>User:
白天：晴
夜间：阴
23～34℃
微风级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E2" authorId="0">
      <text>
        <r>
          <rPr>
            <sz val="9"/>
            <rFont val="宋体"/>
            <family val="3"/>
            <charset val="134"/>
          </rPr>
          <t>User:
白天：多云
夜间：多云
24～34℃
西南风3级</t>
        </r>
      </text>
    </comment>
    <comment ref="F2" authorId="0">
      <text>
        <r>
          <rPr>
            <sz val="9"/>
            <rFont val="宋体"/>
            <family val="3"/>
            <charset val="134"/>
          </rPr>
          <t>User:
白天：多云
夜间：晴
22～34℃
西风3级</t>
        </r>
      </text>
    </comment>
    <comment ref="G2" authorId="0">
      <text>
        <r>
          <rPr>
            <sz val="9"/>
            <rFont val="宋体"/>
            <family val="3"/>
            <charset val="134"/>
          </rPr>
          <t>User:
白天：多云
夜间：阴
23～34℃
东风0
级</t>
        </r>
      </text>
    </comment>
    <comment ref="H2" authorId="0">
      <text>
        <r>
          <rPr>
            <sz val="9"/>
            <rFont val="宋体"/>
            <family val="3"/>
            <charset val="134"/>
          </rPr>
          <t>User:
白天：多云
夜间：阴
24～33℃
东北风微风级</t>
        </r>
      </text>
    </comment>
    <comment ref="I2" authorId="0">
      <text>
        <r>
          <rPr>
            <sz val="9"/>
            <rFont val="宋体"/>
            <family val="3"/>
            <charset val="134"/>
          </rPr>
          <t>User:
白天：小雨转阵雨
夜间：多云
26～31℃
东风2级</t>
        </r>
      </text>
    </comment>
    <comment ref="J2" authorId="0">
      <text>
        <r>
          <rPr>
            <sz val="9"/>
            <rFont val="宋体"/>
            <family val="3"/>
            <charset val="134"/>
          </rPr>
          <t>User:
白天：阵雨
夜间：中雨
23～29℃
东北风3级</t>
        </r>
      </text>
    </comment>
    <comment ref="K2" authorId="0">
      <text>
        <r>
          <rPr>
            <sz val="9"/>
            <rFont val="宋体"/>
            <family val="3"/>
            <charset val="134"/>
          </rPr>
          <t>User:
白天：阵雨
夜间：阴
19～24℃
东风2级</t>
        </r>
      </text>
    </comment>
    <comment ref="L2" authorId="0">
      <text>
        <r>
          <rPr>
            <sz val="9"/>
            <rFont val="宋体"/>
            <family val="3"/>
            <charset val="134"/>
          </rPr>
          <t>User:
白天：多云
夜间：阴
21～30℃
西北风微风级</t>
        </r>
      </text>
    </comment>
    <comment ref="M2" authorId="0">
      <text>
        <r>
          <rPr>
            <sz val="9"/>
            <rFont val="宋体"/>
            <family val="3"/>
            <charset val="134"/>
          </rPr>
          <t>User:
白天：多云
夜间：多云转阴
22～31℃
东北风3级</t>
        </r>
      </text>
    </comment>
    <comment ref="N2" authorId="0">
      <text>
        <r>
          <rPr>
            <sz val="9"/>
            <rFont val="宋体"/>
            <family val="3"/>
            <charset val="134"/>
          </rPr>
          <t>User:
白天：阴
夜间：阴
23～29℃
东南风3级</t>
        </r>
      </text>
    </comment>
    <comment ref="O2" authorId="0">
      <text>
        <r>
          <rPr>
            <sz val="9"/>
            <rFont val="宋体"/>
            <family val="3"/>
            <charset val="134"/>
          </rPr>
          <t>User:
白天：阵雨
夜间：阴
19～24℃
东风1级</t>
        </r>
      </text>
    </comment>
    <comment ref="P2" authorId="0">
      <text>
        <r>
          <rPr>
            <sz val="9"/>
            <rFont val="宋体"/>
            <family val="3"/>
            <charset val="134"/>
          </rPr>
          <t>User:
白天：多云
夜间：阴
23～29℃
东北风微风级</t>
        </r>
      </text>
    </comment>
    <comment ref="Q2" authorId="0">
      <text>
        <r>
          <rPr>
            <sz val="9"/>
            <rFont val="宋体"/>
            <family val="3"/>
            <charset val="134"/>
          </rPr>
          <t>User:
白天：阵雨转中雨
夜间：多云
22～28℃
北风2级</t>
        </r>
      </text>
    </comment>
    <comment ref="R2" authorId="0">
      <text>
        <r>
          <rPr>
            <sz val="9"/>
            <rFont val="宋体"/>
            <family val="3"/>
            <charset val="134"/>
          </rPr>
          <t>User:
白天：中雨
夜间：中雨
22~25℃ 东北风3级</t>
        </r>
      </text>
    </comment>
    <comment ref="S2" authorId="0">
      <text>
        <r>
          <rPr>
            <sz val="9"/>
            <rFont val="宋体"/>
            <family val="3"/>
            <charset val="134"/>
          </rPr>
          <t>User:
白天：多云
夜间：阴
23～26℃
东风1级</t>
        </r>
      </text>
    </comment>
    <comment ref="T2" authorId="0">
      <text>
        <r>
          <rPr>
            <sz val="9"/>
            <rFont val="宋体"/>
            <family val="3"/>
            <charset val="134"/>
          </rPr>
          <t>User:
白天：大雨
夜间：阴
23～26℃
东南风3-4级</t>
        </r>
      </text>
    </comment>
    <comment ref="U2" authorId="0">
      <text>
        <r>
          <rPr>
            <sz val="9"/>
            <rFont val="宋体"/>
            <family val="3"/>
            <charset val="134"/>
          </rPr>
          <t>User:
白天：阵雨转阴
夜间：阴
22～28℃
西北风3级</t>
        </r>
      </text>
    </comment>
    <comment ref="V2" authorId="0">
      <text>
        <r>
          <rPr>
            <sz val="9"/>
            <rFont val="宋体"/>
            <family val="3"/>
            <charset val="134"/>
          </rPr>
          <t>User:
白天：阵雨
夜间：阵雨
22～26℃
北风4-5级</t>
        </r>
      </text>
    </comment>
    <comment ref="W2" authorId="0">
      <text>
        <r>
          <rPr>
            <sz val="9"/>
            <rFont val="宋体"/>
            <family val="3"/>
            <charset val="134"/>
          </rPr>
          <t>User:
白天：阴
夜间：阴
20～27℃
西北风2级</t>
        </r>
      </text>
    </comment>
    <comment ref="X2" authorId="0">
      <text>
        <r>
          <rPr>
            <sz val="9"/>
            <rFont val="宋体"/>
            <family val="3"/>
            <charset val="134"/>
          </rPr>
          <t>User:
白天：多云
夜间：阴
21～26℃
北风微风级</t>
        </r>
      </text>
    </comment>
    <comment ref="Y2" authorId="0">
      <text>
        <r>
          <rPr>
            <sz val="9"/>
            <rFont val="宋体"/>
            <family val="3"/>
            <charset val="134"/>
          </rPr>
          <t>User:
白天：多云
夜间：多云
19～26℃
北风3级</t>
        </r>
      </text>
    </comment>
    <comment ref="Z2" authorId="0">
      <text>
        <r>
          <rPr>
            <sz val="9"/>
            <rFont val="宋体"/>
            <family val="3"/>
            <charset val="134"/>
          </rPr>
          <t>User:
白天：多云
夜间：多云
18～27℃
东北风3级</t>
        </r>
      </text>
    </comment>
    <comment ref="AA2" authorId="0">
      <text>
        <r>
          <rPr>
            <sz val="9"/>
            <rFont val="宋体"/>
            <family val="3"/>
            <charset val="134"/>
          </rPr>
          <t>User:
白天：多云
夜间：阴
23～27℃
北风0级</t>
        </r>
      </text>
    </comment>
    <comment ref="AB2" authorId="0">
      <text>
        <r>
          <rPr>
            <sz val="9"/>
            <rFont val="宋体"/>
            <family val="3"/>
            <charset val="134"/>
          </rPr>
          <t>User:
白天：多云
夜间：阴
22～27℃
东风微风级</t>
        </r>
      </text>
    </comment>
    <comment ref="AC2" authorId="0">
      <text>
        <r>
          <rPr>
            <sz val="9"/>
            <rFont val="宋体"/>
            <family val="3"/>
            <charset val="134"/>
          </rPr>
          <t>User:
白天：多云
夜间：阴
21～29℃
东风2级</t>
        </r>
      </text>
    </comment>
    <comment ref="AD2" authorId="0">
      <text>
        <r>
          <rPr>
            <sz val="9"/>
            <rFont val="宋体"/>
            <family val="3"/>
            <charset val="134"/>
          </rPr>
          <t>User:
白天：多云
夜间：多云
20～29℃
东风3级</t>
        </r>
      </text>
    </comment>
    <comment ref="AE2" authorId="0">
      <text>
        <r>
          <rPr>
            <sz val="9"/>
            <rFont val="宋体"/>
            <family val="3"/>
            <charset val="134"/>
          </rPr>
          <t>User:
白天：多云
夜间：阴
23～30℃
东风1级</t>
        </r>
      </text>
    </comment>
    <comment ref="AF2" authorId="0">
      <text>
        <r>
          <rPr>
            <sz val="9"/>
            <rFont val="宋体"/>
            <family val="3"/>
            <charset val="134"/>
          </rPr>
          <t>User:
白天：中雨
夜间：阴
22～28℃
东北风3-4级</t>
        </r>
      </text>
    </comment>
    <comment ref="AG2" authorId="0">
      <text>
        <r>
          <rPr>
            <sz val="9"/>
            <rFont val="宋体"/>
            <family val="3"/>
            <charset val="134"/>
          </rPr>
          <t>User:
白天：大雨转中雨
夜间：多云
22～25℃
东北风3-4级</t>
        </r>
      </text>
    </comment>
    <comment ref="AH2" authorId="0">
      <text>
        <r>
          <rPr>
            <sz val="9"/>
            <rFont val="宋体"/>
            <family val="3"/>
            <charset val="134"/>
          </rPr>
          <t>User:
白天：阵雨
夜间：阵雨
23～29℃
南风3级</t>
        </r>
      </text>
    </comment>
  </commentList>
</comments>
</file>

<file path=xl/sharedStrings.xml><?xml version="1.0" encoding="utf-8"?>
<sst xmlns="http://schemas.openxmlformats.org/spreadsheetml/2006/main" count="1311" uniqueCount="192">
  <si>
    <t>h</t>
  </si>
  <si>
    <t>厂用电率</t>
  </si>
  <si>
    <t>火炬燃烧量</t>
    <phoneticPr fontId="2" type="noConversion"/>
  </si>
  <si>
    <t>除盐水补水量</t>
    <phoneticPr fontId="2" type="noConversion"/>
  </si>
  <si>
    <t>项 目</t>
    <phoneticPr fontId="2" type="noConversion"/>
  </si>
  <si>
    <t>1#发电机组</t>
    <phoneticPr fontId="2" type="noConversion"/>
  </si>
  <si>
    <t>2#发电机组</t>
    <phoneticPr fontId="2" type="noConversion"/>
  </si>
  <si>
    <t xml:space="preserve"> 电力                                                                                                  </t>
  </si>
  <si>
    <t xml:space="preserve">耗用量                                                                            </t>
  </si>
  <si>
    <t>工艺水补水量</t>
    <phoneticPr fontId="2" type="noConversion"/>
  </si>
  <si>
    <t xml:space="preserve">电量分析                           </t>
  </si>
  <si>
    <t>KWh/m3</t>
    <phoneticPr fontId="2" type="noConversion"/>
  </si>
  <si>
    <t>%</t>
    <phoneticPr fontId="2" type="noConversion"/>
  </si>
  <si>
    <t>KWh/m3</t>
    <phoneticPr fontId="2" type="noConversion"/>
  </si>
  <si>
    <t>去发电机组燃烧量</t>
    <phoneticPr fontId="2" type="noConversion"/>
  </si>
  <si>
    <t>填埋气浓度</t>
    <phoneticPr fontId="2" type="noConversion"/>
  </si>
  <si>
    <t>黎明沼气浓度</t>
    <phoneticPr fontId="2" type="noConversion"/>
  </si>
  <si>
    <t xml:space="preserve">甲烷燃烧量                                                     </t>
    <phoneticPr fontId="2" type="noConversion"/>
  </si>
  <si>
    <t>单位</t>
    <phoneticPr fontId="2" type="noConversion"/>
  </si>
  <si>
    <t>年累计</t>
    <phoneticPr fontId="2" type="noConversion"/>
  </si>
  <si>
    <t>月累计</t>
    <phoneticPr fontId="2" type="noConversion"/>
  </si>
  <si>
    <t>总管沼气浓度</t>
    <phoneticPr fontId="2" type="noConversion"/>
  </si>
  <si>
    <t>上网最高负荷</t>
    <phoneticPr fontId="2" type="noConversion"/>
  </si>
  <si>
    <t>每立方沼气发电量</t>
    <phoneticPr fontId="2" type="noConversion"/>
  </si>
  <si>
    <t>%</t>
    <phoneticPr fontId="2" type="noConversion"/>
  </si>
  <si>
    <t>发电量</t>
    <phoneticPr fontId="2" type="noConversion"/>
  </si>
  <si>
    <t>运行小时数</t>
    <phoneticPr fontId="2" type="noConversion"/>
  </si>
  <si>
    <t>事件记录</t>
    <phoneticPr fontId="2" type="noConversion"/>
  </si>
  <si>
    <t>总发电量</t>
    <phoneticPr fontId="2" type="noConversion"/>
  </si>
  <si>
    <t>综合厂用电量</t>
    <phoneticPr fontId="2" type="noConversion"/>
  </si>
  <si>
    <t>总上网电量</t>
    <phoneticPr fontId="2" type="noConversion"/>
  </si>
  <si>
    <t>t</t>
    <phoneticPr fontId="2" type="noConversion"/>
  </si>
  <si>
    <t>kw</t>
    <phoneticPr fontId="2" type="noConversion"/>
  </si>
  <si>
    <t>1月</t>
    <phoneticPr fontId="10" type="noConversion"/>
  </si>
  <si>
    <t>2月</t>
    <phoneticPr fontId="10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</si>
  <si>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</si>
  <si>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</si>
  <si>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</si>
  <si>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</si>
  <si>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</si>
  <si>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</si>
  <si>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</si>
  <si>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</si>
  <si>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</si>
  <si>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</si>
  <si>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沼气总量</t>
    <phoneticPr fontId="2" type="noConversion"/>
  </si>
  <si>
    <t>上网最高负荷</t>
    <phoneticPr fontId="2" type="noConversion"/>
  </si>
  <si>
    <t>项 目</t>
    <phoneticPr fontId="2" type="noConversion"/>
  </si>
  <si>
    <t>单位</t>
    <phoneticPr fontId="2" type="noConversion"/>
  </si>
  <si>
    <t>年累计</t>
    <phoneticPr fontId="2" type="noConversion"/>
  </si>
  <si>
    <t>总管沼气平均浓度</t>
    <phoneticPr fontId="2" type="noConversion"/>
  </si>
  <si>
    <t>填埋气平均浓度</t>
    <phoneticPr fontId="2" type="noConversion"/>
  </si>
  <si>
    <t>黎明沼气平均浓度</t>
    <phoneticPr fontId="2" type="noConversion"/>
  </si>
  <si>
    <t>锅炉</t>
    <phoneticPr fontId="2" type="noConversion"/>
  </si>
  <si>
    <t xml:space="preserve">甲烷燃烧量                                                     </t>
    <phoneticPr fontId="2" type="noConversion"/>
  </si>
  <si>
    <t>蒸发量</t>
    <phoneticPr fontId="2" type="noConversion"/>
  </si>
  <si>
    <t>备注：</t>
    <phoneticPr fontId="2" type="noConversion"/>
  </si>
  <si>
    <t>KWh</t>
    <phoneticPr fontId="2" type="noConversion"/>
  </si>
  <si>
    <r>
      <t>m</t>
    </r>
    <r>
      <rPr>
        <vertAlign val="superscript"/>
        <sz val="12"/>
        <rFont val="宋体"/>
        <family val="3"/>
        <charset val="134"/>
      </rPr>
      <t>3</t>
    </r>
    <phoneticPr fontId="2" type="noConversion"/>
  </si>
  <si>
    <r>
      <t>m</t>
    </r>
    <r>
      <rPr>
        <vertAlign val="superscript"/>
        <sz val="12"/>
        <rFont val="宋体"/>
        <family val="3"/>
        <charset val="134"/>
      </rPr>
      <t>3</t>
    </r>
    <phoneticPr fontId="2" type="noConversion"/>
  </si>
  <si>
    <t>KWh</t>
    <phoneticPr fontId="10" type="noConversion"/>
  </si>
  <si>
    <t>蒸发量</t>
    <phoneticPr fontId="2" type="noConversion"/>
  </si>
  <si>
    <t>1、黄颜色填充格内的数据需要人工填写，其它数据自动生成。</t>
    <phoneticPr fontId="2" type="noConversion"/>
  </si>
  <si>
    <t>1日</t>
    <phoneticPr fontId="2" type="noConversion"/>
  </si>
  <si>
    <t>2日</t>
    <phoneticPr fontId="2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</si>
  <si>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</si>
  <si>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</si>
  <si>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</si>
  <si>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</si>
  <si>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</si>
  <si>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</si>
  <si>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</si>
  <si>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</si>
  <si>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</si>
  <si>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</si>
  <si>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</si>
  <si>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</si>
  <si>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</si>
  <si>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</si>
  <si>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</si>
  <si>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</si>
  <si>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</si>
  <si>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</si>
  <si>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</si>
  <si>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</si>
  <si>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</si>
  <si>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</si>
  <si>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</si>
  <si>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</si>
  <si>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</si>
  <si>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</si>
  <si>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</si>
  <si>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</si>
  <si>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</si>
  <si>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2、每日数据统计周期为昨日早晨8：00至今日早晨8：00。</t>
    <phoneticPr fontId="2" type="noConversion"/>
  </si>
  <si>
    <t>3、每日天气情况写每日的批注内。</t>
    <phoneticPr fontId="2" type="noConversion"/>
  </si>
  <si>
    <t>4、事件记录栏内记录重大操作，如：启停发电机、火炬、锅炉的时间；停机停炉原因；发生事件的值名等。</t>
    <phoneticPr fontId="2" type="noConversion"/>
  </si>
  <si>
    <t>5、报表每日9:30前向管理层报送。</t>
    <phoneticPr fontId="2" type="noConversion"/>
  </si>
  <si>
    <t>10KV进线用电量（焚烧厂）</t>
    <phoneticPr fontId="2" type="noConversion"/>
  </si>
  <si>
    <t>10KV进线用电量（固废开关）</t>
    <phoneticPr fontId="2" type="noConversion"/>
  </si>
  <si>
    <t>求和</t>
  </si>
  <si>
    <t>计数</t>
  </si>
  <si>
    <t>均值</t>
  </si>
  <si>
    <t>总管</t>
  </si>
  <si>
    <t>填埋气</t>
  </si>
  <si>
    <t>黎明</t>
  </si>
  <si>
    <t>20日</t>
    <phoneticPr fontId="2" type="noConversion"/>
  </si>
  <si>
    <t>12:43分(E119电网故障跳机)   14:46分恢复,并网成功.</t>
  </si>
  <si>
    <t xml:space="preserve"> </t>
    <phoneticPr fontId="2" type="noConversion"/>
  </si>
  <si>
    <t>25日</t>
    <phoneticPr fontId="2" type="noConversion"/>
  </si>
  <si>
    <t>黎明沼气发电厂--2017年生产报表</t>
    <phoneticPr fontId="2" type="noConversion"/>
  </si>
  <si>
    <t>黎明沼气发电厂--2017年1月份生产日报表</t>
    <phoneticPr fontId="2" type="noConversion"/>
  </si>
  <si>
    <t>黎明沼气发电厂--2017年2月份生产日报表</t>
    <phoneticPr fontId="2" type="noConversion"/>
  </si>
  <si>
    <t>黎明沼气发电厂--2017年3月份生产日报表</t>
    <phoneticPr fontId="2" type="noConversion"/>
  </si>
  <si>
    <t>黎明沼气发电厂--2017年4月份生产日报表</t>
    <phoneticPr fontId="2" type="noConversion"/>
  </si>
  <si>
    <t>黎明沼气发电厂--2017年5月份生产日报表</t>
    <phoneticPr fontId="2" type="noConversion"/>
  </si>
  <si>
    <t>黎明沼气发电厂--2017年6月份生产日报表</t>
    <phoneticPr fontId="2" type="noConversion"/>
  </si>
  <si>
    <t>黎明沼气发电厂--2017年7月份生产日报表</t>
    <phoneticPr fontId="2" type="noConversion"/>
  </si>
  <si>
    <t>黎明沼气发电厂--2017年8月份生产日报表</t>
    <phoneticPr fontId="2" type="noConversion"/>
  </si>
  <si>
    <t>黎明沼气发电厂--2017年9月份生产日报表</t>
    <phoneticPr fontId="2" type="noConversion"/>
  </si>
  <si>
    <t>黎明沼气发电厂--2017年10月份生产日报表</t>
    <phoneticPr fontId="2" type="noConversion"/>
  </si>
  <si>
    <t>黎明沼气发电厂--2017年11月份生产日报表</t>
    <phoneticPr fontId="2" type="noConversion"/>
  </si>
  <si>
    <t>黎明沼气发电厂--2017年12月份生产日报表</t>
    <phoneticPr fontId="2" type="noConversion"/>
  </si>
  <si>
    <t>丙值</t>
    <phoneticPr fontId="2" type="noConversion"/>
  </si>
  <si>
    <t>丁值</t>
    <phoneticPr fontId="2" type="noConversion"/>
  </si>
  <si>
    <t>甲值</t>
    <phoneticPr fontId="2" type="noConversion"/>
  </si>
  <si>
    <t>乙值</t>
    <phoneticPr fontId="2" type="noConversion"/>
  </si>
  <si>
    <t>5日</t>
    <phoneticPr fontId="2" type="noConversion"/>
  </si>
  <si>
    <t>丁值</t>
    <phoneticPr fontId="2" type="noConversion"/>
  </si>
  <si>
    <t>丙值</t>
    <phoneticPr fontId="2" type="noConversion"/>
  </si>
  <si>
    <t>丁值</t>
    <phoneticPr fontId="2" type="noConversion"/>
  </si>
  <si>
    <t>甲值</t>
    <phoneticPr fontId="2" type="noConversion"/>
  </si>
  <si>
    <t>丙值</t>
    <phoneticPr fontId="2" type="noConversion"/>
  </si>
  <si>
    <t>丁值</t>
    <phoneticPr fontId="2" type="noConversion"/>
  </si>
  <si>
    <t>甲值</t>
    <phoneticPr fontId="2" type="noConversion"/>
  </si>
  <si>
    <t>丁值</t>
    <phoneticPr fontId="2" type="noConversion"/>
  </si>
  <si>
    <t>甲值</t>
    <phoneticPr fontId="2" type="noConversion"/>
  </si>
  <si>
    <t>丙值</t>
    <phoneticPr fontId="2" type="noConversion"/>
  </si>
  <si>
    <t>甲值</t>
    <phoneticPr fontId="2" type="noConversion"/>
  </si>
  <si>
    <t>丙值</t>
    <phoneticPr fontId="2" type="noConversion"/>
  </si>
  <si>
    <t>丁值</t>
    <phoneticPr fontId="2" type="noConversion"/>
  </si>
  <si>
    <t>甲值</t>
    <phoneticPr fontId="2" type="noConversion"/>
  </si>
  <si>
    <t>丁值</t>
    <phoneticPr fontId="2" type="noConversion"/>
  </si>
  <si>
    <t>甲值</t>
    <phoneticPr fontId="2" type="noConversion"/>
  </si>
  <si>
    <t>乙值</t>
    <phoneticPr fontId="2" type="noConversion"/>
  </si>
  <si>
    <t>丁值</t>
    <phoneticPr fontId="2" type="noConversion"/>
  </si>
  <si>
    <t>甲值</t>
    <phoneticPr fontId="2" type="noConversion"/>
  </si>
  <si>
    <t>乙值</t>
    <phoneticPr fontId="2" type="noConversion"/>
  </si>
  <si>
    <t>2017年2月1日13：00点1#厌氧罐停止进水，脱硫系统堵，清洗管道。沼气过不来停2#发电机，15:40分厌氧罐及脱硫系统恢复运行，起1#发电机丙值</t>
    <phoneticPr fontId="2" type="noConversion"/>
  </si>
  <si>
    <t>丙值</t>
  </si>
  <si>
    <t>#1厌氧罐维修</t>
    <phoneticPr fontId="2" type="noConversion"/>
  </si>
  <si>
    <t>甲值</t>
    <phoneticPr fontId="2" type="noConversion"/>
  </si>
  <si>
    <t>丁值</t>
    <phoneticPr fontId="2" type="noConversion"/>
  </si>
  <si>
    <t>甲值</t>
    <phoneticPr fontId="2" type="noConversion"/>
  </si>
  <si>
    <t>2017年2月14日11点03分起#2发电机丁值</t>
    <phoneticPr fontId="2" type="noConversion"/>
  </si>
  <si>
    <t>甲值</t>
    <phoneticPr fontId="2" type="noConversion"/>
  </si>
  <si>
    <t>甲值</t>
    <phoneticPr fontId="2" type="noConversion"/>
  </si>
  <si>
    <t>丙值</t>
    <phoneticPr fontId="2" type="noConversion"/>
  </si>
  <si>
    <t>2017年2月22日8点20分停2#发电机做保养12点10分试点火炬成功12点15分关闭火炬13点50分保养结束2#发电机试起成功13点55分停2#发电机丁值</t>
    <phoneticPr fontId="2" type="noConversion"/>
  </si>
  <si>
    <t>甲值</t>
    <phoneticPr fontId="2" type="noConversion"/>
  </si>
  <si>
    <t>丙值</t>
    <phoneticPr fontId="2" type="noConversion"/>
  </si>
  <si>
    <t>丁值</t>
    <phoneticPr fontId="2" type="noConversion"/>
  </si>
  <si>
    <t>甲值</t>
    <phoneticPr fontId="2" type="noConversion"/>
  </si>
  <si>
    <t>2017年2月28日14:10分 黎明厂脱硫罐再生槽漏水修理，沼气管路隔绝只用填埋气，发电机功率降至50%。17:07沼气管路恢复，发电机功率恢复原状。乙值</t>
    <phoneticPr fontId="2" type="noConversion"/>
  </si>
  <si>
    <t>2017年3月1日上午9点15分 启动2#发电机，并网成功。丙值</t>
    <phoneticPr fontId="2" type="noConversion"/>
  </si>
  <si>
    <t>丁值</t>
    <phoneticPr fontId="2" type="noConversion"/>
  </si>
  <si>
    <t>甲值</t>
    <phoneticPr fontId="2" type="noConversion"/>
  </si>
  <si>
    <t>乙值</t>
    <phoneticPr fontId="2" type="noConversion"/>
  </si>
  <si>
    <t>2017年3月5日10:15分停锅炉。丙值</t>
    <phoneticPr fontId="2" type="noConversion"/>
  </si>
  <si>
    <t>丁值</t>
    <phoneticPr fontId="2" type="noConversion"/>
  </si>
  <si>
    <t>甲值</t>
    <phoneticPr fontId="2" type="noConversion"/>
  </si>
  <si>
    <t>丙值</t>
    <phoneticPr fontId="2" type="noConversion"/>
  </si>
  <si>
    <t>2017年3月10号12点20分锅炉投入运行。丁值</t>
    <phoneticPr fontId="2" type="noConversion"/>
  </si>
  <si>
    <t>甲值</t>
    <phoneticPr fontId="2" type="noConversion"/>
  </si>
  <si>
    <t>2017年3月14号6点10分，停1#发电机，6点25分隔绝2#脱硫罐更换脱硫剂。丙值</t>
    <phoneticPr fontId="2" type="noConversion"/>
  </si>
  <si>
    <t>2017年3月14日10点：1#发电机进行E30保养。14点15分：停2#发电机更换硫化氢表。14点20分：火炬试点成功。15点：1#发电机保养完成。15点05分：2#脱硫罐更换脱硫剂完成。15点50分：预处理硫化氢表更换完成。16点10分：2#发电机启动成功。17点05分：1#发电机启动成功。丁值</t>
    <phoneticPr fontId="2" type="noConversion"/>
  </si>
  <si>
    <t>甲值</t>
    <phoneticPr fontId="2" type="noConversion"/>
  </si>
  <si>
    <t>丙值</t>
    <phoneticPr fontId="2" type="noConversion"/>
  </si>
  <si>
    <t>丁值</t>
    <phoneticPr fontId="2" type="noConversion"/>
  </si>
  <si>
    <t>甲值</t>
    <phoneticPr fontId="2" type="noConversion"/>
  </si>
  <si>
    <t>丁值</t>
    <phoneticPr fontId="2" type="noConversion"/>
  </si>
  <si>
    <t>甲值</t>
    <phoneticPr fontId="2" type="noConversion"/>
  </si>
  <si>
    <t>丁值</t>
    <phoneticPr fontId="2" type="noConversion"/>
  </si>
  <si>
    <t>甲值</t>
    <phoneticPr fontId="2" type="noConversion"/>
  </si>
  <si>
    <t>黎明厂检修脱硫罐，12:50分停1#，2#发电机，停锅炉。丙值</t>
    <phoneticPr fontId="2" type="noConversion"/>
  </si>
  <si>
    <t>2017年3月30日14点06分黎明脱硫装置检修结束；15点29分启1#发电机；15点40分启余热锅炉；18点01分启2#发电机</t>
    <phoneticPr fontId="2" type="noConversion"/>
  </si>
  <si>
    <t>乙值</t>
    <phoneticPr fontId="2" type="noConversion"/>
  </si>
  <si>
    <t>丙值</t>
    <phoneticPr fontId="2" type="noConversion"/>
  </si>
  <si>
    <t>丁值</t>
    <phoneticPr fontId="2" type="noConversion"/>
  </si>
  <si>
    <t>甲值</t>
    <phoneticPr fontId="2" type="noConversion"/>
  </si>
  <si>
    <t>2017年4月7日8点55分停2#发电机做E30保养；15点40分2#发电机E30保养结束启2#发电机丁值</t>
    <phoneticPr fontId="2" type="noConversion"/>
  </si>
  <si>
    <t>甲值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</si>
</sst>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#,##0.000_);[Red]\(#,##0.000\)"/>
    <numFmt numFmtId="177" formatCode="0.0_);[Red]\(0.0\)"/>
    <numFmt numFmtId="178" formatCode="0.000_);[Red]\(0.000\)"/>
    <numFmt numFmtId="179" formatCode="0.00_);[Red]\(0.00\)"/>
    <numFmt numFmtId="180" formatCode="0_);[Red]\(0\)"/>
    <numFmt numFmtId="181" formatCode="0.0000_);[Red]\(0.0000\)"/>
  </numFmts>
  <fonts count="21">
    <font>
      <sz val="12"/>
      <name val="宋体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b/>
      <sz val="24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19" fillId="6" borderId="14" applyNumberFormat="0" applyAlignment="0" applyProtection="0">
      <alignment vertical="center"/>
    </xf>
  </cellStyleXfs>
  <cellXfs count="152">
    <xf numFmtId="0" fontId="0" fillId="0" borderId="0" xfId="0" applyAlignment="1"/>
    <xf numFmtId="178" fontId="3" fillId="0" borderId="0" xfId="1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/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Alignment="1">
      <alignment vertical="center"/>
    </xf>
    <xf numFmtId="10" fontId="3" fillId="0" borderId="1" xfId="0" applyNumberFormat="1" applyFont="1" applyFill="1" applyBorder="1" applyAlignment="1">
      <alignment horizontal="center" vertical="center"/>
    </xf>
    <xf numFmtId="179" fontId="3" fillId="0" borderId="4" xfId="0" applyNumberFormat="1" applyFont="1" applyFill="1" applyBorder="1" applyAlignment="1">
      <alignment horizontal="center" vertical="center"/>
    </xf>
    <xf numFmtId="181" fontId="3" fillId="0" borderId="5" xfId="0" applyNumberFormat="1" applyFont="1" applyFill="1" applyBorder="1" applyAlignment="1">
      <alignment vertical="center" wrapText="1"/>
    </xf>
    <xf numFmtId="177" fontId="3" fillId="0" borderId="5" xfId="0" applyNumberFormat="1" applyFont="1" applyFill="1" applyBorder="1" applyAlignment="1">
      <alignment vertical="center" wrapText="1"/>
    </xf>
    <xf numFmtId="179" fontId="3" fillId="0" borderId="5" xfId="0" applyNumberFormat="1" applyFont="1" applyFill="1" applyBorder="1" applyAlignment="1">
      <alignment horizontal="left" vertical="center" wrapText="1"/>
    </xf>
    <xf numFmtId="179" fontId="3" fillId="0" borderId="5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181" fontId="3" fillId="0" borderId="1" xfId="0" applyNumberFormat="1" applyFont="1" applyFill="1" applyBorder="1" applyAlignment="1">
      <alignment horizontal="center" vertical="center"/>
    </xf>
    <xf numFmtId="179" fontId="3" fillId="0" borderId="1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179" fontId="3" fillId="0" borderId="5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horizontal="left" vertical="center" wrapText="1"/>
    </xf>
    <xf numFmtId="180" fontId="3" fillId="0" borderId="1" xfId="0" applyNumberFormat="1" applyFont="1" applyFill="1" applyBorder="1" applyAlignment="1">
      <alignment vertical="center"/>
    </xf>
    <xf numFmtId="180" fontId="3" fillId="0" borderId="3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vertical="center"/>
    </xf>
    <xf numFmtId="38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3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38" fontId="3" fillId="5" borderId="1" xfId="0" applyNumberFormat="1" applyFont="1" applyFill="1" applyBorder="1" applyAlignment="1">
      <alignment horizontal="center" vertical="center" wrapText="1"/>
    </xf>
    <xf numFmtId="178" fontId="3" fillId="5" borderId="0" xfId="0" applyNumberFormat="1" applyFont="1" applyFill="1" applyAlignment="1">
      <alignment vertical="center" wrapText="1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5" borderId="1" xfId="3" applyFont="1" applyFill="1" applyBorder="1" applyAlignment="1">
      <alignment horizontal="center" vertical="center" wrapText="1"/>
    </xf>
    <xf numFmtId="180" fontId="3" fillId="5" borderId="3" xfId="0" applyNumberFormat="1" applyFont="1" applyFill="1" applyBorder="1" applyAlignment="1">
      <alignment vertical="center"/>
    </xf>
    <xf numFmtId="180" fontId="3" fillId="5" borderId="1" xfId="0" applyNumberFormat="1" applyFont="1" applyFill="1" applyBorder="1" applyAlignment="1">
      <alignment vertical="center"/>
    </xf>
    <xf numFmtId="177" fontId="3" fillId="5" borderId="0" xfId="0" applyNumberFormat="1" applyFont="1" applyFill="1" applyAlignment="1">
      <alignment vertical="center"/>
    </xf>
    <xf numFmtId="178" fontId="3" fillId="5" borderId="0" xfId="0" applyNumberFormat="1" applyFont="1" applyFill="1" applyAlignment="1">
      <alignment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5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77" fontId="3" fillId="5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176" fontId="12" fillId="0" borderId="0" xfId="0" applyNumberFormat="1" applyFont="1" applyFill="1" applyBorder="1" applyAlignment="1"/>
    <xf numFmtId="0" fontId="12" fillId="0" borderId="0" xfId="0" applyFont="1" applyFill="1" applyAlignment="1">
      <alignment vertical="center"/>
    </xf>
    <xf numFmtId="0" fontId="12" fillId="0" borderId="0" xfId="0" applyFont="1" applyFill="1" applyAlignment="1"/>
    <xf numFmtId="0" fontId="12" fillId="0" borderId="0" xfId="0" applyFont="1" applyAlignment="1"/>
    <xf numFmtId="0" fontId="12" fillId="0" borderId="0" xfId="0" applyFont="1" applyFill="1" applyAlignment="1">
      <alignment horizontal="center"/>
    </xf>
    <xf numFmtId="176" fontId="12" fillId="0" borderId="0" xfId="0" applyNumberFormat="1" applyFont="1" applyFill="1" applyAlignment="1"/>
    <xf numFmtId="10" fontId="3" fillId="4" borderId="1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0" fontId="3" fillId="4" borderId="4" xfId="0" applyNumberFormat="1" applyFont="1" applyFill="1" applyBorder="1" applyAlignment="1">
      <alignment horizontal="center" vertical="center"/>
    </xf>
    <xf numFmtId="38" fontId="3" fillId="5" borderId="4" xfId="0" applyNumberFormat="1" applyFont="1" applyFill="1" applyBorder="1" applyAlignment="1">
      <alignment horizontal="center" vertical="center"/>
    </xf>
    <xf numFmtId="179" fontId="3" fillId="2" borderId="4" xfId="0" applyNumberFormat="1" applyFont="1" applyFill="1" applyBorder="1" applyAlignment="1">
      <alignment horizontal="center" vertical="center"/>
    </xf>
    <xf numFmtId="178" fontId="3" fillId="5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0" xfId="0" applyFont="1" applyFill="1" applyAlignment="1">
      <alignment vertical="center"/>
    </xf>
    <xf numFmtId="178" fontId="3" fillId="3" borderId="0" xfId="0" applyNumberFormat="1" applyFont="1" applyFill="1" applyAlignment="1">
      <alignment vertical="center" wrapText="1"/>
    </xf>
    <xf numFmtId="178" fontId="3" fillId="3" borderId="0" xfId="0" applyNumberFormat="1" applyFont="1" applyFill="1" applyAlignment="1">
      <alignment vertical="center"/>
    </xf>
    <xf numFmtId="181" fontId="3" fillId="3" borderId="0" xfId="0" applyNumberFormat="1" applyFont="1" applyFill="1" applyAlignment="1">
      <alignment vertical="center"/>
    </xf>
    <xf numFmtId="177" fontId="3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80" fontId="3" fillId="3" borderId="0" xfId="0" applyNumberFormat="1" applyFont="1" applyFill="1" applyBorder="1" applyAlignment="1">
      <alignment vertical="center"/>
    </xf>
    <xf numFmtId="178" fontId="3" fillId="3" borderId="0" xfId="1" applyNumberFormat="1" applyFont="1" applyFill="1" applyAlignment="1">
      <alignment vertical="center"/>
    </xf>
    <xf numFmtId="181" fontId="3" fillId="3" borderId="5" xfId="0" applyNumberFormat="1" applyFont="1" applyFill="1" applyBorder="1" applyAlignment="1">
      <alignment vertical="center" wrapText="1"/>
    </xf>
    <xf numFmtId="177" fontId="3" fillId="3" borderId="5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/>
    </xf>
    <xf numFmtId="178" fontId="3" fillId="3" borderId="0" xfId="0" applyNumberFormat="1" applyFont="1" applyFill="1" applyBorder="1" applyAlignment="1">
      <alignment vertical="center" wrapText="1"/>
    </xf>
    <xf numFmtId="178" fontId="3" fillId="3" borderId="0" xfId="0" applyNumberFormat="1" applyFont="1" applyFill="1" applyBorder="1" applyAlignment="1">
      <alignment vertical="center"/>
    </xf>
    <xf numFmtId="181" fontId="3" fillId="3" borderId="0" xfId="0" applyNumberFormat="1" applyFont="1" applyFill="1" applyBorder="1" applyAlignment="1">
      <alignment vertical="center"/>
    </xf>
    <xf numFmtId="177" fontId="3" fillId="3" borderId="0" xfId="0" applyNumberFormat="1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left" vertical="center" wrapText="1"/>
    </xf>
    <xf numFmtId="179" fontId="3" fillId="3" borderId="5" xfId="0" applyNumberFormat="1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 wrapText="1"/>
    </xf>
    <xf numFmtId="10" fontId="3" fillId="0" borderId="1" xfId="4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/>
    </xf>
    <xf numFmtId="10" fontId="3" fillId="2" borderId="1" xfId="4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10" fontId="0" fillId="0" borderId="0" xfId="0" applyNumberFormat="1" applyAlignment="1"/>
    <xf numFmtId="9" fontId="0" fillId="0" borderId="0" xfId="4" applyFont="1" applyAlignment="1"/>
    <xf numFmtId="10" fontId="0" fillId="0" borderId="0" xfId="4" applyNumberFormat="1" applyFont="1" applyAlignment="1"/>
    <xf numFmtId="2" fontId="0" fillId="0" borderId="0" xfId="0" applyNumberFormat="1" applyAlignment="1"/>
    <xf numFmtId="2" fontId="0" fillId="0" borderId="0" xfId="4" applyNumberFormat="1" applyFont="1" applyAlignment="1"/>
    <xf numFmtId="179" fontId="3" fillId="3" borderId="1" xfId="0" applyNumberFormat="1" applyFont="1" applyFill="1" applyBorder="1" applyAlignment="1">
      <alignment horizontal="center" vertical="center"/>
    </xf>
    <xf numFmtId="178" fontId="3" fillId="5" borderId="2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31" fontId="3" fillId="4" borderId="2" xfId="0" applyNumberFormat="1" applyFont="1" applyFill="1" applyBorder="1" applyAlignment="1">
      <alignment horizontal="center" vertical="top" wrapText="1"/>
    </xf>
    <xf numFmtId="177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 applyProtection="1">
      <alignment horizontal="center" vertical="center"/>
      <protection locked="0"/>
    </xf>
    <xf numFmtId="179" fontId="3" fillId="4" borderId="1" xfId="0" applyNumberFormat="1" applyFont="1" applyFill="1" applyBorder="1" applyAlignment="1">
      <alignment vertical="center"/>
    </xf>
    <xf numFmtId="177" fontId="3" fillId="4" borderId="1" xfId="0" applyNumberFormat="1" applyFont="1" applyFill="1" applyBorder="1" applyAlignment="1">
      <alignment vertical="center"/>
    </xf>
    <xf numFmtId="179" fontId="3" fillId="4" borderId="13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wrapText="1"/>
    </xf>
    <xf numFmtId="22" fontId="3" fillId="4" borderId="2" xfId="0" applyNumberFormat="1" applyFont="1" applyFill="1" applyBorder="1" applyAlignment="1">
      <alignment horizontal="center" wrapText="1"/>
    </xf>
    <xf numFmtId="0" fontId="19" fillId="3" borderId="14" xfId="5" applyFill="1" applyAlignment="1"/>
    <xf numFmtId="0" fontId="3" fillId="4" borderId="1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 readingOrder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 shrinkToFit="1"/>
    </xf>
    <xf numFmtId="0" fontId="4" fillId="0" borderId="12" xfId="0" applyFont="1" applyBorder="1" applyAlignment="1"/>
    <xf numFmtId="0" fontId="4" fillId="2" borderId="11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</cellXfs>
  <cellStyles count="6">
    <cellStyle name="百分比" xfId="4" builtinId="5"/>
    <cellStyle name="常规" xfId="0" builtinId="0"/>
    <cellStyle name="常规 2" xfId="1"/>
    <cellStyle name="常规 3" xfId="2"/>
    <cellStyle name="常规_12月 " xfId="3"/>
    <cellStyle name="检查单元格" xfId="5" builtinId="23"/>
  </cellStyles>
  <dxfs count="12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500000"/>
        </a:solidFill>
        <a:ln w="9525" cap="flat" cmpd="sng" algn="ctr">
          <a:solidFill>
            <a:srgbClr val="000000"/>
          </a:solidFill>
          <a:prstDash val="solid"/>
          <a:round/>
        </a:ln>
        <a:effectLst>
          <a:outerShdw dist="35921" dir="2700000" algn="ctr" rotWithShape="0">
            <a:srgbClr val="000000">
              <a:alpha val="100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4"/>
  <sheetViews>
    <sheetView workbookViewId="0">
      <pane ySplit="3" topLeftCell="A28" activePane="bottomLeft" state="frozen"/>
      <selection pane="bottomLeft" activeCell="C5" sqref="C5"/>
    </sheetView>
  </sheetViews>
  <sheetFormatPr defaultRowHeight="14.25"/>
  <cols>
    <col min="1" max="1" width="27.375" style="2" customWidth="1"/>
    <col min="2" max="2" width="7.5" style="17" bestFit="1" customWidth="1"/>
    <col min="3" max="3" width="13.625" style="17" customWidth="1"/>
    <col min="4" max="4" width="13.625" style="14" customWidth="1"/>
    <col min="5" max="9" width="13.625" style="2" customWidth="1"/>
    <col min="10" max="14" width="13.625" style="18" customWidth="1"/>
    <col min="15" max="15" width="13.625" style="2" customWidth="1"/>
    <col min="16" max="18" width="9" style="83"/>
    <col min="19" max="16384" width="9" style="2"/>
  </cols>
  <sheetData>
    <row r="1" spans="1:18" ht="45.75" customHeight="1" thickBot="1">
      <c r="A1" s="137" t="s">
        <v>110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8" ht="21" customHeight="1">
      <c r="A2" s="138" t="s">
        <v>47</v>
      </c>
      <c r="B2" s="140" t="s">
        <v>48</v>
      </c>
      <c r="C2" s="140" t="s">
        <v>49</v>
      </c>
      <c r="D2" s="142" t="s">
        <v>33</v>
      </c>
      <c r="E2" s="142" t="s">
        <v>34</v>
      </c>
      <c r="F2" s="142" t="s">
        <v>35</v>
      </c>
      <c r="G2" s="142" t="s">
        <v>36</v>
      </c>
      <c r="H2" s="142" t="s">
        <v>37</v>
      </c>
      <c r="I2" s="142" t="s">
        <v>38</v>
      </c>
      <c r="J2" s="142" t="s">
        <v>39</v>
      </c>
      <c r="K2" s="142" t="s">
        <v>40</v>
      </c>
      <c r="L2" s="142" t="s">
        <v>41</v>
      </c>
      <c r="M2" s="142" t="s">
        <v>42</v>
      </c>
      <c r="N2" s="142" t="s">
        <v>43</v>
      </c>
      <c r="O2" s="142" t="s">
        <v>44</v>
      </c>
    </row>
    <row r="3" spans="1:18" ht="21" customHeight="1">
      <c r="A3" s="139"/>
      <c r="B3" s="141"/>
      <c r="C3" s="141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1:18" s="37" customFormat="1" ht="27" customHeight="1">
      <c r="A4" s="55" t="s">
        <v>17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83"/>
      <c r="Q4" s="83"/>
      <c r="R4" s="83"/>
    </row>
    <row r="5" spans="1:18" ht="27" customHeight="1">
      <c r="A5" s="31" t="s">
        <v>45</v>
      </c>
      <c r="B5" s="7" t="s">
        <v>58</v>
      </c>
      <c r="C5" s="7">
        <f>SUM(D5:O5)</f>
        <v>1781717</v>
      </c>
      <c r="D5" s="65">
        <f>'1月份'!D5</f>
        <v>442488</v>
      </c>
      <c r="E5" s="65">
        <f>'2月份'!D5</f>
        <v>436418</v>
      </c>
      <c r="F5" s="65">
        <f>'3月份'!D5</f>
        <v>630243</v>
      </c>
      <c r="G5" s="65">
        <f>'4月份'!D5</f>
        <v>231989</v>
      </c>
      <c r="H5" s="65">
        <f>'5月份'!D5</f>
        <v>0</v>
      </c>
      <c r="I5" s="65">
        <f>'6月份'!D5</f>
        <v>0</v>
      </c>
      <c r="J5" s="65">
        <f>'7月份'!D5</f>
        <v>0</v>
      </c>
      <c r="K5" s="65">
        <f>'8月份'!D5</f>
        <v>0</v>
      </c>
      <c r="L5" s="65">
        <f>'9月份'!D5</f>
        <v>13511</v>
      </c>
      <c r="M5" s="65">
        <f>'10月份'!D5</f>
        <v>27068</v>
      </c>
      <c r="N5" s="65">
        <f>'11月份'!D5</f>
        <v>0</v>
      </c>
      <c r="O5" s="65">
        <f>'12月份'!D5</f>
        <v>0</v>
      </c>
    </row>
    <row r="6" spans="1:18" ht="27" customHeight="1">
      <c r="A6" s="31" t="s">
        <v>2</v>
      </c>
      <c r="B6" s="7" t="s">
        <v>58</v>
      </c>
      <c r="C6" s="7">
        <f t="shared" ref="C6:C7" si="0">SUM(D6:O6)</f>
        <v>2881</v>
      </c>
      <c r="D6" s="65">
        <f>'1月份'!D6</f>
        <v>127</v>
      </c>
      <c r="E6" s="65">
        <f>'2月份'!D6</f>
        <v>778</v>
      </c>
      <c r="F6" s="65">
        <f>'3月份'!D6</f>
        <v>1937</v>
      </c>
      <c r="G6" s="65">
        <f>'4月份'!D6</f>
        <v>39</v>
      </c>
      <c r="H6" s="65">
        <f>'5月份'!D6</f>
        <v>0</v>
      </c>
      <c r="I6" s="65">
        <f>'6月份'!D6</f>
        <v>0</v>
      </c>
      <c r="J6" s="65">
        <f>'7月份'!D6</f>
        <v>0</v>
      </c>
      <c r="K6" s="65">
        <f>'8月份'!D6</f>
        <v>0</v>
      </c>
      <c r="L6" s="65">
        <f>'9月份'!D6</f>
        <v>0</v>
      </c>
      <c r="M6" s="65">
        <f>'10月份'!D6</f>
        <v>0</v>
      </c>
      <c r="N6" s="65">
        <f>'11月份'!D6</f>
        <v>0</v>
      </c>
      <c r="O6" s="65">
        <f>'12月份'!D6</f>
        <v>0</v>
      </c>
    </row>
    <row r="7" spans="1:18" ht="27" customHeight="1">
      <c r="A7" s="31" t="s">
        <v>14</v>
      </c>
      <c r="B7" s="7" t="s">
        <v>58</v>
      </c>
      <c r="C7" s="7">
        <f t="shared" si="0"/>
        <v>1738257</v>
      </c>
      <c r="D7" s="65">
        <f>'1月份'!D7</f>
        <v>442361</v>
      </c>
      <c r="E7" s="65">
        <f>'2月份'!D7</f>
        <v>435640</v>
      </c>
      <c r="F7" s="65">
        <f>'3月份'!D7</f>
        <v>628306</v>
      </c>
      <c r="G7" s="65">
        <f>'4月份'!D7</f>
        <v>231950</v>
      </c>
      <c r="H7" s="65">
        <f>'5月份'!D7</f>
        <v>0</v>
      </c>
      <c r="I7" s="65">
        <f>'6月份'!D7</f>
        <v>0</v>
      </c>
      <c r="J7" s="65">
        <f>'7月份'!D7</f>
        <v>0</v>
      </c>
      <c r="K7" s="65">
        <f>'8月份'!D7</f>
        <v>0</v>
      </c>
      <c r="L7" s="65">
        <f>'9月份'!D7</f>
        <v>0</v>
      </c>
      <c r="M7" s="65">
        <f>'10月份'!D7</f>
        <v>0</v>
      </c>
      <c r="N7" s="65">
        <f>'11月份'!D7</f>
        <v>0</v>
      </c>
      <c r="O7" s="65">
        <f>'12月份'!D7</f>
        <v>0</v>
      </c>
    </row>
    <row r="8" spans="1:18" ht="27" customHeight="1">
      <c r="A8" s="31" t="s">
        <v>50</v>
      </c>
      <c r="B8" s="7" t="s">
        <v>24</v>
      </c>
      <c r="C8" s="103">
        <f>IFERROR(AVERAGE(D8:O8),0)</f>
        <v>0.1757735040497137</v>
      </c>
      <c r="D8" s="105">
        <f>IFERROR('1月份'!D8,0)</f>
        <v>0.58170967741935464</v>
      </c>
      <c r="E8" s="105">
        <f>'2月份'!D8</f>
        <v>0.54703571428571418</v>
      </c>
      <c r="F8" s="105">
        <f>'3月份'!D8</f>
        <v>0.48335483870967744</v>
      </c>
      <c r="G8" s="105">
        <f>'4月份'!D8</f>
        <v>0.49718181818181811</v>
      </c>
      <c r="H8" s="105">
        <f>'5月份'!D8</f>
        <v>0</v>
      </c>
      <c r="I8" s="105">
        <f>'6月份'!D8</f>
        <v>0</v>
      </c>
      <c r="J8" s="105">
        <f>'7月份'!D8</f>
        <v>0</v>
      </c>
      <c r="K8" s="105">
        <f>'8月份'!D8</f>
        <v>0</v>
      </c>
      <c r="L8" s="105">
        <f>'9月份'!D8</f>
        <v>0</v>
      </c>
      <c r="M8" s="105">
        <f>'10月份'!D8</f>
        <v>0</v>
      </c>
      <c r="N8" s="105">
        <f>'11月份'!D8</f>
        <v>0</v>
      </c>
      <c r="O8" s="105">
        <f>'12月份'!D8</f>
        <v>0</v>
      </c>
    </row>
    <row r="9" spans="1:18" ht="27" customHeight="1">
      <c r="A9" s="31" t="s">
        <v>51</v>
      </c>
      <c r="B9" s="7" t="s">
        <v>24</v>
      </c>
      <c r="C9" s="103">
        <f t="shared" ref="C9:C10" si="1">IFERROR(AVERAGE(D9:O9),0)</f>
        <v>0.15209632907415163</v>
      </c>
      <c r="D9" s="105">
        <f>IFERROR('1月份'!D9,0)</f>
        <v>0.52658064516129033</v>
      </c>
      <c r="E9" s="105">
        <f>'2月份'!D9</f>
        <v>0.50203571428571425</v>
      </c>
      <c r="F9" s="105">
        <f>'3月份'!D9</f>
        <v>0.39490322580645165</v>
      </c>
      <c r="G9" s="105">
        <f>'4月份'!D9</f>
        <v>0.40163636363636362</v>
      </c>
      <c r="H9" s="105">
        <f>'5月份'!D9</f>
        <v>0</v>
      </c>
      <c r="I9" s="105">
        <f>'6月份'!D9</f>
        <v>0</v>
      </c>
      <c r="J9" s="105">
        <f>'7月份'!D9</f>
        <v>0</v>
      </c>
      <c r="K9" s="105">
        <f>'8月份'!D9</f>
        <v>0</v>
      </c>
      <c r="L9" s="105">
        <f>'9月份'!D9</f>
        <v>0</v>
      </c>
      <c r="M9" s="105">
        <f>'10月份'!D9</f>
        <v>0</v>
      </c>
      <c r="N9" s="105">
        <f>'11月份'!D9</f>
        <v>0</v>
      </c>
      <c r="O9" s="105">
        <f>'12月份'!D9</f>
        <v>0</v>
      </c>
    </row>
    <row r="10" spans="1:18" ht="27" customHeight="1">
      <c r="A10" s="31" t="s">
        <v>52</v>
      </c>
      <c r="B10" s="7" t="s">
        <v>24</v>
      </c>
      <c r="C10" s="103">
        <f t="shared" si="1"/>
        <v>0.20429593457617654</v>
      </c>
      <c r="D10" s="105">
        <f>IFERROR('1月份'!D10,0)</f>
        <v>0.68587096774193546</v>
      </c>
      <c r="E10" s="105">
        <f>'2月份'!D10</f>
        <v>0.58339285714285705</v>
      </c>
      <c r="F10" s="105">
        <f>'3月份'!D10</f>
        <v>0.57574193548387098</v>
      </c>
      <c r="G10" s="105">
        <f>'4月份'!D10</f>
        <v>0.60654545454545461</v>
      </c>
      <c r="H10" s="105">
        <f>'5月份'!D10</f>
        <v>0</v>
      </c>
      <c r="I10" s="105">
        <f>'6月份'!D10</f>
        <v>0</v>
      </c>
      <c r="J10" s="105">
        <f>'7月份'!D10</f>
        <v>0</v>
      </c>
      <c r="K10" s="105">
        <f>'8月份'!D10</f>
        <v>0</v>
      </c>
      <c r="L10" s="105">
        <f>'9月份'!D10</f>
        <v>0</v>
      </c>
      <c r="M10" s="105">
        <f>'10月份'!D10</f>
        <v>0</v>
      </c>
      <c r="N10" s="105">
        <f>'11月份'!D10</f>
        <v>0</v>
      </c>
      <c r="O10" s="105">
        <f>'12月份'!D10</f>
        <v>0</v>
      </c>
    </row>
    <row r="11" spans="1:18" s="46" customFormat="1" ht="27" customHeight="1">
      <c r="A11" s="55" t="s">
        <v>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84"/>
      <c r="Q11" s="84"/>
      <c r="R11" s="84"/>
    </row>
    <row r="12" spans="1:18" ht="30" customHeight="1">
      <c r="A12" s="32" t="s">
        <v>28</v>
      </c>
      <c r="B12" s="7" t="s">
        <v>60</v>
      </c>
      <c r="C12" s="7">
        <f>SUM(D12:O12)</f>
        <v>3364900</v>
      </c>
      <c r="D12" s="65">
        <f>'1月份'!D12</f>
        <v>902500</v>
      </c>
      <c r="E12" s="65">
        <f>'2月份'!D12</f>
        <v>859900</v>
      </c>
      <c r="F12" s="65">
        <f>'3月份'!D12</f>
        <v>1166300</v>
      </c>
      <c r="G12" s="65">
        <f>'4月份'!D12</f>
        <v>436200</v>
      </c>
      <c r="H12" s="65">
        <f>'5月份'!D12</f>
        <v>0</v>
      </c>
      <c r="I12" s="65">
        <f>'6月份'!D12</f>
        <v>0</v>
      </c>
      <c r="J12" s="65">
        <f>'7月份'!D12</f>
        <v>0</v>
      </c>
      <c r="K12" s="65">
        <f>'8月份'!D12</f>
        <v>0</v>
      </c>
      <c r="L12" s="65">
        <f>'9月份'!D12</f>
        <v>0</v>
      </c>
      <c r="M12" s="65">
        <f>'10月份'!D12</f>
        <v>0</v>
      </c>
      <c r="N12" s="65">
        <f>'11月份'!D12</f>
        <v>0</v>
      </c>
      <c r="O12" s="65">
        <f>'12月份'!D12</f>
        <v>0</v>
      </c>
    </row>
    <row r="13" spans="1:18" s="8" customFormat="1" ht="30" customHeight="1">
      <c r="A13" s="26" t="s">
        <v>29</v>
      </c>
      <c r="B13" s="7" t="s">
        <v>60</v>
      </c>
      <c r="C13" s="7">
        <f t="shared" ref="C13:C16" si="2">SUM(D13:O13)</f>
        <v>230308</v>
      </c>
      <c r="D13" s="65">
        <f>'1月份'!D13</f>
        <v>62506</v>
      </c>
      <c r="E13" s="65">
        <f>'2月份'!D13</f>
        <v>62404</v>
      </c>
      <c r="F13" s="65">
        <f>'3月份'!D13</f>
        <v>75572</v>
      </c>
      <c r="G13" s="65">
        <f>'4月份'!D13</f>
        <v>29826</v>
      </c>
      <c r="H13" s="65">
        <f>'5月份'!D13</f>
        <v>0</v>
      </c>
      <c r="I13" s="65">
        <f>'6月份'!D13</f>
        <v>0</v>
      </c>
      <c r="J13" s="65">
        <f>'7月份'!D13</f>
        <v>0</v>
      </c>
      <c r="K13" s="65">
        <f>'8月份'!D13</f>
        <v>0</v>
      </c>
      <c r="L13" s="65">
        <f>'9月份'!D13</f>
        <v>0</v>
      </c>
      <c r="M13" s="65">
        <f>'10月份'!D13</f>
        <v>0</v>
      </c>
      <c r="N13" s="65">
        <f>'11月份'!D13</f>
        <v>0</v>
      </c>
      <c r="O13" s="65">
        <f>'12月份'!D13</f>
        <v>0</v>
      </c>
      <c r="P13" s="85"/>
      <c r="Q13" s="85"/>
      <c r="R13" s="85"/>
    </row>
    <row r="14" spans="1:18" s="8" customFormat="1" ht="27" customHeight="1">
      <c r="A14" s="27" t="s">
        <v>30</v>
      </c>
      <c r="B14" s="7" t="s">
        <v>60</v>
      </c>
      <c r="C14" s="7">
        <f t="shared" si="2"/>
        <v>3134592</v>
      </c>
      <c r="D14" s="65">
        <f>'1月份'!D14</f>
        <v>839994</v>
      </c>
      <c r="E14" s="65">
        <f>'2月份'!D14</f>
        <v>797496</v>
      </c>
      <c r="F14" s="65">
        <f>'3月份'!D14</f>
        <v>1090728</v>
      </c>
      <c r="G14" s="65">
        <f>'4月份'!D14</f>
        <v>406374</v>
      </c>
      <c r="H14" s="65">
        <f>'5月份'!D14</f>
        <v>0</v>
      </c>
      <c r="I14" s="65">
        <f>'6月份'!D14</f>
        <v>0</v>
      </c>
      <c r="J14" s="65">
        <f>'7月份'!D14</f>
        <v>0</v>
      </c>
      <c r="K14" s="65">
        <f>'8月份'!D14</f>
        <v>0</v>
      </c>
      <c r="L14" s="65">
        <f>'9月份'!D14</f>
        <v>0</v>
      </c>
      <c r="M14" s="65">
        <f>'10月份'!D14</f>
        <v>0</v>
      </c>
      <c r="N14" s="65">
        <f>'11月份'!D14</f>
        <v>0</v>
      </c>
      <c r="O14" s="65">
        <f>'12月份'!D14</f>
        <v>0</v>
      </c>
      <c r="P14" s="85"/>
      <c r="Q14" s="85"/>
      <c r="R14" s="85"/>
    </row>
    <row r="15" spans="1:18" s="8" customFormat="1" ht="27" customHeight="1">
      <c r="A15" s="101" t="s">
        <v>98</v>
      </c>
      <c r="B15" s="30" t="s">
        <v>60</v>
      </c>
      <c r="C15" s="7">
        <f t="shared" si="2"/>
        <v>318976</v>
      </c>
      <c r="D15" s="65">
        <f>'1月份'!D15</f>
        <v>104520</v>
      </c>
      <c r="E15" s="65">
        <f>'2月份'!D15</f>
        <v>81900</v>
      </c>
      <c r="F15" s="65">
        <f>'3月份'!D15</f>
        <v>101340</v>
      </c>
      <c r="G15" s="65">
        <f>'4月份'!D15</f>
        <v>31216</v>
      </c>
      <c r="H15" s="65">
        <f>'5月份'!D15</f>
        <v>0</v>
      </c>
      <c r="I15" s="65">
        <f>'6月份'!D15</f>
        <v>0</v>
      </c>
      <c r="J15" s="65">
        <f>'7月份'!D15</f>
        <v>0</v>
      </c>
      <c r="K15" s="65">
        <f>'8月份'!D15</f>
        <v>0</v>
      </c>
      <c r="L15" s="65">
        <f>'9月份'!D15</f>
        <v>0</v>
      </c>
      <c r="M15" s="65">
        <f>'10月份'!D15</f>
        <v>0</v>
      </c>
      <c r="N15" s="65">
        <f>'11月份'!D15</f>
        <v>0</v>
      </c>
      <c r="O15" s="65">
        <f>'12月份'!D15</f>
        <v>0</v>
      </c>
      <c r="P15" s="85"/>
      <c r="Q15" s="85"/>
      <c r="R15" s="85"/>
    </row>
    <row r="16" spans="1:18" s="1" customFormat="1" ht="27" customHeight="1">
      <c r="A16" s="101" t="s">
        <v>99</v>
      </c>
      <c r="B16" s="30" t="s">
        <v>60</v>
      </c>
      <c r="C16" s="7">
        <f t="shared" si="2"/>
        <v>756</v>
      </c>
      <c r="D16" s="65">
        <f>'1月份'!D16</f>
        <v>0</v>
      </c>
      <c r="E16" s="65">
        <f>'2月份'!D16</f>
        <v>312</v>
      </c>
      <c r="F16" s="65">
        <f>'3月份'!D16</f>
        <v>444</v>
      </c>
      <c r="G16" s="65">
        <f>'4月份'!D16</f>
        <v>0</v>
      </c>
      <c r="H16" s="65">
        <f>'5月份'!D16</f>
        <v>0</v>
      </c>
      <c r="I16" s="65">
        <f>'6月份'!D16</f>
        <v>0</v>
      </c>
      <c r="J16" s="65">
        <f>'7月份'!D16</f>
        <v>0</v>
      </c>
      <c r="K16" s="65">
        <f>'8月份'!D16</f>
        <v>0</v>
      </c>
      <c r="L16" s="65">
        <f>'9月份'!D16</f>
        <v>0</v>
      </c>
      <c r="M16" s="65">
        <f>'10月份'!D16</f>
        <v>0</v>
      </c>
      <c r="N16" s="65">
        <f>'11月份'!D16</f>
        <v>0</v>
      </c>
      <c r="O16" s="65">
        <f>'12月份'!D16</f>
        <v>0</v>
      </c>
      <c r="P16" s="90"/>
      <c r="Q16" s="90"/>
      <c r="R16" s="90"/>
    </row>
    <row r="17" spans="1:18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83"/>
      <c r="Q17" s="83"/>
      <c r="R17" s="83"/>
    </row>
    <row r="18" spans="1:18" ht="27" customHeight="1">
      <c r="A18" s="28" t="s">
        <v>1</v>
      </c>
      <c r="B18" s="5" t="s">
        <v>12</v>
      </c>
      <c r="C18" s="105">
        <f>IFERROR(AVERAGEIF(D18:O18,"&lt;&gt;0"),0)</f>
        <v>6.9038022431323981E-2</v>
      </c>
      <c r="D18" s="105">
        <f>'1月份'!D18</f>
        <v>6.891282516910012E-2</v>
      </c>
      <c r="E18" s="105">
        <f>'2月份'!D18</f>
        <v>7.4100747974675168E-2</v>
      </c>
      <c r="F18" s="105">
        <f>'3月份'!D18</f>
        <v>6.4724991007080637E-2</v>
      </c>
      <c r="G18" s="105">
        <f>'4月份'!D18</f>
        <v>6.841352557444004E-2</v>
      </c>
      <c r="H18" s="105">
        <f>'5月份'!D18</f>
        <v>0</v>
      </c>
      <c r="I18" s="105">
        <f>'6月份'!D18</f>
        <v>0</v>
      </c>
      <c r="J18" s="105">
        <f>'7月份'!D18</f>
        <v>0</v>
      </c>
      <c r="K18" s="105">
        <f>'8月份'!D18</f>
        <v>0</v>
      </c>
      <c r="L18" s="105">
        <f>'9月份'!D18</f>
        <v>0</v>
      </c>
      <c r="M18" s="105">
        <f>'10月份'!D18</f>
        <v>0</v>
      </c>
      <c r="N18" s="105">
        <f>'11月份'!D18</f>
        <v>0</v>
      </c>
      <c r="O18" s="105">
        <f>'12月份'!D18</f>
        <v>0</v>
      </c>
    </row>
    <row r="19" spans="1:18" ht="28.5" customHeight="1">
      <c r="A19" s="28" t="s">
        <v>23</v>
      </c>
      <c r="B19" s="5" t="s">
        <v>11</v>
      </c>
      <c r="C19" s="63">
        <f>IFERROR(AVERAGE(D19:O19),0)</f>
        <v>0.54945816987363816</v>
      </c>
      <c r="D19" s="65">
        <f>'1月份'!D19</f>
        <v>2.0482290595374666</v>
      </c>
      <c r="E19" s="65">
        <f>'2月份'!D19</f>
        <v>1.9938247335804735</v>
      </c>
      <c r="F19" s="65">
        <f>'3月份'!D19</f>
        <v>1.8612035218116596</v>
      </c>
      <c r="G19" s="65">
        <f>'4月份'!D19</f>
        <v>0.69024072355405808</v>
      </c>
      <c r="H19" s="65">
        <f>'5月份'!D19</f>
        <v>0</v>
      </c>
      <c r="I19" s="65">
        <f>'6月份'!D19</f>
        <v>0</v>
      </c>
      <c r="J19" s="65">
        <f>'7月份'!D19</f>
        <v>0</v>
      </c>
      <c r="K19" s="65">
        <f>'8月份'!D19</f>
        <v>0</v>
      </c>
      <c r="L19" s="65">
        <f>'9月份'!D19</f>
        <v>0</v>
      </c>
      <c r="M19" s="65">
        <f>'10月份'!D19</f>
        <v>0</v>
      </c>
      <c r="N19" s="65">
        <f>'11月份'!D19</f>
        <v>0</v>
      </c>
      <c r="O19" s="65">
        <f>'12月份'!D19</f>
        <v>0</v>
      </c>
    </row>
    <row r="20" spans="1:18" ht="30.75" customHeight="1">
      <c r="A20" s="28" t="s">
        <v>46</v>
      </c>
      <c r="B20" s="5" t="s">
        <v>32</v>
      </c>
      <c r="C20" s="104">
        <f>MAX(D20:O20)</f>
        <v>1866</v>
      </c>
      <c r="D20" s="65">
        <f>'1月份'!D20</f>
        <v>1690</v>
      </c>
      <c r="E20" s="65">
        <f>'2月份'!D20</f>
        <v>1740</v>
      </c>
      <c r="F20" s="65">
        <f>'3月份'!D20</f>
        <v>1691</v>
      </c>
      <c r="G20" s="65">
        <f>'4月份'!D20</f>
        <v>1866</v>
      </c>
      <c r="H20" s="65">
        <f>'5月份'!D20</f>
        <v>0</v>
      </c>
      <c r="I20" s="65">
        <f>'6月份'!D20</f>
        <v>0</v>
      </c>
      <c r="J20" s="65">
        <f>'7月份'!D20</f>
        <v>0</v>
      </c>
      <c r="K20" s="65">
        <f>'8月份'!D20</f>
        <v>0</v>
      </c>
      <c r="L20" s="65">
        <f>'9月份'!D20</f>
        <v>0</v>
      </c>
      <c r="M20" s="65">
        <f>'10月份'!D20</f>
        <v>0</v>
      </c>
      <c r="N20" s="65">
        <f>'11月份'!D20</f>
        <v>0</v>
      </c>
      <c r="O20" s="65">
        <f>'12月份'!D20</f>
        <v>0</v>
      </c>
    </row>
    <row r="21" spans="1:18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83"/>
      <c r="Q21" s="83"/>
      <c r="R21" s="83"/>
    </row>
    <row r="22" spans="1:18" s="21" customFormat="1" ht="27" customHeight="1">
      <c r="A22" s="24" t="s">
        <v>25</v>
      </c>
      <c r="B22" s="29" t="s">
        <v>60</v>
      </c>
      <c r="C22" s="7">
        <f t="shared" ref="C22:C32" si="3">SUM(D22:O22)</f>
        <v>1826000</v>
      </c>
      <c r="D22" s="65">
        <f>'1月份'!D22</f>
        <v>332300</v>
      </c>
      <c r="E22" s="65">
        <f>'2月份'!D22</f>
        <v>673200</v>
      </c>
      <c r="F22" s="65">
        <f>'3月份'!D22</f>
        <v>597000</v>
      </c>
      <c r="G22" s="65">
        <f>'4月份'!D22</f>
        <v>223500</v>
      </c>
      <c r="H22" s="65">
        <f>'5月份'!D22</f>
        <v>0</v>
      </c>
      <c r="I22" s="65">
        <f>'6月份'!D22</f>
        <v>0</v>
      </c>
      <c r="J22" s="65">
        <f>'7月份'!D22</f>
        <v>0</v>
      </c>
      <c r="K22" s="65">
        <f>'8月份'!D22</f>
        <v>0</v>
      </c>
      <c r="L22" s="65">
        <f>'9月份'!D22</f>
        <v>0</v>
      </c>
      <c r="M22" s="65">
        <f>'10月份'!D22</f>
        <v>0</v>
      </c>
      <c r="N22" s="65">
        <f>'11月份'!D22</f>
        <v>0</v>
      </c>
      <c r="O22" s="65">
        <f>'12月份'!D22</f>
        <v>0</v>
      </c>
      <c r="P22" s="86"/>
      <c r="Q22" s="86"/>
      <c r="R22" s="86"/>
    </row>
    <row r="23" spans="1:18" s="4" customFormat="1" ht="27" customHeight="1">
      <c r="A23" s="25" t="s">
        <v>26</v>
      </c>
      <c r="B23" s="3" t="s">
        <v>0</v>
      </c>
      <c r="C23" s="7">
        <f t="shared" si="3"/>
        <v>1930.15</v>
      </c>
      <c r="D23" s="65">
        <f>'1月份'!D23</f>
        <v>319.39999999999998</v>
      </c>
      <c r="E23" s="65">
        <f>'2月份'!D23</f>
        <v>640.25</v>
      </c>
      <c r="F23" s="65">
        <f>'3月份'!D23</f>
        <v>706.5</v>
      </c>
      <c r="G23" s="65">
        <f>'4月份'!D23</f>
        <v>264</v>
      </c>
      <c r="H23" s="65">
        <f>'5月份'!D23</f>
        <v>0</v>
      </c>
      <c r="I23" s="65">
        <f>'6月份'!D23</f>
        <v>0</v>
      </c>
      <c r="J23" s="65">
        <f>'7月份'!D23</f>
        <v>0</v>
      </c>
      <c r="K23" s="65">
        <f>'8月份'!D23</f>
        <v>0</v>
      </c>
      <c r="L23" s="65">
        <f>'9月份'!D23</f>
        <v>0</v>
      </c>
      <c r="M23" s="65">
        <f>'10月份'!D23</f>
        <v>0</v>
      </c>
      <c r="N23" s="65">
        <f>'11月份'!D23</f>
        <v>0</v>
      </c>
      <c r="O23" s="65">
        <f>'12月份'!D23</f>
        <v>0</v>
      </c>
      <c r="P23" s="87"/>
      <c r="Q23" s="87"/>
      <c r="R23" s="87"/>
    </row>
    <row r="24" spans="1:18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83"/>
      <c r="Q24" s="83"/>
      <c r="R24" s="83"/>
    </row>
    <row r="25" spans="1:18" s="21" customFormat="1" ht="27" customHeight="1">
      <c r="A25" s="24" t="s">
        <v>25</v>
      </c>
      <c r="B25" s="29" t="s">
        <v>60</v>
      </c>
      <c r="C25" s="7">
        <f t="shared" si="3"/>
        <v>1538900</v>
      </c>
      <c r="D25" s="65">
        <f>'1月份'!D25</f>
        <v>570200</v>
      </c>
      <c r="E25" s="65">
        <f>'2月份'!D25</f>
        <v>186700</v>
      </c>
      <c r="F25" s="65">
        <f>'3月份'!D25</f>
        <v>569300</v>
      </c>
      <c r="G25" s="65">
        <f>'4月份'!D25</f>
        <v>212700</v>
      </c>
      <c r="H25" s="65">
        <f>'5月份'!D25</f>
        <v>0</v>
      </c>
      <c r="I25" s="65">
        <f>'6月份'!D25</f>
        <v>0</v>
      </c>
      <c r="J25" s="65">
        <f>'7月份'!D25</f>
        <v>0</v>
      </c>
      <c r="K25" s="65">
        <f>'8月份'!D25</f>
        <v>0</v>
      </c>
      <c r="L25" s="65">
        <f>'9月份'!D25</f>
        <v>0</v>
      </c>
      <c r="M25" s="65">
        <f>'10月份'!D25</f>
        <v>0</v>
      </c>
      <c r="N25" s="65">
        <f>'11月份'!D25</f>
        <v>0</v>
      </c>
      <c r="O25" s="65">
        <f>'12月份'!D25</f>
        <v>0</v>
      </c>
      <c r="P25" s="86"/>
      <c r="Q25" s="86"/>
      <c r="R25" s="86"/>
    </row>
    <row r="26" spans="1:18" s="4" customFormat="1" ht="27" customHeight="1">
      <c r="A26" s="25" t="s">
        <v>26</v>
      </c>
      <c r="B26" s="3" t="s">
        <v>0</v>
      </c>
      <c r="C26" s="7">
        <f t="shared" si="3"/>
        <v>1690.6999999999998</v>
      </c>
      <c r="D26" s="65">
        <f>'1月份'!D26</f>
        <v>527</v>
      </c>
      <c r="E26" s="65">
        <f>'2月份'!D26</f>
        <v>218.3</v>
      </c>
      <c r="F26" s="65">
        <f>'3月份'!D26</f>
        <v>688</v>
      </c>
      <c r="G26" s="65">
        <f>'4月份'!D26</f>
        <v>257.39999999999998</v>
      </c>
      <c r="H26" s="65">
        <f>'5月份'!D26</f>
        <v>0</v>
      </c>
      <c r="I26" s="65">
        <f>'6月份'!D26</f>
        <v>0</v>
      </c>
      <c r="J26" s="65">
        <f>'7月份'!D26</f>
        <v>0</v>
      </c>
      <c r="K26" s="65">
        <f>'8月份'!D26</f>
        <v>0</v>
      </c>
      <c r="L26" s="65">
        <f>'9月份'!D26</f>
        <v>0</v>
      </c>
      <c r="M26" s="65">
        <f>'10月份'!D26</f>
        <v>0</v>
      </c>
      <c r="N26" s="65">
        <f>'11月份'!D26</f>
        <v>0</v>
      </c>
      <c r="O26" s="65">
        <f>'12月份'!D26</f>
        <v>0</v>
      </c>
      <c r="P26" s="87"/>
      <c r="Q26" s="87"/>
      <c r="R26" s="87"/>
    </row>
    <row r="27" spans="1:18" s="53" customFormat="1" ht="27" customHeight="1">
      <c r="A27" s="59" t="s">
        <v>53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87"/>
      <c r="Q27" s="87"/>
      <c r="R27" s="87"/>
    </row>
    <row r="28" spans="1:18" s="4" customFormat="1" ht="27" customHeight="1">
      <c r="A28" s="91" t="s">
        <v>61</v>
      </c>
      <c r="B28" s="6" t="s">
        <v>31</v>
      </c>
      <c r="C28" s="7">
        <f t="shared" si="3"/>
        <v>900.55</v>
      </c>
      <c r="D28" s="65">
        <f>'1月份'!D28</f>
        <v>217.40000000000003</v>
      </c>
      <c r="E28" s="65">
        <f>'2月份'!D28</f>
        <v>241.83000000000004</v>
      </c>
      <c r="F28" s="65">
        <f>'3月份'!D28</f>
        <v>310.76</v>
      </c>
      <c r="G28" s="65">
        <f>'4月份'!D28</f>
        <v>130.56</v>
      </c>
      <c r="H28" s="65">
        <f>'5月份'!D28</f>
        <v>0</v>
      </c>
      <c r="I28" s="65">
        <f>'6月份'!D28</f>
        <v>0</v>
      </c>
      <c r="J28" s="65">
        <f>'7月份'!D28</f>
        <v>0</v>
      </c>
      <c r="K28" s="65">
        <f>'8月份'!D28</f>
        <v>0</v>
      </c>
      <c r="L28" s="65">
        <f>'9月份'!D28</f>
        <v>0</v>
      </c>
      <c r="M28" s="65">
        <f>'10月份'!D28</f>
        <v>0</v>
      </c>
      <c r="N28" s="65">
        <f>'11月份'!D28</f>
        <v>0</v>
      </c>
      <c r="O28" s="65">
        <f>'12月份'!D28</f>
        <v>0</v>
      </c>
      <c r="P28" s="87"/>
      <c r="Q28" s="87"/>
      <c r="R28" s="87"/>
    </row>
    <row r="29" spans="1:18" s="4" customFormat="1" ht="27" customHeight="1">
      <c r="A29" s="92" t="s">
        <v>26</v>
      </c>
      <c r="B29" s="3" t="s">
        <v>0</v>
      </c>
      <c r="C29" s="7">
        <f t="shared" si="3"/>
        <v>2271.5500000000002</v>
      </c>
      <c r="D29" s="65">
        <f>'1月份'!D29</f>
        <v>744</v>
      </c>
      <c r="E29" s="65">
        <f>'2月份'!D29</f>
        <v>669.75</v>
      </c>
      <c r="F29" s="65">
        <f>'3月份'!D29</f>
        <v>593.79999999999995</v>
      </c>
      <c r="G29" s="65">
        <f>'4月份'!D29</f>
        <v>264</v>
      </c>
      <c r="H29" s="65">
        <f>'5月份'!D29</f>
        <v>0</v>
      </c>
      <c r="I29" s="65">
        <f>'6月份'!D29</f>
        <v>0</v>
      </c>
      <c r="J29" s="65">
        <f>'7月份'!D29</f>
        <v>0</v>
      </c>
      <c r="K29" s="65">
        <f>'8月份'!D29</f>
        <v>0</v>
      </c>
      <c r="L29" s="65">
        <f>'9月份'!D29</f>
        <v>0</v>
      </c>
      <c r="M29" s="65">
        <f>'10月份'!D29</f>
        <v>0</v>
      </c>
      <c r="N29" s="65">
        <f>'11月份'!D29</f>
        <v>0</v>
      </c>
      <c r="O29" s="65">
        <f>'12月份'!D29</f>
        <v>0</v>
      </c>
      <c r="P29" s="87"/>
      <c r="Q29" s="87"/>
      <c r="R29" s="87"/>
    </row>
    <row r="30" spans="1:18" s="54" customFormat="1" ht="27" customHeight="1">
      <c r="A30" s="55" t="s">
        <v>8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85"/>
      <c r="Q30" s="85"/>
      <c r="R30" s="85"/>
    </row>
    <row r="31" spans="1:18" ht="29.25" customHeight="1">
      <c r="A31" s="28" t="s">
        <v>9</v>
      </c>
      <c r="B31" s="6" t="s">
        <v>31</v>
      </c>
      <c r="C31" s="7">
        <f t="shared" si="3"/>
        <v>1601</v>
      </c>
      <c r="D31" s="65">
        <f>'1月份'!D31</f>
        <v>3</v>
      </c>
      <c r="E31" s="65">
        <f>'2月份'!D31</f>
        <v>1</v>
      </c>
      <c r="F31" s="65">
        <f>'3月份'!D31</f>
        <v>1597</v>
      </c>
      <c r="G31" s="65">
        <f>'4月份'!D31</f>
        <v>0</v>
      </c>
      <c r="H31" s="65">
        <f>'5月份'!D31</f>
        <v>0</v>
      </c>
      <c r="I31" s="65">
        <f>'6月份'!D31</f>
        <v>0</v>
      </c>
      <c r="J31" s="65">
        <f>'7月份'!D31</f>
        <v>0</v>
      </c>
      <c r="K31" s="65">
        <f>'8月份'!D31</f>
        <v>0</v>
      </c>
      <c r="L31" s="65">
        <f>'9月份'!D31</f>
        <v>0</v>
      </c>
      <c r="M31" s="65">
        <f>'10月份'!D31</f>
        <v>0</v>
      </c>
      <c r="N31" s="65">
        <f>'11月份'!D31</f>
        <v>0</v>
      </c>
      <c r="O31" s="65">
        <f>'12月份'!D31</f>
        <v>0</v>
      </c>
    </row>
    <row r="32" spans="1:18" s="8" customFormat="1" ht="27" customHeight="1" thickBot="1">
      <c r="A32" s="33" t="s">
        <v>3</v>
      </c>
      <c r="B32" s="93" t="s">
        <v>31</v>
      </c>
      <c r="C32" s="107">
        <f t="shared" si="3"/>
        <v>878</v>
      </c>
      <c r="D32" s="106">
        <f>'1月份'!D32</f>
        <v>18.5</v>
      </c>
      <c r="E32" s="65">
        <f>'2月份'!D32</f>
        <v>334.5</v>
      </c>
      <c r="F32" s="65">
        <f>'3月份'!D32</f>
        <v>369</v>
      </c>
      <c r="G32" s="65">
        <f>'4月份'!D32</f>
        <v>156</v>
      </c>
      <c r="H32" s="106">
        <f>'5月份'!D32</f>
        <v>0</v>
      </c>
      <c r="I32" s="106">
        <f>'6月份'!D32</f>
        <v>0</v>
      </c>
      <c r="J32" s="106">
        <f>'7月份'!D32</f>
        <v>0</v>
      </c>
      <c r="K32" s="106">
        <f>'8月份'!D32</f>
        <v>0</v>
      </c>
      <c r="L32" s="106">
        <f>'9月份'!D32</f>
        <v>0</v>
      </c>
      <c r="M32" s="106">
        <f>'10月份'!D32</f>
        <v>0</v>
      </c>
      <c r="N32" s="106">
        <f>'11月份'!D32</f>
        <v>0</v>
      </c>
      <c r="O32" s="106">
        <f>'12月份'!D32</f>
        <v>0</v>
      </c>
      <c r="P32" s="85"/>
      <c r="Q32" s="85"/>
      <c r="R32" s="85"/>
    </row>
    <row r="33" spans="1:15" ht="30.75" customHeight="1">
      <c r="A33" s="10"/>
      <c r="B33" s="10"/>
      <c r="C33" s="10"/>
      <c r="D33" s="10"/>
      <c r="E33" s="10"/>
      <c r="F33" s="10"/>
      <c r="G33" s="10"/>
      <c r="H33" s="10"/>
      <c r="I33" s="10"/>
      <c r="J33" s="9"/>
      <c r="K33" s="9"/>
      <c r="L33" s="9"/>
      <c r="M33" s="12"/>
      <c r="N33" s="9"/>
      <c r="O33" s="10"/>
    </row>
    <row r="34" spans="1:15">
      <c r="A34" s="13"/>
      <c r="B34" s="13"/>
      <c r="C34" s="13"/>
      <c r="E34" s="13"/>
      <c r="F34" s="13"/>
      <c r="G34" s="13"/>
      <c r="H34" s="13"/>
      <c r="I34" s="13"/>
      <c r="J34" s="15"/>
      <c r="K34" s="15"/>
      <c r="L34" s="15"/>
      <c r="M34" s="15"/>
      <c r="N34" s="15"/>
      <c r="O34" s="13"/>
    </row>
    <row r="35" spans="1:15">
      <c r="A35" s="13"/>
      <c r="B35" s="13"/>
      <c r="C35" s="13"/>
      <c r="E35" s="13"/>
      <c r="F35" s="13"/>
      <c r="G35" s="13"/>
      <c r="H35" s="13"/>
      <c r="I35" s="13"/>
      <c r="J35" s="15"/>
      <c r="K35" s="15"/>
      <c r="L35" s="15"/>
      <c r="M35" s="15"/>
      <c r="N35" s="15"/>
      <c r="O35" s="13"/>
    </row>
    <row r="36" spans="1:15">
      <c r="A36" s="13"/>
      <c r="B36" s="13"/>
      <c r="C36" s="13"/>
      <c r="E36" s="13"/>
      <c r="F36" s="13"/>
      <c r="G36" s="13"/>
      <c r="H36" s="13"/>
      <c r="I36" s="13"/>
      <c r="J36" s="15"/>
      <c r="K36" s="15"/>
      <c r="L36" s="15"/>
      <c r="M36" s="15"/>
      <c r="N36" s="15"/>
      <c r="O36" s="13"/>
    </row>
    <row r="37" spans="1:15">
      <c r="A37" s="13"/>
      <c r="B37" s="13"/>
      <c r="C37" s="13"/>
      <c r="E37" s="13"/>
      <c r="F37" s="13"/>
      <c r="G37" s="13"/>
      <c r="H37" s="13"/>
      <c r="I37" s="13"/>
      <c r="J37" s="15"/>
      <c r="K37" s="15"/>
      <c r="L37" s="15"/>
      <c r="M37" s="15"/>
      <c r="N37" s="15"/>
      <c r="O37" s="13"/>
    </row>
    <row r="38" spans="1:15">
      <c r="A38" s="13"/>
      <c r="B38" s="13"/>
      <c r="C38" s="13"/>
      <c r="E38" s="13"/>
      <c r="F38" s="13"/>
      <c r="G38" s="13"/>
      <c r="H38" s="13"/>
      <c r="I38" s="13"/>
      <c r="J38" s="15"/>
      <c r="K38" s="15"/>
      <c r="L38" s="15"/>
      <c r="M38" s="15"/>
      <c r="N38" s="15"/>
      <c r="O38" s="13"/>
    </row>
    <row r="39" spans="1:15">
      <c r="A39" s="13"/>
      <c r="B39" s="13"/>
      <c r="C39" s="13"/>
      <c r="E39" s="13"/>
      <c r="F39" s="13"/>
      <c r="G39" s="13"/>
      <c r="H39" s="13"/>
      <c r="I39" s="13"/>
      <c r="J39" s="15"/>
      <c r="K39" s="15"/>
      <c r="L39" s="15"/>
      <c r="M39" s="15"/>
      <c r="N39" s="15"/>
      <c r="O39" s="13"/>
    </row>
    <row r="40" spans="1:15">
      <c r="A40" s="13"/>
      <c r="B40" s="13"/>
      <c r="C40" s="13"/>
      <c r="E40" s="13"/>
      <c r="F40" s="13"/>
      <c r="G40" s="13"/>
      <c r="H40" s="13"/>
      <c r="I40" s="13"/>
      <c r="J40" s="15"/>
      <c r="K40" s="15"/>
      <c r="L40" s="15"/>
      <c r="M40" s="15"/>
      <c r="N40" s="15"/>
      <c r="O40" s="13"/>
    </row>
    <row r="41" spans="1:15">
      <c r="A41" s="13"/>
      <c r="B41" s="13"/>
      <c r="C41" s="13"/>
      <c r="E41" s="13"/>
      <c r="F41" s="13"/>
      <c r="G41" s="13"/>
      <c r="H41" s="13"/>
      <c r="I41" s="13"/>
      <c r="J41" s="15"/>
      <c r="K41" s="15"/>
      <c r="L41" s="15"/>
      <c r="M41" s="15"/>
      <c r="N41" s="15"/>
      <c r="O41" s="13"/>
    </row>
    <row r="42" spans="1:15">
      <c r="A42" s="13"/>
      <c r="B42" s="13"/>
      <c r="C42" s="13"/>
      <c r="E42" s="13"/>
      <c r="F42" s="13"/>
      <c r="G42" s="13"/>
      <c r="H42" s="13"/>
      <c r="I42" s="13"/>
      <c r="J42" s="15"/>
      <c r="K42" s="15"/>
      <c r="L42" s="15"/>
      <c r="M42" s="15"/>
      <c r="N42" s="15"/>
      <c r="O42" s="13"/>
    </row>
    <row r="43" spans="1:15">
      <c r="A43" s="13"/>
      <c r="B43" s="13"/>
      <c r="C43" s="13"/>
      <c r="E43" s="13"/>
      <c r="F43" s="13"/>
      <c r="G43" s="13"/>
      <c r="H43" s="13"/>
      <c r="I43" s="13"/>
      <c r="J43" s="15"/>
      <c r="K43" s="15"/>
      <c r="L43" s="15"/>
      <c r="M43" s="15"/>
      <c r="N43" s="15"/>
      <c r="O43" s="13"/>
    </row>
    <row r="44" spans="1:15">
      <c r="A44" s="13"/>
      <c r="B44" s="13"/>
      <c r="C44" s="13"/>
      <c r="E44" s="13"/>
      <c r="F44" s="13"/>
      <c r="G44" s="13"/>
      <c r="H44" s="13"/>
      <c r="I44" s="13"/>
      <c r="J44" s="15"/>
      <c r="K44" s="15"/>
      <c r="L44" s="15"/>
      <c r="M44" s="15"/>
      <c r="N44" s="15"/>
      <c r="O44" s="13"/>
    </row>
    <row r="45" spans="1:15">
      <c r="A45" s="13"/>
      <c r="B45" s="13"/>
      <c r="C45" s="13"/>
      <c r="E45" s="13"/>
      <c r="F45" s="13"/>
      <c r="G45" s="13"/>
      <c r="H45" s="13"/>
      <c r="I45" s="13"/>
      <c r="J45" s="15"/>
      <c r="K45" s="15"/>
      <c r="L45" s="15"/>
      <c r="M45" s="15"/>
      <c r="N45" s="15"/>
      <c r="O45" s="13"/>
    </row>
    <row r="46" spans="1:15">
      <c r="A46" s="13"/>
      <c r="B46" s="13"/>
      <c r="C46" s="13"/>
      <c r="E46" s="13"/>
      <c r="F46" s="13"/>
      <c r="G46" s="13"/>
      <c r="H46" s="13"/>
      <c r="I46" s="13"/>
      <c r="J46" s="15"/>
      <c r="K46" s="15"/>
      <c r="L46" s="15"/>
      <c r="M46" s="15"/>
      <c r="N46" s="15"/>
      <c r="O46" s="13"/>
    </row>
    <row r="47" spans="1:15">
      <c r="A47" s="13"/>
      <c r="B47" s="13"/>
      <c r="C47" s="13"/>
      <c r="E47" s="13"/>
      <c r="F47" s="13"/>
      <c r="G47" s="13"/>
      <c r="H47" s="13"/>
      <c r="I47" s="13"/>
      <c r="J47" s="15"/>
      <c r="K47" s="15"/>
      <c r="L47" s="15"/>
      <c r="M47" s="15"/>
      <c r="N47" s="15"/>
      <c r="O47" s="13"/>
    </row>
    <row r="48" spans="1:15">
      <c r="A48" s="13"/>
      <c r="B48" s="13"/>
      <c r="C48" s="13"/>
      <c r="E48" s="13"/>
      <c r="F48" s="13"/>
      <c r="G48" s="13"/>
      <c r="H48" s="13"/>
      <c r="I48" s="13"/>
      <c r="J48" s="15"/>
      <c r="K48" s="15"/>
      <c r="L48" s="15"/>
      <c r="M48" s="15"/>
      <c r="N48" s="15"/>
      <c r="O48" s="13"/>
    </row>
    <row r="49" spans="1:15">
      <c r="A49" s="13"/>
      <c r="B49" s="13"/>
      <c r="C49" s="13"/>
      <c r="E49" s="13"/>
      <c r="F49" s="13"/>
      <c r="G49" s="13"/>
      <c r="H49" s="13"/>
      <c r="I49" s="13"/>
      <c r="J49" s="15"/>
      <c r="K49" s="15"/>
      <c r="L49" s="15"/>
      <c r="M49" s="15"/>
      <c r="N49" s="15"/>
      <c r="O49" s="13"/>
    </row>
    <row r="50" spans="1:15">
      <c r="A50" s="13"/>
      <c r="B50" s="13"/>
      <c r="C50" s="13"/>
      <c r="E50" s="13"/>
      <c r="F50" s="13"/>
      <c r="G50" s="13"/>
      <c r="H50" s="13"/>
      <c r="I50" s="13"/>
      <c r="J50" s="15"/>
      <c r="K50" s="15"/>
      <c r="L50" s="15"/>
      <c r="M50" s="15"/>
      <c r="N50" s="15"/>
      <c r="O50" s="13"/>
    </row>
    <row r="51" spans="1:15">
      <c r="A51" s="13"/>
      <c r="B51" s="13"/>
      <c r="C51" s="13"/>
      <c r="E51" s="13"/>
      <c r="F51" s="13"/>
      <c r="G51" s="13"/>
      <c r="H51" s="13"/>
      <c r="I51" s="13"/>
      <c r="J51" s="15"/>
      <c r="K51" s="15"/>
      <c r="L51" s="15"/>
      <c r="M51" s="15"/>
      <c r="N51" s="15"/>
      <c r="O51" s="13"/>
    </row>
    <row r="52" spans="1:15">
      <c r="A52" s="13"/>
      <c r="B52" s="13"/>
      <c r="C52" s="13"/>
      <c r="E52" s="13"/>
      <c r="F52" s="13"/>
      <c r="G52" s="13"/>
      <c r="H52" s="13"/>
      <c r="I52" s="13"/>
      <c r="J52" s="15"/>
      <c r="K52" s="15"/>
      <c r="L52" s="15"/>
      <c r="M52" s="15"/>
      <c r="N52" s="15"/>
      <c r="O52" s="13"/>
    </row>
    <row r="53" spans="1:15">
      <c r="A53" s="13"/>
      <c r="B53" s="13"/>
      <c r="C53" s="13"/>
      <c r="E53" s="13"/>
      <c r="F53" s="13"/>
      <c r="G53" s="13"/>
      <c r="H53" s="13"/>
      <c r="I53" s="13"/>
      <c r="J53" s="15"/>
      <c r="K53" s="15"/>
      <c r="L53" s="15"/>
      <c r="M53" s="15"/>
      <c r="N53" s="15"/>
      <c r="O53" s="13"/>
    </row>
    <row r="54" spans="1:15">
      <c r="A54" s="13"/>
      <c r="B54" s="13"/>
      <c r="C54" s="13"/>
      <c r="E54" s="13"/>
      <c r="F54" s="13"/>
      <c r="G54" s="13"/>
      <c r="H54" s="13"/>
      <c r="I54" s="13"/>
      <c r="J54" s="15"/>
      <c r="K54" s="15"/>
      <c r="L54" s="15"/>
      <c r="M54" s="15"/>
      <c r="N54" s="15"/>
      <c r="O54" s="13"/>
    </row>
    <row r="55" spans="1:15">
      <c r="A55" s="13"/>
      <c r="B55" s="13"/>
      <c r="C55" s="13"/>
      <c r="E55" s="13"/>
      <c r="F55" s="13"/>
      <c r="G55" s="13"/>
      <c r="H55" s="13"/>
      <c r="I55" s="13"/>
      <c r="J55" s="15"/>
      <c r="K55" s="15"/>
      <c r="L55" s="15"/>
      <c r="M55" s="15"/>
      <c r="N55" s="15"/>
      <c r="O55" s="13"/>
    </row>
    <row r="56" spans="1:15">
      <c r="A56" s="13"/>
      <c r="B56" s="13"/>
      <c r="C56" s="13"/>
      <c r="E56" s="13"/>
      <c r="F56" s="13"/>
      <c r="G56" s="13"/>
      <c r="H56" s="13"/>
      <c r="I56" s="13"/>
      <c r="J56" s="15"/>
      <c r="K56" s="15"/>
      <c r="L56" s="15"/>
      <c r="M56" s="15"/>
      <c r="N56" s="15"/>
      <c r="O56" s="13"/>
    </row>
    <row r="57" spans="1:15">
      <c r="A57" s="13"/>
      <c r="B57" s="13"/>
      <c r="C57" s="13"/>
      <c r="E57" s="13"/>
      <c r="F57" s="13"/>
      <c r="G57" s="13"/>
      <c r="H57" s="13"/>
      <c r="I57" s="13"/>
      <c r="J57" s="15"/>
      <c r="K57" s="15"/>
      <c r="L57" s="15"/>
      <c r="M57" s="15"/>
      <c r="N57" s="15"/>
      <c r="O57" s="13"/>
    </row>
    <row r="58" spans="1:15">
      <c r="A58" s="13"/>
      <c r="B58" s="13"/>
      <c r="C58" s="13"/>
      <c r="E58" s="13"/>
      <c r="F58" s="13"/>
      <c r="G58" s="13"/>
      <c r="H58" s="13"/>
      <c r="I58" s="13"/>
      <c r="J58" s="15"/>
      <c r="K58" s="15"/>
      <c r="L58" s="15"/>
      <c r="M58" s="15"/>
      <c r="N58" s="15"/>
      <c r="O58" s="13"/>
    </row>
    <row r="64" spans="1:15">
      <c r="B64" s="2"/>
      <c r="C64" s="2"/>
      <c r="J64" s="2"/>
      <c r="K64" s="2"/>
      <c r="L64" s="2"/>
      <c r="M64" s="2"/>
      <c r="N64" s="2"/>
    </row>
    <row r="65" spans="2:14">
      <c r="B65" s="2"/>
      <c r="C65" s="2"/>
      <c r="J65" s="2"/>
      <c r="K65" s="2"/>
      <c r="L65" s="2"/>
      <c r="M65" s="2"/>
      <c r="N65" s="2"/>
    </row>
    <row r="66" spans="2:14">
      <c r="B66" s="2"/>
      <c r="C66" s="2"/>
      <c r="J66" s="2"/>
      <c r="K66" s="2"/>
      <c r="L66" s="2"/>
      <c r="M66" s="2"/>
      <c r="N66" s="2"/>
    </row>
    <row r="67" spans="2:14">
      <c r="B67" s="2"/>
      <c r="C67" s="2"/>
      <c r="J67" s="2"/>
      <c r="K67" s="2"/>
      <c r="L67" s="2"/>
      <c r="M67" s="2"/>
      <c r="N67" s="2"/>
    </row>
    <row r="68" spans="2:14">
      <c r="B68" s="2"/>
      <c r="C68" s="2"/>
      <c r="J68" s="2"/>
      <c r="K68" s="2"/>
      <c r="L68" s="2"/>
      <c r="M68" s="2"/>
      <c r="N68" s="2"/>
    </row>
    <row r="69" spans="2:14">
      <c r="B69" s="2"/>
      <c r="C69" s="2"/>
      <c r="J69" s="2"/>
      <c r="K69" s="2"/>
      <c r="L69" s="2"/>
      <c r="M69" s="2"/>
      <c r="N69" s="2"/>
    </row>
    <row r="70" spans="2:14">
      <c r="B70" s="2"/>
      <c r="C70" s="2"/>
      <c r="J70" s="2"/>
      <c r="K70" s="2"/>
      <c r="L70" s="2"/>
      <c r="M70" s="2"/>
      <c r="N70" s="2"/>
    </row>
    <row r="71" spans="2:14">
      <c r="B71" s="2"/>
      <c r="C71" s="2"/>
      <c r="J71" s="2"/>
      <c r="K71" s="2"/>
      <c r="L71" s="2"/>
      <c r="M71" s="2"/>
      <c r="N71" s="2"/>
    </row>
    <row r="72" spans="2:14">
      <c r="B72" s="2"/>
      <c r="C72" s="2"/>
      <c r="J72" s="2"/>
      <c r="K72" s="2"/>
      <c r="L72" s="2"/>
      <c r="M72" s="2"/>
      <c r="N72" s="2"/>
    </row>
    <row r="73" spans="2:14">
      <c r="B73" s="2"/>
      <c r="C73" s="2"/>
      <c r="J73" s="2"/>
      <c r="K73" s="2"/>
      <c r="L73" s="2"/>
      <c r="M73" s="2"/>
      <c r="N73" s="2"/>
    </row>
    <row r="74" spans="2:14">
      <c r="B74" s="2"/>
      <c r="C74" s="2"/>
      <c r="J74" s="2"/>
      <c r="K74" s="2"/>
      <c r="L74" s="2"/>
      <c r="M74" s="2"/>
      <c r="N74" s="2"/>
    </row>
    <row r="75" spans="2:14">
      <c r="B75" s="2"/>
      <c r="C75" s="2"/>
      <c r="J75" s="2"/>
      <c r="K75" s="2"/>
      <c r="L75" s="2"/>
      <c r="M75" s="2"/>
      <c r="N75" s="2"/>
    </row>
    <row r="76" spans="2:14">
      <c r="B76" s="2"/>
      <c r="C76" s="2"/>
      <c r="J76" s="2"/>
      <c r="K76" s="2"/>
      <c r="L76" s="2"/>
      <c r="M76" s="2"/>
      <c r="N76" s="2"/>
    </row>
    <row r="77" spans="2:14">
      <c r="B77" s="2"/>
      <c r="C77" s="2"/>
      <c r="J77" s="2"/>
      <c r="K77" s="2"/>
      <c r="L77" s="2"/>
      <c r="M77" s="2"/>
      <c r="N77" s="2"/>
    </row>
    <row r="78" spans="2:14">
      <c r="B78" s="2"/>
      <c r="C78" s="2"/>
      <c r="J78" s="2"/>
      <c r="K78" s="2"/>
      <c r="L78" s="2"/>
      <c r="M78" s="2"/>
      <c r="N78" s="2"/>
    </row>
    <row r="79" spans="2:14">
      <c r="B79" s="2"/>
      <c r="C79" s="2"/>
      <c r="J79" s="2"/>
      <c r="K79" s="2"/>
      <c r="L79" s="2"/>
      <c r="M79" s="2"/>
      <c r="N79" s="2"/>
    </row>
    <row r="80" spans="2:14">
      <c r="B80" s="2"/>
      <c r="C80" s="2"/>
      <c r="J80" s="2"/>
      <c r="K80" s="2"/>
      <c r="L80" s="2"/>
      <c r="M80" s="2"/>
      <c r="N80" s="2"/>
    </row>
    <row r="81" spans="2:14">
      <c r="B81" s="2"/>
      <c r="C81" s="2"/>
      <c r="J81" s="2"/>
      <c r="K81" s="2"/>
      <c r="L81" s="2"/>
      <c r="M81" s="2"/>
      <c r="N81" s="2"/>
    </row>
    <row r="82" spans="2:14">
      <c r="B82" s="2"/>
      <c r="C82" s="2"/>
      <c r="J82" s="2"/>
      <c r="K82" s="2"/>
      <c r="L82" s="2"/>
      <c r="M82" s="2"/>
      <c r="N82" s="2"/>
    </row>
    <row r="83" spans="2:14">
      <c r="B83" s="2"/>
      <c r="C83" s="2"/>
      <c r="J83" s="2"/>
      <c r="K83" s="2"/>
      <c r="L83" s="2"/>
      <c r="M83" s="2"/>
      <c r="N83" s="2"/>
    </row>
    <row r="84" spans="2:14">
      <c r="B84" s="2"/>
      <c r="C84" s="2"/>
      <c r="J84" s="2"/>
      <c r="K84" s="2"/>
      <c r="L84" s="2"/>
      <c r="M84" s="2"/>
      <c r="N84" s="2"/>
    </row>
    <row r="85" spans="2:14">
      <c r="B85" s="2"/>
      <c r="C85" s="2"/>
      <c r="J85" s="2"/>
      <c r="K85" s="2"/>
      <c r="L85" s="2"/>
      <c r="M85" s="2"/>
      <c r="N85" s="2"/>
    </row>
    <row r="86" spans="2:14">
      <c r="B86" s="2"/>
      <c r="C86" s="2"/>
      <c r="J86" s="2"/>
      <c r="K86" s="2"/>
      <c r="L86" s="2"/>
      <c r="M86" s="2"/>
      <c r="N86" s="2"/>
    </row>
    <row r="87" spans="2:14">
      <c r="B87" s="2"/>
      <c r="C87" s="2"/>
      <c r="J87" s="2"/>
      <c r="K87" s="2"/>
      <c r="L87" s="2"/>
      <c r="M87" s="2"/>
      <c r="N87" s="2"/>
    </row>
    <row r="88" spans="2:14">
      <c r="B88" s="2"/>
      <c r="C88" s="2"/>
      <c r="J88" s="2"/>
      <c r="K88" s="2"/>
      <c r="L88" s="2"/>
      <c r="M88" s="2"/>
      <c r="N88" s="2"/>
    </row>
    <row r="89" spans="2:14">
      <c r="B89" s="2"/>
      <c r="C89" s="2"/>
      <c r="J89" s="2"/>
      <c r="K89" s="2"/>
      <c r="L89" s="2"/>
      <c r="M89" s="2"/>
      <c r="N89" s="2"/>
    </row>
    <row r="90" spans="2:14">
      <c r="B90" s="2"/>
      <c r="C90" s="2"/>
      <c r="J90" s="2"/>
      <c r="K90" s="2"/>
      <c r="L90" s="2"/>
      <c r="M90" s="2"/>
      <c r="N90" s="2"/>
    </row>
    <row r="91" spans="2:14">
      <c r="B91" s="2"/>
      <c r="C91" s="2"/>
      <c r="J91" s="2"/>
      <c r="K91" s="2"/>
      <c r="L91" s="2"/>
      <c r="M91" s="2"/>
      <c r="N91" s="2"/>
    </row>
    <row r="92" spans="2:14">
      <c r="B92" s="2"/>
      <c r="C92" s="2"/>
      <c r="J92" s="2"/>
      <c r="K92" s="2"/>
      <c r="L92" s="2"/>
      <c r="M92" s="2"/>
      <c r="N92" s="2"/>
    </row>
    <row r="93" spans="2:14">
      <c r="B93" s="2"/>
      <c r="C93" s="2"/>
      <c r="J93" s="2"/>
      <c r="K93" s="2"/>
      <c r="L93" s="2"/>
      <c r="M93" s="2"/>
      <c r="N93" s="2"/>
    </row>
    <row r="94" spans="2:14">
      <c r="B94" s="2"/>
      <c r="C94" s="2"/>
      <c r="J94" s="2"/>
      <c r="K94" s="2"/>
      <c r="L94" s="2"/>
      <c r="M94" s="2"/>
      <c r="N94" s="2"/>
    </row>
    <row r="95" spans="2:14">
      <c r="B95" s="2"/>
      <c r="C95" s="2"/>
      <c r="J95" s="2"/>
      <c r="K95" s="2"/>
      <c r="L95" s="2"/>
      <c r="M95" s="2"/>
      <c r="N95" s="2"/>
    </row>
    <row r="96" spans="2:14">
      <c r="B96" s="2"/>
      <c r="C96" s="2"/>
      <c r="J96" s="2"/>
      <c r="K96" s="2"/>
      <c r="L96" s="2"/>
      <c r="M96" s="2"/>
      <c r="N96" s="2"/>
    </row>
    <row r="97" spans="2:14">
      <c r="B97" s="2"/>
      <c r="C97" s="2"/>
      <c r="J97" s="2"/>
      <c r="K97" s="2"/>
      <c r="L97" s="2"/>
      <c r="M97" s="2"/>
      <c r="N97" s="2"/>
    </row>
    <row r="98" spans="2:14">
      <c r="B98" s="2"/>
      <c r="C98" s="2"/>
      <c r="J98" s="2"/>
      <c r="K98" s="2"/>
      <c r="L98" s="2"/>
      <c r="M98" s="2"/>
      <c r="N98" s="2"/>
    </row>
    <row r="99" spans="2:14">
      <c r="B99" s="2"/>
      <c r="C99" s="2"/>
      <c r="J99" s="2"/>
      <c r="K99" s="2"/>
      <c r="L99" s="2"/>
      <c r="M99" s="2"/>
      <c r="N99" s="2"/>
    </row>
    <row r="100" spans="2:14">
      <c r="B100" s="2"/>
      <c r="C100" s="2"/>
      <c r="J100" s="2"/>
      <c r="K100" s="2"/>
      <c r="L100" s="2"/>
      <c r="M100" s="2"/>
      <c r="N100" s="2"/>
    </row>
    <row r="101" spans="2:14">
      <c r="B101" s="2"/>
      <c r="C101" s="2"/>
      <c r="J101" s="2"/>
      <c r="K101" s="2"/>
      <c r="L101" s="2"/>
      <c r="M101" s="2"/>
      <c r="N101" s="2"/>
    </row>
    <row r="102" spans="2:14">
      <c r="B102" s="2"/>
      <c r="C102" s="2"/>
      <c r="J102" s="2"/>
      <c r="K102" s="2"/>
      <c r="L102" s="2"/>
      <c r="M102" s="2"/>
      <c r="N102" s="2"/>
    </row>
    <row r="103" spans="2:14">
      <c r="B103" s="2"/>
      <c r="C103" s="2"/>
      <c r="J103" s="2"/>
      <c r="K103" s="2"/>
      <c r="L103" s="2"/>
      <c r="M103" s="2"/>
      <c r="N103" s="2"/>
    </row>
    <row r="104" spans="2:14">
      <c r="B104" s="2"/>
      <c r="C104" s="2"/>
      <c r="J104" s="2"/>
      <c r="K104" s="2"/>
      <c r="L104" s="2"/>
      <c r="M104" s="2"/>
      <c r="N104" s="2"/>
    </row>
    <row r="105" spans="2:14">
      <c r="B105" s="2"/>
      <c r="C105" s="2"/>
      <c r="J105" s="2"/>
      <c r="K105" s="2"/>
      <c r="L105" s="2"/>
      <c r="M105" s="2"/>
      <c r="N105" s="2"/>
    </row>
    <row r="106" spans="2:14">
      <c r="B106" s="2"/>
      <c r="C106" s="2"/>
      <c r="J106" s="2"/>
      <c r="K106" s="2"/>
      <c r="L106" s="2"/>
      <c r="M106" s="2"/>
      <c r="N106" s="2"/>
    </row>
    <row r="107" spans="2:14">
      <c r="B107" s="2"/>
      <c r="C107" s="2"/>
      <c r="J107" s="2"/>
      <c r="K107" s="2"/>
      <c r="L107" s="2"/>
      <c r="M107" s="2"/>
      <c r="N107" s="2"/>
    </row>
    <row r="108" spans="2:14">
      <c r="B108" s="2"/>
      <c r="C108" s="2"/>
      <c r="J108" s="2"/>
      <c r="K108" s="2"/>
      <c r="L108" s="2"/>
      <c r="M108" s="2"/>
      <c r="N108" s="2"/>
    </row>
    <row r="109" spans="2:14">
      <c r="B109" s="2"/>
      <c r="C109" s="2"/>
      <c r="J109" s="2"/>
      <c r="K109" s="2"/>
      <c r="L109" s="2"/>
      <c r="M109" s="2"/>
      <c r="N109" s="2"/>
    </row>
    <row r="110" spans="2:14">
      <c r="B110" s="2"/>
      <c r="C110" s="2"/>
      <c r="J110" s="2"/>
      <c r="K110" s="2"/>
      <c r="L110" s="2"/>
      <c r="M110" s="2"/>
      <c r="N110" s="2"/>
    </row>
    <row r="111" spans="2:14">
      <c r="B111" s="2"/>
      <c r="C111" s="2"/>
      <c r="J111" s="2"/>
      <c r="K111" s="2"/>
      <c r="L111" s="2"/>
      <c r="M111" s="2"/>
      <c r="N111" s="2"/>
    </row>
    <row r="112" spans="2:14">
      <c r="B112" s="2"/>
      <c r="C112" s="2"/>
      <c r="J112" s="2"/>
      <c r="K112" s="2"/>
      <c r="L112" s="2"/>
      <c r="M112" s="2"/>
      <c r="N112" s="2"/>
    </row>
    <row r="113" spans="2:14">
      <c r="B113" s="2"/>
      <c r="C113" s="2"/>
      <c r="J113" s="2"/>
      <c r="K113" s="2"/>
      <c r="L113" s="2"/>
      <c r="M113" s="2"/>
      <c r="N113" s="2"/>
    </row>
    <row r="114" spans="2:14">
      <c r="B114" s="2"/>
      <c r="C114" s="2"/>
      <c r="J114" s="2"/>
      <c r="K114" s="2"/>
      <c r="L114" s="2"/>
      <c r="M114" s="2"/>
      <c r="N114" s="2"/>
    </row>
    <row r="115" spans="2:14">
      <c r="B115" s="2"/>
      <c r="C115" s="2"/>
      <c r="J115" s="2"/>
      <c r="K115" s="2"/>
      <c r="L115" s="2"/>
      <c r="M115" s="2"/>
      <c r="N115" s="2"/>
    </row>
    <row r="116" spans="2:14">
      <c r="B116" s="2"/>
      <c r="C116" s="2"/>
      <c r="J116" s="2"/>
      <c r="K116" s="2"/>
      <c r="L116" s="2"/>
      <c r="M116" s="2"/>
      <c r="N116" s="2"/>
    </row>
    <row r="117" spans="2:14">
      <c r="B117" s="2"/>
      <c r="C117" s="2"/>
      <c r="J117" s="2"/>
      <c r="K117" s="2"/>
      <c r="L117" s="2"/>
      <c r="M117" s="2"/>
      <c r="N117" s="2"/>
    </row>
    <row r="118" spans="2:14">
      <c r="B118" s="2"/>
      <c r="C118" s="2"/>
      <c r="J118" s="2"/>
      <c r="K118" s="2"/>
      <c r="L118" s="2"/>
      <c r="M118" s="2"/>
      <c r="N118" s="2"/>
    </row>
    <row r="119" spans="2:14">
      <c r="B119" s="2"/>
      <c r="C119" s="2"/>
      <c r="J119" s="2"/>
      <c r="K119" s="2"/>
      <c r="L119" s="2"/>
      <c r="M119" s="2"/>
      <c r="N119" s="2"/>
    </row>
    <row r="120" spans="2:14">
      <c r="B120" s="2"/>
      <c r="C120" s="2"/>
      <c r="J120" s="2"/>
      <c r="K120" s="2"/>
      <c r="L120" s="2"/>
      <c r="M120" s="2"/>
      <c r="N120" s="2"/>
    </row>
    <row r="121" spans="2:14">
      <c r="B121" s="2"/>
      <c r="C121" s="2"/>
      <c r="J121" s="2"/>
      <c r="K121" s="2"/>
      <c r="L121" s="2"/>
      <c r="M121" s="2"/>
      <c r="N121" s="2"/>
    </row>
    <row r="122" spans="2:14">
      <c r="B122" s="2"/>
      <c r="C122" s="2"/>
      <c r="J122" s="2"/>
      <c r="K122" s="2"/>
      <c r="L122" s="2"/>
      <c r="M122" s="2"/>
      <c r="N122" s="2"/>
    </row>
    <row r="123" spans="2:14">
      <c r="B123" s="2"/>
      <c r="C123" s="2"/>
      <c r="J123" s="2"/>
      <c r="K123" s="2"/>
      <c r="L123" s="2"/>
      <c r="M123" s="2"/>
      <c r="N123" s="2"/>
    </row>
    <row r="124" spans="2:14">
      <c r="B124" s="2"/>
      <c r="C124" s="2"/>
      <c r="J124" s="2"/>
      <c r="K124" s="2"/>
      <c r="L124" s="2"/>
      <c r="M124" s="2"/>
      <c r="N124" s="2"/>
    </row>
    <row r="125" spans="2:14">
      <c r="B125" s="2"/>
      <c r="C125" s="2"/>
      <c r="J125" s="2"/>
      <c r="K125" s="2"/>
      <c r="L125" s="2"/>
      <c r="M125" s="2"/>
      <c r="N125" s="2"/>
    </row>
    <row r="126" spans="2:14">
      <c r="B126" s="2"/>
      <c r="C126" s="2"/>
      <c r="J126" s="2"/>
      <c r="K126" s="2"/>
      <c r="L126" s="2"/>
      <c r="M126" s="2"/>
      <c r="N126" s="2"/>
    </row>
    <row r="127" spans="2:14">
      <c r="B127" s="2"/>
      <c r="C127" s="2"/>
      <c r="J127" s="2"/>
      <c r="K127" s="2"/>
      <c r="L127" s="2"/>
      <c r="M127" s="2"/>
      <c r="N127" s="2"/>
    </row>
    <row r="128" spans="2:14">
      <c r="B128" s="2"/>
      <c r="C128" s="2"/>
      <c r="J128" s="2"/>
      <c r="K128" s="2"/>
      <c r="L128" s="2"/>
      <c r="M128" s="2"/>
      <c r="N128" s="2"/>
    </row>
    <row r="129" spans="2:14">
      <c r="B129" s="2"/>
      <c r="C129" s="2"/>
      <c r="J129" s="2"/>
      <c r="K129" s="2"/>
      <c r="L129" s="2"/>
      <c r="M129" s="2"/>
      <c r="N129" s="2"/>
    </row>
    <row r="130" spans="2:14">
      <c r="B130" s="2"/>
      <c r="C130" s="2"/>
      <c r="J130" s="2"/>
      <c r="K130" s="2"/>
      <c r="L130" s="2"/>
      <c r="M130" s="2"/>
      <c r="N130" s="2"/>
    </row>
    <row r="131" spans="2:14">
      <c r="B131" s="2"/>
      <c r="C131" s="2"/>
      <c r="J131" s="2"/>
      <c r="K131" s="2"/>
      <c r="L131" s="2"/>
      <c r="M131" s="2"/>
      <c r="N131" s="2"/>
    </row>
    <row r="132" spans="2:14">
      <c r="B132" s="2"/>
      <c r="C132" s="2"/>
      <c r="J132" s="2"/>
      <c r="K132" s="2"/>
      <c r="L132" s="2"/>
      <c r="M132" s="2"/>
      <c r="N132" s="2"/>
    </row>
    <row r="133" spans="2:14">
      <c r="B133" s="2"/>
      <c r="C133" s="2"/>
      <c r="J133" s="2"/>
      <c r="K133" s="2"/>
      <c r="L133" s="2"/>
      <c r="M133" s="2"/>
      <c r="N133" s="2"/>
    </row>
    <row r="134" spans="2:14">
      <c r="B134" s="2"/>
      <c r="C134" s="2"/>
      <c r="J134" s="2"/>
      <c r="K134" s="2"/>
      <c r="L134" s="2"/>
      <c r="M134" s="2"/>
      <c r="N134" s="2"/>
    </row>
    <row r="135" spans="2:14">
      <c r="B135" s="2"/>
      <c r="C135" s="2"/>
      <c r="J135" s="2"/>
      <c r="K135" s="2"/>
      <c r="L135" s="2"/>
      <c r="M135" s="2"/>
      <c r="N135" s="2"/>
    </row>
    <row r="136" spans="2:14">
      <c r="B136" s="2"/>
      <c r="C136" s="2"/>
      <c r="J136" s="2"/>
      <c r="K136" s="2"/>
      <c r="L136" s="2"/>
      <c r="M136" s="2"/>
      <c r="N136" s="2"/>
    </row>
    <row r="137" spans="2:14">
      <c r="B137" s="2"/>
      <c r="C137" s="2"/>
      <c r="J137" s="2"/>
      <c r="K137" s="2"/>
      <c r="L137" s="2"/>
      <c r="M137" s="2"/>
      <c r="N137" s="2"/>
    </row>
    <row r="138" spans="2:14">
      <c r="B138" s="2"/>
      <c r="C138" s="2"/>
      <c r="J138" s="2"/>
      <c r="K138" s="2"/>
      <c r="L138" s="2"/>
      <c r="M138" s="2"/>
      <c r="N138" s="2"/>
    </row>
    <row r="139" spans="2:14">
      <c r="B139" s="2"/>
      <c r="C139" s="2"/>
      <c r="J139" s="2"/>
      <c r="K139" s="2"/>
      <c r="L139" s="2"/>
      <c r="M139" s="2"/>
      <c r="N139" s="2"/>
    </row>
    <row r="140" spans="2:14">
      <c r="B140" s="2"/>
      <c r="C140" s="2"/>
      <c r="J140" s="2"/>
      <c r="K140" s="2"/>
      <c r="L140" s="2"/>
      <c r="M140" s="2"/>
      <c r="N140" s="2"/>
    </row>
    <row r="141" spans="2:14">
      <c r="B141" s="2"/>
      <c r="C141" s="2"/>
      <c r="J141" s="2"/>
      <c r="K141" s="2"/>
      <c r="L141" s="2"/>
      <c r="M141" s="2"/>
      <c r="N141" s="2"/>
    </row>
    <row r="142" spans="2:14">
      <c r="B142" s="2"/>
      <c r="C142" s="2"/>
      <c r="J142" s="2"/>
      <c r="K142" s="2"/>
      <c r="L142" s="2"/>
      <c r="M142" s="2"/>
      <c r="N142" s="2"/>
    </row>
    <row r="143" spans="2:14">
      <c r="B143" s="2"/>
      <c r="C143" s="2"/>
      <c r="J143" s="2"/>
      <c r="K143" s="2"/>
      <c r="L143" s="2"/>
      <c r="M143" s="2"/>
      <c r="N143" s="2"/>
    </row>
    <row r="144" spans="2:14">
      <c r="B144" s="2"/>
      <c r="C144" s="2"/>
      <c r="J144" s="2"/>
      <c r="K144" s="2"/>
      <c r="L144" s="2"/>
      <c r="M144" s="2"/>
      <c r="N144" s="2"/>
    </row>
    <row r="145" spans="2:14">
      <c r="B145" s="2"/>
      <c r="C145" s="2"/>
      <c r="J145" s="2"/>
      <c r="K145" s="2"/>
      <c r="L145" s="2"/>
      <c r="M145" s="2"/>
      <c r="N145" s="2"/>
    </row>
    <row r="146" spans="2:14">
      <c r="B146" s="2"/>
      <c r="C146" s="2"/>
      <c r="J146" s="2"/>
      <c r="K146" s="2"/>
      <c r="L146" s="2"/>
      <c r="M146" s="2"/>
      <c r="N146" s="2"/>
    </row>
    <row r="147" spans="2:14">
      <c r="B147" s="2"/>
      <c r="C147" s="2"/>
      <c r="J147" s="2"/>
      <c r="K147" s="2"/>
      <c r="L147" s="2"/>
      <c r="M147" s="2"/>
      <c r="N147" s="2"/>
    </row>
    <row r="148" spans="2:14">
      <c r="B148" s="2"/>
      <c r="C148" s="2"/>
      <c r="J148" s="2"/>
      <c r="K148" s="2"/>
      <c r="L148" s="2"/>
      <c r="M148" s="2"/>
      <c r="N148" s="2"/>
    </row>
    <row r="149" spans="2:14">
      <c r="B149" s="2"/>
      <c r="C149" s="2"/>
      <c r="J149" s="2"/>
      <c r="K149" s="2"/>
      <c r="L149" s="2"/>
      <c r="M149" s="2"/>
      <c r="N149" s="2"/>
    </row>
    <row r="150" spans="2:14">
      <c r="B150" s="2"/>
      <c r="C150" s="2"/>
      <c r="J150" s="2"/>
      <c r="K150" s="2"/>
      <c r="L150" s="2"/>
      <c r="M150" s="2"/>
      <c r="N150" s="2"/>
    </row>
    <row r="151" spans="2:14">
      <c r="B151" s="2"/>
      <c r="C151" s="2"/>
      <c r="J151" s="2"/>
      <c r="K151" s="2"/>
      <c r="L151" s="2"/>
      <c r="M151" s="2"/>
      <c r="N151" s="2"/>
    </row>
    <row r="152" spans="2:14">
      <c r="B152" s="2"/>
      <c r="C152" s="2"/>
      <c r="J152" s="2"/>
      <c r="K152" s="2"/>
      <c r="L152" s="2"/>
      <c r="M152" s="2"/>
      <c r="N152" s="2"/>
    </row>
    <row r="153" spans="2:14">
      <c r="B153" s="2"/>
      <c r="C153" s="2"/>
      <c r="J153" s="2"/>
      <c r="K153" s="2"/>
      <c r="L153" s="2"/>
      <c r="M153" s="2"/>
      <c r="N153" s="2"/>
    </row>
    <row r="154" spans="2:14">
      <c r="B154" s="2"/>
      <c r="C154" s="2"/>
      <c r="J154" s="2"/>
      <c r="K154" s="2"/>
      <c r="L154" s="2"/>
      <c r="M154" s="2"/>
      <c r="N154" s="2"/>
    </row>
    <row r="155" spans="2:14">
      <c r="B155" s="2"/>
      <c r="C155" s="2"/>
      <c r="J155" s="2"/>
      <c r="K155" s="2"/>
      <c r="L155" s="2"/>
      <c r="M155" s="2"/>
      <c r="N155" s="2"/>
    </row>
    <row r="156" spans="2:14">
      <c r="B156" s="2"/>
      <c r="C156" s="2"/>
      <c r="J156" s="2"/>
      <c r="K156" s="2"/>
      <c r="L156" s="2"/>
      <c r="M156" s="2"/>
      <c r="N156" s="2"/>
    </row>
    <row r="157" spans="2:14">
      <c r="B157" s="2"/>
      <c r="C157" s="2"/>
      <c r="J157" s="2"/>
      <c r="K157" s="2"/>
      <c r="L157" s="2"/>
      <c r="M157" s="2"/>
      <c r="N157" s="2"/>
    </row>
    <row r="158" spans="2:14">
      <c r="B158" s="2"/>
      <c r="C158" s="2"/>
      <c r="J158" s="2"/>
      <c r="K158" s="2"/>
      <c r="L158" s="2"/>
      <c r="M158" s="2"/>
      <c r="N158" s="2"/>
    </row>
    <row r="159" spans="2:14">
      <c r="B159" s="2"/>
      <c r="C159" s="2"/>
      <c r="J159" s="2"/>
      <c r="K159" s="2"/>
      <c r="L159" s="2"/>
      <c r="M159" s="2"/>
      <c r="N159" s="2"/>
    </row>
    <row r="160" spans="2:14">
      <c r="B160" s="2"/>
      <c r="C160" s="2"/>
      <c r="J160" s="2"/>
      <c r="K160" s="2"/>
      <c r="L160" s="2"/>
      <c r="M160" s="2"/>
      <c r="N160" s="2"/>
    </row>
    <row r="161" spans="2:14">
      <c r="B161" s="2"/>
      <c r="C161" s="2"/>
      <c r="J161" s="2"/>
      <c r="K161" s="2"/>
      <c r="L161" s="2"/>
      <c r="M161" s="2"/>
      <c r="N161" s="2"/>
    </row>
    <row r="162" spans="2:14">
      <c r="B162" s="2"/>
      <c r="C162" s="2"/>
      <c r="J162" s="2"/>
      <c r="K162" s="2"/>
      <c r="L162" s="2"/>
      <c r="M162" s="2"/>
      <c r="N162" s="2"/>
    </row>
    <row r="163" spans="2:14">
      <c r="B163" s="2"/>
      <c r="C163" s="2"/>
      <c r="J163" s="2"/>
      <c r="K163" s="2"/>
      <c r="L163" s="2"/>
      <c r="M163" s="2"/>
      <c r="N163" s="2"/>
    </row>
    <row r="164" spans="2:14">
      <c r="B164" s="2"/>
      <c r="C164" s="2"/>
      <c r="J164" s="2"/>
      <c r="K164" s="2"/>
      <c r="L164" s="2"/>
      <c r="M164" s="2"/>
      <c r="N164" s="2"/>
    </row>
    <row r="165" spans="2:14">
      <c r="B165" s="2"/>
      <c r="C165" s="2"/>
      <c r="J165" s="2"/>
      <c r="K165" s="2"/>
      <c r="L165" s="2"/>
      <c r="M165" s="2"/>
      <c r="N165" s="2"/>
    </row>
    <row r="166" spans="2:14">
      <c r="B166" s="2"/>
      <c r="C166" s="2"/>
      <c r="J166" s="2"/>
      <c r="K166" s="2"/>
      <c r="L166" s="2"/>
      <c r="M166" s="2"/>
      <c r="N166" s="2"/>
    </row>
    <row r="167" spans="2:14">
      <c r="B167" s="2"/>
      <c r="C167" s="2"/>
      <c r="J167" s="2"/>
      <c r="K167" s="2"/>
      <c r="L167" s="2"/>
      <c r="M167" s="2"/>
      <c r="N167" s="2"/>
    </row>
    <row r="168" spans="2:14">
      <c r="B168" s="2"/>
      <c r="C168" s="2"/>
      <c r="J168" s="2"/>
      <c r="K168" s="2"/>
      <c r="L168" s="2"/>
      <c r="M168" s="2"/>
      <c r="N168" s="2"/>
    </row>
    <row r="169" spans="2:14">
      <c r="B169" s="2"/>
      <c r="C169" s="2"/>
      <c r="J169" s="2"/>
      <c r="K169" s="2"/>
      <c r="L169" s="2"/>
      <c r="M169" s="2"/>
      <c r="N169" s="2"/>
    </row>
    <row r="170" spans="2:14">
      <c r="B170" s="2"/>
      <c r="C170" s="2"/>
      <c r="J170" s="2"/>
      <c r="K170" s="2"/>
      <c r="L170" s="2"/>
      <c r="M170" s="2"/>
      <c r="N170" s="2"/>
    </row>
    <row r="171" spans="2:14">
      <c r="B171" s="2"/>
      <c r="C171" s="2"/>
      <c r="J171" s="2"/>
      <c r="K171" s="2"/>
      <c r="L171" s="2"/>
      <c r="M171" s="2"/>
      <c r="N171" s="2"/>
    </row>
    <row r="172" spans="2:14">
      <c r="B172" s="2"/>
      <c r="C172" s="2"/>
      <c r="J172" s="2"/>
      <c r="K172" s="2"/>
      <c r="L172" s="2"/>
      <c r="M172" s="2"/>
      <c r="N172" s="2"/>
    </row>
    <row r="173" spans="2:14">
      <c r="B173" s="2"/>
      <c r="C173" s="2"/>
      <c r="J173" s="2"/>
      <c r="K173" s="2"/>
      <c r="L173" s="2"/>
      <c r="M173" s="2"/>
      <c r="N173" s="2"/>
    </row>
    <row r="174" spans="2:14">
      <c r="B174" s="2"/>
      <c r="C174" s="2"/>
      <c r="J174" s="2"/>
      <c r="K174" s="2"/>
      <c r="L174" s="2"/>
      <c r="M174" s="2"/>
      <c r="N174" s="2"/>
    </row>
    <row r="175" spans="2:14">
      <c r="B175" s="2"/>
      <c r="C175" s="2"/>
      <c r="J175" s="2"/>
      <c r="K175" s="2"/>
      <c r="L175" s="2"/>
      <c r="M175" s="2"/>
      <c r="N175" s="2"/>
    </row>
    <row r="176" spans="2:14">
      <c r="B176" s="2"/>
      <c r="C176" s="2"/>
      <c r="J176" s="2"/>
      <c r="K176" s="2"/>
      <c r="L176" s="2"/>
      <c r="M176" s="2"/>
      <c r="N176" s="2"/>
    </row>
    <row r="177" spans="2:14">
      <c r="B177" s="2"/>
      <c r="C177" s="2"/>
      <c r="J177" s="2"/>
      <c r="K177" s="2"/>
      <c r="L177" s="2"/>
      <c r="M177" s="2"/>
      <c r="N177" s="2"/>
    </row>
    <row r="178" spans="2:14">
      <c r="B178" s="2"/>
      <c r="C178" s="2"/>
      <c r="J178" s="2"/>
      <c r="K178" s="2"/>
      <c r="L178" s="2"/>
      <c r="M178" s="2"/>
      <c r="N178" s="2"/>
    </row>
    <row r="179" spans="2:14">
      <c r="B179" s="2"/>
      <c r="C179" s="2"/>
      <c r="J179" s="2"/>
      <c r="K179" s="2"/>
      <c r="L179" s="2"/>
      <c r="M179" s="2"/>
      <c r="N179" s="2"/>
    </row>
    <row r="180" spans="2:14">
      <c r="B180" s="2"/>
      <c r="C180" s="2"/>
      <c r="J180" s="2"/>
      <c r="K180" s="2"/>
      <c r="L180" s="2"/>
      <c r="M180" s="2"/>
      <c r="N180" s="2"/>
    </row>
    <row r="181" spans="2:14">
      <c r="B181" s="2"/>
      <c r="C181" s="2"/>
      <c r="J181" s="2"/>
      <c r="K181" s="2"/>
      <c r="L181" s="2"/>
      <c r="M181" s="2"/>
      <c r="N181" s="2"/>
    </row>
    <row r="182" spans="2:14">
      <c r="B182" s="2"/>
      <c r="C182" s="2"/>
      <c r="J182" s="2"/>
      <c r="K182" s="2"/>
      <c r="L182" s="2"/>
      <c r="M182" s="2"/>
      <c r="N182" s="2"/>
    </row>
    <row r="183" spans="2:14">
      <c r="B183" s="2"/>
      <c r="C183" s="2"/>
      <c r="J183" s="2"/>
      <c r="K183" s="2"/>
      <c r="L183" s="2"/>
      <c r="M183" s="2"/>
      <c r="N183" s="2"/>
    </row>
    <row r="184" spans="2:14">
      <c r="B184" s="2"/>
      <c r="C184" s="2"/>
      <c r="J184" s="2"/>
      <c r="K184" s="2"/>
      <c r="L184" s="2"/>
      <c r="M184" s="2"/>
      <c r="N184" s="2"/>
    </row>
    <row r="185" spans="2:14">
      <c r="B185" s="2"/>
      <c r="C185" s="2"/>
      <c r="J185" s="2"/>
      <c r="K185" s="2"/>
      <c r="L185" s="2"/>
      <c r="M185" s="2"/>
      <c r="N185" s="2"/>
    </row>
    <row r="186" spans="2:14">
      <c r="B186" s="2"/>
      <c r="C186" s="2"/>
      <c r="J186" s="2"/>
      <c r="K186" s="2"/>
      <c r="L186" s="2"/>
      <c r="M186" s="2"/>
      <c r="N186" s="2"/>
    </row>
    <row r="187" spans="2:14">
      <c r="B187" s="2"/>
      <c r="C187" s="2"/>
      <c r="J187" s="2"/>
      <c r="K187" s="2"/>
      <c r="L187" s="2"/>
      <c r="M187" s="2"/>
      <c r="N187" s="2"/>
    </row>
    <row r="188" spans="2:14">
      <c r="B188" s="2"/>
      <c r="C188" s="2"/>
      <c r="J188" s="2"/>
      <c r="K188" s="2"/>
      <c r="L188" s="2"/>
      <c r="M188" s="2"/>
      <c r="N188" s="2"/>
    </row>
    <row r="189" spans="2:14">
      <c r="B189" s="2"/>
      <c r="C189" s="2"/>
      <c r="J189" s="2"/>
      <c r="K189" s="2"/>
      <c r="L189" s="2"/>
      <c r="M189" s="2"/>
      <c r="N189" s="2"/>
    </row>
    <row r="190" spans="2:14">
      <c r="B190" s="2"/>
      <c r="C190" s="2"/>
      <c r="J190" s="2"/>
      <c r="K190" s="2"/>
      <c r="L190" s="2"/>
      <c r="M190" s="2"/>
      <c r="N190" s="2"/>
    </row>
    <row r="191" spans="2:14">
      <c r="B191" s="2"/>
      <c r="C191" s="2"/>
      <c r="J191" s="2"/>
      <c r="K191" s="2"/>
      <c r="L191" s="2"/>
      <c r="M191" s="2"/>
      <c r="N191" s="2"/>
    </row>
    <row r="192" spans="2:14">
      <c r="B192" s="2"/>
      <c r="C192" s="2"/>
      <c r="J192" s="2"/>
      <c r="K192" s="2"/>
      <c r="L192" s="2"/>
      <c r="M192" s="2"/>
      <c r="N192" s="2"/>
    </row>
    <row r="193" spans="2:14">
      <c r="B193" s="2"/>
      <c r="C193" s="2"/>
      <c r="J193" s="2"/>
      <c r="K193" s="2"/>
      <c r="L193" s="2"/>
      <c r="M193" s="2"/>
      <c r="N193" s="2"/>
    </row>
    <row r="194" spans="2:14">
      <c r="B194" s="2"/>
      <c r="C194" s="2"/>
      <c r="J194" s="2"/>
      <c r="K194" s="2"/>
      <c r="L194" s="2"/>
      <c r="M194" s="2"/>
      <c r="N194" s="2"/>
    </row>
    <row r="195" spans="2:14">
      <c r="B195" s="2"/>
      <c r="C195" s="2"/>
      <c r="J195" s="2"/>
      <c r="K195" s="2"/>
      <c r="L195" s="2"/>
      <c r="M195" s="2"/>
      <c r="N195" s="2"/>
    </row>
    <row r="196" spans="2:14">
      <c r="B196" s="2"/>
      <c r="C196" s="2"/>
      <c r="J196" s="2"/>
      <c r="K196" s="2"/>
      <c r="L196" s="2"/>
      <c r="M196" s="2"/>
      <c r="N196" s="2"/>
    </row>
    <row r="197" spans="2:14">
      <c r="B197" s="2"/>
      <c r="C197" s="2"/>
      <c r="J197" s="2"/>
      <c r="K197" s="2"/>
      <c r="L197" s="2"/>
      <c r="M197" s="2"/>
      <c r="N197" s="2"/>
    </row>
    <row r="198" spans="2:14">
      <c r="B198" s="2"/>
      <c r="C198" s="2"/>
      <c r="J198" s="2"/>
      <c r="K198" s="2"/>
      <c r="L198" s="2"/>
      <c r="M198" s="2"/>
      <c r="N198" s="2"/>
    </row>
    <row r="199" spans="2:14">
      <c r="B199" s="2"/>
      <c r="C199" s="2"/>
      <c r="J199" s="2"/>
      <c r="K199" s="2"/>
      <c r="L199" s="2"/>
      <c r="M199" s="2"/>
      <c r="N199" s="2"/>
    </row>
    <row r="200" spans="2:14">
      <c r="B200" s="2"/>
      <c r="C200" s="2"/>
      <c r="J200" s="2"/>
      <c r="K200" s="2"/>
      <c r="L200" s="2"/>
      <c r="M200" s="2"/>
      <c r="N200" s="2"/>
    </row>
    <row r="201" spans="2:14">
      <c r="B201" s="2"/>
      <c r="C201" s="2"/>
      <c r="J201" s="2"/>
      <c r="K201" s="2"/>
      <c r="L201" s="2"/>
      <c r="M201" s="2"/>
      <c r="N201" s="2"/>
    </row>
    <row r="202" spans="2:14">
      <c r="B202" s="2"/>
      <c r="C202" s="2"/>
      <c r="J202" s="2"/>
      <c r="K202" s="2"/>
      <c r="L202" s="2"/>
      <c r="M202" s="2"/>
      <c r="N202" s="2"/>
    </row>
    <row r="203" spans="2:14">
      <c r="B203" s="2"/>
      <c r="C203" s="2"/>
      <c r="J203" s="2"/>
      <c r="K203" s="2"/>
      <c r="L203" s="2"/>
      <c r="M203" s="2"/>
      <c r="N203" s="2"/>
    </row>
    <row r="204" spans="2:14">
      <c r="B204" s="2"/>
      <c r="C204" s="2"/>
      <c r="J204" s="2"/>
      <c r="K204" s="2"/>
      <c r="L204" s="2"/>
      <c r="M204" s="2"/>
      <c r="N204" s="2"/>
    </row>
    <row r="205" spans="2:14">
      <c r="B205" s="2"/>
      <c r="C205" s="2"/>
      <c r="J205" s="2"/>
      <c r="K205" s="2"/>
      <c r="L205" s="2"/>
      <c r="M205" s="2"/>
      <c r="N205" s="2"/>
    </row>
    <row r="206" spans="2:14">
      <c r="B206" s="2"/>
      <c r="C206" s="2"/>
      <c r="J206" s="2"/>
      <c r="K206" s="2"/>
      <c r="L206" s="2"/>
      <c r="M206" s="2"/>
      <c r="N206" s="2"/>
    </row>
    <row r="207" spans="2:14">
      <c r="B207" s="2"/>
      <c r="C207" s="2"/>
      <c r="J207" s="2"/>
      <c r="K207" s="2"/>
      <c r="L207" s="2"/>
      <c r="M207" s="2"/>
      <c r="N207" s="2"/>
    </row>
    <row r="208" spans="2:14">
      <c r="B208" s="2"/>
      <c r="C208" s="2"/>
      <c r="J208" s="2"/>
      <c r="K208" s="2"/>
      <c r="L208" s="2"/>
      <c r="M208" s="2"/>
      <c r="N208" s="2"/>
    </row>
    <row r="209" spans="2:14">
      <c r="B209" s="2"/>
      <c r="C209" s="2"/>
      <c r="J209" s="2"/>
      <c r="K209" s="2"/>
      <c r="L209" s="2"/>
      <c r="M209" s="2"/>
      <c r="N209" s="2"/>
    </row>
    <row r="210" spans="2:14">
      <c r="B210" s="2"/>
      <c r="C210" s="2"/>
      <c r="J210" s="2"/>
      <c r="K210" s="2"/>
      <c r="L210" s="2"/>
      <c r="M210" s="2"/>
      <c r="N210" s="2"/>
    </row>
    <row r="211" spans="2:14">
      <c r="B211" s="2"/>
      <c r="C211" s="2"/>
      <c r="J211" s="2"/>
      <c r="K211" s="2"/>
      <c r="L211" s="2"/>
      <c r="M211" s="2"/>
      <c r="N211" s="2"/>
    </row>
    <row r="212" spans="2:14">
      <c r="B212" s="2"/>
      <c r="C212" s="2"/>
      <c r="J212" s="2"/>
      <c r="K212" s="2"/>
      <c r="L212" s="2"/>
      <c r="M212" s="2"/>
      <c r="N212" s="2"/>
    </row>
    <row r="213" spans="2:14">
      <c r="B213" s="2"/>
      <c r="C213" s="2"/>
      <c r="J213" s="2"/>
      <c r="K213" s="2"/>
      <c r="L213" s="2"/>
      <c r="M213" s="2"/>
      <c r="N213" s="2"/>
    </row>
    <row r="214" spans="2:14">
      <c r="B214" s="2"/>
      <c r="C214" s="2"/>
      <c r="J214" s="2"/>
      <c r="K214" s="2"/>
      <c r="L214" s="2"/>
      <c r="M214" s="2"/>
      <c r="N214" s="2"/>
    </row>
    <row r="215" spans="2:14">
      <c r="B215" s="2"/>
      <c r="C215" s="2"/>
      <c r="J215" s="2"/>
      <c r="K215" s="2"/>
      <c r="L215" s="2"/>
      <c r="M215" s="2"/>
      <c r="N215" s="2"/>
    </row>
    <row r="216" spans="2:14">
      <c r="B216" s="2"/>
      <c r="C216" s="2"/>
      <c r="J216" s="2"/>
      <c r="K216" s="2"/>
      <c r="L216" s="2"/>
      <c r="M216" s="2"/>
      <c r="N216" s="2"/>
    </row>
    <row r="217" spans="2:14">
      <c r="B217" s="2"/>
      <c r="C217" s="2"/>
      <c r="J217" s="2"/>
      <c r="K217" s="2"/>
      <c r="L217" s="2"/>
      <c r="M217" s="2"/>
      <c r="N217" s="2"/>
    </row>
    <row r="218" spans="2:14">
      <c r="B218" s="2"/>
      <c r="C218" s="2"/>
      <c r="J218" s="2"/>
      <c r="K218" s="2"/>
      <c r="L218" s="2"/>
      <c r="M218" s="2"/>
      <c r="N218" s="2"/>
    </row>
    <row r="219" spans="2:14">
      <c r="B219" s="2"/>
      <c r="C219" s="2"/>
      <c r="J219" s="2"/>
      <c r="K219" s="2"/>
      <c r="L219" s="2"/>
      <c r="M219" s="2"/>
      <c r="N219" s="2"/>
    </row>
    <row r="220" spans="2:14">
      <c r="B220" s="2"/>
      <c r="C220" s="2"/>
      <c r="J220" s="2"/>
      <c r="K220" s="2"/>
      <c r="L220" s="2"/>
      <c r="M220" s="2"/>
      <c r="N220" s="2"/>
    </row>
    <row r="221" spans="2:14">
      <c r="B221" s="2"/>
      <c r="C221" s="2"/>
      <c r="J221" s="2"/>
      <c r="K221" s="2"/>
      <c r="L221" s="2"/>
      <c r="M221" s="2"/>
      <c r="N221" s="2"/>
    </row>
    <row r="222" spans="2:14">
      <c r="B222" s="2"/>
      <c r="C222" s="2"/>
      <c r="J222" s="2"/>
      <c r="K222" s="2"/>
      <c r="L222" s="2"/>
      <c r="M222" s="2"/>
      <c r="N222" s="2"/>
    </row>
    <row r="223" spans="2:14">
      <c r="B223" s="2"/>
      <c r="C223" s="2"/>
      <c r="J223" s="2"/>
      <c r="K223" s="2"/>
      <c r="L223" s="2"/>
      <c r="M223" s="2"/>
      <c r="N223" s="2"/>
    </row>
    <row r="224" spans="2:14">
      <c r="B224" s="2"/>
      <c r="C224" s="2"/>
      <c r="J224" s="2"/>
      <c r="K224" s="2"/>
      <c r="L224" s="2"/>
      <c r="M224" s="2"/>
      <c r="N224" s="2"/>
    </row>
    <row r="225" spans="2:14">
      <c r="B225" s="2"/>
      <c r="C225" s="2"/>
      <c r="J225" s="2"/>
      <c r="K225" s="2"/>
      <c r="L225" s="2"/>
      <c r="M225" s="2"/>
      <c r="N225" s="2"/>
    </row>
    <row r="226" spans="2:14">
      <c r="B226" s="2"/>
      <c r="C226" s="2"/>
      <c r="J226" s="2"/>
      <c r="K226" s="2"/>
      <c r="L226" s="2"/>
      <c r="M226" s="2"/>
      <c r="N226" s="2"/>
    </row>
    <row r="227" spans="2:14">
      <c r="B227" s="2"/>
      <c r="C227" s="2"/>
      <c r="J227" s="2"/>
      <c r="K227" s="2"/>
      <c r="L227" s="2"/>
      <c r="M227" s="2"/>
      <c r="N227" s="2"/>
    </row>
    <row r="228" spans="2:14">
      <c r="B228" s="2"/>
      <c r="C228" s="2"/>
      <c r="J228" s="2"/>
      <c r="K228" s="2"/>
      <c r="L228" s="2"/>
      <c r="M228" s="2"/>
      <c r="N228" s="2"/>
    </row>
    <row r="229" spans="2:14">
      <c r="B229" s="2"/>
      <c r="C229" s="2"/>
      <c r="J229" s="2"/>
      <c r="K229" s="2"/>
      <c r="L229" s="2"/>
      <c r="M229" s="2"/>
      <c r="N229" s="2"/>
    </row>
    <row r="230" spans="2:14">
      <c r="B230" s="2"/>
      <c r="C230" s="2"/>
      <c r="J230" s="2"/>
      <c r="K230" s="2"/>
      <c r="L230" s="2"/>
      <c r="M230" s="2"/>
      <c r="N230" s="2"/>
    </row>
    <row r="231" spans="2:14">
      <c r="B231" s="2"/>
      <c r="C231" s="2"/>
      <c r="J231" s="2"/>
      <c r="K231" s="2"/>
      <c r="L231" s="2"/>
      <c r="M231" s="2"/>
      <c r="N231" s="2"/>
    </row>
    <row r="232" spans="2:14">
      <c r="B232" s="2"/>
      <c r="C232" s="2"/>
      <c r="J232" s="2"/>
      <c r="K232" s="2"/>
      <c r="L232" s="2"/>
      <c r="M232" s="2"/>
      <c r="N232" s="2"/>
    </row>
    <row r="233" spans="2:14">
      <c r="B233" s="2"/>
      <c r="C233" s="2"/>
      <c r="J233" s="2"/>
      <c r="K233" s="2"/>
      <c r="L233" s="2"/>
      <c r="M233" s="2"/>
      <c r="N233" s="2"/>
    </row>
    <row r="234" spans="2:14">
      <c r="B234" s="2"/>
      <c r="C234" s="2"/>
      <c r="J234" s="2"/>
      <c r="K234" s="2"/>
      <c r="L234" s="2"/>
      <c r="M234" s="2"/>
      <c r="N234" s="2"/>
    </row>
    <row r="235" spans="2:14">
      <c r="B235" s="2"/>
      <c r="C235" s="2"/>
      <c r="J235" s="2"/>
      <c r="K235" s="2"/>
      <c r="L235" s="2"/>
      <c r="M235" s="2"/>
      <c r="N235" s="2"/>
    </row>
    <row r="236" spans="2:14">
      <c r="B236" s="2"/>
      <c r="C236" s="2"/>
      <c r="J236" s="2"/>
      <c r="K236" s="2"/>
      <c r="L236" s="2"/>
      <c r="M236" s="2"/>
      <c r="N236" s="2"/>
    </row>
    <row r="237" spans="2:14">
      <c r="B237" s="2"/>
      <c r="C237" s="2"/>
      <c r="J237" s="2"/>
      <c r="K237" s="2"/>
      <c r="L237" s="2"/>
      <c r="M237" s="2"/>
      <c r="N237" s="2"/>
    </row>
    <row r="238" spans="2:14">
      <c r="B238" s="2"/>
      <c r="C238" s="2"/>
      <c r="J238" s="2"/>
      <c r="K238" s="2"/>
      <c r="L238" s="2"/>
      <c r="M238" s="2"/>
      <c r="N238" s="2"/>
    </row>
    <row r="239" spans="2:14">
      <c r="B239" s="2"/>
      <c r="C239" s="2"/>
      <c r="J239" s="2"/>
      <c r="K239" s="2"/>
      <c r="L239" s="2"/>
      <c r="M239" s="2"/>
      <c r="N239" s="2"/>
    </row>
    <row r="240" spans="2:14">
      <c r="B240" s="2"/>
      <c r="C240" s="2"/>
      <c r="J240" s="2"/>
      <c r="K240" s="2"/>
      <c r="L240" s="2"/>
      <c r="M240" s="2"/>
      <c r="N240" s="2"/>
    </row>
    <row r="241" spans="2:14">
      <c r="B241" s="2"/>
      <c r="C241" s="2"/>
      <c r="J241" s="2"/>
      <c r="K241" s="2"/>
      <c r="L241" s="2"/>
      <c r="M241" s="2"/>
      <c r="N241" s="2"/>
    </row>
    <row r="242" spans="2:14">
      <c r="B242" s="2"/>
      <c r="C242" s="2"/>
      <c r="J242" s="2"/>
      <c r="K242" s="2"/>
      <c r="L242" s="2"/>
      <c r="M242" s="2"/>
      <c r="N242" s="2"/>
    </row>
    <row r="243" spans="2:14">
      <c r="B243" s="2"/>
      <c r="C243" s="2"/>
      <c r="J243" s="2"/>
      <c r="K243" s="2"/>
      <c r="L243" s="2"/>
      <c r="M243" s="2"/>
      <c r="N243" s="2"/>
    </row>
    <row r="244" spans="2:14">
      <c r="B244" s="2"/>
      <c r="C244" s="2"/>
      <c r="J244" s="2"/>
      <c r="K244" s="2"/>
      <c r="L244" s="2"/>
      <c r="M244" s="2"/>
      <c r="N244" s="2"/>
    </row>
    <row r="245" spans="2:14">
      <c r="B245" s="2"/>
      <c r="C245" s="2"/>
      <c r="J245" s="2"/>
      <c r="K245" s="2"/>
      <c r="L245" s="2"/>
      <c r="M245" s="2"/>
      <c r="N245" s="2"/>
    </row>
    <row r="246" spans="2:14">
      <c r="B246" s="2"/>
      <c r="C246" s="2"/>
      <c r="J246" s="2"/>
      <c r="K246" s="2"/>
      <c r="L246" s="2"/>
      <c r="M246" s="2"/>
      <c r="N246" s="2"/>
    </row>
    <row r="247" spans="2:14">
      <c r="B247" s="2"/>
      <c r="C247" s="2"/>
      <c r="J247" s="2"/>
      <c r="K247" s="2"/>
      <c r="L247" s="2"/>
      <c r="M247" s="2"/>
      <c r="N247" s="2"/>
    </row>
    <row r="248" spans="2:14">
      <c r="B248" s="2"/>
      <c r="C248" s="2"/>
      <c r="J248" s="2"/>
      <c r="K248" s="2"/>
      <c r="L248" s="2"/>
      <c r="M248" s="2"/>
      <c r="N248" s="2"/>
    </row>
    <row r="249" spans="2:14">
      <c r="B249" s="2"/>
      <c r="C249" s="2"/>
      <c r="J249" s="2"/>
      <c r="K249" s="2"/>
      <c r="L249" s="2"/>
      <c r="M249" s="2"/>
      <c r="N249" s="2"/>
    </row>
    <row r="250" spans="2:14">
      <c r="B250" s="2"/>
      <c r="C250" s="2"/>
      <c r="J250" s="2"/>
      <c r="K250" s="2"/>
      <c r="L250" s="2"/>
      <c r="M250" s="2"/>
      <c r="N250" s="2"/>
    </row>
    <row r="251" spans="2:14">
      <c r="B251" s="2"/>
      <c r="C251" s="2"/>
      <c r="J251" s="2"/>
      <c r="K251" s="2"/>
      <c r="L251" s="2"/>
      <c r="M251" s="2"/>
      <c r="N251" s="2"/>
    </row>
    <row r="252" spans="2:14">
      <c r="B252" s="2"/>
      <c r="C252" s="2"/>
      <c r="J252" s="2"/>
      <c r="K252" s="2"/>
      <c r="L252" s="2"/>
      <c r="M252" s="2"/>
      <c r="N252" s="2"/>
    </row>
    <row r="253" spans="2:14">
      <c r="B253" s="2"/>
      <c r="C253" s="2"/>
      <c r="J253" s="2"/>
      <c r="K253" s="2"/>
      <c r="L253" s="2"/>
      <c r="M253" s="2"/>
      <c r="N253" s="2"/>
    </row>
    <row r="254" spans="2:14">
      <c r="B254" s="2"/>
      <c r="C254" s="2"/>
      <c r="J254" s="2"/>
      <c r="K254" s="2"/>
      <c r="L254" s="2"/>
      <c r="M254" s="2"/>
      <c r="N254" s="2"/>
    </row>
    <row r="255" spans="2:14">
      <c r="B255" s="2"/>
      <c r="C255" s="2"/>
      <c r="J255" s="2"/>
      <c r="K255" s="2"/>
      <c r="L255" s="2"/>
      <c r="M255" s="2"/>
      <c r="N255" s="2"/>
    </row>
    <row r="256" spans="2:14">
      <c r="B256" s="2"/>
      <c r="C256" s="2"/>
      <c r="J256" s="2"/>
      <c r="K256" s="2"/>
      <c r="L256" s="2"/>
      <c r="M256" s="2"/>
      <c r="N256" s="2"/>
    </row>
    <row r="257" spans="2:14">
      <c r="B257" s="2"/>
      <c r="C257" s="2"/>
      <c r="J257" s="2"/>
      <c r="K257" s="2"/>
      <c r="L257" s="2"/>
      <c r="M257" s="2"/>
      <c r="N257" s="2"/>
    </row>
    <row r="258" spans="2:14">
      <c r="B258" s="2"/>
      <c r="C258" s="2"/>
      <c r="J258" s="2"/>
      <c r="K258" s="2"/>
      <c r="L258" s="2"/>
      <c r="M258" s="2"/>
      <c r="N258" s="2"/>
    </row>
    <row r="259" spans="2:14">
      <c r="B259" s="2"/>
      <c r="C259" s="2"/>
      <c r="J259" s="2"/>
      <c r="K259" s="2"/>
      <c r="L259" s="2"/>
      <c r="M259" s="2"/>
      <c r="N259" s="2"/>
    </row>
    <row r="260" spans="2:14">
      <c r="B260" s="2"/>
      <c r="C260" s="2"/>
      <c r="J260" s="2"/>
      <c r="K260" s="2"/>
      <c r="L260" s="2"/>
      <c r="M260" s="2"/>
      <c r="N260" s="2"/>
    </row>
    <row r="261" spans="2:14">
      <c r="B261" s="2"/>
      <c r="C261" s="2"/>
      <c r="J261" s="2"/>
      <c r="K261" s="2"/>
      <c r="L261" s="2"/>
      <c r="M261" s="2"/>
      <c r="N261" s="2"/>
    </row>
    <row r="262" spans="2:14">
      <c r="B262" s="2"/>
      <c r="C262" s="2"/>
      <c r="J262" s="2"/>
      <c r="K262" s="2"/>
      <c r="L262" s="2"/>
      <c r="M262" s="2"/>
      <c r="N262" s="2"/>
    </row>
    <row r="263" spans="2:14">
      <c r="B263" s="2"/>
      <c r="C263" s="2"/>
      <c r="J263" s="2"/>
      <c r="K263" s="2"/>
      <c r="L263" s="2"/>
      <c r="M263" s="2"/>
      <c r="N263" s="2"/>
    </row>
    <row r="264" spans="2:14">
      <c r="B264" s="2"/>
      <c r="C264" s="2"/>
      <c r="J264" s="2"/>
      <c r="K264" s="2"/>
      <c r="L264" s="2"/>
      <c r="M264" s="2"/>
      <c r="N264" s="2"/>
    </row>
    <row r="265" spans="2:14">
      <c r="B265" s="2"/>
      <c r="C265" s="2"/>
      <c r="J265" s="2"/>
      <c r="K265" s="2"/>
      <c r="L265" s="2"/>
      <c r="M265" s="2"/>
      <c r="N265" s="2"/>
    </row>
    <row r="266" spans="2:14">
      <c r="B266" s="2"/>
      <c r="C266" s="2"/>
      <c r="J266" s="2"/>
      <c r="K266" s="2"/>
      <c r="L266" s="2"/>
      <c r="M266" s="2"/>
      <c r="N266" s="2"/>
    </row>
    <row r="267" spans="2:14">
      <c r="B267" s="2"/>
      <c r="C267" s="2"/>
      <c r="J267" s="2"/>
      <c r="K267" s="2"/>
      <c r="L267" s="2"/>
      <c r="M267" s="2"/>
      <c r="N267" s="2"/>
    </row>
    <row r="268" spans="2:14">
      <c r="B268" s="2"/>
      <c r="C268" s="2"/>
      <c r="J268" s="2"/>
      <c r="K268" s="2"/>
      <c r="L268" s="2"/>
      <c r="M268" s="2"/>
      <c r="N268" s="2"/>
    </row>
    <row r="269" spans="2:14">
      <c r="B269" s="2"/>
      <c r="C269" s="2"/>
      <c r="J269" s="2"/>
      <c r="K269" s="2"/>
      <c r="L269" s="2"/>
      <c r="M269" s="2"/>
      <c r="N269" s="2"/>
    </row>
    <row r="270" spans="2:14">
      <c r="B270" s="2"/>
      <c r="C270" s="2"/>
      <c r="J270" s="2"/>
      <c r="K270" s="2"/>
      <c r="L270" s="2"/>
      <c r="M270" s="2"/>
      <c r="N270" s="2"/>
    </row>
    <row r="271" spans="2:14">
      <c r="B271" s="2"/>
      <c r="C271" s="2"/>
      <c r="J271" s="2"/>
      <c r="K271" s="2"/>
      <c r="L271" s="2"/>
      <c r="M271" s="2"/>
      <c r="N271" s="2"/>
    </row>
    <row r="272" spans="2:14">
      <c r="B272" s="2"/>
      <c r="C272" s="2"/>
      <c r="J272" s="2"/>
      <c r="K272" s="2"/>
      <c r="L272" s="2"/>
      <c r="M272" s="2"/>
      <c r="N272" s="2"/>
    </row>
    <row r="273" spans="2:14">
      <c r="B273" s="2"/>
      <c r="C273" s="2"/>
      <c r="J273" s="2"/>
      <c r="K273" s="2"/>
      <c r="L273" s="2"/>
      <c r="M273" s="2"/>
      <c r="N273" s="2"/>
    </row>
    <row r="274" spans="2:14">
      <c r="B274" s="2"/>
      <c r="C274" s="2"/>
      <c r="J274" s="2"/>
      <c r="K274" s="2"/>
      <c r="L274" s="2"/>
      <c r="M274" s="2"/>
      <c r="N274" s="2"/>
    </row>
    <row r="275" spans="2:14">
      <c r="B275" s="2"/>
      <c r="C275" s="2"/>
      <c r="J275" s="2"/>
      <c r="K275" s="2"/>
      <c r="L275" s="2"/>
      <c r="M275" s="2"/>
      <c r="N275" s="2"/>
    </row>
    <row r="276" spans="2:14">
      <c r="B276" s="2"/>
      <c r="C276" s="2"/>
      <c r="J276" s="2"/>
      <c r="K276" s="2"/>
      <c r="L276" s="2"/>
      <c r="M276" s="2"/>
      <c r="N276" s="2"/>
    </row>
    <row r="277" spans="2:14">
      <c r="B277" s="2"/>
      <c r="C277" s="2"/>
      <c r="J277" s="2"/>
      <c r="K277" s="2"/>
      <c r="L277" s="2"/>
      <c r="M277" s="2"/>
      <c r="N277" s="2"/>
    </row>
    <row r="278" spans="2:14">
      <c r="B278" s="2"/>
      <c r="C278" s="2"/>
      <c r="J278" s="2"/>
      <c r="K278" s="2"/>
      <c r="L278" s="2"/>
      <c r="M278" s="2"/>
      <c r="N278" s="2"/>
    </row>
    <row r="279" spans="2:14">
      <c r="B279" s="2"/>
      <c r="C279" s="2"/>
      <c r="J279" s="2"/>
      <c r="K279" s="2"/>
      <c r="L279" s="2"/>
      <c r="M279" s="2"/>
      <c r="N279" s="2"/>
    </row>
    <row r="280" spans="2:14">
      <c r="B280" s="2"/>
      <c r="C280" s="2"/>
      <c r="J280" s="2"/>
      <c r="K280" s="2"/>
      <c r="L280" s="2"/>
      <c r="M280" s="2"/>
      <c r="N280" s="2"/>
    </row>
    <row r="281" spans="2:14">
      <c r="B281" s="2"/>
      <c r="C281" s="2"/>
      <c r="J281" s="2"/>
      <c r="K281" s="2"/>
      <c r="L281" s="2"/>
      <c r="M281" s="2"/>
      <c r="N281" s="2"/>
    </row>
    <row r="282" spans="2:14">
      <c r="B282" s="2"/>
      <c r="C282" s="2"/>
      <c r="J282" s="2"/>
      <c r="K282" s="2"/>
      <c r="L282" s="2"/>
      <c r="M282" s="2"/>
      <c r="N282" s="2"/>
    </row>
    <row r="283" spans="2:14">
      <c r="B283" s="2"/>
      <c r="C283" s="2"/>
      <c r="J283" s="2"/>
      <c r="K283" s="2"/>
      <c r="L283" s="2"/>
      <c r="M283" s="2"/>
      <c r="N283" s="2"/>
    </row>
    <row r="284" spans="2:14">
      <c r="B284" s="2"/>
      <c r="C284" s="2"/>
      <c r="J284" s="2"/>
      <c r="K284" s="2"/>
      <c r="L284" s="2"/>
      <c r="M284" s="2"/>
      <c r="N284" s="2"/>
    </row>
    <row r="285" spans="2:14">
      <c r="B285" s="2"/>
      <c r="C285" s="2"/>
      <c r="J285" s="2"/>
      <c r="K285" s="2"/>
      <c r="L285" s="2"/>
      <c r="M285" s="2"/>
      <c r="N285" s="2"/>
    </row>
    <row r="286" spans="2:14">
      <c r="B286" s="2"/>
      <c r="C286" s="2"/>
      <c r="J286" s="2"/>
      <c r="K286" s="2"/>
      <c r="L286" s="2"/>
      <c r="M286" s="2"/>
      <c r="N286" s="2"/>
    </row>
    <row r="287" spans="2:14">
      <c r="B287" s="2"/>
      <c r="C287" s="2"/>
      <c r="J287" s="2"/>
      <c r="K287" s="2"/>
      <c r="L287" s="2"/>
      <c r="M287" s="2"/>
      <c r="N287" s="2"/>
    </row>
    <row r="288" spans="2:14">
      <c r="B288" s="2"/>
      <c r="C288" s="2"/>
      <c r="J288" s="2"/>
      <c r="K288" s="2"/>
      <c r="L288" s="2"/>
      <c r="M288" s="2"/>
      <c r="N288" s="2"/>
    </row>
    <row r="289" spans="2:14">
      <c r="B289" s="2"/>
      <c r="C289" s="2"/>
      <c r="J289" s="2"/>
      <c r="K289" s="2"/>
      <c r="L289" s="2"/>
      <c r="M289" s="2"/>
      <c r="N289" s="2"/>
    </row>
    <row r="290" spans="2:14">
      <c r="B290" s="2"/>
      <c r="C290" s="2"/>
      <c r="J290" s="2"/>
      <c r="K290" s="2"/>
      <c r="L290" s="2"/>
      <c r="M290" s="2"/>
      <c r="N290" s="2"/>
    </row>
    <row r="291" spans="2:14">
      <c r="B291" s="2"/>
      <c r="C291" s="2"/>
      <c r="J291" s="2"/>
      <c r="K291" s="2"/>
      <c r="L291" s="2"/>
      <c r="M291" s="2"/>
      <c r="N291" s="2"/>
    </row>
    <row r="292" spans="2:14">
      <c r="B292" s="2"/>
      <c r="C292" s="2"/>
      <c r="J292" s="2"/>
      <c r="K292" s="2"/>
      <c r="L292" s="2"/>
      <c r="M292" s="2"/>
      <c r="N292" s="2"/>
    </row>
    <row r="293" spans="2:14">
      <c r="B293" s="2"/>
      <c r="C293" s="2"/>
      <c r="J293" s="2"/>
      <c r="K293" s="2"/>
      <c r="L293" s="2"/>
      <c r="M293" s="2"/>
      <c r="N293" s="2"/>
    </row>
    <row r="294" spans="2:14">
      <c r="B294" s="2"/>
      <c r="C294" s="2"/>
      <c r="J294" s="2"/>
      <c r="K294" s="2"/>
      <c r="L294" s="2"/>
      <c r="M294" s="2"/>
      <c r="N294" s="2"/>
    </row>
    <row r="295" spans="2:14">
      <c r="B295" s="2"/>
      <c r="C295" s="2"/>
      <c r="J295" s="2"/>
      <c r="K295" s="2"/>
      <c r="L295" s="2"/>
      <c r="M295" s="2"/>
      <c r="N295" s="2"/>
    </row>
    <row r="296" spans="2:14">
      <c r="B296" s="2"/>
      <c r="C296" s="2"/>
      <c r="J296" s="2"/>
      <c r="K296" s="2"/>
      <c r="L296" s="2"/>
      <c r="M296" s="2"/>
      <c r="N296" s="2"/>
    </row>
    <row r="297" spans="2:14">
      <c r="B297" s="2"/>
      <c r="C297" s="2"/>
      <c r="J297" s="2"/>
      <c r="K297" s="2"/>
      <c r="L297" s="2"/>
      <c r="M297" s="2"/>
      <c r="N297" s="2"/>
    </row>
    <row r="298" spans="2:14">
      <c r="B298" s="2"/>
      <c r="C298" s="2"/>
      <c r="J298" s="2"/>
      <c r="K298" s="2"/>
      <c r="L298" s="2"/>
      <c r="M298" s="2"/>
      <c r="N298" s="2"/>
    </row>
    <row r="299" spans="2:14">
      <c r="B299" s="2"/>
      <c r="C299" s="2"/>
      <c r="J299" s="2"/>
      <c r="K299" s="2"/>
      <c r="L299" s="2"/>
      <c r="M299" s="2"/>
      <c r="N299" s="2"/>
    </row>
    <row r="300" spans="2:14">
      <c r="B300" s="2"/>
      <c r="C300" s="2"/>
      <c r="J300" s="2"/>
      <c r="K300" s="2"/>
      <c r="L300" s="2"/>
      <c r="M300" s="2"/>
      <c r="N300" s="2"/>
    </row>
    <row r="301" spans="2:14">
      <c r="B301" s="2"/>
      <c r="C301" s="2"/>
      <c r="J301" s="2"/>
      <c r="K301" s="2"/>
      <c r="L301" s="2"/>
      <c r="M301" s="2"/>
      <c r="N301" s="2"/>
    </row>
    <row r="302" spans="2:14">
      <c r="B302" s="2"/>
      <c r="C302" s="2"/>
      <c r="J302" s="2"/>
      <c r="K302" s="2"/>
      <c r="L302" s="2"/>
      <c r="M302" s="2"/>
      <c r="N302" s="2"/>
    </row>
    <row r="303" spans="2:14">
      <c r="B303" s="2"/>
      <c r="C303" s="2"/>
      <c r="J303" s="2"/>
      <c r="K303" s="2"/>
      <c r="L303" s="2"/>
      <c r="M303" s="2"/>
      <c r="N303" s="2"/>
    </row>
    <row r="304" spans="2:14">
      <c r="B304" s="2"/>
      <c r="C304" s="2"/>
      <c r="J304" s="2"/>
      <c r="K304" s="2"/>
      <c r="L304" s="2"/>
      <c r="M304" s="2"/>
      <c r="N304" s="2"/>
    </row>
    <row r="305" spans="2:14">
      <c r="B305" s="2"/>
      <c r="C305" s="2"/>
      <c r="J305" s="2"/>
      <c r="K305" s="2"/>
      <c r="L305" s="2"/>
      <c r="M305" s="2"/>
      <c r="N305" s="2"/>
    </row>
    <row r="306" spans="2:14">
      <c r="B306" s="2"/>
      <c r="C306" s="2"/>
      <c r="J306" s="2"/>
      <c r="K306" s="2"/>
      <c r="L306" s="2"/>
      <c r="M306" s="2"/>
      <c r="N306" s="2"/>
    </row>
    <row r="307" spans="2:14">
      <c r="B307" s="2"/>
      <c r="C307" s="2"/>
      <c r="J307" s="2"/>
      <c r="K307" s="2"/>
      <c r="L307" s="2"/>
      <c r="M307" s="2"/>
      <c r="N307" s="2"/>
    </row>
    <row r="308" spans="2:14">
      <c r="B308" s="2"/>
      <c r="C308" s="2"/>
      <c r="J308" s="2"/>
      <c r="K308" s="2"/>
      <c r="L308" s="2"/>
      <c r="M308" s="2"/>
      <c r="N308" s="2"/>
    </row>
    <row r="309" spans="2:14">
      <c r="B309" s="2"/>
      <c r="C309" s="2"/>
      <c r="J309" s="2"/>
      <c r="K309" s="2"/>
      <c r="L309" s="2"/>
      <c r="M309" s="2"/>
      <c r="N309" s="2"/>
    </row>
    <row r="310" spans="2:14">
      <c r="B310" s="2"/>
      <c r="C310" s="2"/>
      <c r="J310" s="2"/>
      <c r="K310" s="2"/>
      <c r="L310" s="2"/>
      <c r="M310" s="2"/>
      <c r="N310" s="2"/>
    </row>
    <row r="311" spans="2:14">
      <c r="B311" s="2"/>
      <c r="C311" s="2"/>
      <c r="J311" s="2"/>
      <c r="K311" s="2"/>
      <c r="L311" s="2"/>
      <c r="M311" s="2"/>
      <c r="N311" s="2"/>
    </row>
    <row r="312" spans="2:14">
      <c r="B312" s="2"/>
      <c r="C312" s="2"/>
      <c r="J312" s="2"/>
      <c r="K312" s="2"/>
      <c r="L312" s="2"/>
      <c r="M312" s="2"/>
      <c r="N312" s="2"/>
    </row>
    <row r="313" spans="2:14">
      <c r="B313" s="2"/>
      <c r="C313" s="2"/>
      <c r="J313" s="2"/>
      <c r="K313" s="2"/>
      <c r="L313" s="2"/>
      <c r="M313" s="2"/>
      <c r="N313" s="2"/>
    </row>
    <row r="314" spans="2:14">
      <c r="B314" s="2"/>
      <c r="C314" s="2"/>
      <c r="J314" s="2"/>
      <c r="K314" s="2"/>
      <c r="L314" s="2"/>
      <c r="M314" s="2"/>
      <c r="N314" s="2"/>
    </row>
    <row r="315" spans="2:14">
      <c r="B315" s="2"/>
      <c r="C315" s="2"/>
      <c r="J315" s="2"/>
      <c r="K315" s="2"/>
      <c r="L315" s="2"/>
      <c r="M315" s="2"/>
      <c r="N315" s="2"/>
    </row>
    <row r="316" spans="2:14">
      <c r="B316" s="2"/>
      <c r="C316" s="2"/>
      <c r="J316" s="2"/>
      <c r="K316" s="2"/>
      <c r="L316" s="2"/>
      <c r="M316" s="2"/>
      <c r="N316" s="2"/>
    </row>
    <row r="317" spans="2:14">
      <c r="B317" s="2"/>
      <c r="C317" s="2"/>
      <c r="J317" s="2"/>
      <c r="K317" s="2"/>
      <c r="L317" s="2"/>
      <c r="M317" s="2"/>
      <c r="N317" s="2"/>
    </row>
    <row r="318" spans="2:14">
      <c r="B318" s="2"/>
      <c r="C318" s="2"/>
      <c r="J318" s="2"/>
      <c r="K318" s="2"/>
      <c r="L318" s="2"/>
      <c r="M318" s="2"/>
      <c r="N318" s="2"/>
    </row>
    <row r="319" spans="2:14">
      <c r="B319" s="2"/>
      <c r="C319" s="2"/>
      <c r="J319" s="2"/>
      <c r="K319" s="2"/>
      <c r="L319" s="2"/>
      <c r="M319" s="2"/>
      <c r="N319" s="2"/>
    </row>
    <row r="320" spans="2:14">
      <c r="B320" s="2"/>
      <c r="C320" s="2"/>
      <c r="J320" s="2"/>
      <c r="K320" s="2"/>
      <c r="L320" s="2"/>
      <c r="M320" s="2"/>
      <c r="N320" s="2"/>
    </row>
    <row r="321" spans="2:14">
      <c r="B321" s="2"/>
      <c r="C321" s="2"/>
      <c r="J321" s="2"/>
      <c r="K321" s="2"/>
      <c r="L321" s="2"/>
      <c r="M321" s="2"/>
      <c r="N321" s="2"/>
    </row>
    <row r="322" spans="2:14">
      <c r="B322" s="2"/>
      <c r="C322" s="2"/>
      <c r="J322" s="2"/>
      <c r="K322" s="2"/>
      <c r="L322" s="2"/>
      <c r="M322" s="2"/>
      <c r="N322" s="2"/>
    </row>
    <row r="323" spans="2:14">
      <c r="B323" s="2"/>
      <c r="C323" s="2"/>
      <c r="J323" s="2"/>
      <c r="K323" s="2"/>
      <c r="L323" s="2"/>
      <c r="M323" s="2"/>
      <c r="N323" s="2"/>
    </row>
    <row r="324" spans="2:14">
      <c r="B324" s="2"/>
      <c r="C324" s="2"/>
      <c r="J324" s="2"/>
      <c r="K324" s="2"/>
      <c r="L324" s="2"/>
      <c r="M324" s="2"/>
      <c r="N324" s="2"/>
    </row>
    <row r="325" spans="2:14">
      <c r="B325" s="2"/>
      <c r="C325" s="2"/>
      <c r="J325" s="2"/>
      <c r="K325" s="2"/>
      <c r="L325" s="2"/>
      <c r="M325" s="2"/>
      <c r="N325" s="2"/>
    </row>
    <row r="326" spans="2:14">
      <c r="B326" s="2"/>
      <c r="C326" s="2"/>
      <c r="J326" s="2"/>
      <c r="K326" s="2"/>
      <c r="L326" s="2"/>
      <c r="M326" s="2"/>
      <c r="N326" s="2"/>
    </row>
    <row r="327" spans="2:14">
      <c r="B327" s="2"/>
      <c r="C327" s="2"/>
      <c r="J327" s="2"/>
      <c r="K327" s="2"/>
      <c r="L327" s="2"/>
      <c r="M327" s="2"/>
      <c r="N327" s="2"/>
    </row>
    <row r="328" spans="2:14">
      <c r="B328" s="2"/>
      <c r="C328" s="2"/>
      <c r="J328" s="2"/>
      <c r="K328" s="2"/>
      <c r="L328" s="2"/>
      <c r="M328" s="2"/>
      <c r="N328" s="2"/>
    </row>
    <row r="329" spans="2:14">
      <c r="B329" s="2"/>
      <c r="C329" s="2"/>
      <c r="J329" s="2"/>
      <c r="K329" s="2"/>
      <c r="L329" s="2"/>
      <c r="M329" s="2"/>
      <c r="N329" s="2"/>
    </row>
    <row r="330" spans="2:14">
      <c r="B330" s="2"/>
      <c r="C330" s="2"/>
      <c r="J330" s="2"/>
      <c r="K330" s="2"/>
      <c r="L330" s="2"/>
      <c r="M330" s="2"/>
      <c r="N330" s="2"/>
    </row>
    <row r="331" spans="2:14">
      <c r="B331" s="2"/>
      <c r="C331" s="2"/>
      <c r="J331" s="2"/>
      <c r="K331" s="2"/>
      <c r="L331" s="2"/>
      <c r="M331" s="2"/>
      <c r="N331" s="2"/>
    </row>
    <row r="332" spans="2:14">
      <c r="B332" s="2"/>
      <c r="C332" s="2"/>
      <c r="J332" s="2"/>
      <c r="K332" s="2"/>
      <c r="L332" s="2"/>
      <c r="M332" s="2"/>
      <c r="N332" s="2"/>
    </row>
    <row r="333" spans="2:14">
      <c r="B333" s="2"/>
      <c r="C333" s="2"/>
      <c r="J333" s="2"/>
      <c r="K333" s="2"/>
      <c r="L333" s="2"/>
      <c r="M333" s="2"/>
      <c r="N333" s="2"/>
    </row>
    <row r="334" spans="2:14">
      <c r="B334" s="2"/>
      <c r="C334" s="2"/>
      <c r="J334" s="2"/>
      <c r="K334" s="2"/>
      <c r="L334" s="2"/>
      <c r="M334" s="2"/>
      <c r="N334" s="2"/>
    </row>
    <row r="335" spans="2:14">
      <c r="B335" s="2"/>
      <c r="C335" s="2"/>
      <c r="J335" s="2"/>
      <c r="K335" s="2"/>
      <c r="L335" s="2"/>
      <c r="M335" s="2"/>
      <c r="N335" s="2"/>
    </row>
    <row r="336" spans="2:14">
      <c r="B336" s="2"/>
      <c r="C336" s="2"/>
      <c r="J336" s="2"/>
      <c r="K336" s="2"/>
      <c r="L336" s="2"/>
      <c r="M336" s="2"/>
      <c r="N336" s="2"/>
    </row>
    <row r="337" spans="2:14">
      <c r="B337" s="2"/>
      <c r="C337" s="2"/>
      <c r="J337" s="2"/>
      <c r="K337" s="2"/>
      <c r="L337" s="2"/>
      <c r="M337" s="2"/>
      <c r="N337" s="2"/>
    </row>
    <row r="338" spans="2:14">
      <c r="B338" s="2"/>
      <c r="C338" s="2"/>
      <c r="J338" s="2"/>
      <c r="K338" s="2"/>
      <c r="L338" s="2"/>
      <c r="M338" s="2"/>
      <c r="N338" s="2"/>
    </row>
    <row r="339" spans="2:14">
      <c r="B339" s="2"/>
      <c r="C339" s="2"/>
      <c r="J339" s="2"/>
      <c r="K339" s="2"/>
      <c r="L339" s="2"/>
      <c r="M339" s="2"/>
      <c r="N339" s="2"/>
    </row>
    <row r="340" spans="2:14">
      <c r="B340" s="2"/>
      <c r="C340" s="2"/>
      <c r="J340" s="2"/>
      <c r="K340" s="2"/>
      <c r="L340" s="2"/>
      <c r="M340" s="2"/>
      <c r="N340" s="2"/>
    </row>
    <row r="341" spans="2:14">
      <c r="B341" s="2"/>
      <c r="C341" s="2"/>
      <c r="J341" s="2"/>
      <c r="K341" s="2"/>
      <c r="L341" s="2"/>
      <c r="M341" s="2"/>
      <c r="N341" s="2"/>
    </row>
    <row r="342" spans="2:14">
      <c r="B342" s="2"/>
      <c r="C342" s="2"/>
      <c r="J342" s="2"/>
      <c r="K342" s="2"/>
      <c r="L342" s="2"/>
      <c r="M342" s="2"/>
      <c r="N342" s="2"/>
    </row>
    <row r="343" spans="2:14">
      <c r="B343" s="2"/>
      <c r="C343" s="2"/>
      <c r="J343" s="2"/>
      <c r="K343" s="2"/>
      <c r="L343" s="2"/>
      <c r="M343" s="2"/>
      <c r="N343" s="2"/>
    </row>
    <row r="344" spans="2:14">
      <c r="B344" s="2"/>
      <c r="C344" s="2"/>
      <c r="J344" s="2"/>
      <c r="K344" s="2"/>
      <c r="L344" s="2"/>
      <c r="M344" s="2"/>
      <c r="N344" s="2"/>
    </row>
    <row r="345" spans="2:14">
      <c r="B345" s="2"/>
      <c r="C345" s="2"/>
      <c r="J345" s="2"/>
      <c r="K345" s="2"/>
      <c r="L345" s="2"/>
      <c r="M345" s="2"/>
      <c r="N345" s="2"/>
    </row>
    <row r="346" spans="2:14">
      <c r="B346" s="2"/>
      <c r="C346" s="2"/>
      <c r="J346" s="2"/>
      <c r="K346" s="2"/>
      <c r="L346" s="2"/>
      <c r="M346" s="2"/>
      <c r="N346" s="2"/>
    </row>
    <row r="347" spans="2:14">
      <c r="B347" s="2"/>
      <c r="C347" s="2"/>
      <c r="J347" s="2"/>
      <c r="K347" s="2"/>
      <c r="L347" s="2"/>
      <c r="M347" s="2"/>
      <c r="N347" s="2"/>
    </row>
    <row r="348" spans="2:14">
      <c r="B348" s="2"/>
      <c r="C348" s="2"/>
      <c r="J348" s="2"/>
      <c r="K348" s="2"/>
      <c r="L348" s="2"/>
      <c r="M348" s="2"/>
      <c r="N348" s="2"/>
    </row>
    <row r="349" spans="2:14">
      <c r="B349" s="2"/>
      <c r="C349" s="2"/>
      <c r="J349" s="2"/>
      <c r="K349" s="2"/>
      <c r="L349" s="2"/>
      <c r="M349" s="2"/>
      <c r="N349" s="2"/>
    </row>
    <row r="350" spans="2:14">
      <c r="B350" s="2"/>
      <c r="C350" s="2"/>
      <c r="J350" s="2"/>
      <c r="K350" s="2"/>
      <c r="L350" s="2"/>
      <c r="M350" s="2"/>
      <c r="N350" s="2"/>
    </row>
    <row r="351" spans="2:14">
      <c r="B351" s="2"/>
      <c r="C351" s="2"/>
      <c r="J351" s="2"/>
      <c r="K351" s="2"/>
      <c r="L351" s="2"/>
      <c r="M351" s="2"/>
      <c r="N351" s="2"/>
    </row>
    <row r="352" spans="2:14">
      <c r="B352" s="2"/>
      <c r="C352" s="2"/>
      <c r="J352" s="2"/>
      <c r="K352" s="2"/>
      <c r="L352" s="2"/>
      <c r="M352" s="2"/>
      <c r="N352" s="2"/>
    </row>
    <row r="353" spans="2:14">
      <c r="B353" s="2"/>
      <c r="C353" s="2"/>
      <c r="J353" s="2"/>
      <c r="K353" s="2"/>
      <c r="L353" s="2"/>
      <c r="M353" s="2"/>
      <c r="N353" s="2"/>
    </row>
    <row r="354" spans="2:14">
      <c r="B354" s="2"/>
      <c r="C354" s="2"/>
      <c r="J354" s="2"/>
      <c r="K354" s="2"/>
      <c r="L354" s="2"/>
      <c r="M354" s="2"/>
      <c r="N354" s="2"/>
    </row>
  </sheetData>
  <mergeCells count="16">
    <mergeCell ref="A1:O1"/>
    <mergeCell ref="A2:A3"/>
    <mergeCell ref="B2:B3"/>
    <mergeCell ref="C2:C3"/>
    <mergeCell ref="D2:D3"/>
    <mergeCell ref="E2:E3"/>
    <mergeCell ref="F2:F3"/>
    <mergeCell ref="G2:G3"/>
    <mergeCell ref="H2:H3"/>
    <mergeCell ref="O2:O3"/>
    <mergeCell ref="I2:I3"/>
    <mergeCell ref="J2:J3"/>
    <mergeCell ref="K2:K3"/>
    <mergeCell ref="L2:L3"/>
    <mergeCell ref="M2:M3"/>
    <mergeCell ref="N2:N3"/>
  </mergeCells>
  <phoneticPr fontId="10" type="noConversion"/>
  <pageMargins left="1.98" right="0.74803149606299213" top="0.62992125984251968" bottom="0.51181102362204722" header="0.51181102362204722" footer="0.27559055118110237"/>
  <pageSetup paperSize="8" scale="70" orientation="landscape" r:id="rId1"/>
  <headerFooter alignWithMargins="0">
    <oddFooter>&amp;R&amp;"Times New Roman,常规"&amp;P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O356"/>
  <sheetViews>
    <sheetView zoomScale="90" zoomScaleNormal="90"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AD12" sqref="AD12"/>
    </sheetView>
  </sheetViews>
  <sheetFormatPr defaultRowHeight="14.25"/>
  <cols>
    <col min="1" max="1" width="26" style="2" customWidth="1"/>
    <col min="2" max="2" width="7.5" style="17" bestFit="1" customWidth="1"/>
    <col min="3" max="3" width="13" style="17" customWidth="1"/>
    <col min="4" max="4" width="12.125" style="17" customWidth="1"/>
    <col min="5" max="5" width="12.75" style="14" bestFit="1" customWidth="1"/>
    <col min="6" max="10" width="10.5" style="2" bestFit="1" customWidth="1"/>
    <col min="11" max="11" width="10.5" style="18" bestFit="1" customWidth="1"/>
    <col min="12" max="12" width="12.75" style="18" bestFit="1" customWidth="1"/>
    <col min="13" max="15" width="10.5" style="18" bestFit="1" customWidth="1"/>
    <col min="16" max="17" width="10.5" style="2" bestFit="1" customWidth="1"/>
    <col min="18" max="18" width="10.5" style="18" bestFit="1" customWidth="1"/>
    <col min="19" max="19" width="10.5" style="2" bestFit="1" customWidth="1"/>
    <col min="20" max="20" width="11.375" style="2" customWidth="1"/>
    <col min="21" max="21" width="11.75" style="2" customWidth="1"/>
    <col min="22" max="31" width="10.5" style="2" bestFit="1" customWidth="1"/>
    <col min="32" max="32" width="10.5" style="18" bestFit="1" customWidth="1"/>
    <col min="33" max="34" width="10.5" style="2" bestFit="1" customWidth="1"/>
    <col min="35" max="36" width="9" style="83"/>
    <col min="37" max="40" width="9" style="94"/>
    <col min="41" max="16384" width="9" style="2"/>
  </cols>
  <sheetData>
    <row r="1" spans="1:40" ht="45.75" customHeight="1" thickBot="1">
      <c r="A1" s="146" t="s">
        <v>119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</row>
    <row r="2" spans="1:40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</row>
    <row r="3" spans="1:40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40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56"/>
      <c r="AI4" s="83"/>
      <c r="AJ4" s="83"/>
      <c r="AK4" s="94"/>
      <c r="AL4" s="94"/>
      <c r="AM4" s="94"/>
      <c r="AN4" s="94"/>
    </row>
    <row r="5" spans="1:40" ht="27" customHeight="1">
      <c r="A5" s="31" t="s">
        <v>45</v>
      </c>
      <c r="B5" s="7" t="s">
        <v>58</v>
      </c>
      <c r="C5" s="7">
        <f>D5+'8月份'!C5</f>
        <v>1754649</v>
      </c>
      <c r="D5" s="7">
        <f>SUM(E5:AH5)</f>
        <v>13511</v>
      </c>
      <c r="E5" s="7">
        <f>E6+E7</f>
        <v>0</v>
      </c>
      <c r="F5" s="7">
        <f t="shared" ref="F5:AH5" si="0">F6+F7</f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v>13511</v>
      </c>
      <c r="AG5" s="7">
        <f t="shared" si="0"/>
        <v>0</v>
      </c>
      <c r="AH5" s="23">
        <f t="shared" si="0"/>
        <v>0</v>
      </c>
    </row>
    <row r="6" spans="1:40" ht="27" customHeight="1">
      <c r="A6" s="100" t="s">
        <v>2</v>
      </c>
      <c r="B6" s="7" t="s">
        <v>58</v>
      </c>
      <c r="C6" s="7">
        <f>D6+'8月份'!C6</f>
        <v>2881</v>
      </c>
      <c r="D6" s="7">
        <f>SUM(E6:AH6)</f>
        <v>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76"/>
    </row>
    <row r="7" spans="1:40" ht="27" customHeight="1">
      <c r="A7" s="100" t="s">
        <v>14</v>
      </c>
      <c r="B7" s="7" t="s">
        <v>58</v>
      </c>
      <c r="C7" s="7">
        <f>D7+'8月份'!C7</f>
        <v>1738257</v>
      </c>
      <c r="D7" s="7">
        <f>SUM(E7:AH7)</f>
        <v>0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76"/>
    </row>
    <row r="8" spans="1:40" ht="27" customHeight="1">
      <c r="A8" s="100" t="s">
        <v>21</v>
      </c>
      <c r="B8" s="7" t="s">
        <v>24</v>
      </c>
      <c r="C8" s="103">
        <f>计数表!J8</f>
        <v>0.53803000000000001</v>
      </c>
      <c r="D8" s="22">
        <f>IFERROR(AVERAGE(E8:AH8),0)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7"/>
    </row>
    <row r="9" spans="1:40" ht="27" customHeight="1">
      <c r="A9" s="100" t="s">
        <v>15</v>
      </c>
      <c r="B9" s="7" t="s">
        <v>24</v>
      </c>
      <c r="C9" s="103">
        <f>计数表!J17</f>
        <v>0.47041000000000005</v>
      </c>
      <c r="D9" s="22">
        <f t="shared" ref="D9:D10" si="1">IFERROR(AVERAGE(E9:AH9),0)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7"/>
    </row>
    <row r="10" spans="1:40" ht="27" customHeight="1">
      <c r="A10" s="100" t="s">
        <v>16</v>
      </c>
      <c r="B10" s="7" t="s">
        <v>24</v>
      </c>
      <c r="C10" s="103">
        <f>计数表!J26</f>
        <v>0.62744444444444436</v>
      </c>
      <c r="D10" s="22">
        <f t="shared" si="1"/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7"/>
    </row>
    <row r="11" spans="1:40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78"/>
      <c r="AI11" s="84"/>
      <c r="AJ11" s="84"/>
      <c r="AK11" s="95"/>
      <c r="AL11" s="95"/>
      <c r="AM11" s="95"/>
      <c r="AN11" s="95"/>
    </row>
    <row r="12" spans="1:40" ht="30" customHeight="1">
      <c r="A12" s="32" t="s">
        <v>28</v>
      </c>
      <c r="B12" s="7" t="s">
        <v>57</v>
      </c>
      <c r="C12" s="7">
        <f>D12+'8月份'!C12</f>
        <v>3364900</v>
      </c>
      <c r="D12" s="7">
        <f>SUM(E12:AH12)</f>
        <v>0</v>
      </c>
      <c r="E12" s="65">
        <f t="shared" ref="E12:AH12" si="2">E22+E25</f>
        <v>0</v>
      </c>
      <c r="F12" s="65">
        <f t="shared" si="2"/>
        <v>0</v>
      </c>
      <c r="G12" s="65">
        <f t="shared" si="2"/>
        <v>0</v>
      </c>
      <c r="H12" s="65">
        <f t="shared" si="2"/>
        <v>0</v>
      </c>
      <c r="I12" s="65">
        <f t="shared" si="2"/>
        <v>0</v>
      </c>
      <c r="J12" s="65">
        <f t="shared" si="2"/>
        <v>0</v>
      </c>
      <c r="K12" s="65">
        <f t="shared" si="2"/>
        <v>0</v>
      </c>
      <c r="L12" s="65">
        <f t="shared" si="2"/>
        <v>0</v>
      </c>
      <c r="M12" s="65">
        <f t="shared" si="2"/>
        <v>0</v>
      </c>
      <c r="N12" s="65">
        <f t="shared" si="2"/>
        <v>0</v>
      </c>
      <c r="O12" s="65">
        <f t="shared" si="2"/>
        <v>0</v>
      </c>
      <c r="P12" s="65">
        <f t="shared" si="2"/>
        <v>0</v>
      </c>
      <c r="Q12" s="65">
        <f t="shared" si="2"/>
        <v>0</v>
      </c>
      <c r="R12" s="65">
        <f t="shared" si="2"/>
        <v>0</v>
      </c>
      <c r="S12" s="65">
        <f t="shared" si="2"/>
        <v>0</v>
      </c>
      <c r="T12" s="65">
        <f t="shared" si="2"/>
        <v>0</v>
      </c>
      <c r="U12" s="65">
        <f t="shared" si="2"/>
        <v>0</v>
      </c>
      <c r="V12" s="65">
        <f t="shared" si="2"/>
        <v>0</v>
      </c>
      <c r="W12" s="65">
        <f t="shared" si="2"/>
        <v>0</v>
      </c>
      <c r="X12" s="65">
        <f t="shared" si="2"/>
        <v>0</v>
      </c>
      <c r="Y12" s="65">
        <f t="shared" si="2"/>
        <v>0</v>
      </c>
      <c r="Z12" s="65">
        <f t="shared" si="2"/>
        <v>0</v>
      </c>
      <c r="AA12" s="65">
        <f t="shared" si="2"/>
        <v>0</v>
      </c>
      <c r="AB12" s="65">
        <f t="shared" si="2"/>
        <v>0</v>
      </c>
      <c r="AC12" s="65">
        <f t="shared" si="2"/>
        <v>0</v>
      </c>
      <c r="AD12" s="65">
        <f t="shared" si="2"/>
        <v>0</v>
      </c>
      <c r="AE12" s="65">
        <f t="shared" si="2"/>
        <v>0</v>
      </c>
      <c r="AF12" s="65">
        <f t="shared" si="2"/>
        <v>0</v>
      </c>
      <c r="AG12" s="7">
        <f t="shared" si="2"/>
        <v>0</v>
      </c>
      <c r="AH12" s="23">
        <f t="shared" si="2"/>
        <v>0</v>
      </c>
    </row>
    <row r="13" spans="1:40" s="8" customFormat="1" ht="30" customHeight="1">
      <c r="A13" s="26" t="s">
        <v>29</v>
      </c>
      <c r="B13" s="7" t="s">
        <v>57</v>
      </c>
      <c r="C13" s="7">
        <f>D13+'8月份'!C13</f>
        <v>230308</v>
      </c>
      <c r="D13" s="7">
        <f>SUM(E13:AH13)</f>
        <v>0</v>
      </c>
      <c r="E13" s="65">
        <f t="shared" ref="E13:AH13" si="3">E12-E14</f>
        <v>0</v>
      </c>
      <c r="F13" s="65">
        <f t="shared" si="3"/>
        <v>0</v>
      </c>
      <c r="G13" s="65">
        <f t="shared" si="3"/>
        <v>0</v>
      </c>
      <c r="H13" s="65">
        <f t="shared" si="3"/>
        <v>0</v>
      </c>
      <c r="I13" s="65">
        <f t="shared" si="3"/>
        <v>0</v>
      </c>
      <c r="J13" s="65">
        <f t="shared" si="3"/>
        <v>0</v>
      </c>
      <c r="K13" s="65">
        <f t="shared" si="3"/>
        <v>0</v>
      </c>
      <c r="L13" s="65">
        <f t="shared" si="3"/>
        <v>0</v>
      </c>
      <c r="M13" s="65">
        <f t="shared" si="3"/>
        <v>0</v>
      </c>
      <c r="N13" s="65">
        <f t="shared" si="3"/>
        <v>0</v>
      </c>
      <c r="O13" s="65">
        <f t="shared" si="3"/>
        <v>0</v>
      </c>
      <c r="P13" s="65">
        <f t="shared" si="3"/>
        <v>0</v>
      </c>
      <c r="Q13" s="65">
        <f t="shared" si="3"/>
        <v>0</v>
      </c>
      <c r="R13" s="65">
        <f t="shared" si="3"/>
        <v>0</v>
      </c>
      <c r="S13" s="65">
        <f t="shared" si="3"/>
        <v>0</v>
      </c>
      <c r="T13" s="65">
        <f t="shared" si="3"/>
        <v>0</v>
      </c>
      <c r="U13" s="65">
        <f t="shared" si="3"/>
        <v>0</v>
      </c>
      <c r="V13" s="65">
        <f t="shared" si="3"/>
        <v>0</v>
      </c>
      <c r="W13" s="65">
        <f t="shared" si="3"/>
        <v>0</v>
      </c>
      <c r="X13" s="65">
        <f t="shared" si="3"/>
        <v>0</v>
      </c>
      <c r="Y13" s="65">
        <f t="shared" si="3"/>
        <v>0</v>
      </c>
      <c r="Z13" s="65">
        <f t="shared" si="3"/>
        <v>0</v>
      </c>
      <c r="AA13" s="65">
        <f t="shared" si="3"/>
        <v>0</v>
      </c>
      <c r="AB13" s="65">
        <f t="shared" si="3"/>
        <v>0</v>
      </c>
      <c r="AC13" s="65">
        <f t="shared" si="3"/>
        <v>0</v>
      </c>
      <c r="AD13" s="65">
        <f t="shared" si="3"/>
        <v>0</v>
      </c>
      <c r="AE13" s="65">
        <f t="shared" si="3"/>
        <v>0</v>
      </c>
      <c r="AF13" s="65">
        <f t="shared" si="3"/>
        <v>0</v>
      </c>
      <c r="AG13" s="65">
        <f t="shared" si="3"/>
        <v>0</v>
      </c>
      <c r="AH13" s="79">
        <f t="shared" si="3"/>
        <v>0</v>
      </c>
      <c r="AI13" s="85"/>
      <c r="AJ13" s="85"/>
      <c r="AK13" s="96"/>
      <c r="AL13" s="96"/>
      <c r="AM13" s="96"/>
      <c r="AN13" s="96"/>
    </row>
    <row r="14" spans="1:40" s="8" customFormat="1" ht="27" customHeight="1">
      <c r="A14" s="101" t="s">
        <v>30</v>
      </c>
      <c r="B14" s="7" t="s">
        <v>57</v>
      </c>
      <c r="C14" s="7">
        <f>D14+'8月份'!C14</f>
        <v>3134592</v>
      </c>
      <c r="D14" s="7">
        <f>SUM(E14:AH14)</f>
        <v>0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76"/>
      <c r="AI14" s="85"/>
      <c r="AJ14" s="85"/>
      <c r="AK14" s="96"/>
      <c r="AL14" s="96"/>
      <c r="AM14" s="96"/>
      <c r="AN14" s="96"/>
    </row>
    <row r="15" spans="1:40" s="8" customFormat="1" ht="27" customHeight="1">
      <c r="A15" s="101" t="s">
        <v>98</v>
      </c>
      <c r="B15" s="7" t="s">
        <v>57</v>
      </c>
      <c r="C15" s="7">
        <f>D15+'8月份'!C15</f>
        <v>318976</v>
      </c>
      <c r="D15" s="7">
        <f>SUM(E15:AH15)</f>
        <v>0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76"/>
      <c r="AI15" s="85"/>
      <c r="AJ15" s="85"/>
      <c r="AK15" s="96"/>
      <c r="AL15" s="96"/>
      <c r="AM15" s="96"/>
      <c r="AN15" s="96"/>
    </row>
    <row r="16" spans="1:40" s="8" customFormat="1" ht="27" customHeight="1">
      <c r="A16" s="101" t="s">
        <v>99</v>
      </c>
      <c r="B16" s="7" t="s">
        <v>57</v>
      </c>
      <c r="C16" s="7">
        <f>D16+'8月份'!C16</f>
        <v>756</v>
      </c>
      <c r="D16" s="7">
        <f>SUM(E16:AH16)</f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76"/>
      <c r="AI16" s="85"/>
      <c r="AJ16" s="85"/>
      <c r="AK16" s="96"/>
      <c r="AL16" s="96"/>
      <c r="AM16" s="96"/>
      <c r="AN16" s="96"/>
    </row>
    <row r="17" spans="1:41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58"/>
      <c r="AI17" s="83"/>
      <c r="AJ17" s="83"/>
      <c r="AK17" s="94"/>
      <c r="AL17" s="94"/>
      <c r="AM17" s="94"/>
      <c r="AN17" s="94"/>
    </row>
    <row r="18" spans="1:41" ht="27" customHeight="1">
      <c r="A18" s="28" t="s">
        <v>1</v>
      </c>
      <c r="B18" s="5" t="s">
        <v>12</v>
      </c>
      <c r="C18" s="103">
        <f>计数表!J35</f>
        <v>6.9011307188825227E-2</v>
      </c>
      <c r="D18" s="22">
        <f>IFERROR(AVERAGEIF(E18:AI18,"&lt;&gt;0"),0)</f>
        <v>0</v>
      </c>
      <c r="E18" s="22">
        <f>IF(E12,E13/E12,0)</f>
        <v>0</v>
      </c>
      <c r="F18" s="22">
        <f>IF(F12,F13/F12,0)</f>
        <v>0</v>
      </c>
      <c r="G18" s="22">
        <f t="shared" ref="G18:AH18" si="4">IF(G12,G13/G12,0)</f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2">
        <f t="shared" si="4"/>
        <v>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4"/>
        <v>0</v>
      </c>
      <c r="AA18" s="22">
        <f t="shared" si="4"/>
        <v>0</v>
      </c>
      <c r="AB18" s="22">
        <f t="shared" si="4"/>
        <v>0</v>
      </c>
      <c r="AC18" s="22">
        <f t="shared" si="4"/>
        <v>0</v>
      </c>
      <c r="AD18" s="22">
        <f t="shared" si="4"/>
        <v>0</v>
      </c>
      <c r="AE18" s="22">
        <f t="shared" si="4"/>
        <v>0</v>
      </c>
      <c r="AF18" s="22">
        <f t="shared" si="4"/>
        <v>0</v>
      </c>
      <c r="AG18" s="22">
        <f t="shared" si="4"/>
        <v>0</v>
      </c>
      <c r="AH18" s="22">
        <f t="shared" si="4"/>
        <v>0</v>
      </c>
    </row>
    <row r="19" spans="1:41" ht="28.5" customHeight="1">
      <c r="A19" s="28" t="s">
        <v>23</v>
      </c>
      <c r="B19" s="5" t="s">
        <v>13</v>
      </c>
      <c r="C19" s="7">
        <f>计数表!J44</f>
        <v>1.9576903392940386</v>
      </c>
      <c r="D19" s="63">
        <f>IFERROR(AVERAGEIF(E19:AI19,"&lt;&gt;0"),0)</f>
        <v>0</v>
      </c>
      <c r="E19" s="20">
        <f>IF(E7,E12/E7,0)</f>
        <v>0</v>
      </c>
      <c r="F19" s="20">
        <f t="shared" ref="F19:AH19" si="5">IF(F7,F12/F7,0)</f>
        <v>0</v>
      </c>
      <c r="G19" s="20">
        <f t="shared" si="5"/>
        <v>0</v>
      </c>
      <c r="H19" s="20">
        <f t="shared" si="5"/>
        <v>0</v>
      </c>
      <c r="I19" s="20">
        <f t="shared" si="5"/>
        <v>0</v>
      </c>
      <c r="J19" s="20">
        <f t="shared" si="5"/>
        <v>0</v>
      </c>
      <c r="K19" s="20">
        <f t="shared" si="5"/>
        <v>0</v>
      </c>
      <c r="L19" s="20">
        <f t="shared" si="5"/>
        <v>0</v>
      </c>
      <c r="M19" s="20">
        <f t="shared" si="5"/>
        <v>0</v>
      </c>
      <c r="N19" s="20">
        <f t="shared" si="5"/>
        <v>0</v>
      </c>
      <c r="O19" s="20">
        <f t="shared" si="5"/>
        <v>0</v>
      </c>
      <c r="P19" s="20">
        <f t="shared" si="5"/>
        <v>0</v>
      </c>
      <c r="Q19" s="20">
        <f t="shared" si="5"/>
        <v>0</v>
      </c>
      <c r="R19" s="20">
        <f t="shared" si="5"/>
        <v>0</v>
      </c>
      <c r="S19" s="20">
        <f t="shared" si="5"/>
        <v>0</v>
      </c>
      <c r="T19" s="20">
        <f t="shared" si="5"/>
        <v>0</v>
      </c>
      <c r="U19" s="20">
        <f t="shared" si="5"/>
        <v>0</v>
      </c>
      <c r="V19" s="20">
        <f t="shared" si="5"/>
        <v>0</v>
      </c>
      <c r="W19" s="20">
        <f>IF(W7,W12/W7,0)</f>
        <v>0</v>
      </c>
      <c r="X19" s="20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0</v>
      </c>
      <c r="AD19" s="20">
        <f t="shared" si="5"/>
        <v>0</v>
      </c>
      <c r="AE19" s="20">
        <f t="shared" si="5"/>
        <v>0</v>
      </c>
      <c r="AF19" s="20">
        <f t="shared" si="5"/>
        <v>0</v>
      </c>
      <c r="AG19" s="20">
        <f t="shared" si="5"/>
        <v>0</v>
      </c>
      <c r="AH19" s="20">
        <f t="shared" si="5"/>
        <v>0</v>
      </c>
    </row>
    <row r="20" spans="1:41" ht="30.75" customHeight="1">
      <c r="A20" s="100" t="s">
        <v>22</v>
      </c>
      <c r="B20" s="5" t="s">
        <v>32</v>
      </c>
      <c r="C20" s="7">
        <f>MAX(D20,'8月份'!C20)</f>
        <v>1866</v>
      </c>
      <c r="D20" s="7">
        <f>MAX(E20:AH20)</f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76"/>
    </row>
    <row r="21" spans="1:41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60"/>
      <c r="AI21" s="83"/>
      <c r="AJ21" s="83"/>
      <c r="AK21" s="94"/>
      <c r="AL21" s="94"/>
      <c r="AM21" s="94"/>
      <c r="AN21" s="94"/>
    </row>
    <row r="22" spans="1:41" s="21" customFormat="1" ht="27" customHeight="1">
      <c r="A22" s="91" t="s">
        <v>25</v>
      </c>
      <c r="B22" s="7" t="s">
        <v>57</v>
      </c>
      <c r="C22" s="7">
        <f>D22+'8月份'!C22</f>
        <v>1826000</v>
      </c>
      <c r="D22" s="7">
        <f>SUM(E22:AH22)</f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76"/>
      <c r="AI22" s="86"/>
      <c r="AJ22" s="86"/>
      <c r="AK22" s="97"/>
      <c r="AL22" s="97"/>
      <c r="AM22" s="97"/>
      <c r="AN22" s="97"/>
    </row>
    <row r="23" spans="1:41" s="4" customFormat="1" ht="27" customHeight="1">
      <c r="A23" s="92" t="s">
        <v>26</v>
      </c>
      <c r="B23" s="3" t="s">
        <v>0</v>
      </c>
      <c r="C23" s="7">
        <f>D23+'8月份'!C23</f>
        <v>1930.15</v>
      </c>
      <c r="D23" s="7">
        <f>SUM(E23:AH23)</f>
        <v>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87"/>
      <c r="AJ23" s="87"/>
      <c r="AK23" s="98"/>
      <c r="AL23" s="98"/>
      <c r="AM23" s="98"/>
      <c r="AN23" s="98"/>
    </row>
    <row r="24" spans="1:41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61"/>
      <c r="AI24" s="83"/>
      <c r="AJ24" s="83"/>
      <c r="AK24" s="94"/>
      <c r="AL24" s="94"/>
      <c r="AM24" s="94"/>
      <c r="AN24" s="94"/>
    </row>
    <row r="25" spans="1:41" s="21" customFormat="1" ht="27" customHeight="1">
      <c r="A25" s="91" t="s">
        <v>25</v>
      </c>
      <c r="B25" s="7" t="s">
        <v>57</v>
      </c>
      <c r="C25" s="7">
        <f>D25+'8月份'!C25</f>
        <v>1538900</v>
      </c>
      <c r="D25" s="7">
        <f>SUM(E25:AH25)</f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76"/>
      <c r="AI25" s="86"/>
      <c r="AJ25" s="86"/>
      <c r="AK25" s="97"/>
      <c r="AL25" s="97"/>
      <c r="AM25" s="97"/>
      <c r="AN25" s="97"/>
    </row>
    <row r="26" spans="1:41" s="4" customFormat="1" ht="27" customHeight="1">
      <c r="A26" s="92" t="s">
        <v>26</v>
      </c>
      <c r="B26" s="3" t="s">
        <v>0</v>
      </c>
      <c r="C26" s="7">
        <f>D26+'8月份'!C26</f>
        <v>1690.6999999999998</v>
      </c>
      <c r="D26" s="7">
        <f>SUM(E26:AH26)</f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87"/>
      <c r="AJ26" s="87"/>
      <c r="AK26" s="98"/>
      <c r="AL26" s="98"/>
      <c r="AM26" s="98"/>
      <c r="AN26" s="98"/>
    </row>
    <row r="27" spans="1:41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78"/>
      <c r="AI27" s="89"/>
      <c r="AJ27" s="89"/>
      <c r="AK27" s="89"/>
      <c r="AL27" s="89"/>
      <c r="AM27" s="89"/>
      <c r="AN27" s="89"/>
      <c r="AO27" s="51"/>
    </row>
    <row r="28" spans="1:41" s="34" customFormat="1" ht="27" customHeight="1">
      <c r="A28" s="91" t="s">
        <v>55</v>
      </c>
      <c r="B28" s="6" t="s">
        <v>31</v>
      </c>
      <c r="C28" s="7">
        <f>D28+'8月份'!C28</f>
        <v>900.55</v>
      </c>
      <c r="D28" s="7">
        <f>SUM(E28:AH28)</f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76"/>
      <c r="AI28" s="89"/>
      <c r="AJ28" s="89"/>
      <c r="AK28" s="89"/>
      <c r="AL28" s="89"/>
      <c r="AM28" s="89"/>
      <c r="AN28" s="89"/>
      <c r="AO28" s="35"/>
    </row>
    <row r="29" spans="1:41" s="34" customFormat="1" ht="27" customHeight="1">
      <c r="A29" s="92" t="s">
        <v>26</v>
      </c>
      <c r="B29" s="3" t="s">
        <v>0</v>
      </c>
      <c r="C29" s="7">
        <f>D29+'8月份'!C29</f>
        <v>2271.5500000000002</v>
      </c>
      <c r="D29" s="7">
        <f>SUM(E29:AH29)</f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89"/>
      <c r="AJ29" s="89"/>
      <c r="AK29" s="89"/>
      <c r="AL29" s="89"/>
      <c r="AM29" s="89"/>
      <c r="AN29" s="89"/>
      <c r="AO29" s="35"/>
    </row>
    <row r="30" spans="1:41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78"/>
      <c r="AI30" s="85"/>
      <c r="AJ30" s="85"/>
      <c r="AK30" s="96"/>
      <c r="AL30" s="96"/>
      <c r="AM30" s="96"/>
      <c r="AN30" s="96"/>
    </row>
    <row r="31" spans="1:41" ht="29.25" customHeight="1">
      <c r="A31" s="100" t="s">
        <v>9</v>
      </c>
      <c r="B31" s="6" t="s">
        <v>31</v>
      </c>
      <c r="C31" s="7">
        <f>D31+'8月份'!C31</f>
        <v>1601</v>
      </c>
      <c r="D31" s="7">
        <f>SUM(E31:AH31)</f>
        <v>0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76"/>
    </row>
    <row r="32" spans="1:41" s="8" customFormat="1" ht="27" customHeight="1">
      <c r="A32" s="100" t="s">
        <v>3</v>
      </c>
      <c r="B32" s="6" t="s">
        <v>31</v>
      </c>
      <c r="C32" s="7">
        <f>D32+'8月份'!C32</f>
        <v>878</v>
      </c>
      <c r="D32" s="7">
        <f>SUM(E32:AH32)</f>
        <v>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76"/>
      <c r="AI32" s="85"/>
      <c r="AJ32" s="85"/>
      <c r="AK32" s="96"/>
      <c r="AL32" s="96"/>
      <c r="AM32" s="96"/>
      <c r="AN32" s="96"/>
    </row>
    <row r="33" spans="1:40" s="37" customFormat="1" ht="91.5" customHeight="1" thickBot="1">
      <c r="A33" s="102" t="s">
        <v>27</v>
      </c>
      <c r="B33" s="80"/>
      <c r="C33" s="80"/>
      <c r="D33" s="80"/>
      <c r="E33" s="81"/>
      <c r="F33" s="108"/>
      <c r="G33" s="129"/>
      <c r="H33" s="81"/>
      <c r="I33" s="81"/>
      <c r="J33" s="81"/>
      <c r="K33" s="81"/>
      <c r="L33" s="81"/>
      <c r="M33" s="81"/>
      <c r="N33" s="81"/>
      <c r="O33" s="81"/>
      <c r="P33" s="81"/>
      <c r="Q33" s="108"/>
      <c r="R33" s="81"/>
      <c r="S33" s="81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83"/>
      <c r="AJ33" s="83"/>
      <c r="AK33" s="94"/>
      <c r="AL33" s="94"/>
      <c r="AM33" s="94"/>
      <c r="AN33" s="94"/>
    </row>
    <row r="34" spans="1:40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</row>
    <row r="35" spans="1:40" s="70" customFormat="1" ht="15" thickBo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10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88"/>
      <c r="AJ35" s="88"/>
      <c r="AK35" s="99"/>
      <c r="AL35" s="99"/>
      <c r="AM35" s="99"/>
      <c r="AN35" s="99"/>
    </row>
    <row r="36" spans="1:40" s="70" customFormat="1" ht="15.75" thickTop="1" thickBot="1">
      <c r="A36" s="66" t="s">
        <v>62</v>
      </c>
      <c r="B36" s="67"/>
      <c r="C36" s="66"/>
      <c r="D36" s="66"/>
      <c r="E36" s="66"/>
      <c r="F36" s="66"/>
      <c r="G36" s="128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130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88"/>
      <c r="AJ36" s="88"/>
      <c r="AK36" s="99"/>
      <c r="AL36" s="99"/>
      <c r="AM36" s="99"/>
      <c r="AN36" s="99"/>
    </row>
    <row r="37" spans="1:40" s="70" customFormat="1" ht="15" thickTop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88"/>
      <c r="AJ37" s="88"/>
      <c r="AK37" s="99"/>
      <c r="AL37" s="99"/>
      <c r="AM37" s="99"/>
      <c r="AN37" s="99"/>
    </row>
    <row r="38" spans="1:40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88"/>
      <c r="AJ38" s="88"/>
      <c r="AK38" s="99"/>
      <c r="AL38" s="99"/>
      <c r="AM38" s="99"/>
      <c r="AN38" s="99"/>
    </row>
    <row r="39" spans="1:40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88"/>
      <c r="AJ39" s="88"/>
      <c r="AK39" s="99"/>
      <c r="AL39" s="99"/>
      <c r="AM39" s="99"/>
      <c r="AN39" s="99"/>
    </row>
    <row r="40" spans="1:40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88"/>
      <c r="AJ40" s="88"/>
      <c r="AK40" s="99"/>
      <c r="AL40" s="99"/>
      <c r="AM40" s="99"/>
      <c r="AN40" s="99"/>
    </row>
    <row r="41" spans="1:40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</row>
    <row r="42" spans="1:40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</row>
    <row r="43" spans="1:40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</row>
    <row r="44" spans="1:40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</row>
    <row r="45" spans="1:40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</row>
    <row r="46" spans="1:40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</row>
    <row r="47" spans="1:40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</row>
    <row r="48" spans="1:40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</row>
    <row r="49" spans="1:34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</row>
    <row r="50" spans="1:34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</row>
    <row r="51" spans="1:34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</row>
    <row r="52" spans="1:34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</row>
    <row r="53" spans="1:34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</row>
    <row r="54" spans="1:34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</row>
    <row r="55" spans="1:34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</row>
    <row r="56" spans="1:34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</row>
    <row r="57" spans="1:34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</row>
    <row r="58" spans="1:34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</row>
    <row r="59" spans="1:34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</row>
    <row r="60" spans="1:34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</row>
    <row r="61" spans="1:34">
      <c r="AD61" s="19"/>
    </row>
    <row r="62" spans="1:34">
      <c r="AD62" s="19"/>
    </row>
    <row r="63" spans="1:34">
      <c r="AD63" s="19"/>
    </row>
    <row r="64" spans="1:34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5">
    <mergeCell ref="AH2:AH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H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3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356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I12" sqref="E12:AI12"/>
    </sheetView>
  </sheetViews>
  <sheetFormatPr defaultRowHeight="14.25"/>
  <cols>
    <col min="1" max="1" width="26" style="2" customWidth="1"/>
    <col min="2" max="2" width="7.5" style="17" bestFit="1" customWidth="1"/>
    <col min="3" max="3" width="12.125" style="17" customWidth="1"/>
    <col min="4" max="4" width="10.5" style="17" bestFit="1" customWidth="1"/>
    <col min="5" max="5" width="10.5" style="14" bestFit="1" customWidth="1"/>
    <col min="6" max="10" width="10.5" style="2" bestFit="1" customWidth="1"/>
    <col min="11" max="15" width="10.5" style="18" bestFit="1" customWidth="1"/>
    <col min="16" max="17" width="10.5" style="2" bestFit="1" customWidth="1"/>
    <col min="18" max="18" width="12.75" style="18" bestFit="1" customWidth="1"/>
    <col min="19" max="31" width="10.5" style="2" bestFit="1" customWidth="1"/>
    <col min="32" max="32" width="10.5" style="18" bestFit="1" customWidth="1"/>
    <col min="33" max="35" width="10.5" style="2" bestFit="1" customWidth="1"/>
    <col min="36" max="37" width="9" style="83"/>
    <col min="38" max="41" width="9" style="94"/>
    <col min="42" max="16384" width="9" style="2"/>
  </cols>
  <sheetData>
    <row r="1" spans="1:41" ht="45.75" customHeight="1" thickBot="1">
      <c r="A1" s="146" t="s">
        <v>120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1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  <c r="AI2" s="144" t="s">
        <v>93</v>
      </c>
    </row>
    <row r="3" spans="1:41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</row>
    <row r="4" spans="1:41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56"/>
      <c r="AJ4" s="83"/>
      <c r="AK4" s="83"/>
      <c r="AL4" s="94"/>
      <c r="AM4" s="94"/>
      <c r="AN4" s="94"/>
      <c r="AO4" s="94"/>
    </row>
    <row r="5" spans="1:41" ht="27" customHeight="1">
      <c r="A5" s="31" t="s">
        <v>45</v>
      </c>
      <c r="B5" s="7" t="s">
        <v>58</v>
      </c>
      <c r="C5" s="7">
        <f>D5+'9月份'!C5</f>
        <v>1781717</v>
      </c>
      <c r="D5" s="7">
        <f>SUM(E5:AI5)</f>
        <v>27068</v>
      </c>
      <c r="E5" s="7">
        <f>E6+E7</f>
        <v>0</v>
      </c>
      <c r="F5" s="7">
        <f t="shared" ref="F5:AI5" si="0">F6+F7</f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v>13700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v>13368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23">
        <f t="shared" si="0"/>
        <v>0</v>
      </c>
    </row>
    <row r="6" spans="1:41" ht="27" customHeight="1">
      <c r="A6" s="100" t="s">
        <v>2</v>
      </c>
      <c r="B6" s="7" t="s">
        <v>58</v>
      </c>
      <c r="C6" s="7">
        <f>D6+'9月份'!C6</f>
        <v>2881</v>
      </c>
      <c r="D6" s="7">
        <f>SUM(E6:AI6)</f>
        <v>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76"/>
    </row>
    <row r="7" spans="1:41" ht="27" customHeight="1">
      <c r="A7" s="100" t="s">
        <v>14</v>
      </c>
      <c r="B7" s="7" t="s">
        <v>58</v>
      </c>
      <c r="C7" s="7">
        <f>D7+'9月份'!C7</f>
        <v>1738257</v>
      </c>
      <c r="D7" s="7">
        <f>SUM(E7:AI7)</f>
        <v>0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76"/>
    </row>
    <row r="8" spans="1:41" ht="27" customHeight="1">
      <c r="A8" s="100" t="s">
        <v>21</v>
      </c>
      <c r="B8" s="7" t="s">
        <v>24</v>
      </c>
      <c r="C8" s="103">
        <f>计数表!K8</f>
        <v>0.53803000000000001</v>
      </c>
      <c r="D8" s="22">
        <f>IFERROR(AVERAGE(E8:AI8),0)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7"/>
    </row>
    <row r="9" spans="1:41" ht="27" customHeight="1">
      <c r="A9" s="100" t="s">
        <v>15</v>
      </c>
      <c r="B9" s="7" t="s">
        <v>24</v>
      </c>
      <c r="C9" s="103">
        <f>计数表!K17</f>
        <v>0.47041000000000005</v>
      </c>
      <c r="D9" s="22">
        <f t="shared" ref="D9:D10" si="1">IFERROR(AVERAGE(E9:AI9),0)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7"/>
    </row>
    <row r="10" spans="1:41" ht="27" customHeight="1">
      <c r="A10" s="100" t="s">
        <v>16</v>
      </c>
      <c r="B10" s="7" t="s">
        <v>24</v>
      </c>
      <c r="C10" s="103">
        <f>计数表!K26</f>
        <v>0.62744444444444436</v>
      </c>
      <c r="D10" s="22">
        <f t="shared" si="1"/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7"/>
    </row>
    <row r="11" spans="1:41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40"/>
      <c r="AI11" s="78"/>
      <c r="AJ11" s="84"/>
      <c r="AK11" s="84"/>
      <c r="AL11" s="95"/>
      <c r="AM11" s="95"/>
      <c r="AN11" s="95"/>
      <c r="AO11" s="95"/>
    </row>
    <row r="12" spans="1:41" ht="30" customHeight="1">
      <c r="A12" s="32" t="s">
        <v>28</v>
      </c>
      <c r="B12" s="7" t="s">
        <v>57</v>
      </c>
      <c r="C12" s="7">
        <f>D12+'9月份'!C12</f>
        <v>3364900</v>
      </c>
      <c r="D12" s="7">
        <f>SUM(E12:AI12)</f>
        <v>0</v>
      </c>
      <c r="E12" s="65">
        <f t="shared" ref="E12:AI12" si="2">E22+E25</f>
        <v>0</v>
      </c>
      <c r="F12" s="65">
        <f t="shared" si="2"/>
        <v>0</v>
      </c>
      <c r="G12" s="65">
        <f t="shared" si="2"/>
        <v>0</v>
      </c>
      <c r="H12" s="65">
        <f t="shared" si="2"/>
        <v>0</v>
      </c>
      <c r="I12" s="65">
        <f t="shared" si="2"/>
        <v>0</v>
      </c>
      <c r="J12" s="65">
        <f t="shared" si="2"/>
        <v>0</v>
      </c>
      <c r="K12" s="65">
        <f t="shared" si="2"/>
        <v>0</v>
      </c>
      <c r="L12" s="65">
        <f t="shared" si="2"/>
        <v>0</v>
      </c>
      <c r="M12" s="65">
        <f t="shared" si="2"/>
        <v>0</v>
      </c>
      <c r="N12" s="65">
        <f t="shared" si="2"/>
        <v>0</v>
      </c>
      <c r="O12" s="65">
        <f t="shared" si="2"/>
        <v>0</v>
      </c>
      <c r="P12" s="65">
        <f t="shared" si="2"/>
        <v>0</v>
      </c>
      <c r="Q12" s="65">
        <f t="shared" si="2"/>
        <v>0</v>
      </c>
      <c r="R12" s="65">
        <f t="shared" si="2"/>
        <v>0</v>
      </c>
      <c r="S12" s="65">
        <f t="shared" si="2"/>
        <v>0</v>
      </c>
      <c r="T12" s="65">
        <f t="shared" si="2"/>
        <v>0</v>
      </c>
      <c r="U12" s="65">
        <f t="shared" si="2"/>
        <v>0</v>
      </c>
      <c r="V12" s="65">
        <f t="shared" si="2"/>
        <v>0</v>
      </c>
      <c r="W12" s="65">
        <f t="shared" si="2"/>
        <v>0</v>
      </c>
      <c r="X12" s="65">
        <f t="shared" si="2"/>
        <v>0</v>
      </c>
      <c r="Y12" s="65">
        <f t="shared" si="2"/>
        <v>0</v>
      </c>
      <c r="Z12" s="65">
        <f t="shared" si="2"/>
        <v>0</v>
      </c>
      <c r="AA12" s="65">
        <f t="shared" si="2"/>
        <v>0</v>
      </c>
      <c r="AB12" s="65">
        <f t="shared" si="2"/>
        <v>0</v>
      </c>
      <c r="AC12" s="65">
        <f t="shared" si="2"/>
        <v>0</v>
      </c>
      <c r="AD12" s="65">
        <f t="shared" si="2"/>
        <v>0</v>
      </c>
      <c r="AE12" s="65">
        <f t="shared" si="2"/>
        <v>0</v>
      </c>
      <c r="AF12" s="65">
        <f t="shared" si="2"/>
        <v>0</v>
      </c>
      <c r="AG12" s="65">
        <f t="shared" si="2"/>
        <v>0</v>
      </c>
      <c r="AH12" s="65">
        <f t="shared" si="2"/>
        <v>0</v>
      </c>
      <c r="AI12" s="65">
        <f t="shared" si="2"/>
        <v>0</v>
      </c>
    </row>
    <row r="13" spans="1:41" s="8" customFormat="1" ht="30" customHeight="1">
      <c r="A13" s="26" t="s">
        <v>29</v>
      </c>
      <c r="B13" s="7" t="s">
        <v>57</v>
      </c>
      <c r="C13" s="7">
        <f>D13+'9月份'!C13</f>
        <v>230308</v>
      </c>
      <c r="D13" s="7">
        <f>SUM(E13:AI13)</f>
        <v>0</v>
      </c>
      <c r="E13" s="65">
        <f t="shared" ref="E13:AI13" si="3">E12-E14</f>
        <v>0</v>
      </c>
      <c r="F13" s="65">
        <f t="shared" si="3"/>
        <v>0</v>
      </c>
      <c r="G13" s="65">
        <f t="shared" si="3"/>
        <v>0</v>
      </c>
      <c r="H13" s="65">
        <f t="shared" si="3"/>
        <v>0</v>
      </c>
      <c r="I13" s="65">
        <f t="shared" si="3"/>
        <v>0</v>
      </c>
      <c r="J13" s="65">
        <f t="shared" si="3"/>
        <v>0</v>
      </c>
      <c r="K13" s="65">
        <f t="shared" si="3"/>
        <v>0</v>
      </c>
      <c r="L13" s="65">
        <f t="shared" si="3"/>
        <v>0</v>
      </c>
      <c r="M13" s="65">
        <f t="shared" si="3"/>
        <v>0</v>
      </c>
      <c r="N13" s="65">
        <f t="shared" si="3"/>
        <v>0</v>
      </c>
      <c r="O13" s="65">
        <f t="shared" si="3"/>
        <v>0</v>
      </c>
      <c r="P13" s="65">
        <f t="shared" si="3"/>
        <v>0</v>
      </c>
      <c r="Q13" s="65">
        <f t="shared" si="3"/>
        <v>0</v>
      </c>
      <c r="R13" s="65">
        <f t="shared" si="3"/>
        <v>0</v>
      </c>
      <c r="S13" s="65">
        <f t="shared" si="3"/>
        <v>0</v>
      </c>
      <c r="T13" s="65">
        <f t="shared" si="3"/>
        <v>0</v>
      </c>
      <c r="U13" s="65">
        <f t="shared" si="3"/>
        <v>0</v>
      </c>
      <c r="V13" s="65">
        <f t="shared" si="3"/>
        <v>0</v>
      </c>
      <c r="W13" s="65">
        <f t="shared" si="3"/>
        <v>0</v>
      </c>
      <c r="X13" s="65">
        <f t="shared" si="3"/>
        <v>0</v>
      </c>
      <c r="Y13" s="65">
        <f t="shared" si="3"/>
        <v>0</v>
      </c>
      <c r="Z13" s="65">
        <f t="shared" si="3"/>
        <v>0</v>
      </c>
      <c r="AA13" s="65">
        <f t="shared" si="3"/>
        <v>0</v>
      </c>
      <c r="AB13" s="65">
        <f t="shared" si="3"/>
        <v>0</v>
      </c>
      <c r="AC13" s="65">
        <f t="shared" si="3"/>
        <v>0</v>
      </c>
      <c r="AD13" s="65">
        <f t="shared" si="3"/>
        <v>0</v>
      </c>
      <c r="AE13" s="65">
        <f t="shared" si="3"/>
        <v>0</v>
      </c>
      <c r="AF13" s="65">
        <f t="shared" si="3"/>
        <v>0</v>
      </c>
      <c r="AG13" s="65">
        <f t="shared" si="3"/>
        <v>0</v>
      </c>
      <c r="AH13" s="65">
        <f t="shared" si="3"/>
        <v>0</v>
      </c>
      <c r="AI13" s="79">
        <f t="shared" si="3"/>
        <v>0</v>
      </c>
      <c r="AJ13" s="85"/>
      <c r="AK13" s="85"/>
      <c r="AL13" s="96"/>
      <c r="AM13" s="96"/>
      <c r="AN13" s="96"/>
      <c r="AO13" s="96"/>
    </row>
    <row r="14" spans="1:41" s="8" customFormat="1" ht="27" customHeight="1">
      <c r="A14" s="101" t="s">
        <v>30</v>
      </c>
      <c r="B14" s="7" t="s">
        <v>57</v>
      </c>
      <c r="C14" s="7">
        <f>D14+'9月份'!C14</f>
        <v>3134592</v>
      </c>
      <c r="D14" s="7">
        <f>SUM(E14:AI14)</f>
        <v>0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76"/>
      <c r="AJ14" s="85"/>
      <c r="AK14" s="85"/>
      <c r="AL14" s="96"/>
      <c r="AM14" s="96"/>
      <c r="AN14" s="96"/>
      <c r="AO14" s="96"/>
    </row>
    <row r="15" spans="1:41" s="8" customFormat="1" ht="27" customHeight="1">
      <c r="A15" s="101" t="s">
        <v>98</v>
      </c>
      <c r="B15" s="7" t="s">
        <v>57</v>
      </c>
      <c r="C15" s="7">
        <f>D15+'9月份'!C15</f>
        <v>318976</v>
      </c>
      <c r="D15" s="7">
        <f>SUM(E15:AI15)</f>
        <v>0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76"/>
      <c r="AJ15" s="85"/>
      <c r="AK15" s="85"/>
      <c r="AL15" s="96"/>
      <c r="AM15" s="96"/>
      <c r="AN15" s="96"/>
      <c r="AO15" s="96"/>
    </row>
    <row r="16" spans="1:41" s="8" customFormat="1" ht="27" customHeight="1">
      <c r="A16" s="101" t="s">
        <v>99</v>
      </c>
      <c r="B16" s="7" t="s">
        <v>57</v>
      </c>
      <c r="C16" s="7">
        <f>D16+'9月份'!C16</f>
        <v>756</v>
      </c>
      <c r="D16" s="7">
        <f>SUM(E16:AI16)</f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76"/>
      <c r="AJ16" s="85"/>
      <c r="AK16" s="85"/>
      <c r="AL16" s="96"/>
      <c r="AM16" s="96"/>
      <c r="AN16" s="96"/>
      <c r="AO16" s="96"/>
    </row>
    <row r="17" spans="1:42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58"/>
      <c r="AJ17" s="83"/>
      <c r="AK17" s="83"/>
      <c r="AL17" s="94"/>
      <c r="AM17" s="94"/>
      <c r="AN17" s="94"/>
      <c r="AO17" s="94"/>
    </row>
    <row r="18" spans="1:42" ht="27" customHeight="1">
      <c r="A18" s="28" t="s">
        <v>1</v>
      </c>
      <c r="B18" s="5" t="s">
        <v>12</v>
      </c>
      <c r="C18" s="103">
        <f>计数表!K35</f>
        <v>6.9011307188825227E-2</v>
      </c>
      <c r="D18" s="22">
        <f>IFERROR(AVERAGEIF(E18:AI18,"&lt;&gt;0"),0)</f>
        <v>0</v>
      </c>
      <c r="E18" s="22">
        <f>IF(E12,E13/E12,0)</f>
        <v>0</v>
      </c>
      <c r="F18" s="22">
        <f>IF(F12,F13/F12,0)</f>
        <v>0</v>
      </c>
      <c r="G18" s="22">
        <f t="shared" ref="G18:AI18" si="4">IF(G12,G13/G12,0)</f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2">
        <f t="shared" si="4"/>
        <v>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4"/>
        <v>0</v>
      </c>
      <c r="AA18" s="22">
        <f t="shared" si="4"/>
        <v>0</v>
      </c>
      <c r="AB18" s="22">
        <f t="shared" si="4"/>
        <v>0</v>
      </c>
      <c r="AC18" s="22">
        <f t="shared" si="4"/>
        <v>0</v>
      </c>
      <c r="AD18" s="22">
        <f t="shared" si="4"/>
        <v>0</v>
      </c>
      <c r="AE18" s="22">
        <f t="shared" si="4"/>
        <v>0</v>
      </c>
      <c r="AF18" s="22">
        <f t="shared" si="4"/>
        <v>0</v>
      </c>
      <c r="AG18" s="22">
        <f t="shared" si="4"/>
        <v>0</v>
      </c>
      <c r="AH18" s="22">
        <f t="shared" si="4"/>
        <v>0</v>
      </c>
      <c r="AI18" s="22">
        <f t="shared" si="4"/>
        <v>0</v>
      </c>
    </row>
    <row r="19" spans="1:42" ht="28.5" customHeight="1">
      <c r="A19" s="28" t="s">
        <v>23</v>
      </c>
      <c r="B19" s="5" t="s">
        <v>13</v>
      </c>
      <c r="C19" s="7">
        <f>计数表!K44</f>
        <v>1.9576903392940386</v>
      </c>
      <c r="D19" s="63">
        <f>AVERAGE(E19:AI19)</f>
        <v>0</v>
      </c>
      <c r="E19" s="20">
        <f>IF(E7,E12/E7,0)</f>
        <v>0</v>
      </c>
      <c r="F19" s="20">
        <f t="shared" ref="F19:AI19" si="5">IF(F7,F12/F7,0)</f>
        <v>0</v>
      </c>
      <c r="G19" s="20">
        <f t="shared" si="5"/>
        <v>0</v>
      </c>
      <c r="H19" s="20">
        <f t="shared" si="5"/>
        <v>0</v>
      </c>
      <c r="I19" s="20">
        <f t="shared" si="5"/>
        <v>0</v>
      </c>
      <c r="J19" s="20">
        <f t="shared" si="5"/>
        <v>0</v>
      </c>
      <c r="K19" s="20">
        <f t="shared" si="5"/>
        <v>0</v>
      </c>
      <c r="L19" s="20">
        <f t="shared" si="5"/>
        <v>0</v>
      </c>
      <c r="M19" s="20">
        <f t="shared" si="5"/>
        <v>0</v>
      </c>
      <c r="N19" s="20">
        <f t="shared" si="5"/>
        <v>0</v>
      </c>
      <c r="O19" s="20">
        <f t="shared" si="5"/>
        <v>0</v>
      </c>
      <c r="P19" s="20">
        <f t="shared" si="5"/>
        <v>0</v>
      </c>
      <c r="Q19" s="20">
        <f t="shared" si="5"/>
        <v>0</v>
      </c>
      <c r="R19" s="20">
        <f t="shared" si="5"/>
        <v>0</v>
      </c>
      <c r="S19" s="20">
        <f t="shared" si="5"/>
        <v>0</v>
      </c>
      <c r="T19" s="20">
        <f t="shared" si="5"/>
        <v>0</v>
      </c>
      <c r="U19" s="20">
        <f t="shared" si="5"/>
        <v>0</v>
      </c>
      <c r="V19" s="20">
        <f t="shared" si="5"/>
        <v>0</v>
      </c>
      <c r="W19" s="20">
        <f t="shared" si="5"/>
        <v>0</v>
      </c>
      <c r="X19" s="20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0</v>
      </c>
      <c r="AD19" s="20">
        <f t="shared" si="5"/>
        <v>0</v>
      </c>
      <c r="AE19" s="20">
        <f t="shared" si="5"/>
        <v>0</v>
      </c>
      <c r="AF19" s="20">
        <f t="shared" si="5"/>
        <v>0</v>
      </c>
      <c r="AG19" s="20">
        <f t="shared" si="5"/>
        <v>0</v>
      </c>
      <c r="AH19" s="20">
        <f t="shared" si="5"/>
        <v>0</v>
      </c>
      <c r="AI19" s="20">
        <f t="shared" si="5"/>
        <v>0</v>
      </c>
    </row>
    <row r="20" spans="1:42" ht="30.75" customHeight="1">
      <c r="A20" s="100" t="s">
        <v>22</v>
      </c>
      <c r="B20" s="5" t="s">
        <v>32</v>
      </c>
      <c r="C20" s="7">
        <f>MAX(D20,'9月份'!C20)</f>
        <v>1866</v>
      </c>
      <c r="D20" s="7">
        <f>MAX(E20:AI20)</f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76"/>
    </row>
    <row r="21" spans="1:42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60"/>
      <c r="AJ21" s="83"/>
      <c r="AK21" s="83"/>
      <c r="AL21" s="94"/>
      <c r="AM21" s="94"/>
      <c r="AN21" s="94"/>
      <c r="AO21" s="94"/>
    </row>
    <row r="22" spans="1:42" s="21" customFormat="1" ht="27" customHeight="1">
      <c r="A22" s="91" t="s">
        <v>25</v>
      </c>
      <c r="B22" s="7" t="s">
        <v>57</v>
      </c>
      <c r="C22" s="7">
        <f>D22+'9月份'!C22</f>
        <v>1826000</v>
      </c>
      <c r="D22" s="7">
        <f>SUM(E22:AI22)</f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76"/>
      <c r="AJ22" s="86"/>
      <c r="AK22" s="86"/>
      <c r="AL22" s="97"/>
      <c r="AM22" s="97"/>
      <c r="AN22" s="97"/>
      <c r="AO22" s="97"/>
    </row>
    <row r="23" spans="1:42" s="4" customFormat="1" ht="27" customHeight="1">
      <c r="A23" s="92" t="s">
        <v>26</v>
      </c>
      <c r="B23" s="3" t="s">
        <v>0</v>
      </c>
      <c r="C23" s="7">
        <f>D23+'9月份'!C23</f>
        <v>1930.15</v>
      </c>
      <c r="D23" s="7">
        <f>SUM(E23:AI23)</f>
        <v>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87"/>
      <c r="AK23" s="87"/>
      <c r="AL23" s="98"/>
      <c r="AM23" s="98"/>
      <c r="AN23" s="98"/>
      <c r="AO23" s="98"/>
    </row>
    <row r="24" spans="1:42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61"/>
      <c r="AJ24" s="83"/>
      <c r="AK24" s="83"/>
      <c r="AL24" s="94"/>
      <c r="AM24" s="94"/>
      <c r="AN24" s="94"/>
      <c r="AO24" s="94"/>
    </row>
    <row r="25" spans="1:42" s="21" customFormat="1" ht="27" customHeight="1">
      <c r="A25" s="91" t="s">
        <v>25</v>
      </c>
      <c r="B25" s="7" t="s">
        <v>57</v>
      </c>
      <c r="C25" s="7">
        <f>D25+'9月份'!C25</f>
        <v>1538900</v>
      </c>
      <c r="D25" s="7">
        <f>SUM(E25:AI25)</f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76"/>
      <c r="AJ25" s="86"/>
      <c r="AK25" s="86"/>
      <c r="AL25" s="97"/>
      <c r="AM25" s="97"/>
      <c r="AN25" s="97"/>
      <c r="AO25" s="97"/>
    </row>
    <row r="26" spans="1:42" s="4" customFormat="1" ht="27" customHeight="1">
      <c r="A26" s="92" t="s">
        <v>26</v>
      </c>
      <c r="B26" s="3" t="s">
        <v>0</v>
      </c>
      <c r="C26" s="7">
        <f>D26+'9月份'!C26</f>
        <v>1690.6999999999998</v>
      </c>
      <c r="D26" s="7">
        <f>SUM(E26:AI26)</f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87"/>
      <c r="AK26" s="87"/>
      <c r="AL26" s="98"/>
      <c r="AM26" s="98"/>
      <c r="AN26" s="98"/>
      <c r="AO26" s="98"/>
    </row>
    <row r="27" spans="1:42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40"/>
      <c r="AI27" s="78"/>
      <c r="AJ27" s="89"/>
      <c r="AK27" s="89"/>
      <c r="AL27" s="89"/>
      <c r="AM27" s="89"/>
      <c r="AN27" s="89"/>
      <c r="AO27" s="89"/>
      <c r="AP27" s="51"/>
    </row>
    <row r="28" spans="1:42" s="34" customFormat="1" ht="27" customHeight="1">
      <c r="A28" s="91" t="s">
        <v>55</v>
      </c>
      <c r="B28" s="6" t="s">
        <v>31</v>
      </c>
      <c r="C28" s="7">
        <f>D28+'9月份'!C28</f>
        <v>900.55</v>
      </c>
      <c r="D28" s="7">
        <f>SUM(E28:AI28)</f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76"/>
      <c r="AJ28" s="89"/>
      <c r="AK28" s="89"/>
      <c r="AL28" s="89"/>
      <c r="AM28" s="89"/>
      <c r="AN28" s="89"/>
      <c r="AO28" s="89"/>
      <c r="AP28" s="35"/>
    </row>
    <row r="29" spans="1:42" s="34" customFormat="1" ht="27" customHeight="1">
      <c r="A29" s="92" t="s">
        <v>26</v>
      </c>
      <c r="B29" s="3" t="s">
        <v>0</v>
      </c>
      <c r="C29" s="7">
        <f>D29+'9月份'!C29</f>
        <v>2271.5500000000002</v>
      </c>
      <c r="D29" s="7">
        <f>SUM(E29:AI29)</f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89"/>
      <c r="AK29" s="89"/>
      <c r="AL29" s="89"/>
      <c r="AM29" s="89"/>
      <c r="AN29" s="89"/>
      <c r="AO29" s="89"/>
      <c r="AP29" s="35"/>
    </row>
    <row r="30" spans="1:42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40"/>
      <c r="AI30" s="78"/>
      <c r="AJ30" s="85"/>
      <c r="AK30" s="85"/>
      <c r="AL30" s="96"/>
      <c r="AM30" s="96"/>
      <c r="AN30" s="96"/>
      <c r="AO30" s="96"/>
    </row>
    <row r="31" spans="1:42" ht="29.25" customHeight="1">
      <c r="A31" s="100" t="s">
        <v>9</v>
      </c>
      <c r="B31" s="6" t="s">
        <v>31</v>
      </c>
      <c r="C31" s="7">
        <f>D31+'9月份'!C31</f>
        <v>1601</v>
      </c>
      <c r="D31" s="7">
        <f>SUM(E31:AI31)</f>
        <v>0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76"/>
    </row>
    <row r="32" spans="1:42" s="8" customFormat="1" ht="27" customHeight="1">
      <c r="A32" s="100" t="s">
        <v>3</v>
      </c>
      <c r="B32" s="6" t="s">
        <v>31</v>
      </c>
      <c r="C32" s="7">
        <f>D32+'9月份'!C32</f>
        <v>878</v>
      </c>
      <c r="D32" s="7">
        <f>SUM(E32:AI32)</f>
        <v>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76"/>
      <c r="AJ32" s="85"/>
      <c r="AK32" s="85"/>
      <c r="AL32" s="96"/>
      <c r="AM32" s="96"/>
      <c r="AN32" s="96"/>
      <c r="AO32" s="96"/>
    </row>
    <row r="33" spans="1:41" s="37" customFormat="1" ht="50.1" customHeight="1" thickBot="1">
      <c r="A33" s="102" t="s">
        <v>27</v>
      </c>
      <c r="B33" s="80"/>
      <c r="C33" s="80"/>
      <c r="D33" s="80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108"/>
      <c r="R33" s="134"/>
      <c r="S33" s="108"/>
      <c r="T33" s="81"/>
      <c r="U33" s="108"/>
      <c r="V33" s="108"/>
      <c r="W33" s="108"/>
      <c r="X33" s="81"/>
      <c r="Y33" s="108"/>
      <c r="Z33" s="108"/>
      <c r="AA33" s="108"/>
      <c r="AB33" s="81"/>
      <c r="AC33" s="108"/>
      <c r="AD33" s="108"/>
      <c r="AE33" s="108"/>
      <c r="AF33" s="81"/>
      <c r="AG33" s="108"/>
      <c r="AH33" s="108"/>
      <c r="AI33" s="108"/>
      <c r="AJ33" s="83"/>
      <c r="AK33" s="83"/>
      <c r="AL33" s="94"/>
      <c r="AM33" s="94"/>
      <c r="AN33" s="94"/>
      <c r="AO33" s="94"/>
    </row>
    <row r="34" spans="1:41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31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  <c r="AI34" s="10"/>
    </row>
    <row r="35" spans="1:41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 t="s">
        <v>108</v>
      </c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66"/>
      <c r="AJ35" s="88"/>
      <c r="AK35" s="88"/>
      <c r="AL35" s="99"/>
      <c r="AM35" s="99"/>
      <c r="AN35" s="99"/>
      <c r="AO35" s="99"/>
    </row>
    <row r="36" spans="1:41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133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66"/>
      <c r="AJ36" s="88"/>
      <c r="AK36" s="88"/>
      <c r="AL36" s="99"/>
      <c r="AM36" s="99"/>
      <c r="AN36" s="99"/>
      <c r="AO36" s="99"/>
    </row>
    <row r="37" spans="1:41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71"/>
      <c r="AJ37" s="88"/>
      <c r="AK37" s="88"/>
      <c r="AL37" s="99"/>
      <c r="AM37" s="99"/>
      <c r="AN37" s="99"/>
      <c r="AO37" s="99"/>
    </row>
    <row r="38" spans="1:41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132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71"/>
      <c r="AJ38" s="88"/>
      <c r="AK38" s="88"/>
      <c r="AL38" s="99"/>
      <c r="AM38" s="99"/>
      <c r="AN38" s="99"/>
      <c r="AO38" s="99"/>
    </row>
    <row r="39" spans="1:41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71"/>
      <c r="AJ39" s="88"/>
      <c r="AK39" s="88"/>
      <c r="AL39" s="99"/>
      <c r="AM39" s="99"/>
      <c r="AN39" s="99"/>
      <c r="AO39" s="99"/>
    </row>
    <row r="40" spans="1:41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71"/>
      <c r="AJ40" s="88"/>
      <c r="AK40" s="88"/>
      <c r="AL40" s="99"/>
      <c r="AM40" s="99"/>
      <c r="AN40" s="99"/>
      <c r="AO40" s="99"/>
    </row>
    <row r="41" spans="1:41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  <c r="AI41" s="13"/>
    </row>
    <row r="42" spans="1:41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  <c r="AI42" s="13"/>
    </row>
    <row r="43" spans="1:41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  <c r="AI43" s="13"/>
    </row>
    <row r="44" spans="1:41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  <c r="AI44" s="13"/>
    </row>
    <row r="45" spans="1:41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  <c r="AI45" s="13"/>
    </row>
    <row r="46" spans="1:41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  <c r="AI46" s="13"/>
    </row>
    <row r="47" spans="1:41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  <c r="AI47" s="13"/>
    </row>
    <row r="48" spans="1:41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  <c r="AI48" s="13"/>
    </row>
    <row r="49" spans="1:35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  <c r="AI49" s="13"/>
    </row>
    <row r="50" spans="1:35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  <c r="AI50" s="13"/>
    </row>
    <row r="51" spans="1:35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  <c r="AI51" s="13"/>
    </row>
    <row r="52" spans="1:35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  <c r="AI52" s="13"/>
    </row>
    <row r="53" spans="1:35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  <c r="AI53" s="13"/>
    </row>
    <row r="54" spans="1:35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  <c r="AI54" s="13"/>
    </row>
    <row r="55" spans="1:35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  <c r="AI55" s="13"/>
    </row>
    <row r="56" spans="1:35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  <c r="AI56" s="13"/>
    </row>
    <row r="57" spans="1:35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  <c r="AI57" s="13"/>
    </row>
    <row r="58" spans="1:35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  <c r="AI58" s="13"/>
    </row>
    <row r="59" spans="1:35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  <c r="AI59" s="13"/>
    </row>
    <row r="60" spans="1:35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  <c r="AI60" s="13"/>
    </row>
    <row r="61" spans="1:35">
      <c r="AD61" s="19"/>
    </row>
    <row r="62" spans="1:35">
      <c r="AD62" s="19"/>
    </row>
    <row r="63" spans="1:35">
      <c r="AD63" s="19"/>
    </row>
    <row r="64" spans="1:35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6">
    <mergeCell ref="AH2:AH3"/>
    <mergeCell ref="AI2:AI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I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2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356"/>
  <sheetViews>
    <sheetView zoomScale="90" zoomScaleNormal="90" workbookViewId="0">
      <pane xSplit="4" ySplit="1" topLeftCell="E6" activePane="bottomRight" state="frozen"/>
      <selection pane="topRight" activeCell="E1" sqref="E1"/>
      <selection pane="bottomLeft" activeCell="A2" sqref="A2"/>
      <selection pane="bottomRight" activeCell="AH12" sqref="E12:AH12"/>
    </sheetView>
  </sheetViews>
  <sheetFormatPr defaultRowHeight="14.25"/>
  <cols>
    <col min="1" max="1" width="26" style="2" customWidth="1"/>
    <col min="2" max="2" width="7.5" style="17" bestFit="1" customWidth="1"/>
    <col min="3" max="3" width="11.625" style="17" customWidth="1"/>
    <col min="4" max="4" width="10.5" style="17" bestFit="1" customWidth="1"/>
    <col min="5" max="5" width="11.625" style="14" bestFit="1" customWidth="1"/>
    <col min="6" max="10" width="10.5" style="2" bestFit="1" customWidth="1"/>
    <col min="11" max="15" width="10.5" style="18" bestFit="1" customWidth="1"/>
    <col min="16" max="17" width="10.5" style="2" bestFit="1" customWidth="1"/>
    <col min="18" max="18" width="10.5" style="18" bestFit="1" customWidth="1"/>
    <col min="19" max="31" width="10.5" style="2" bestFit="1" customWidth="1"/>
    <col min="32" max="32" width="10.5" style="18" bestFit="1" customWidth="1"/>
    <col min="33" max="34" width="10.5" style="2" bestFit="1" customWidth="1"/>
    <col min="35" max="36" width="9" style="83"/>
    <col min="37" max="40" width="9" style="94"/>
    <col min="41" max="16384" width="9" style="2"/>
  </cols>
  <sheetData>
    <row r="1" spans="1:40" ht="45.75" customHeight="1" thickBot="1">
      <c r="A1" s="146" t="s">
        <v>121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</row>
    <row r="2" spans="1:40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72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</row>
    <row r="3" spans="1:40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40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56"/>
      <c r="AI4" s="83"/>
      <c r="AJ4" s="83"/>
      <c r="AK4" s="94"/>
      <c r="AL4" s="94"/>
      <c r="AM4" s="94"/>
      <c r="AN4" s="94"/>
    </row>
    <row r="5" spans="1:40" ht="27" customHeight="1">
      <c r="A5" s="31" t="s">
        <v>45</v>
      </c>
      <c r="B5" s="7" t="s">
        <v>58</v>
      </c>
      <c r="C5" s="7">
        <f>D5+'10月份'!C5</f>
        <v>1781717</v>
      </c>
      <c r="D5" s="7">
        <f>SUM(E5:AH5)</f>
        <v>0</v>
      </c>
      <c r="E5" s="7">
        <f>E6+E7</f>
        <v>0</v>
      </c>
      <c r="F5" s="7">
        <f t="shared" ref="F5:AH5" si="0">F6+F7</f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23">
        <f t="shared" si="0"/>
        <v>0</v>
      </c>
    </row>
    <row r="6" spans="1:40" ht="27" customHeight="1">
      <c r="A6" s="100" t="s">
        <v>2</v>
      </c>
      <c r="B6" s="7" t="s">
        <v>58</v>
      </c>
      <c r="C6" s="7">
        <f>D6+'10月份'!C6</f>
        <v>2881</v>
      </c>
      <c r="D6" s="7">
        <f>SUM(E6:AH6)</f>
        <v>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76"/>
    </row>
    <row r="7" spans="1:40" ht="27" customHeight="1">
      <c r="A7" s="100" t="s">
        <v>14</v>
      </c>
      <c r="B7" s="7" t="s">
        <v>58</v>
      </c>
      <c r="C7" s="7">
        <f>D7+'10月份'!C7</f>
        <v>1738257</v>
      </c>
      <c r="D7" s="7">
        <f>SUM(E7:AH7)</f>
        <v>0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76"/>
    </row>
    <row r="8" spans="1:40" ht="27" customHeight="1">
      <c r="A8" s="100" t="s">
        <v>21</v>
      </c>
      <c r="B8" s="7" t="s">
        <v>24</v>
      </c>
      <c r="C8" s="103">
        <f>计数表!L8</f>
        <v>0.53803000000000001</v>
      </c>
      <c r="D8" s="22">
        <f>IFERROR(AVERAGE(E8:AH8),0)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7"/>
    </row>
    <row r="9" spans="1:40" ht="27" customHeight="1">
      <c r="A9" s="100" t="s">
        <v>15</v>
      </c>
      <c r="B9" s="7" t="s">
        <v>24</v>
      </c>
      <c r="C9" s="103">
        <f>计数表!L17</f>
        <v>0.47041000000000005</v>
      </c>
      <c r="D9" s="22">
        <f t="shared" ref="D9:D10" si="1">IFERROR(AVERAGE(E9:AH9),0)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7"/>
    </row>
    <row r="10" spans="1:40" ht="27" customHeight="1">
      <c r="A10" s="100" t="s">
        <v>16</v>
      </c>
      <c r="B10" s="7" t="s">
        <v>24</v>
      </c>
      <c r="C10" s="103">
        <f>计数表!L26</f>
        <v>0.62744444444444436</v>
      </c>
      <c r="D10" s="22">
        <f t="shared" si="1"/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7"/>
    </row>
    <row r="11" spans="1:40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78"/>
      <c r="AI11" s="84"/>
      <c r="AJ11" s="84"/>
      <c r="AK11" s="95"/>
      <c r="AL11" s="95"/>
      <c r="AM11" s="95"/>
      <c r="AN11" s="95"/>
    </row>
    <row r="12" spans="1:40" ht="30" customHeight="1">
      <c r="A12" s="32" t="s">
        <v>28</v>
      </c>
      <c r="B12" s="7" t="s">
        <v>57</v>
      </c>
      <c r="C12" s="7">
        <f>D12+'10月份'!C12</f>
        <v>3364900</v>
      </c>
      <c r="D12" s="7">
        <f>SUM(E12:AH12)</f>
        <v>0</v>
      </c>
      <c r="E12" s="65">
        <f t="shared" ref="E12:AH12" si="2">E22+E25</f>
        <v>0</v>
      </c>
      <c r="F12" s="65">
        <f t="shared" si="2"/>
        <v>0</v>
      </c>
      <c r="G12" s="65">
        <f t="shared" si="2"/>
        <v>0</v>
      </c>
      <c r="H12" s="65">
        <f t="shared" si="2"/>
        <v>0</v>
      </c>
      <c r="I12" s="65">
        <f t="shared" si="2"/>
        <v>0</v>
      </c>
      <c r="J12" s="65">
        <f t="shared" si="2"/>
        <v>0</v>
      </c>
      <c r="K12" s="65">
        <f t="shared" si="2"/>
        <v>0</v>
      </c>
      <c r="L12" s="65">
        <f t="shared" si="2"/>
        <v>0</v>
      </c>
      <c r="M12" s="65">
        <f t="shared" si="2"/>
        <v>0</v>
      </c>
      <c r="N12" s="65">
        <f t="shared" si="2"/>
        <v>0</v>
      </c>
      <c r="O12" s="65">
        <f t="shared" si="2"/>
        <v>0</v>
      </c>
      <c r="P12" s="65">
        <f t="shared" si="2"/>
        <v>0</v>
      </c>
      <c r="Q12" s="65">
        <f t="shared" si="2"/>
        <v>0</v>
      </c>
      <c r="R12" s="65">
        <f t="shared" si="2"/>
        <v>0</v>
      </c>
      <c r="S12" s="65">
        <f t="shared" si="2"/>
        <v>0</v>
      </c>
      <c r="T12" s="65">
        <f t="shared" si="2"/>
        <v>0</v>
      </c>
      <c r="U12" s="65">
        <f t="shared" si="2"/>
        <v>0</v>
      </c>
      <c r="V12" s="65">
        <f t="shared" si="2"/>
        <v>0</v>
      </c>
      <c r="W12" s="65">
        <f t="shared" si="2"/>
        <v>0</v>
      </c>
      <c r="X12" s="65">
        <f t="shared" si="2"/>
        <v>0</v>
      </c>
      <c r="Y12" s="65">
        <f t="shared" si="2"/>
        <v>0</v>
      </c>
      <c r="Z12" s="65">
        <f t="shared" si="2"/>
        <v>0</v>
      </c>
      <c r="AA12" s="65">
        <f t="shared" si="2"/>
        <v>0</v>
      </c>
      <c r="AB12" s="65">
        <f t="shared" si="2"/>
        <v>0</v>
      </c>
      <c r="AC12" s="65">
        <f t="shared" si="2"/>
        <v>0</v>
      </c>
      <c r="AD12" s="65">
        <f t="shared" si="2"/>
        <v>0</v>
      </c>
      <c r="AE12" s="65">
        <f t="shared" si="2"/>
        <v>0</v>
      </c>
      <c r="AF12" s="65">
        <f t="shared" si="2"/>
        <v>0</v>
      </c>
      <c r="AG12" s="65">
        <f t="shared" si="2"/>
        <v>0</v>
      </c>
      <c r="AH12" s="65">
        <f t="shared" si="2"/>
        <v>0</v>
      </c>
    </row>
    <row r="13" spans="1:40" s="8" customFormat="1" ht="30" customHeight="1">
      <c r="A13" s="26" t="s">
        <v>29</v>
      </c>
      <c r="B13" s="7" t="s">
        <v>57</v>
      </c>
      <c r="C13" s="7">
        <f>D13+'10月份'!C13</f>
        <v>230308</v>
      </c>
      <c r="D13" s="7">
        <f>SUM(E13:AH13)</f>
        <v>0</v>
      </c>
      <c r="E13" s="65">
        <f t="shared" ref="E13:AH13" si="3">E12-E14</f>
        <v>0</v>
      </c>
      <c r="F13" s="65">
        <f t="shared" si="3"/>
        <v>0</v>
      </c>
      <c r="G13" s="65">
        <f t="shared" si="3"/>
        <v>0</v>
      </c>
      <c r="H13" s="65">
        <f t="shared" si="3"/>
        <v>0</v>
      </c>
      <c r="I13" s="65">
        <f t="shared" si="3"/>
        <v>0</v>
      </c>
      <c r="J13" s="65">
        <f t="shared" si="3"/>
        <v>0</v>
      </c>
      <c r="K13" s="65">
        <f t="shared" si="3"/>
        <v>0</v>
      </c>
      <c r="L13" s="65">
        <f t="shared" si="3"/>
        <v>0</v>
      </c>
      <c r="M13" s="65">
        <f>M12-M14</f>
        <v>0</v>
      </c>
      <c r="N13" s="65">
        <f t="shared" si="3"/>
        <v>0</v>
      </c>
      <c r="O13" s="65">
        <f t="shared" si="3"/>
        <v>0</v>
      </c>
      <c r="P13" s="65">
        <f t="shared" si="3"/>
        <v>0</v>
      </c>
      <c r="Q13" s="65">
        <f t="shared" si="3"/>
        <v>0</v>
      </c>
      <c r="R13" s="65">
        <f t="shared" si="3"/>
        <v>0</v>
      </c>
      <c r="S13" s="65">
        <f t="shared" si="3"/>
        <v>0</v>
      </c>
      <c r="T13" s="65">
        <f t="shared" si="3"/>
        <v>0</v>
      </c>
      <c r="U13" s="65">
        <f t="shared" si="3"/>
        <v>0</v>
      </c>
      <c r="V13" s="65">
        <f t="shared" si="3"/>
        <v>0</v>
      </c>
      <c r="W13" s="65">
        <f t="shared" si="3"/>
        <v>0</v>
      </c>
      <c r="X13" s="65">
        <f t="shared" si="3"/>
        <v>0</v>
      </c>
      <c r="Y13" s="65">
        <f t="shared" si="3"/>
        <v>0</v>
      </c>
      <c r="Z13" s="65">
        <f t="shared" si="3"/>
        <v>0</v>
      </c>
      <c r="AA13" s="65">
        <f t="shared" si="3"/>
        <v>0</v>
      </c>
      <c r="AB13" s="65">
        <f t="shared" si="3"/>
        <v>0</v>
      </c>
      <c r="AC13" s="65">
        <f t="shared" si="3"/>
        <v>0</v>
      </c>
      <c r="AD13" s="65">
        <f t="shared" si="3"/>
        <v>0</v>
      </c>
      <c r="AE13" s="65">
        <f t="shared" si="3"/>
        <v>0</v>
      </c>
      <c r="AF13" s="65">
        <f t="shared" si="3"/>
        <v>0</v>
      </c>
      <c r="AG13" s="65">
        <f t="shared" si="3"/>
        <v>0</v>
      </c>
      <c r="AH13" s="79">
        <f t="shared" si="3"/>
        <v>0</v>
      </c>
      <c r="AI13" s="85"/>
      <c r="AJ13" s="85"/>
      <c r="AK13" s="96"/>
      <c r="AL13" s="96"/>
      <c r="AM13" s="96"/>
      <c r="AN13" s="96"/>
    </row>
    <row r="14" spans="1:40" s="8" customFormat="1" ht="27" customHeight="1">
      <c r="A14" s="101" t="s">
        <v>30</v>
      </c>
      <c r="B14" s="7" t="s">
        <v>57</v>
      </c>
      <c r="C14" s="7">
        <f>D14+'10月份'!C14</f>
        <v>3134592</v>
      </c>
      <c r="D14" s="7">
        <f>SUM(E14:AH14)</f>
        <v>0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76"/>
      <c r="AI14" s="85"/>
      <c r="AJ14" s="85"/>
      <c r="AK14" s="96"/>
      <c r="AL14" s="96"/>
      <c r="AM14" s="96"/>
      <c r="AN14" s="96"/>
    </row>
    <row r="15" spans="1:40" s="8" customFormat="1" ht="27" customHeight="1">
      <c r="A15" s="101" t="s">
        <v>98</v>
      </c>
      <c r="B15" s="7" t="s">
        <v>57</v>
      </c>
      <c r="C15" s="7">
        <f>D15+'10月份'!C15</f>
        <v>318976</v>
      </c>
      <c r="D15" s="7">
        <f>SUM(E15:AH15)</f>
        <v>0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76"/>
      <c r="AI15" s="85"/>
      <c r="AJ15" s="85"/>
      <c r="AK15" s="96"/>
      <c r="AL15" s="96"/>
      <c r="AM15" s="96"/>
      <c r="AN15" s="96"/>
    </row>
    <row r="16" spans="1:40" s="8" customFormat="1" ht="27" customHeight="1">
      <c r="A16" s="101" t="s">
        <v>99</v>
      </c>
      <c r="B16" s="7" t="s">
        <v>57</v>
      </c>
      <c r="C16" s="7">
        <f>D16+'10月份'!C16</f>
        <v>756</v>
      </c>
      <c r="D16" s="7">
        <f>SUM(E16:AH16)</f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76"/>
      <c r="AI16" s="85"/>
      <c r="AJ16" s="85"/>
      <c r="AK16" s="96"/>
      <c r="AL16" s="96"/>
      <c r="AM16" s="96"/>
      <c r="AN16" s="96"/>
    </row>
    <row r="17" spans="1:41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58"/>
      <c r="AI17" s="83"/>
      <c r="AJ17" s="83"/>
      <c r="AK17" s="94"/>
      <c r="AL17" s="94"/>
      <c r="AM17" s="94"/>
      <c r="AN17" s="94"/>
    </row>
    <row r="18" spans="1:41" ht="27" customHeight="1">
      <c r="A18" s="28" t="s">
        <v>1</v>
      </c>
      <c r="B18" s="5" t="s">
        <v>12</v>
      </c>
      <c r="C18" s="103">
        <f>计数表!L35</f>
        <v>6.9011307188825227E-2</v>
      </c>
      <c r="D18" s="22">
        <f>IFERROR(AVERAGEIF(E18:AI18,"&lt;&gt;0"),0)</f>
        <v>0</v>
      </c>
      <c r="E18" s="22">
        <f>IF(E12,E13/E12,0)</f>
        <v>0</v>
      </c>
      <c r="F18" s="22">
        <f>IF(F12,F13/F12,0)</f>
        <v>0</v>
      </c>
      <c r="G18" s="22">
        <f t="shared" ref="G18:AH18" si="4">IF(G12,G13/G12,0)</f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2">
        <f t="shared" si="4"/>
        <v>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4"/>
        <v>0</v>
      </c>
      <c r="AA18" s="22">
        <f t="shared" si="4"/>
        <v>0</v>
      </c>
      <c r="AB18" s="22">
        <f t="shared" si="4"/>
        <v>0</v>
      </c>
      <c r="AC18" s="22">
        <f t="shared" si="4"/>
        <v>0</v>
      </c>
      <c r="AD18" s="22">
        <f t="shared" si="4"/>
        <v>0</v>
      </c>
      <c r="AE18" s="22">
        <f t="shared" si="4"/>
        <v>0</v>
      </c>
      <c r="AF18" s="22">
        <f t="shared" si="4"/>
        <v>0</v>
      </c>
      <c r="AG18" s="22">
        <f t="shared" si="4"/>
        <v>0</v>
      </c>
      <c r="AH18" s="22">
        <f t="shared" si="4"/>
        <v>0</v>
      </c>
    </row>
    <row r="19" spans="1:41" ht="28.5" customHeight="1">
      <c r="A19" s="28" t="s">
        <v>23</v>
      </c>
      <c r="B19" s="5" t="s">
        <v>13</v>
      </c>
      <c r="C19" s="7">
        <f>计数表!L44</f>
        <v>1.9576903392940386</v>
      </c>
      <c r="D19" s="63">
        <f>IFERROR(AVERAGEIF(E19:AI19,"&lt;&gt;0"),0)</f>
        <v>0</v>
      </c>
      <c r="E19" s="20">
        <f>IF(E7,E12/E7,0)</f>
        <v>0</v>
      </c>
      <c r="F19" s="20">
        <f t="shared" ref="F19:AH19" si="5">IF(F7,F12/F7,0)</f>
        <v>0</v>
      </c>
      <c r="G19" s="20">
        <f t="shared" si="5"/>
        <v>0</v>
      </c>
      <c r="H19" s="20">
        <f t="shared" si="5"/>
        <v>0</v>
      </c>
      <c r="I19" s="20">
        <f t="shared" si="5"/>
        <v>0</v>
      </c>
      <c r="J19" s="20">
        <f t="shared" si="5"/>
        <v>0</v>
      </c>
      <c r="K19" s="20">
        <f t="shared" si="5"/>
        <v>0</v>
      </c>
      <c r="L19" s="20">
        <f t="shared" si="5"/>
        <v>0</v>
      </c>
      <c r="M19" s="20">
        <f t="shared" si="5"/>
        <v>0</v>
      </c>
      <c r="N19" s="20">
        <f t="shared" si="5"/>
        <v>0</v>
      </c>
      <c r="O19" s="20">
        <f t="shared" si="5"/>
        <v>0</v>
      </c>
      <c r="P19" s="20">
        <f t="shared" si="5"/>
        <v>0</v>
      </c>
      <c r="Q19" s="20">
        <f t="shared" si="5"/>
        <v>0</v>
      </c>
      <c r="R19" s="20">
        <f t="shared" si="5"/>
        <v>0</v>
      </c>
      <c r="S19" s="20">
        <f t="shared" si="5"/>
        <v>0</v>
      </c>
      <c r="T19" s="20">
        <f t="shared" si="5"/>
        <v>0</v>
      </c>
      <c r="U19" s="20">
        <f t="shared" si="5"/>
        <v>0</v>
      </c>
      <c r="V19" s="20">
        <f t="shared" si="5"/>
        <v>0</v>
      </c>
      <c r="W19" s="20">
        <f t="shared" si="5"/>
        <v>0</v>
      </c>
      <c r="X19" s="20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0</v>
      </c>
      <c r="AD19" s="20">
        <f t="shared" si="5"/>
        <v>0</v>
      </c>
      <c r="AE19" s="20">
        <f t="shared" si="5"/>
        <v>0</v>
      </c>
      <c r="AF19" s="20">
        <f t="shared" si="5"/>
        <v>0</v>
      </c>
      <c r="AG19" s="20">
        <f t="shared" si="5"/>
        <v>0</v>
      </c>
      <c r="AH19" s="20">
        <f t="shared" si="5"/>
        <v>0</v>
      </c>
    </row>
    <row r="20" spans="1:41" ht="30.75" customHeight="1">
      <c r="A20" s="100" t="s">
        <v>22</v>
      </c>
      <c r="B20" s="5" t="s">
        <v>32</v>
      </c>
      <c r="C20" s="7">
        <f>MAX(D20,'10月份'!C20)</f>
        <v>1866</v>
      </c>
      <c r="D20" s="7">
        <f>MAX(E20:AH20)</f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76"/>
    </row>
    <row r="21" spans="1:41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60"/>
      <c r="AI21" s="83"/>
      <c r="AJ21" s="83"/>
      <c r="AK21" s="94"/>
      <c r="AL21" s="94"/>
      <c r="AM21" s="94"/>
      <c r="AN21" s="94"/>
    </row>
    <row r="22" spans="1:41" s="21" customFormat="1" ht="27" customHeight="1">
      <c r="A22" s="91" t="s">
        <v>25</v>
      </c>
      <c r="B22" s="7" t="s">
        <v>57</v>
      </c>
      <c r="C22" s="7">
        <f>D22+'10月份'!C22</f>
        <v>1826000</v>
      </c>
      <c r="D22" s="7">
        <f>SUM(E22:AH22)</f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76"/>
      <c r="AI22" s="86"/>
      <c r="AJ22" s="86"/>
      <c r="AK22" s="97"/>
      <c r="AL22" s="97"/>
      <c r="AM22" s="97"/>
      <c r="AN22" s="97"/>
    </row>
    <row r="23" spans="1:41" s="4" customFormat="1" ht="27" customHeight="1">
      <c r="A23" s="92" t="s">
        <v>26</v>
      </c>
      <c r="B23" s="3" t="s">
        <v>0</v>
      </c>
      <c r="C23" s="7">
        <f>D23+'10月份'!C23</f>
        <v>1930.15</v>
      </c>
      <c r="D23" s="7">
        <f>SUM(E23:AH23)</f>
        <v>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87"/>
      <c r="AJ23" s="87"/>
      <c r="AK23" s="98"/>
      <c r="AL23" s="98"/>
      <c r="AM23" s="98"/>
      <c r="AN23" s="98"/>
    </row>
    <row r="24" spans="1:41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61"/>
      <c r="AI24" s="83"/>
      <c r="AJ24" s="83"/>
      <c r="AK24" s="94"/>
      <c r="AL24" s="94"/>
      <c r="AM24" s="94"/>
      <c r="AN24" s="94"/>
    </row>
    <row r="25" spans="1:41" s="21" customFormat="1" ht="27" customHeight="1">
      <c r="A25" s="91" t="s">
        <v>25</v>
      </c>
      <c r="B25" s="7" t="s">
        <v>57</v>
      </c>
      <c r="C25" s="7">
        <f>D25+'10月份'!C25</f>
        <v>1538900</v>
      </c>
      <c r="D25" s="7">
        <f>SUM(E25:AH25)</f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76"/>
      <c r="AI25" s="86"/>
      <c r="AJ25" s="86"/>
      <c r="AK25" s="97"/>
      <c r="AL25" s="97"/>
      <c r="AM25" s="97"/>
      <c r="AN25" s="97"/>
    </row>
    <row r="26" spans="1:41" s="4" customFormat="1" ht="27" customHeight="1">
      <c r="A26" s="92" t="s">
        <v>26</v>
      </c>
      <c r="B26" s="3" t="s">
        <v>0</v>
      </c>
      <c r="C26" s="7">
        <f>D26+'10月份'!C26</f>
        <v>1690.6999999999998</v>
      </c>
      <c r="D26" s="7">
        <f>SUM(E26:AH26)</f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87"/>
      <c r="AJ26" s="87"/>
      <c r="AK26" s="98"/>
      <c r="AL26" s="98"/>
      <c r="AM26" s="98"/>
      <c r="AN26" s="98"/>
    </row>
    <row r="27" spans="1:41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H27" s="40"/>
      <c r="AI27" s="89"/>
      <c r="AJ27" s="89"/>
      <c r="AK27" s="89"/>
      <c r="AL27" s="89"/>
      <c r="AM27" s="89"/>
      <c r="AN27" s="89"/>
      <c r="AO27" s="51"/>
    </row>
    <row r="28" spans="1:41" s="34" customFormat="1" ht="27" customHeight="1">
      <c r="A28" s="91" t="s">
        <v>55</v>
      </c>
      <c r="B28" s="6" t="s">
        <v>31</v>
      </c>
      <c r="C28" s="7">
        <f>D28+'10月份'!C28</f>
        <v>900.55</v>
      </c>
      <c r="D28" s="7">
        <f>SUM(E28:AH28)</f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76"/>
      <c r="AI28" s="89"/>
      <c r="AJ28" s="89"/>
      <c r="AK28" s="89"/>
      <c r="AL28" s="89"/>
      <c r="AM28" s="89"/>
      <c r="AN28" s="89"/>
      <c r="AO28" s="35"/>
    </row>
    <row r="29" spans="1:41" s="34" customFormat="1" ht="27" customHeight="1">
      <c r="A29" s="92" t="s">
        <v>26</v>
      </c>
      <c r="B29" s="3" t="s">
        <v>0</v>
      </c>
      <c r="C29" s="7">
        <f>D29+'10月份'!C29</f>
        <v>2271.5500000000002</v>
      </c>
      <c r="D29" s="7">
        <f>SUM(E29:AH29)</f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89"/>
      <c r="AJ29" s="89"/>
      <c r="AK29" s="89"/>
      <c r="AL29" s="89"/>
      <c r="AM29" s="89"/>
      <c r="AN29" s="89"/>
      <c r="AO29" s="35"/>
    </row>
    <row r="30" spans="1:41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78"/>
      <c r="AI30" s="85"/>
      <c r="AJ30" s="85"/>
      <c r="AK30" s="96"/>
      <c r="AL30" s="96"/>
      <c r="AM30" s="96"/>
      <c r="AN30" s="96"/>
    </row>
    <row r="31" spans="1:41" ht="29.25" customHeight="1">
      <c r="A31" s="100" t="s">
        <v>9</v>
      </c>
      <c r="B31" s="6" t="s">
        <v>31</v>
      </c>
      <c r="C31" s="7">
        <f>D31+'10月份'!C31</f>
        <v>1601</v>
      </c>
      <c r="D31" s="7">
        <f>SUM(E31:AH31)</f>
        <v>0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76"/>
    </row>
    <row r="32" spans="1:41" s="8" customFormat="1" ht="27" customHeight="1">
      <c r="A32" s="100" t="s">
        <v>3</v>
      </c>
      <c r="B32" s="6" t="s">
        <v>31</v>
      </c>
      <c r="C32" s="7">
        <f>D32+'10月份'!C32</f>
        <v>878</v>
      </c>
      <c r="D32" s="7">
        <f>SUM(E32:AH32)</f>
        <v>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76"/>
      <c r="AI32" s="85"/>
      <c r="AJ32" s="85"/>
      <c r="AK32" s="96"/>
      <c r="AL32" s="96"/>
      <c r="AM32" s="96"/>
      <c r="AN32" s="96"/>
    </row>
    <row r="33" spans="1:40" s="37" customFormat="1" ht="50.1" customHeight="1" thickBot="1">
      <c r="A33" s="102" t="s">
        <v>27</v>
      </c>
      <c r="B33" s="80"/>
      <c r="C33" s="80"/>
      <c r="D33" s="80"/>
      <c r="E33" s="81"/>
      <c r="F33" s="81"/>
      <c r="G33" s="81"/>
      <c r="H33" s="81"/>
      <c r="I33" s="108"/>
      <c r="J33" s="81"/>
      <c r="K33" s="81"/>
      <c r="L33" s="108"/>
      <c r="M33" s="81"/>
      <c r="N33" s="108"/>
      <c r="O33" s="135"/>
      <c r="P33" s="135"/>
      <c r="Q33" s="135"/>
      <c r="R33" s="135"/>
      <c r="S33" s="135"/>
      <c r="T33" s="135"/>
      <c r="U33" s="81"/>
      <c r="V33" s="135"/>
      <c r="W33" s="135"/>
      <c r="X33" s="135"/>
      <c r="Y33" s="81"/>
      <c r="Z33" s="81"/>
      <c r="AA33" s="81"/>
      <c r="AB33" s="81"/>
      <c r="AC33" s="81"/>
      <c r="AD33" s="81"/>
      <c r="AE33" s="81"/>
      <c r="AF33" s="81"/>
      <c r="AG33" s="81"/>
      <c r="AH33" s="82"/>
      <c r="AI33" s="83"/>
      <c r="AJ33" s="83"/>
      <c r="AK33" s="94"/>
      <c r="AL33" s="94"/>
      <c r="AM33" s="94"/>
      <c r="AN33" s="94"/>
    </row>
    <row r="34" spans="1:40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</row>
    <row r="35" spans="1:40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88"/>
      <c r="AJ35" s="88"/>
      <c r="AK35" s="99"/>
      <c r="AL35" s="99"/>
      <c r="AM35" s="99"/>
      <c r="AN35" s="99"/>
    </row>
    <row r="36" spans="1:40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88"/>
      <c r="AJ36" s="88"/>
      <c r="AK36" s="99"/>
      <c r="AL36" s="99"/>
      <c r="AM36" s="99"/>
      <c r="AN36" s="99"/>
    </row>
    <row r="37" spans="1:40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88"/>
      <c r="AJ37" s="88"/>
      <c r="AK37" s="99"/>
      <c r="AL37" s="99"/>
      <c r="AM37" s="99"/>
      <c r="AN37" s="99"/>
    </row>
    <row r="38" spans="1:40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88"/>
      <c r="AJ38" s="88"/>
      <c r="AK38" s="99"/>
      <c r="AL38" s="99"/>
      <c r="AM38" s="99"/>
      <c r="AN38" s="99"/>
    </row>
    <row r="39" spans="1:40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88"/>
      <c r="AJ39" s="88"/>
      <c r="AK39" s="99"/>
      <c r="AL39" s="99"/>
      <c r="AM39" s="99"/>
      <c r="AN39" s="99"/>
    </row>
    <row r="40" spans="1:40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88"/>
      <c r="AJ40" s="88"/>
      <c r="AK40" s="99"/>
      <c r="AL40" s="99"/>
      <c r="AM40" s="99"/>
      <c r="AN40" s="99"/>
    </row>
    <row r="41" spans="1:40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</row>
    <row r="42" spans="1:40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</row>
    <row r="43" spans="1:40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</row>
    <row r="44" spans="1:40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</row>
    <row r="45" spans="1:40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</row>
    <row r="46" spans="1:40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</row>
    <row r="47" spans="1:40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</row>
    <row r="48" spans="1:40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</row>
    <row r="49" spans="1:34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</row>
    <row r="50" spans="1:34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</row>
    <row r="51" spans="1:34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</row>
    <row r="52" spans="1:34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</row>
    <row r="53" spans="1:34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</row>
    <row r="54" spans="1:34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</row>
    <row r="55" spans="1:34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</row>
    <row r="56" spans="1:34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</row>
    <row r="57" spans="1:34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</row>
    <row r="58" spans="1:34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</row>
    <row r="59" spans="1:34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</row>
    <row r="60" spans="1:34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</row>
    <row r="61" spans="1:34">
      <c r="AD61" s="19"/>
    </row>
    <row r="62" spans="1:34">
      <c r="AD62" s="19"/>
    </row>
    <row r="63" spans="1:34">
      <c r="AD63" s="19"/>
    </row>
    <row r="64" spans="1:34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5">
    <mergeCell ref="AH2:AH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H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1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356"/>
  <sheetViews>
    <sheetView zoomScale="90" zoomScaleNormal="90" workbookViewId="0">
      <pane xSplit="4" ySplit="1" topLeftCell="E6" activePane="bottomRight" state="frozen"/>
      <selection pane="topRight" activeCell="E1" sqref="E1"/>
      <selection pane="bottomLeft" activeCell="A2" sqref="A2"/>
      <selection pane="bottomRight" activeCell="AI12" sqref="E12:AI12"/>
    </sheetView>
  </sheetViews>
  <sheetFormatPr defaultRowHeight="14.25"/>
  <cols>
    <col min="1" max="1" width="26" style="2" customWidth="1"/>
    <col min="2" max="2" width="7.5" style="17" bestFit="1" customWidth="1"/>
    <col min="3" max="3" width="12.625" style="17" customWidth="1"/>
    <col min="4" max="4" width="10.5" style="17" bestFit="1" customWidth="1"/>
    <col min="5" max="5" width="10.5" style="14" bestFit="1" customWidth="1"/>
    <col min="6" max="8" width="10.5" style="2" bestFit="1" customWidth="1"/>
    <col min="9" max="9" width="12.75" style="2" bestFit="1" customWidth="1"/>
    <col min="10" max="10" width="10.5" style="2" bestFit="1" customWidth="1"/>
    <col min="11" max="15" width="10.5" style="18" bestFit="1" customWidth="1"/>
    <col min="16" max="17" width="10.5" style="2" bestFit="1" customWidth="1"/>
    <col min="18" max="18" width="10.5" style="18" bestFit="1" customWidth="1"/>
    <col min="19" max="19" width="11.25" style="2" customWidth="1"/>
    <col min="20" max="24" width="10.5" style="2" bestFit="1" customWidth="1"/>
    <col min="25" max="25" width="11.625" style="2" bestFit="1" customWidth="1"/>
    <col min="26" max="31" width="10.5" style="2" bestFit="1" customWidth="1"/>
    <col min="32" max="32" width="10.5" style="18" bestFit="1" customWidth="1"/>
    <col min="33" max="33" width="10.5" style="2" bestFit="1" customWidth="1"/>
    <col min="34" max="35" width="8.5" style="2" bestFit="1" customWidth="1"/>
    <col min="36" max="37" width="9" style="83"/>
    <col min="38" max="41" width="9" style="94"/>
    <col min="42" max="16384" width="9" style="2"/>
  </cols>
  <sheetData>
    <row r="1" spans="1:41" ht="45.75" customHeight="1" thickBot="1">
      <c r="A1" s="146" t="s">
        <v>122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1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109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  <c r="AI2" s="144" t="s">
        <v>93</v>
      </c>
    </row>
    <row r="3" spans="1:41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</row>
    <row r="4" spans="1:41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56"/>
      <c r="AJ4" s="83"/>
      <c r="AK4" s="83"/>
      <c r="AL4" s="94"/>
      <c r="AM4" s="94"/>
      <c r="AN4" s="94"/>
      <c r="AO4" s="94"/>
    </row>
    <row r="5" spans="1:41" ht="27" customHeight="1">
      <c r="A5" s="31" t="s">
        <v>45</v>
      </c>
      <c r="B5" s="7" t="s">
        <v>58</v>
      </c>
      <c r="C5" s="7">
        <f>D5+'11月份'!C5</f>
        <v>1781717</v>
      </c>
      <c r="D5" s="7">
        <f>SUM(E5:AI5)</f>
        <v>0</v>
      </c>
      <c r="E5" s="7">
        <f>E6+E7</f>
        <v>0</v>
      </c>
      <c r="F5" s="7">
        <f t="shared" ref="F5:AI5" si="0">F6+F7</f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23">
        <f t="shared" si="0"/>
        <v>0</v>
      </c>
    </row>
    <row r="6" spans="1:41" ht="27" customHeight="1">
      <c r="A6" s="100" t="s">
        <v>2</v>
      </c>
      <c r="B6" s="7" t="s">
        <v>58</v>
      </c>
      <c r="C6" s="7">
        <f>D6+'11月份'!C6</f>
        <v>2881</v>
      </c>
      <c r="D6" s="7">
        <f>SUM(E6:AI6)</f>
        <v>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76"/>
    </row>
    <row r="7" spans="1:41" ht="27" customHeight="1">
      <c r="A7" s="100" t="s">
        <v>14</v>
      </c>
      <c r="B7" s="7" t="s">
        <v>58</v>
      </c>
      <c r="C7" s="7">
        <f>D7+'11月份'!C7</f>
        <v>1738257</v>
      </c>
      <c r="D7" s="7">
        <f>SUM(E7:AI7)</f>
        <v>0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76"/>
    </row>
    <row r="8" spans="1:41" ht="27" customHeight="1">
      <c r="A8" s="100" t="s">
        <v>21</v>
      </c>
      <c r="B8" s="7" t="s">
        <v>24</v>
      </c>
      <c r="C8" s="103">
        <f>计数表!M8</f>
        <v>0.53803000000000001</v>
      </c>
      <c r="D8" s="22">
        <f>IFERROR(AVERAGE(E8:AI8),0)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7"/>
    </row>
    <row r="9" spans="1:41" ht="27" customHeight="1">
      <c r="A9" s="100" t="s">
        <v>15</v>
      </c>
      <c r="B9" s="7" t="s">
        <v>24</v>
      </c>
      <c r="C9" s="103">
        <f>计数表!M17</f>
        <v>0.47041000000000005</v>
      </c>
      <c r="D9" s="22">
        <f t="shared" ref="D9:D10" si="1">IFERROR(AVERAGE(E9:AI9),0)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7"/>
    </row>
    <row r="10" spans="1:41" ht="27" customHeight="1">
      <c r="A10" s="100" t="s">
        <v>16</v>
      </c>
      <c r="B10" s="7" t="s">
        <v>24</v>
      </c>
      <c r="C10" s="103">
        <f>计数表!M26</f>
        <v>0.62744444444444436</v>
      </c>
      <c r="D10" s="22">
        <f t="shared" si="1"/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7"/>
    </row>
    <row r="11" spans="1:41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40"/>
      <c r="AI11" s="78"/>
      <c r="AJ11" s="84"/>
      <c r="AK11" s="84"/>
      <c r="AL11" s="95"/>
      <c r="AM11" s="95"/>
      <c r="AN11" s="95"/>
      <c r="AO11" s="95"/>
    </row>
    <row r="12" spans="1:41" ht="30" customHeight="1">
      <c r="A12" s="32" t="s">
        <v>28</v>
      </c>
      <c r="B12" s="7" t="s">
        <v>57</v>
      </c>
      <c r="C12" s="7">
        <f>D12+'11月份'!C12</f>
        <v>3364900</v>
      </c>
      <c r="D12" s="7">
        <f>SUM(E12:AI12)</f>
        <v>0</v>
      </c>
      <c r="E12" s="65">
        <f t="shared" ref="E12:AI12" si="2">E22+E25</f>
        <v>0</v>
      </c>
      <c r="F12" s="65">
        <f t="shared" si="2"/>
        <v>0</v>
      </c>
      <c r="G12" s="65">
        <f t="shared" si="2"/>
        <v>0</v>
      </c>
      <c r="H12" s="65">
        <f t="shared" si="2"/>
        <v>0</v>
      </c>
      <c r="I12" s="65">
        <f t="shared" si="2"/>
        <v>0</v>
      </c>
      <c r="J12" s="65">
        <f t="shared" si="2"/>
        <v>0</v>
      </c>
      <c r="K12" s="65">
        <f t="shared" si="2"/>
        <v>0</v>
      </c>
      <c r="L12" s="65">
        <f t="shared" si="2"/>
        <v>0</v>
      </c>
      <c r="M12" s="65">
        <f t="shared" si="2"/>
        <v>0</v>
      </c>
      <c r="N12" s="65">
        <f t="shared" si="2"/>
        <v>0</v>
      </c>
      <c r="O12" s="65">
        <f t="shared" si="2"/>
        <v>0</v>
      </c>
      <c r="P12" s="65">
        <f t="shared" si="2"/>
        <v>0</v>
      </c>
      <c r="Q12" s="65">
        <f t="shared" si="2"/>
        <v>0</v>
      </c>
      <c r="R12" s="65">
        <f t="shared" si="2"/>
        <v>0</v>
      </c>
      <c r="S12" s="65">
        <f t="shared" si="2"/>
        <v>0</v>
      </c>
      <c r="T12" s="65">
        <f t="shared" si="2"/>
        <v>0</v>
      </c>
      <c r="U12" s="65">
        <f t="shared" si="2"/>
        <v>0</v>
      </c>
      <c r="V12" s="65">
        <f t="shared" si="2"/>
        <v>0</v>
      </c>
      <c r="W12" s="65">
        <f t="shared" si="2"/>
        <v>0</v>
      </c>
      <c r="X12" s="65">
        <f t="shared" si="2"/>
        <v>0</v>
      </c>
      <c r="Y12" s="65">
        <f t="shared" si="2"/>
        <v>0</v>
      </c>
      <c r="Z12" s="65">
        <f t="shared" si="2"/>
        <v>0</v>
      </c>
      <c r="AA12" s="65">
        <f t="shared" si="2"/>
        <v>0</v>
      </c>
      <c r="AB12" s="65">
        <f t="shared" si="2"/>
        <v>0</v>
      </c>
      <c r="AC12" s="65">
        <f t="shared" si="2"/>
        <v>0</v>
      </c>
      <c r="AD12" s="65">
        <f t="shared" si="2"/>
        <v>0</v>
      </c>
      <c r="AE12" s="65">
        <f t="shared" si="2"/>
        <v>0</v>
      </c>
      <c r="AF12" s="65">
        <f t="shared" si="2"/>
        <v>0</v>
      </c>
      <c r="AG12" s="65">
        <f t="shared" si="2"/>
        <v>0</v>
      </c>
      <c r="AH12" s="65">
        <f t="shared" si="2"/>
        <v>0</v>
      </c>
      <c r="AI12" s="65">
        <f t="shared" si="2"/>
        <v>0</v>
      </c>
    </row>
    <row r="13" spans="1:41" s="8" customFormat="1" ht="30" customHeight="1">
      <c r="A13" s="26" t="s">
        <v>29</v>
      </c>
      <c r="B13" s="7" t="s">
        <v>57</v>
      </c>
      <c r="C13" s="7">
        <f>D13+'11月份'!C13</f>
        <v>230308</v>
      </c>
      <c r="D13" s="7">
        <f>SUM(E13:AI13)</f>
        <v>0</v>
      </c>
      <c r="E13" s="65">
        <f t="shared" ref="E13:AI13" si="3">E12-E14</f>
        <v>0</v>
      </c>
      <c r="F13" s="65">
        <f t="shared" si="3"/>
        <v>0</v>
      </c>
      <c r="G13" s="65">
        <f t="shared" si="3"/>
        <v>0</v>
      </c>
      <c r="H13" s="65">
        <f t="shared" si="3"/>
        <v>0</v>
      </c>
      <c r="I13" s="65">
        <f t="shared" si="3"/>
        <v>0</v>
      </c>
      <c r="J13" s="65">
        <f t="shared" si="3"/>
        <v>0</v>
      </c>
      <c r="K13" s="65">
        <f t="shared" si="3"/>
        <v>0</v>
      </c>
      <c r="L13" s="65">
        <f t="shared" si="3"/>
        <v>0</v>
      </c>
      <c r="M13" s="65">
        <f t="shared" si="3"/>
        <v>0</v>
      </c>
      <c r="N13" s="65">
        <f t="shared" si="3"/>
        <v>0</v>
      </c>
      <c r="O13" s="65">
        <f t="shared" si="3"/>
        <v>0</v>
      </c>
      <c r="P13" s="65">
        <f t="shared" si="3"/>
        <v>0</v>
      </c>
      <c r="Q13" s="65">
        <f t="shared" si="3"/>
        <v>0</v>
      </c>
      <c r="R13" s="65">
        <f t="shared" si="3"/>
        <v>0</v>
      </c>
      <c r="S13" s="65">
        <f t="shared" si="3"/>
        <v>0</v>
      </c>
      <c r="T13" s="65">
        <f t="shared" si="3"/>
        <v>0</v>
      </c>
      <c r="U13" s="65">
        <f t="shared" si="3"/>
        <v>0</v>
      </c>
      <c r="V13" s="65">
        <f t="shared" si="3"/>
        <v>0</v>
      </c>
      <c r="W13" s="65">
        <f t="shared" si="3"/>
        <v>0</v>
      </c>
      <c r="X13" s="65">
        <f t="shared" si="3"/>
        <v>0</v>
      </c>
      <c r="Y13" s="65">
        <f t="shared" si="3"/>
        <v>0</v>
      </c>
      <c r="Z13" s="65">
        <f t="shared" si="3"/>
        <v>0</v>
      </c>
      <c r="AA13" s="65">
        <f t="shared" si="3"/>
        <v>0</v>
      </c>
      <c r="AB13" s="65">
        <f t="shared" si="3"/>
        <v>0</v>
      </c>
      <c r="AC13" s="65">
        <f>AC12-AC14</f>
        <v>0</v>
      </c>
      <c r="AD13" s="65">
        <f t="shared" si="3"/>
        <v>0</v>
      </c>
      <c r="AE13" s="65">
        <f t="shared" si="3"/>
        <v>0</v>
      </c>
      <c r="AF13" s="65">
        <f t="shared" si="3"/>
        <v>0</v>
      </c>
      <c r="AG13" s="65">
        <f t="shared" si="3"/>
        <v>0</v>
      </c>
      <c r="AH13" s="65">
        <f t="shared" si="3"/>
        <v>0</v>
      </c>
      <c r="AI13" s="79">
        <f t="shared" si="3"/>
        <v>0</v>
      </c>
      <c r="AJ13" s="85"/>
      <c r="AK13" s="85"/>
      <c r="AL13" s="96"/>
      <c r="AM13" s="96"/>
      <c r="AN13" s="96"/>
      <c r="AO13" s="96"/>
    </row>
    <row r="14" spans="1:41" s="8" customFormat="1" ht="27" customHeight="1">
      <c r="A14" s="101" t="s">
        <v>30</v>
      </c>
      <c r="B14" s="7" t="s">
        <v>57</v>
      </c>
      <c r="C14" s="7">
        <f>D14+'11月份'!C14</f>
        <v>3134592</v>
      </c>
      <c r="D14" s="7">
        <f>SUM(E14:AI14)</f>
        <v>0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76"/>
      <c r="AJ14" s="85"/>
      <c r="AK14" s="85"/>
      <c r="AL14" s="96"/>
      <c r="AM14" s="96"/>
      <c r="AN14" s="96"/>
      <c r="AO14" s="96"/>
    </row>
    <row r="15" spans="1:41" s="8" customFormat="1" ht="27" customHeight="1">
      <c r="A15" s="101" t="s">
        <v>98</v>
      </c>
      <c r="B15" s="7" t="s">
        <v>57</v>
      </c>
      <c r="C15" s="7">
        <f>D15+'11月份'!C15</f>
        <v>318976</v>
      </c>
      <c r="D15" s="7">
        <f>SUM(E15:AI15)</f>
        <v>0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76"/>
      <c r="AJ15" s="85"/>
      <c r="AK15" s="85"/>
      <c r="AL15" s="96"/>
      <c r="AM15" s="96"/>
      <c r="AN15" s="96"/>
      <c r="AO15" s="96"/>
    </row>
    <row r="16" spans="1:41" s="8" customFormat="1" ht="27" customHeight="1">
      <c r="A16" s="101" t="s">
        <v>99</v>
      </c>
      <c r="B16" s="7" t="s">
        <v>57</v>
      </c>
      <c r="C16" s="7">
        <f>D16+'11月份'!C16</f>
        <v>756</v>
      </c>
      <c r="D16" s="7">
        <f>SUM(E16:AI16)</f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76"/>
      <c r="AJ16" s="85"/>
      <c r="AK16" s="85"/>
      <c r="AL16" s="96"/>
      <c r="AM16" s="96"/>
      <c r="AN16" s="96"/>
      <c r="AO16" s="96"/>
    </row>
    <row r="17" spans="1:42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58"/>
      <c r="AJ17" s="83"/>
      <c r="AK17" s="83"/>
      <c r="AL17" s="94"/>
      <c r="AM17" s="94"/>
      <c r="AN17" s="94"/>
      <c r="AO17" s="94"/>
    </row>
    <row r="18" spans="1:42" ht="27" customHeight="1">
      <c r="A18" s="28" t="s">
        <v>1</v>
      </c>
      <c r="B18" s="5" t="s">
        <v>12</v>
      </c>
      <c r="C18" s="103">
        <f>计数表!M35</f>
        <v>6.9011307188825227E-2</v>
      </c>
      <c r="D18" s="22">
        <f>IFERROR(AVERAGEIF(E18:AI18,"&lt;&gt;0"),0)</f>
        <v>0</v>
      </c>
      <c r="E18" s="22">
        <f>IF(E12,E13/E12,0)</f>
        <v>0</v>
      </c>
      <c r="F18" s="22">
        <f>IF(F12,F13/F12,0)</f>
        <v>0</v>
      </c>
      <c r="G18" s="22">
        <f t="shared" ref="G18:AI18" si="4">IF(G12,G13/G12,0)</f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2">
        <f t="shared" si="4"/>
        <v>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4"/>
        <v>0</v>
      </c>
      <c r="AA18" s="22">
        <f t="shared" si="4"/>
        <v>0</v>
      </c>
      <c r="AB18" s="22">
        <f t="shared" si="4"/>
        <v>0</v>
      </c>
      <c r="AC18" s="22">
        <f t="shared" si="4"/>
        <v>0</v>
      </c>
      <c r="AD18" s="22">
        <f t="shared" si="4"/>
        <v>0</v>
      </c>
      <c r="AE18" s="22">
        <f t="shared" si="4"/>
        <v>0</v>
      </c>
      <c r="AF18" s="22">
        <f t="shared" si="4"/>
        <v>0</v>
      </c>
      <c r="AG18" s="22">
        <f t="shared" si="4"/>
        <v>0</v>
      </c>
      <c r="AH18" s="22">
        <f t="shared" si="4"/>
        <v>0</v>
      </c>
      <c r="AI18" s="22">
        <f t="shared" si="4"/>
        <v>0</v>
      </c>
    </row>
    <row r="19" spans="1:42" ht="28.5" customHeight="1">
      <c r="A19" s="28" t="s">
        <v>23</v>
      </c>
      <c r="B19" s="5" t="s">
        <v>13</v>
      </c>
      <c r="C19" s="7">
        <f>计数表!M44</f>
        <v>1.9576903392940386</v>
      </c>
      <c r="D19" s="63">
        <f>IFERROR(AVERAGEIF(E19:AI19,"&lt;&gt;0"),0)</f>
        <v>0</v>
      </c>
      <c r="E19" s="20">
        <f>IF(E7,E12/E7,0)</f>
        <v>0</v>
      </c>
      <c r="F19" s="20">
        <f t="shared" ref="F19:AI19" si="5">IF(F7,F12/F7,0)</f>
        <v>0</v>
      </c>
      <c r="G19" s="20">
        <f t="shared" si="5"/>
        <v>0</v>
      </c>
      <c r="H19" s="20">
        <f t="shared" si="5"/>
        <v>0</v>
      </c>
      <c r="I19" s="20">
        <f t="shared" si="5"/>
        <v>0</v>
      </c>
      <c r="J19" s="20">
        <f t="shared" si="5"/>
        <v>0</v>
      </c>
      <c r="K19" s="20">
        <f t="shared" si="5"/>
        <v>0</v>
      </c>
      <c r="L19" s="20">
        <f t="shared" si="5"/>
        <v>0</v>
      </c>
      <c r="M19" s="20">
        <f t="shared" si="5"/>
        <v>0</v>
      </c>
      <c r="N19" s="20">
        <f t="shared" si="5"/>
        <v>0</v>
      </c>
      <c r="O19" s="20">
        <f t="shared" si="5"/>
        <v>0</v>
      </c>
      <c r="P19" s="20">
        <f t="shared" si="5"/>
        <v>0</v>
      </c>
      <c r="Q19" s="20">
        <f t="shared" si="5"/>
        <v>0</v>
      </c>
      <c r="R19" s="20">
        <f t="shared" si="5"/>
        <v>0</v>
      </c>
      <c r="S19" s="20">
        <f t="shared" si="5"/>
        <v>0</v>
      </c>
      <c r="T19" s="20">
        <f t="shared" si="5"/>
        <v>0</v>
      </c>
      <c r="U19" s="20">
        <f t="shared" si="5"/>
        <v>0</v>
      </c>
      <c r="V19" s="20">
        <f t="shared" si="5"/>
        <v>0</v>
      </c>
      <c r="W19" s="20">
        <f t="shared" si="5"/>
        <v>0</v>
      </c>
      <c r="X19" s="20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0</v>
      </c>
      <c r="AD19" s="20">
        <f t="shared" si="5"/>
        <v>0</v>
      </c>
      <c r="AE19" s="20">
        <f t="shared" si="5"/>
        <v>0</v>
      </c>
      <c r="AF19" s="20">
        <f t="shared" si="5"/>
        <v>0</v>
      </c>
      <c r="AG19" s="20">
        <f t="shared" si="5"/>
        <v>0</v>
      </c>
      <c r="AH19" s="20">
        <f t="shared" si="5"/>
        <v>0</v>
      </c>
      <c r="AI19" s="20">
        <f t="shared" si="5"/>
        <v>0</v>
      </c>
    </row>
    <row r="20" spans="1:42" ht="30.75" customHeight="1">
      <c r="A20" s="100" t="s">
        <v>22</v>
      </c>
      <c r="B20" s="5" t="s">
        <v>32</v>
      </c>
      <c r="C20" s="7">
        <f>MAX(D20,'11月份'!C20)</f>
        <v>1866</v>
      </c>
      <c r="D20" s="7">
        <f>MAX(E20:AI20)</f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76"/>
    </row>
    <row r="21" spans="1:42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60"/>
      <c r="AJ21" s="83"/>
      <c r="AK21" s="83"/>
      <c r="AL21" s="94"/>
      <c r="AM21" s="94"/>
      <c r="AN21" s="94"/>
      <c r="AO21" s="94"/>
    </row>
    <row r="22" spans="1:42" s="21" customFormat="1" ht="27" customHeight="1">
      <c r="A22" s="91" t="s">
        <v>25</v>
      </c>
      <c r="B22" s="7" t="s">
        <v>57</v>
      </c>
      <c r="C22" s="7">
        <f>D22+'11月份'!C22</f>
        <v>1826000</v>
      </c>
      <c r="D22" s="7">
        <f>SUM(E22:AI22)</f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76"/>
      <c r="AJ22" s="86"/>
      <c r="AK22" s="86"/>
      <c r="AL22" s="97"/>
      <c r="AM22" s="97"/>
      <c r="AN22" s="97"/>
      <c r="AO22" s="97"/>
    </row>
    <row r="23" spans="1:42" s="4" customFormat="1" ht="27" customHeight="1">
      <c r="A23" s="92" t="s">
        <v>26</v>
      </c>
      <c r="B23" s="3" t="s">
        <v>0</v>
      </c>
      <c r="C23" s="7">
        <f>D23+'11月份'!C23</f>
        <v>1930.15</v>
      </c>
      <c r="D23" s="7">
        <f>SUM(E23:AI23)</f>
        <v>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87"/>
      <c r="AK23" s="87"/>
      <c r="AL23" s="98"/>
      <c r="AM23" s="98"/>
      <c r="AN23" s="98"/>
      <c r="AO23" s="98"/>
    </row>
    <row r="24" spans="1:42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61"/>
      <c r="AJ24" s="83"/>
      <c r="AK24" s="83"/>
      <c r="AL24" s="94"/>
      <c r="AM24" s="94"/>
      <c r="AN24" s="94"/>
      <c r="AO24" s="94"/>
    </row>
    <row r="25" spans="1:42" s="21" customFormat="1" ht="27" customHeight="1">
      <c r="A25" s="91" t="s">
        <v>25</v>
      </c>
      <c r="B25" s="7" t="s">
        <v>57</v>
      </c>
      <c r="C25" s="7">
        <f>D25+'11月份'!C25</f>
        <v>1538900</v>
      </c>
      <c r="D25" s="7">
        <f>SUM(E25:AI25)</f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76"/>
      <c r="AJ25" s="86"/>
      <c r="AK25" s="86"/>
      <c r="AL25" s="97"/>
      <c r="AM25" s="97"/>
      <c r="AN25" s="97"/>
      <c r="AO25" s="97"/>
    </row>
    <row r="26" spans="1:42" s="4" customFormat="1" ht="27" customHeight="1">
      <c r="A26" s="92" t="s">
        <v>26</v>
      </c>
      <c r="B26" s="3" t="s">
        <v>0</v>
      </c>
      <c r="C26" s="7">
        <f>D26+'11月份'!C26</f>
        <v>1690.6999999999998</v>
      </c>
      <c r="D26" s="7">
        <f>SUM(E26:AI26)</f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87"/>
      <c r="AK26" s="87"/>
      <c r="AL26" s="98"/>
      <c r="AM26" s="98"/>
      <c r="AN26" s="98"/>
      <c r="AO26" s="98"/>
    </row>
    <row r="27" spans="1:42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40"/>
      <c r="AI27" s="78"/>
      <c r="AJ27" s="89"/>
      <c r="AK27" s="89"/>
      <c r="AL27" s="89"/>
      <c r="AM27" s="89"/>
      <c r="AN27" s="89"/>
      <c r="AO27" s="89"/>
      <c r="AP27" s="51"/>
    </row>
    <row r="28" spans="1:42" s="34" customFormat="1" ht="27" customHeight="1">
      <c r="A28" s="91" t="s">
        <v>55</v>
      </c>
      <c r="B28" s="6" t="s">
        <v>31</v>
      </c>
      <c r="C28" s="7">
        <f>D28+'11月份'!C28</f>
        <v>900.55</v>
      </c>
      <c r="D28" s="7">
        <f>SUM(E28:AI28)</f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76"/>
      <c r="AJ28" s="89"/>
      <c r="AK28" s="89"/>
      <c r="AL28" s="89"/>
      <c r="AM28" s="89"/>
      <c r="AN28" s="89"/>
      <c r="AO28" s="89"/>
      <c r="AP28" s="35"/>
    </row>
    <row r="29" spans="1:42" s="34" customFormat="1" ht="27" customHeight="1">
      <c r="A29" s="92" t="s">
        <v>26</v>
      </c>
      <c r="B29" s="3" t="s">
        <v>0</v>
      </c>
      <c r="C29" s="7">
        <f>D29+'11月份'!C29</f>
        <v>2271.5500000000002</v>
      </c>
      <c r="D29" s="7">
        <f>SUM(E29:AI29)</f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89"/>
      <c r="AK29" s="89"/>
      <c r="AL29" s="89"/>
      <c r="AM29" s="89"/>
      <c r="AN29" s="89"/>
      <c r="AO29" s="89"/>
      <c r="AP29" s="35"/>
    </row>
    <row r="30" spans="1:42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40"/>
      <c r="AI30" s="78"/>
      <c r="AJ30" s="85"/>
      <c r="AK30" s="85"/>
      <c r="AL30" s="96"/>
      <c r="AM30" s="96"/>
      <c r="AN30" s="96"/>
      <c r="AO30" s="96"/>
    </row>
    <row r="31" spans="1:42" ht="29.25" customHeight="1">
      <c r="A31" s="100" t="s">
        <v>9</v>
      </c>
      <c r="B31" s="6" t="s">
        <v>31</v>
      </c>
      <c r="C31" s="7">
        <f>D31+'11月份'!C31</f>
        <v>1601</v>
      </c>
      <c r="D31" s="7">
        <f>SUM(E31:AI31)</f>
        <v>0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76"/>
    </row>
    <row r="32" spans="1:42" s="8" customFormat="1" ht="27" customHeight="1">
      <c r="A32" s="100" t="s">
        <v>3</v>
      </c>
      <c r="B32" s="6" t="s">
        <v>31</v>
      </c>
      <c r="C32" s="7">
        <f>D32+'11月份'!C32</f>
        <v>878</v>
      </c>
      <c r="D32" s="7">
        <f>SUM(E32:AI32)</f>
        <v>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76"/>
      <c r="AJ32" s="85"/>
      <c r="AK32" s="85"/>
      <c r="AL32" s="96"/>
      <c r="AM32" s="96"/>
      <c r="AN32" s="96"/>
      <c r="AO32" s="96"/>
    </row>
    <row r="33" spans="1:41" s="37" customFormat="1" ht="50.1" customHeight="1" thickBot="1">
      <c r="A33" s="102" t="s">
        <v>27</v>
      </c>
      <c r="B33" s="80"/>
      <c r="C33" s="80"/>
      <c r="D33" s="80"/>
      <c r="E33" s="81"/>
      <c r="F33" s="81"/>
      <c r="G33" s="136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136"/>
      <c r="S33" s="136"/>
      <c r="T33" s="81"/>
      <c r="U33" s="134"/>
      <c r="V33" s="134"/>
      <c r="W33" s="108"/>
      <c r="X33" s="81"/>
      <c r="Y33" s="108"/>
      <c r="Z33" s="81"/>
      <c r="AA33" s="81"/>
      <c r="AB33" s="81"/>
      <c r="AC33" s="81"/>
      <c r="AD33" s="81"/>
      <c r="AE33" s="81"/>
      <c r="AF33" s="81"/>
      <c r="AG33" s="81"/>
      <c r="AH33" s="81"/>
      <c r="AI33" s="82"/>
      <c r="AJ33" s="83"/>
      <c r="AK33" s="83"/>
      <c r="AL33" s="94"/>
      <c r="AM33" s="94"/>
      <c r="AN33" s="94"/>
      <c r="AO33" s="94"/>
    </row>
    <row r="34" spans="1:41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  <c r="AI34" s="10"/>
    </row>
    <row r="35" spans="1:41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66"/>
      <c r="AJ35" s="88"/>
      <c r="AK35" s="88"/>
      <c r="AL35" s="99"/>
      <c r="AM35" s="99"/>
      <c r="AN35" s="99"/>
      <c r="AO35" s="99"/>
    </row>
    <row r="36" spans="1:41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66"/>
      <c r="AJ36" s="88"/>
      <c r="AK36" s="88"/>
      <c r="AL36" s="99"/>
      <c r="AM36" s="99"/>
      <c r="AN36" s="99"/>
      <c r="AO36" s="99"/>
    </row>
    <row r="37" spans="1:41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71"/>
      <c r="AJ37" s="88"/>
      <c r="AK37" s="88"/>
      <c r="AL37" s="99"/>
      <c r="AM37" s="99"/>
      <c r="AN37" s="99"/>
      <c r="AO37" s="99"/>
    </row>
    <row r="38" spans="1:41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71"/>
      <c r="AJ38" s="88"/>
      <c r="AK38" s="88"/>
      <c r="AL38" s="99"/>
      <c r="AM38" s="99"/>
      <c r="AN38" s="99"/>
      <c r="AO38" s="99"/>
    </row>
    <row r="39" spans="1:41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71"/>
      <c r="AJ39" s="88"/>
      <c r="AK39" s="88"/>
      <c r="AL39" s="99"/>
      <c r="AM39" s="99"/>
      <c r="AN39" s="99"/>
      <c r="AO39" s="99"/>
    </row>
    <row r="40" spans="1:41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71"/>
      <c r="AJ40" s="88"/>
      <c r="AK40" s="88"/>
      <c r="AL40" s="99"/>
      <c r="AM40" s="99"/>
      <c r="AN40" s="99"/>
      <c r="AO40" s="99"/>
    </row>
    <row r="41" spans="1:41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  <c r="AI41" s="13"/>
    </row>
    <row r="42" spans="1:41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  <c r="AI42" s="13"/>
    </row>
    <row r="43" spans="1:41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  <c r="AI43" s="13"/>
    </row>
    <row r="44" spans="1:41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  <c r="AI44" s="13"/>
    </row>
    <row r="45" spans="1:41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  <c r="AI45" s="13"/>
    </row>
    <row r="46" spans="1:41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  <c r="AI46" s="13"/>
    </row>
    <row r="47" spans="1:41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  <c r="AI47" s="13"/>
    </row>
    <row r="48" spans="1:41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  <c r="AI48" s="13"/>
    </row>
    <row r="49" spans="1:35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  <c r="AI49" s="13"/>
    </row>
    <row r="50" spans="1:35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  <c r="AI50" s="13"/>
    </row>
    <row r="51" spans="1:35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  <c r="AI51" s="13"/>
    </row>
    <row r="52" spans="1:35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  <c r="AI52" s="13"/>
    </row>
    <row r="53" spans="1:35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  <c r="AI53" s="13"/>
    </row>
    <row r="54" spans="1:35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  <c r="AI54" s="13"/>
    </row>
    <row r="55" spans="1:35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  <c r="AI55" s="13"/>
    </row>
    <row r="56" spans="1:35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  <c r="AI56" s="13"/>
    </row>
    <row r="57" spans="1:35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  <c r="AI57" s="13"/>
    </row>
    <row r="58" spans="1:35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  <c r="AI58" s="13"/>
    </row>
    <row r="59" spans="1:35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  <c r="AI59" s="13"/>
    </row>
    <row r="60" spans="1:35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  <c r="AI60" s="13"/>
    </row>
    <row r="61" spans="1:35">
      <c r="AD61" s="19"/>
    </row>
    <row r="62" spans="1:35">
      <c r="AD62" s="19"/>
    </row>
    <row r="63" spans="1:35">
      <c r="AD63" s="19"/>
    </row>
    <row r="64" spans="1:35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6">
    <mergeCell ref="AH2:AH3"/>
    <mergeCell ref="AI2:AI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I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0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selection activeCell="Q35" sqref="Q35"/>
    </sheetView>
  </sheetViews>
  <sheetFormatPr defaultRowHeight="14.25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t="s">
        <v>103</v>
      </c>
    </row>
    <row r="3" spans="1:13">
      <c r="A3" t="s">
        <v>100</v>
      </c>
      <c r="B3" s="109">
        <f>SUM('1月份'!$E$8:$AI$8)</f>
        <v>18.032999999999994</v>
      </c>
      <c r="C3" s="109">
        <f>SUM('2月份'!$E$8:$AI$8)</f>
        <v>15.316999999999998</v>
      </c>
      <c r="D3" s="109">
        <f>SUM('3月份'!$E$8:$AI$8)</f>
        <v>14.984</v>
      </c>
      <c r="E3" s="109">
        <f>SUM('4月份'!$E$8:$AI$8)</f>
        <v>5.4689999999999994</v>
      </c>
      <c r="F3" s="109">
        <f>SUM('5月份'!$E$8:$AI$8)</f>
        <v>0</v>
      </c>
      <c r="G3" s="109">
        <f>SUM('6月份'!$E$8:$AI$8)</f>
        <v>0</v>
      </c>
      <c r="H3" s="109">
        <f>SUM('7月份'!$E$8:$AI$8)</f>
        <v>0</v>
      </c>
      <c r="I3" s="109">
        <f>SUM('8月份'!$E$8:$AI$8)</f>
        <v>0</v>
      </c>
      <c r="J3" s="109">
        <f>SUM('9月份'!$E$8:$AI$8)</f>
        <v>0</v>
      </c>
      <c r="K3" s="109">
        <f>SUM('10月份'!$E$8:$AI$8)</f>
        <v>0</v>
      </c>
      <c r="L3" s="109">
        <f>SUM('11月份'!$E$8:$AI$8)</f>
        <v>0</v>
      </c>
      <c r="M3" s="109">
        <f>SUM('12月份'!$E$8:$AI$8)</f>
        <v>0</v>
      </c>
    </row>
    <row r="4" spans="1:13">
      <c r="A4" t="s">
        <v>101</v>
      </c>
      <c r="B4">
        <f>COUNTIF('1月份'!$E$8:$AI$8,"&gt;0")</f>
        <v>31</v>
      </c>
      <c r="C4">
        <f>COUNTIF('2月份'!$E$8:$AI$8,"&gt;0")</f>
        <v>28</v>
      </c>
      <c r="D4">
        <f>COUNTIF('3月份'!$E$8:$AI$8,"&gt;0")</f>
        <v>30</v>
      </c>
      <c r="E4">
        <f>COUNTIF('4月份'!$E$8:$AI$8,"&gt;0")</f>
        <v>11</v>
      </c>
      <c r="F4">
        <f>COUNTIF('5月份'!$E$8:$AI$8,"&gt;0")</f>
        <v>0</v>
      </c>
      <c r="G4">
        <f>COUNTIF('6月份'!$E$8:$AI$8,"&gt;0")</f>
        <v>0</v>
      </c>
      <c r="H4">
        <f>COUNTIF('7月份'!$E$8:$AI$8,"&gt;0")</f>
        <v>0</v>
      </c>
      <c r="I4">
        <f>COUNTIF('8月份'!$E$8:$AI$8,"&gt;0")</f>
        <v>0</v>
      </c>
      <c r="J4">
        <f>COUNTIF('9月份'!$E$8:$AI$8,"&gt;0")</f>
        <v>0</v>
      </c>
      <c r="K4">
        <f>COUNTIF('10月份'!$E$8:$AI$8,"&gt;0")</f>
        <v>0</v>
      </c>
      <c r="L4">
        <f>COUNTIF('11月份'!$E$8:$AI$8,"&gt;0")</f>
        <v>0</v>
      </c>
      <c r="M4">
        <f>COUNTIF('12月份'!$E$8:$AI$8,"&gt;0")</f>
        <v>0</v>
      </c>
    </row>
    <row r="5" spans="1:13">
      <c r="B5" s="110"/>
    </row>
    <row r="6" spans="1:13">
      <c r="B6" s="109">
        <f>B3</f>
        <v>18.032999999999994</v>
      </c>
      <c r="C6" s="109">
        <f>B6+C3</f>
        <v>33.349999999999994</v>
      </c>
      <c r="D6" s="109">
        <f t="shared" ref="D6:M6" si="0">C6+D3</f>
        <v>48.333999999999996</v>
      </c>
      <c r="E6" s="109">
        <f t="shared" si="0"/>
        <v>53.802999999999997</v>
      </c>
      <c r="F6" s="109">
        <f t="shared" si="0"/>
        <v>53.802999999999997</v>
      </c>
      <c r="G6" s="109">
        <f t="shared" si="0"/>
        <v>53.802999999999997</v>
      </c>
      <c r="H6" s="109">
        <f t="shared" si="0"/>
        <v>53.802999999999997</v>
      </c>
      <c r="I6" s="109">
        <f t="shared" si="0"/>
        <v>53.802999999999997</v>
      </c>
      <c r="J6" s="109">
        <f t="shared" si="0"/>
        <v>53.802999999999997</v>
      </c>
      <c r="K6" s="109">
        <f t="shared" si="0"/>
        <v>53.802999999999997</v>
      </c>
      <c r="L6" s="109">
        <f t="shared" si="0"/>
        <v>53.802999999999997</v>
      </c>
      <c r="M6" s="109">
        <f t="shared" si="0"/>
        <v>53.802999999999997</v>
      </c>
    </row>
    <row r="7" spans="1:13">
      <c r="B7">
        <f>B4</f>
        <v>31</v>
      </c>
      <c r="C7">
        <f>B7+C4</f>
        <v>59</v>
      </c>
      <c r="D7">
        <f t="shared" ref="D7:M7" si="1">C7+D4</f>
        <v>89</v>
      </c>
      <c r="E7">
        <f t="shared" si="1"/>
        <v>100</v>
      </c>
      <c r="F7">
        <f t="shared" si="1"/>
        <v>100</v>
      </c>
      <c r="G7">
        <f t="shared" si="1"/>
        <v>100</v>
      </c>
      <c r="H7">
        <f t="shared" si="1"/>
        <v>100</v>
      </c>
      <c r="I7">
        <f t="shared" si="1"/>
        <v>100</v>
      </c>
      <c r="J7">
        <f t="shared" si="1"/>
        <v>100</v>
      </c>
      <c r="K7">
        <f t="shared" si="1"/>
        <v>100</v>
      </c>
      <c r="L7">
        <f t="shared" si="1"/>
        <v>100</v>
      </c>
      <c r="M7">
        <f t="shared" si="1"/>
        <v>100</v>
      </c>
    </row>
    <row r="8" spans="1:13">
      <c r="A8" t="s">
        <v>102</v>
      </c>
      <c r="B8" s="111">
        <f>IFERROR(B6/B7,0)</f>
        <v>0.58170967741935464</v>
      </c>
      <c r="C8" s="111">
        <f t="shared" ref="C8:M8" si="2">IFERROR(C6/C7,0)</f>
        <v>0.56525423728813551</v>
      </c>
      <c r="D8" s="111">
        <f t="shared" si="2"/>
        <v>0.54307865168539327</v>
      </c>
      <c r="E8" s="111">
        <f t="shared" si="2"/>
        <v>0.53803000000000001</v>
      </c>
      <c r="F8" s="111">
        <f t="shared" si="2"/>
        <v>0.53803000000000001</v>
      </c>
      <c r="G8" s="111">
        <f t="shared" si="2"/>
        <v>0.53803000000000001</v>
      </c>
      <c r="H8" s="111">
        <f t="shared" si="2"/>
        <v>0.53803000000000001</v>
      </c>
      <c r="I8" s="111">
        <f t="shared" si="2"/>
        <v>0.53803000000000001</v>
      </c>
      <c r="J8" s="111">
        <f t="shared" si="2"/>
        <v>0.53803000000000001</v>
      </c>
      <c r="K8" s="111">
        <f t="shared" si="2"/>
        <v>0.53803000000000001</v>
      </c>
      <c r="L8" s="111">
        <f t="shared" si="2"/>
        <v>0.53803000000000001</v>
      </c>
      <c r="M8" s="111">
        <f t="shared" si="2"/>
        <v>0.53803000000000001</v>
      </c>
    </row>
    <row r="11" spans="1:13">
      <c r="A11" t="s">
        <v>104</v>
      </c>
    </row>
    <row r="12" spans="1:13">
      <c r="A12" t="s">
        <v>100</v>
      </c>
      <c r="B12" s="109">
        <f>SUM('1月份'!$E$9:$AI$9)</f>
        <v>16.324000000000002</v>
      </c>
      <c r="C12" s="109">
        <f>SUM('2月份'!$E$9:$AI$9)</f>
        <v>14.056999999999999</v>
      </c>
      <c r="D12" s="109">
        <f>SUM('3月份'!$E$9:$AI$9)</f>
        <v>12.242000000000001</v>
      </c>
      <c r="E12" s="109">
        <f>SUM('4月份'!$E$9:$AI$9)</f>
        <v>4.4180000000000001</v>
      </c>
      <c r="F12" s="109">
        <f>SUM('5月份'!$E$9:$AI$9)</f>
        <v>0</v>
      </c>
      <c r="G12" s="109">
        <f>SUM('6月份'!$E$9:$AI$9)</f>
        <v>0</v>
      </c>
      <c r="H12" s="109">
        <f>SUM('7月份'!$E$9:$AI$9)</f>
        <v>0</v>
      </c>
      <c r="I12" s="109">
        <f>SUM('8月份'!$E$9:$AI$9)</f>
        <v>0</v>
      </c>
      <c r="J12" s="109">
        <f>SUM('9月份'!$E$9:$AI$9)</f>
        <v>0</v>
      </c>
      <c r="K12" s="109">
        <f>SUM('10月份'!$E$9:$AI$9)</f>
        <v>0</v>
      </c>
      <c r="L12" s="109">
        <f>SUM('11月份'!$E$9:$AI$9)</f>
        <v>0</v>
      </c>
      <c r="M12" s="109">
        <f>SUM('12月份'!$E$9:$AI$9)</f>
        <v>0</v>
      </c>
    </row>
    <row r="13" spans="1:13">
      <c r="A13" t="s">
        <v>101</v>
      </c>
      <c r="B13">
        <f>COUNTIF('1月份'!$E$9:$AI$9,"&gt;0")</f>
        <v>31</v>
      </c>
      <c r="C13">
        <f>COUNTIF('2月份'!$E$9:$AI$9,"&gt;0")</f>
        <v>28</v>
      </c>
      <c r="D13">
        <f>COUNTIF('3月份'!$E$9:$AI$9,"&gt;0")</f>
        <v>30</v>
      </c>
      <c r="E13">
        <f>COUNTIF('4月份'!$E$9:$AI$9,"&gt;0")</f>
        <v>11</v>
      </c>
      <c r="F13">
        <f>COUNTIF('5月份'!$E$9:$AI$9,"&gt;0")</f>
        <v>0</v>
      </c>
      <c r="G13">
        <f>COUNTIF('6月份'!$E$9:$AI$9,"&gt;0")</f>
        <v>0</v>
      </c>
      <c r="H13">
        <f>COUNTIF('7月份'!$E$9:$AI$9,"&gt;0")</f>
        <v>0</v>
      </c>
      <c r="I13">
        <f>COUNTIF('8月份'!$E$9:$AI$9,"&gt;0")</f>
        <v>0</v>
      </c>
      <c r="J13">
        <f>COUNTIF('9月份'!$E$9:$AI$9,"&gt;0")</f>
        <v>0</v>
      </c>
      <c r="K13">
        <f>COUNTIF('10月份'!$E$9:$AI$9,"&gt;0")</f>
        <v>0</v>
      </c>
      <c r="L13">
        <f>COUNTIF('11月份'!$E$9:$AI$9,"&gt;0")</f>
        <v>0</v>
      </c>
      <c r="M13">
        <f>COUNTIF('12月份'!$E$9:$AI$9,"&gt;0")</f>
        <v>0</v>
      </c>
    </row>
    <row r="15" spans="1:13">
      <c r="B15" s="109">
        <f>B12</f>
        <v>16.324000000000002</v>
      </c>
      <c r="C15" s="109">
        <f>B15+C12</f>
        <v>30.381</v>
      </c>
      <c r="D15" s="109">
        <f t="shared" ref="D15:M15" si="3">C15+D12</f>
        <v>42.623000000000005</v>
      </c>
      <c r="E15" s="109">
        <f t="shared" si="3"/>
        <v>47.041000000000004</v>
      </c>
      <c r="F15" s="109">
        <f t="shared" si="3"/>
        <v>47.041000000000004</v>
      </c>
      <c r="G15" s="109">
        <f t="shared" si="3"/>
        <v>47.041000000000004</v>
      </c>
      <c r="H15" s="109">
        <f t="shared" si="3"/>
        <v>47.041000000000004</v>
      </c>
      <c r="I15" s="109">
        <f t="shared" si="3"/>
        <v>47.041000000000004</v>
      </c>
      <c r="J15" s="109">
        <f t="shared" si="3"/>
        <v>47.041000000000004</v>
      </c>
      <c r="K15" s="109">
        <f t="shared" si="3"/>
        <v>47.041000000000004</v>
      </c>
      <c r="L15" s="109">
        <f t="shared" si="3"/>
        <v>47.041000000000004</v>
      </c>
      <c r="M15" s="109">
        <f t="shared" si="3"/>
        <v>47.041000000000004</v>
      </c>
    </row>
    <row r="16" spans="1:13">
      <c r="B16">
        <f>B13</f>
        <v>31</v>
      </c>
      <c r="C16">
        <f>B16+C13</f>
        <v>59</v>
      </c>
      <c r="D16">
        <f t="shared" ref="D16:M16" si="4">C16+D13</f>
        <v>89</v>
      </c>
      <c r="E16">
        <f t="shared" si="4"/>
        <v>100</v>
      </c>
      <c r="F16">
        <f t="shared" si="4"/>
        <v>100</v>
      </c>
      <c r="G16">
        <f t="shared" si="4"/>
        <v>100</v>
      </c>
      <c r="H16">
        <f t="shared" si="4"/>
        <v>100</v>
      </c>
      <c r="I16">
        <f t="shared" si="4"/>
        <v>100</v>
      </c>
      <c r="J16">
        <f t="shared" si="4"/>
        <v>100</v>
      </c>
      <c r="K16">
        <f t="shared" si="4"/>
        <v>100</v>
      </c>
      <c r="L16">
        <f t="shared" si="4"/>
        <v>100</v>
      </c>
      <c r="M16">
        <f t="shared" si="4"/>
        <v>100</v>
      </c>
    </row>
    <row r="17" spans="1:13">
      <c r="A17" t="s">
        <v>102</v>
      </c>
      <c r="B17" s="111">
        <f>IFERROR(B15/B16,0)</f>
        <v>0.52658064516129033</v>
      </c>
      <c r="C17" s="111">
        <f t="shared" ref="C17:M17" si="5">IFERROR(C15/C16,0)</f>
        <v>0.51493220338983048</v>
      </c>
      <c r="D17" s="111">
        <f t="shared" si="5"/>
        <v>0.47891011235955061</v>
      </c>
      <c r="E17" s="111">
        <f t="shared" si="5"/>
        <v>0.47041000000000005</v>
      </c>
      <c r="F17" s="111">
        <f t="shared" si="5"/>
        <v>0.47041000000000005</v>
      </c>
      <c r="G17" s="111">
        <f t="shared" si="5"/>
        <v>0.47041000000000005</v>
      </c>
      <c r="H17" s="111">
        <f t="shared" si="5"/>
        <v>0.47041000000000005</v>
      </c>
      <c r="I17" s="111">
        <f t="shared" si="5"/>
        <v>0.47041000000000005</v>
      </c>
      <c r="J17" s="111">
        <f t="shared" si="5"/>
        <v>0.47041000000000005</v>
      </c>
      <c r="K17" s="111">
        <f t="shared" si="5"/>
        <v>0.47041000000000005</v>
      </c>
      <c r="L17" s="111">
        <f t="shared" si="5"/>
        <v>0.47041000000000005</v>
      </c>
      <c r="M17" s="111">
        <f t="shared" si="5"/>
        <v>0.47041000000000005</v>
      </c>
    </row>
    <row r="20" spans="1:13">
      <c r="A20" t="s">
        <v>105</v>
      </c>
    </row>
    <row r="21" spans="1:13">
      <c r="A21" t="s">
        <v>100</v>
      </c>
      <c r="B21" s="109">
        <f>SUM('1月份'!$E$10:$AI$10)</f>
        <v>21.262</v>
      </c>
      <c r="C21" s="109">
        <f>SUM('2月份'!$E$10:$AI$10)</f>
        <v>16.334999999999997</v>
      </c>
      <c r="D21" s="109">
        <f>SUM('3月份'!$E$10:$AI$10)</f>
        <v>17.847999999999999</v>
      </c>
      <c r="E21" s="109">
        <f>SUM('4月份'!$E$10:$AI$10)</f>
        <v>6.6720000000000006</v>
      </c>
      <c r="F21" s="109">
        <f>SUM('5月份'!$E$10:$AI$10)</f>
        <v>0</v>
      </c>
      <c r="G21" s="109">
        <f>SUM('6月份'!$E$10:$AI$10)</f>
        <v>0</v>
      </c>
      <c r="H21" s="109">
        <f>SUM('7月份'!$E$10:$AI$10)</f>
        <v>0</v>
      </c>
      <c r="I21" s="109">
        <f>SUM('8月份'!$E$10:$AI$10)</f>
        <v>0</v>
      </c>
      <c r="J21" s="109">
        <f>SUM('9月份'!$E$10:$AI$10)</f>
        <v>0</v>
      </c>
      <c r="K21" s="109">
        <f>SUM('10月份'!$E$10:$AI$10)</f>
        <v>0</v>
      </c>
      <c r="L21" s="109">
        <f>SUM('11月份'!$E$10:$AI$10)</f>
        <v>0</v>
      </c>
      <c r="M21" s="109">
        <f>SUM('12月份'!$E$10:$AI$10)</f>
        <v>0</v>
      </c>
    </row>
    <row r="22" spans="1:13">
      <c r="A22" t="s">
        <v>101</v>
      </c>
      <c r="B22">
        <f>COUNTIF('1月份'!$E$10:$AI$10,"&gt;0")</f>
        <v>31</v>
      </c>
      <c r="C22">
        <f>COUNTIF('2月份'!$E$10:$AI$10,"&gt;0")</f>
        <v>27</v>
      </c>
      <c r="D22">
        <f>COUNTIF('3月份'!$E$10:$AI$10,"&gt;0")</f>
        <v>30</v>
      </c>
      <c r="E22">
        <f>COUNTIF('4月份'!$E$10:$AI$10,"&gt;0")</f>
        <v>11</v>
      </c>
      <c r="F22">
        <f>COUNTIF('5月份'!$E$10:$AI$10,"&gt;0")</f>
        <v>0</v>
      </c>
      <c r="G22">
        <f>COUNTIF('6月份'!$E$10:$AI$10,"&gt;0")</f>
        <v>0</v>
      </c>
      <c r="H22">
        <f>COUNTIF('7月份'!$E$10:$AI$10,"&gt;0")</f>
        <v>0</v>
      </c>
      <c r="I22">
        <f>COUNTIF('8月份'!$E$10:$AI$10,"&gt;0")</f>
        <v>0</v>
      </c>
      <c r="J22">
        <f>COUNTIF('9月份'!$E$10:$AI$10,"&gt;0")</f>
        <v>0</v>
      </c>
      <c r="K22">
        <f>COUNTIF('10月份'!$E$10:$AI$10,"&gt;0")</f>
        <v>0</v>
      </c>
      <c r="L22">
        <f>COUNTIF('11月份'!$E$10:$AI$10,"&gt;0")</f>
        <v>0</v>
      </c>
      <c r="M22">
        <f>COUNTIF('12月份'!$E$10:$AI$10,"&gt;0")</f>
        <v>0</v>
      </c>
    </row>
    <row r="24" spans="1:13">
      <c r="B24" s="109">
        <f>B21</f>
        <v>21.262</v>
      </c>
      <c r="C24" s="109">
        <f>B24+C21</f>
        <v>37.596999999999994</v>
      </c>
      <c r="D24" s="109">
        <f t="shared" ref="D24:M24" si="6">C24+D21</f>
        <v>55.444999999999993</v>
      </c>
      <c r="E24" s="109">
        <f t="shared" si="6"/>
        <v>62.11699999999999</v>
      </c>
      <c r="F24" s="109">
        <f t="shared" si="6"/>
        <v>62.11699999999999</v>
      </c>
      <c r="G24" s="109">
        <f t="shared" si="6"/>
        <v>62.11699999999999</v>
      </c>
      <c r="H24" s="109">
        <f t="shared" si="6"/>
        <v>62.11699999999999</v>
      </c>
      <c r="I24" s="109">
        <f t="shared" si="6"/>
        <v>62.11699999999999</v>
      </c>
      <c r="J24" s="109">
        <f t="shared" si="6"/>
        <v>62.11699999999999</v>
      </c>
      <c r="K24" s="109">
        <f t="shared" si="6"/>
        <v>62.11699999999999</v>
      </c>
      <c r="L24" s="109">
        <f t="shared" si="6"/>
        <v>62.11699999999999</v>
      </c>
      <c r="M24" s="109">
        <f t="shared" si="6"/>
        <v>62.11699999999999</v>
      </c>
    </row>
    <row r="25" spans="1:13">
      <c r="B25">
        <f>B22</f>
        <v>31</v>
      </c>
      <c r="C25">
        <f>B25+C22</f>
        <v>58</v>
      </c>
      <c r="D25">
        <f t="shared" ref="D25:M25" si="7">C25+D22</f>
        <v>88</v>
      </c>
      <c r="E25">
        <f t="shared" si="7"/>
        <v>99</v>
      </c>
      <c r="F25">
        <f t="shared" si="7"/>
        <v>99</v>
      </c>
      <c r="G25">
        <f t="shared" si="7"/>
        <v>99</v>
      </c>
      <c r="H25">
        <f t="shared" si="7"/>
        <v>99</v>
      </c>
      <c r="I25">
        <f t="shared" si="7"/>
        <v>99</v>
      </c>
      <c r="J25">
        <f t="shared" si="7"/>
        <v>99</v>
      </c>
      <c r="K25">
        <f t="shared" si="7"/>
        <v>99</v>
      </c>
      <c r="L25">
        <f t="shared" si="7"/>
        <v>99</v>
      </c>
      <c r="M25">
        <f t="shared" si="7"/>
        <v>99</v>
      </c>
    </row>
    <row r="26" spans="1:13">
      <c r="A26" t="s">
        <v>102</v>
      </c>
      <c r="B26" s="111">
        <f>IFERROR(B24/B25,0)</f>
        <v>0.68587096774193546</v>
      </c>
      <c r="C26" s="111">
        <f t="shared" ref="C26:M26" si="8">IFERROR(C24/C25,0)</f>
        <v>0.64822413793103439</v>
      </c>
      <c r="D26" s="111">
        <f t="shared" si="8"/>
        <v>0.63005681818181813</v>
      </c>
      <c r="E26" s="111">
        <f t="shared" si="8"/>
        <v>0.62744444444444436</v>
      </c>
      <c r="F26" s="111">
        <f t="shared" si="8"/>
        <v>0.62744444444444436</v>
      </c>
      <c r="G26" s="111">
        <f t="shared" si="8"/>
        <v>0.62744444444444436</v>
      </c>
      <c r="H26" s="111">
        <f t="shared" si="8"/>
        <v>0.62744444444444436</v>
      </c>
      <c r="I26" s="111">
        <f t="shared" si="8"/>
        <v>0.62744444444444436</v>
      </c>
      <c r="J26" s="111">
        <f t="shared" si="8"/>
        <v>0.62744444444444436</v>
      </c>
      <c r="K26" s="111">
        <f t="shared" si="8"/>
        <v>0.62744444444444436</v>
      </c>
      <c r="L26" s="111">
        <f t="shared" si="8"/>
        <v>0.62744444444444436</v>
      </c>
      <c r="M26" s="111">
        <f t="shared" si="8"/>
        <v>0.62744444444444436</v>
      </c>
    </row>
    <row r="29" spans="1:13">
      <c r="A29" t="s">
        <v>1</v>
      </c>
    </row>
    <row r="30" spans="1:13">
      <c r="A30" t="s">
        <v>100</v>
      </c>
      <c r="B30" s="109">
        <f>SUM('1月份'!$E$18:$AI$18)</f>
        <v>2.1362975802421036</v>
      </c>
      <c r="C30" s="109">
        <f>SUM('2月份'!$E$18:$AI$18)</f>
        <v>2.0748209432909048</v>
      </c>
      <c r="D30" s="109">
        <f>SUM('3月份'!$E$18:$AI$18)</f>
        <v>2.0064747212194995</v>
      </c>
      <c r="E30" s="109">
        <f>SUM('4月份'!$E$18:$AI$18)</f>
        <v>0.75254878131884051</v>
      </c>
      <c r="F30" s="109">
        <f>SUM('5月份'!$E$18:$AI$18)</f>
        <v>0</v>
      </c>
      <c r="G30" s="109">
        <f>SUM('6月份'!$E$18:$AI$18)</f>
        <v>0</v>
      </c>
      <c r="H30" s="109">
        <f>SUM('7月份'!$E$18:$AI$18)</f>
        <v>0</v>
      </c>
      <c r="I30" s="109">
        <f>SUM('8月份'!$E$18:$AI$18)</f>
        <v>0</v>
      </c>
      <c r="J30" s="109">
        <f>SUM('9月份'!$E$18:$AI$18)</f>
        <v>0</v>
      </c>
      <c r="K30" s="109">
        <f>SUM('10月份'!$E$18:$AI$18)</f>
        <v>0</v>
      </c>
      <c r="L30" s="109">
        <f>SUM('11月份'!$E$18:$AI$18)</f>
        <v>0</v>
      </c>
      <c r="M30" s="109">
        <f>SUM('12月份'!$E$18:$AI$18)</f>
        <v>0</v>
      </c>
    </row>
    <row r="31" spans="1:13">
      <c r="A31" t="s">
        <v>101</v>
      </c>
      <c r="B31">
        <f>COUNTIF('1月份'!$E$18:$AI$18,"&gt;0")</f>
        <v>31</v>
      </c>
      <c r="C31">
        <f>COUNTIF('2月份'!$E$18:$AI$18,"&gt;0")</f>
        <v>28</v>
      </c>
      <c r="D31">
        <f>COUNTIF('3月份'!$E$18:$AI$18,"&gt;0")</f>
        <v>31</v>
      </c>
      <c r="E31">
        <f>COUNTIF('4月份'!$E$18:$AI$18,"&gt;0")</f>
        <v>11</v>
      </c>
      <c r="F31">
        <f>COUNTIF('5月份'!$E$18:$AI$18,"&gt;0")</f>
        <v>0</v>
      </c>
      <c r="G31">
        <f>COUNTIF('6月份'!$E$18:$AI$18,"&gt;0")</f>
        <v>0</v>
      </c>
      <c r="H31">
        <f>COUNTIF('7月份'!$E$18:$AI$18,"&gt;0")</f>
        <v>0</v>
      </c>
      <c r="I31">
        <f>COUNTIF('8月份'!$E$18:$AI$18,"&gt;0")</f>
        <v>0</v>
      </c>
      <c r="J31">
        <f>COUNTIF('9月份'!$E$18:$AI$18,"&gt;0")</f>
        <v>0</v>
      </c>
      <c r="K31">
        <f>COUNTIF('10月份'!$E$18:$AI$18,"&gt;0")</f>
        <v>0</v>
      </c>
      <c r="L31">
        <f>COUNTIF('11月份'!$E$18:$AI$18,"&gt;0")</f>
        <v>0</v>
      </c>
      <c r="M31">
        <f>COUNTIF('12月份'!$E$18:$AI$18,"&gt;0")</f>
        <v>0</v>
      </c>
    </row>
    <row r="33" spans="1:13">
      <c r="B33" s="109">
        <f>B30</f>
        <v>2.1362975802421036</v>
      </c>
      <c r="C33" s="109">
        <f>B33+C30</f>
        <v>4.211118523533008</v>
      </c>
      <c r="D33" s="109">
        <f t="shared" ref="D33:M33" si="9">C33+D30</f>
        <v>6.2175932447525071</v>
      </c>
      <c r="E33" s="109">
        <f t="shared" si="9"/>
        <v>6.9701420260713478</v>
      </c>
      <c r="F33" s="109">
        <f t="shared" si="9"/>
        <v>6.9701420260713478</v>
      </c>
      <c r="G33" s="109">
        <f t="shared" si="9"/>
        <v>6.9701420260713478</v>
      </c>
      <c r="H33" s="109">
        <f t="shared" si="9"/>
        <v>6.9701420260713478</v>
      </c>
      <c r="I33" s="109">
        <f t="shared" si="9"/>
        <v>6.9701420260713478</v>
      </c>
      <c r="J33" s="109">
        <f t="shared" si="9"/>
        <v>6.9701420260713478</v>
      </c>
      <c r="K33" s="109">
        <f t="shared" si="9"/>
        <v>6.9701420260713478</v>
      </c>
      <c r="L33" s="109">
        <f t="shared" si="9"/>
        <v>6.9701420260713478</v>
      </c>
      <c r="M33" s="109">
        <f t="shared" si="9"/>
        <v>6.9701420260713478</v>
      </c>
    </row>
    <row r="34" spans="1:13">
      <c r="B34">
        <f>B31</f>
        <v>31</v>
      </c>
      <c r="C34">
        <f>B34+C31</f>
        <v>59</v>
      </c>
      <c r="D34">
        <f t="shared" ref="D34:M34" si="10">C34+D31</f>
        <v>90</v>
      </c>
      <c r="E34">
        <f t="shared" si="10"/>
        <v>101</v>
      </c>
      <c r="F34">
        <f t="shared" si="10"/>
        <v>101</v>
      </c>
      <c r="G34">
        <f t="shared" si="10"/>
        <v>101</v>
      </c>
      <c r="H34">
        <f t="shared" si="10"/>
        <v>101</v>
      </c>
      <c r="I34">
        <f t="shared" si="10"/>
        <v>101</v>
      </c>
      <c r="J34">
        <f t="shared" si="10"/>
        <v>101</v>
      </c>
      <c r="K34">
        <f t="shared" si="10"/>
        <v>101</v>
      </c>
      <c r="L34">
        <f t="shared" si="10"/>
        <v>101</v>
      </c>
      <c r="M34">
        <f t="shared" si="10"/>
        <v>101</v>
      </c>
    </row>
    <row r="35" spans="1:13">
      <c r="A35" t="s">
        <v>102</v>
      </c>
      <c r="B35" s="111">
        <f>IFERROR(B33/B34,0)</f>
        <v>6.891282516910012E-2</v>
      </c>
      <c r="C35" s="111">
        <f t="shared" ref="C35:M35" si="11">IFERROR(C33/C34,0)</f>
        <v>7.1374890229373017E-2</v>
      </c>
      <c r="D35" s="111">
        <f t="shared" si="11"/>
        <v>6.9084369386138961E-2</v>
      </c>
      <c r="E35" s="111">
        <f t="shared" si="11"/>
        <v>6.9011307188825227E-2</v>
      </c>
      <c r="F35" s="111">
        <f t="shared" si="11"/>
        <v>6.9011307188825227E-2</v>
      </c>
      <c r="G35" s="111">
        <f t="shared" si="11"/>
        <v>6.9011307188825227E-2</v>
      </c>
      <c r="H35" s="111">
        <f t="shared" si="11"/>
        <v>6.9011307188825227E-2</v>
      </c>
      <c r="I35" s="111">
        <f t="shared" si="11"/>
        <v>6.9011307188825227E-2</v>
      </c>
      <c r="J35" s="111">
        <f t="shared" si="11"/>
        <v>6.9011307188825227E-2</v>
      </c>
      <c r="K35" s="111">
        <f t="shared" si="11"/>
        <v>6.9011307188825227E-2</v>
      </c>
      <c r="L35" s="111">
        <f t="shared" si="11"/>
        <v>6.9011307188825227E-2</v>
      </c>
      <c r="M35" s="111">
        <f t="shared" si="11"/>
        <v>6.9011307188825227E-2</v>
      </c>
    </row>
    <row r="38" spans="1:13" ht="28.5">
      <c r="A38" s="28" t="s">
        <v>23</v>
      </c>
    </row>
    <row r="39" spans="1:13">
      <c r="A39" t="s">
        <v>100</v>
      </c>
      <c r="B39" s="112">
        <f>SUM('1月份'!$E$19:$AI$19)</f>
        <v>63.495100845661462</v>
      </c>
      <c r="C39" s="112">
        <f>SUM('2月份'!$E$19:$AI$19)</f>
        <v>55.827092540253261</v>
      </c>
      <c r="D39" s="112">
        <f>SUM('3月份'!$E$19:$AI$19)</f>
        <v>57.697309176161447</v>
      </c>
      <c r="E39" s="112">
        <f>SUM('4月份'!$E$19:$AI$19)</f>
        <v>20.707221706621741</v>
      </c>
      <c r="F39" s="112">
        <f>SUM('5月份'!$E$19:$AI$19)</f>
        <v>0</v>
      </c>
      <c r="G39" s="112">
        <f>SUM('6月份'!$E$19:$AI$19)</f>
        <v>0</v>
      </c>
      <c r="H39" s="112">
        <f>SUM('7月份'!$E$19:$AI$19)</f>
        <v>0</v>
      </c>
      <c r="I39" s="112">
        <f>SUM('8月份'!$E$19:$AI$19)</f>
        <v>0</v>
      </c>
      <c r="J39" s="112">
        <f>SUM('9月份'!$E$19:$AI$19)</f>
        <v>0</v>
      </c>
      <c r="K39" s="112">
        <f>SUM('10月份'!$E$19:$AI$19)</f>
        <v>0</v>
      </c>
      <c r="L39" s="112">
        <f>SUM('11月份'!$E$19:$AI$19)</f>
        <v>0</v>
      </c>
      <c r="M39" s="112">
        <f>SUM('12月份'!$E$19:$AI$19)</f>
        <v>0</v>
      </c>
    </row>
    <row r="40" spans="1:13">
      <c r="A40" t="s">
        <v>101</v>
      </c>
      <c r="B40">
        <f>COUNTIF('1月份'!$E$19:$AI$19,"&gt;0")</f>
        <v>31</v>
      </c>
      <c r="C40">
        <f>COUNTIF('2月份'!$E$19:$AI$19,"&gt;0")</f>
        <v>28</v>
      </c>
      <c r="D40">
        <f>COUNTIF('3月份'!$E$19:$AI$19,"&gt;0")</f>
        <v>31</v>
      </c>
      <c r="E40">
        <f>COUNTIF('4月份'!$E$19:$AI$19,"&gt;0")</f>
        <v>11</v>
      </c>
      <c r="F40">
        <f>COUNTIF('5月份'!$E$19:$AI$19,"&gt;0")</f>
        <v>0</v>
      </c>
      <c r="G40">
        <f>COUNTIF('6月份'!$E$19:$AI$19,"&gt;0")</f>
        <v>0</v>
      </c>
      <c r="H40">
        <f>COUNTIF('7月份'!$E$19:$AI$19,"&gt;0")</f>
        <v>0</v>
      </c>
      <c r="I40">
        <f>COUNTIF('8月份'!$E$19:$AI$19,"&gt;0")</f>
        <v>0</v>
      </c>
      <c r="J40">
        <f>COUNTIF('9月份'!$E$19:$AI$19,"&gt;0")</f>
        <v>0</v>
      </c>
      <c r="K40">
        <f>COUNTIF('10月份'!$E$19:$AI$19,"&gt;0")</f>
        <v>0</v>
      </c>
      <c r="L40">
        <f>COUNTIF('11月份'!$E$19:$AI$19,"&gt;0")</f>
        <v>0</v>
      </c>
      <c r="M40">
        <f>COUNTIF('12月份'!$E$19:$AI$19,"&gt;0")</f>
        <v>0</v>
      </c>
    </row>
    <row r="42" spans="1:13">
      <c r="B42" s="112">
        <f>B39</f>
        <v>63.495100845661462</v>
      </c>
      <c r="C42" s="112">
        <f>B42+C39</f>
        <v>119.32219338591472</v>
      </c>
      <c r="D42" s="112">
        <f t="shared" ref="D42:M42" si="12">C42+D39</f>
        <v>177.01950256207616</v>
      </c>
      <c r="E42" s="112">
        <f t="shared" si="12"/>
        <v>197.72672426869789</v>
      </c>
      <c r="F42" s="112">
        <f t="shared" si="12"/>
        <v>197.72672426869789</v>
      </c>
      <c r="G42" s="112">
        <f t="shared" si="12"/>
        <v>197.72672426869789</v>
      </c>
      <c r="H42" s="112">
        <f t="shared" si="12"/>
        <v>197.72672426869789</v>
      </c>
      <c r="I42" s="112">
        <f t="shared" si="12"/>
        <v>197.72672426869789</v>
      </c>
      <c r="J42" s="112">
        <f t="shared" si="12"/>
        <v>197.72672426869789</v>
      </c>
      <c r="K42" s="112">
        <f t="shared" si="12"/>
        <v>197.72672426869789</v>
      </c>
      <c r="L42" s="112">
        <f t="shared" si="12"/>
        <v>197.72672426869789</v>
      </c>
      <c r="M42" s="112">
        <f t="shared" si="12"/>
        <v>197.72672426869789</v>
      </c>
    </row>
    <row r="43" spans="1:13">
      <c r="B43">
        <f>B40</f>
        <v>31</v>
      </c>
      <c r="C43">
        <f>B43+C40</f>
        <v>59</v>
      </c>
      <c r="D43">
        <f t="shared" ref="D43:M43" si="13">C43+D40</f>
        <v>90</v>
      </c>
      <c r="E43">
        <f t="shared" si="13"/>
        <v>101</v>
      </c>
      <c r="F43">
        <f t="shared" si="13"/>
        <v>101</v>
      </c>
      <c r="G43">
        <f t="shared" si="13"/>
        <v>101</v>
      </c>
      <c r="H43">
        <f t="shared" si="13"/>
        <v>101</v>
      </c>
      <c r="I43">
        <f t="shared" si="13"/>
        <v>101</v>
      </c>
      <c r="J43">
        <f t="shared" si="13"/>
        <v>101</v>
      </c>
      <c r="K43">
        <f t="shared" si="13"/>
        <v>101</v>
      </c>
      <c r="L43">
        <f t="shared" si="13"/>
        <v>101</v>
      </c>
      <c r="M43">
        <f t="shared" si="13"/>
        <v>101</v>
      </c>
    </row>
    <row r="44" spans="1:13">
      <c r="A44" t="s">
        <v>102</v>
      </c>
      <c r="B44" s="113">
        <f>IFERROR(B42/B43,0)</f>
        <v>2.0482290595374666</v>
      </c>
      <c r="C44" s="113">
        <f t="shared" ref="C44:M44" si="14">IFERROR(C42/C43,0)</f>
        <v>2.022410057388385</v>
      </c>
      <c r="D44" s="113">
        <f t="shared" si="14"/>
        <v>1.9668833618008461</v>
      </c>
      <c r="E44" s="113">
        <f t="shared" si="14"/>
        <v>1.9576903392940386</v>
      </c>
      <c r="F44" s="113">
        <f t="shared" si="14"/>
        <v>1.9576903392940386</v>
      </c>
      <c r="G44" s="113">
        <f t="shared" si="14"/>
        <v>1.9576903392940386</v>
      </c>
      <c r="H44" s="113">
        <f t="shared" si="14"/>
        <v>1.9576903392940386</v>
      </c>
      <c r="I44" s="113">
        <f t="shared" si="14"/>
        <v>1.9576903392940386</v>
      </c>
      <c r="J44" s="113">
        <f t="shared" si="14"/>
        <v>1.9576903392940386</v>
      </c>
      <c r="K44" s="113">
        <f t="shared" si="14"/>
        <v>1.9576903392940386</v>
      </c>
      <c r="L44" s="113">
        <f t="shared" si="14"/>
        <v>1.9576903392940386</v>
      </c>
      <c r="M44" s="113">
        <f t="shared" si="14"/>
        <v>1.9576903392940386</v>
      </c>
    </row>
  </sheetData>
  <phoneticPr fontId="1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P356"/>
  <sheetViews>
    <sheetView zoomScale="90" zoomScaleNormal="90" workbookViewId="0">
      <pane xSplit="1" topLeftCell="B1" activePane="topRight" state="frozen"/>
      <selection pane="topRight" activeCell="AK31" sqref="AK31"/>
    </sheetView>
  </sheetViews>
  <sheetFormatPr defaultRowHeight="14.25"/>
  <cols>
    <col min="1" max="1" width="26" style="2" customWidth="1"/>
    <col min="2" max="2" width="7.5" style="17" bestFit="1" customWidth="1"/>
    <col min="3" max="3" width="14.75" style="17" customWidth="1"/>
    <col min="4" max="4" width="14.375" style="17" customWidth="1"/>
    <col min="5" max="5" width="10.5" style="14" bestFit="1" customWidth="1"/>
    <col min="6" max="7" width="10.5" style="2" bestFit="1" customWidth="1"/>
    <col min="8" max="8" width="11" style="2" customWidth="1"/>
    <col min="9" max="9" width="9.75" style="2" customWidth="1"/>
    <col min="10" max="10" width="10.5" style="2" bestFit="1" customWidth="1"/>
    <col min="11" max="15" width="10.5" style="18" bestFit="1" customWidth="1"/>
    <col min="16" max="17" width="10.5" style="2" bestFit="1" customWidth="1"/>
    <col min="18" max="18" width="10.5" style="18" bestFit="1" customWidth="1"/>
    <col min="19" max="24" width="10.5" style="2" bestFit="1" customWidth="1"/>
    <col min="25" max="25" width="10.5" style="2" customWidth="1"/>
    <col min="26" max="26" width="11.125" style="2" customWidth="1"/>
    <col min="27" max="27" width="12.75" style="2" customWidth="1"/>
    <col min="28" max="30" width="10.5" style="2" bestFit="1" customWidth="1"/>
    <col min="31" max="31" width="13.375" style="2" customWidth="1"/>
    <col min="32" max="32" width="11" style="18" customWidth="1"/>
    <col min="33" max="33" width="10.875" style="2" customWidth="1"/>
    <col min="34" max="34" width="12.5" style="2" customWidth="1"/>
    <col min="35" max="35" width="11.375" style="2" customWidth="1"/>
    <col min="36" max="37" width="9" style="83"/>
    <col min="38" max="41" width="9" style="94"/>
    <col min="42" max="16384" width="9" style="2"/>
  </cols>
  <sheetData>
    <row r="1" spans="1:41" ht="45.75" customHeight="1" thickBot="1">
      <c r="A1" s="146" t="s">
        <v>111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1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127</v>
      </c>
      <c r="J2" s="148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  <c r="AI2" s="144" t="s">
        <v>93</v>
      </c>
    </row>
    <row r="3" spans="1:41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9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</row>
    <row r="4" spans="1:41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56"/>
      <c r="AJ4" s="83"/>
      <c r="AK4" s="83"/>
      <c r="AL4" s="94"/>
      <c r="AM4" s="94"/>
      <c r="AN4" s="94"/>
      <c r="AO4" s="94"/>
    </row>
    <row r="5" spans="1:41" ht="27" customHeight="1">
      <c r="A5" s="31" t="s">
        <v>45</v>
      </c>
      <c r="B5" s="7" t="s">
        <v>58</v>
      </c>
      <c r="C5" s="7">
        <f>D5</f>
        <v>442488</v>
      </c>
      <c r="D5" s="7">
        <f>SUM(E5:AI5)</f>
        <v>442488</v>
      </c>
      <c r="E5" s="7">
        <f>E6+E7</f>
        <v>20737</v>
      </c>
      <c r="F5" s="7">
        <f t="shared" ref="F5:M5" si="0">F6+F7</f>
        <v>19063</v>
      </c>
      <c r="G5" s="7">
        <f t="shared" si="0"/>
        <v>19490</v>
      </c>
      <c r="H5" s="7">
        <f t="shared" si="0"/>
        <v>18792</v>
      </c>
      <c r="I5" s="7">
        <f t="shared" si="0"/>
        <v>13935</v>
      </c>
      <c r="J5" s="7">
        <f t="shared" si="0"/>
        <v>13538</v>
      </c>
      <c r="K5" s="7">
        <f t="shared" si="0"/>
        <v>13463</v>
      </c>
      <c r="L5" s="7">
        <f t="shared" si="0"/>
        <v>13505</v>
      </c>
      <c r="M5" s="7">
        <f t="shared" si="0"/>
        <v>13488</v>
      </c>
      <c r="N5" s="7">
        <f t="shared" ref="N5" si="1">N6+N7</f>
        <v>13588</v>
      </c>
      <c r="O5" s="7">
        <f t="shared" ref="O5" si="2">O6+O7</f>
        <v>13445</v>
      </c>
      <c r="P5" s="7">
        <f t="shared" ref="P5:Q5" si="3">P6+P7</f>
        <v>13483</v>
      </c>
      <c r="Q5" s="7">
        <f t="shared" si="3"/>
        <v>13467</v>
      </c>
      <c r="R5" s="7">
        <f t="shared" ref="R5" si="4">R6+R7</f>
        <v>13996</v>
      </c>
      <c r="S5" s="7">
        <f t="shared" ref="S5" si="5">S6+S7</f>
        <v>13402</v>
      </c>
      <c r="T5" s="7">
        <f t="shared" ref="T5" si="6">T6+T7</f>
        <v>13491</v>
      </c>
      <c r="U5" s="7">
        <f t="shared" ref="U5" si="7">U6+U7</f>
        <v>13548</v>
      </c>
      <c r="V5" s="7">
        <f t="shared" ref="V5" si="8">V6+V7</f>
        <v>13481</v>
      </c>
      <c r="W5" s="7">
        <f t="shared" ref="W5" si="9">W6+W7</f>
        <v>13511</v>
      </c>
      <c r="X5" s="7">
        <f t="shared" ref="X5" si="10">X6+X7</f>
        <v>13493</v>
      </c>
      <c r="Y5" s="7">
        <f t="shared" ref="Y5" si="11">Y6+Y7</f>
        <v>13421</v>
      </c>
      <c r="Z5" s="7">
        <f t="shared" ref="Z5" si="12">Z6+Z7</f>
        <v>13590</v>
      </c>
      <c r="AA5" s="7">
        <f t="shared" ref="AA5" si="13">AA6+AA7</f>
        <v>13523</v>
      </c>
      <c r="AB5" s="7">
        <f t="shared" ref="AB5:AC5" si="14">AB6+AB7</f>
        <v>13436</v>
      </c>
      <c r="AC5" s="7">
        <f t="shared" si="14"/>
        <v>13475</v>
      </c>
      <c r="AD5" s="7">
        <f t="shared" ref="AD5" si="15">AD6+AD7</f>
        <v>12868</v>
      </c>
      <c r="AE5" s="7">
        <f t="shared" ref="AE5" si="16">AE6+AE7</f>
        <v>13033</v>
      </c>
      <c r="AF5" s="7">
        <f t="shared" ref="AF5" si="17">AF6+AF7</f>
        <v>13460</v>
      </c>
      <c r="AG5" s="7">
        <f t="shared" ref="AG5" si="18">AG6+AG7</f>
        <v>13285</v>
      </c>
      <c r="AH5" s="7">
        <f t="shared" ref="AH5" si="19">AH6+AH7</f>
        <v>14147</v>
      </c>
      <c r="AI5" s="23">
        <f t="shared" ref="AI5" si="20">AI6+AI7</f>
        <v>13334</v>
      </c>
    </row>
    <row r="6" spans="1:41" ht="27" customHeight="1">
      <c r="A6" s="100" t="s">
        <v>2</v>
      </c>
      <c r="B6" s="7" t="s">
        <v>58</v>
      </c>
      <c r="C6" s="7">
        <f>D6</f>
        <v>127</v>
      </c>
      <c r="D6" s="7">
        <f>SUM(E6:AI6)</f>
        <v>127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127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0</v>
      </c>
      <c r="AI6" s="76">
        <v>0</v>
      </c>
    </row>
    <row r="7" spans="1:41" ht="27" customHeight="1">
      <c r="A7" s="100" t="s">
        <v>14</v>
      </c>
      <c r="B7" s="7" t="s">
        <v>59</v>
      </c>
      <c r="C7" s="7">
        <f>D7</f>
        <v>442361</v>
      </c>
      <c r="D7" s="7">
        <f>SUM(E7:AI7)</f>
        <v>442361</v>
      </c>
      <c r="E7" s="64">
        <v>20737</v>
      </c>
      <c r="F7" s="64">
        <v>19063</v>
      </c>
      <c r="G7" s="64">
        <v>19490</v>
      </c>
      <c r="H7" s="64">
        <v>18792</v>
      </c>
      <c r="I7" s="64">
        <v>13935</v>
      </c>
      <c r="J7" s="64">
        <v>13538</v>
      </c>
      <c r="K7" s="64">
        <v>13463</v>
      </c>
      <c r="L7" s="64">
        <v>13505</v>
      </c>
      <c r="M7" s="64">
        <v>13488</v>
      </c>
      <c r="N7" s="64">
        <v>13588</v>
      </c>
      <c r="O7" s="64">
        <v>13445</v>
      </c>
      <c r="P7" s="64">
        <v>13483</v>
      </c>
      <c r="Q7" s="64">
        <v>13467</v>
      </c>
      <c r="R7" s="64">
        <v>13869</v>
      </c>
      <c r="S7" s="64">
        <v>13402</v>
      </c>
      <c r="T7" s="64">
        <v>13491</v>
      </c>
      <c r="U7" s="64">
        <v>13548</v>
      </c>
      <c r="V7" s="64">
        <v>13481</v>
      </c>
      <c r="W7" s="64">
        <v>13511</v>
      </c>
      <c r="X7" s="64">
        <v>13493</v>
      </c>
      <c r="Y7" s="64">
        <v>13421</v>
      </c>
      <c r="Z7" s="64">
        <v>13590</v>
      </c>
      <c r="AA7" s="64">
        <v>13523</v>
      </c>
      <c r="AB7" s="64">
        <v>13436</v>
      </c>
      <c r="AC7" s="64">
        <v>13475</v>
      </c>
      <c r="AD7" s="64">
        <v>12868</v>
      </c>
      <c r="AE7" s="64">
        <v>13033</v>
      </c>
      <c r="AF7" s="64">
        <v>13460</v>
      </c>
      <c r="AG7" s="64">
        <v>13285</v>
      </c>
      <c r="AH7" s="64">
        <v>14147</v>
      </c>
      <c r="AI7" s="76">
        <v>13334</v>
      </c>
    </row>
    <row r="8" spans="1:41" ht="27" customHeight="1">
      <c r="A8" s="100" t="s">
        <v>21</v>
      </c>
      <c r="B8" s="7" t="s">
        <v>24</v>
      </c>
      <c r="C8" s="103">
        <f>计数表!B8</f>
        <v>0.58170967741935464</v>
      </c>
      <c r="D8" s="22">
        <f>IFERROR(AVERAGE(E8:AI8),0)</f>
        <v>0.58170967741935464</v>
      </c>
      <c r="E8" s="75">
        <v>0.504</v>
      </c>
      <c r="F8" s="75">
        <v>0.505</v>
      </c>
      <c r="G8" s="75">
        <v>0.504</v>
      </c>
      <c r="H8" s="75">
        <v>0.5</v>
      </c>
      <c r="I8" s="75">
        <v>0.64800000000000002</v>
      </c>
      <c r="J8" s="75">
        <v>0.58499999999999996</v>
      </c>
      <c r="K8" s="75">
        <v>0.53300000000000003</v>
      </c>
      <c r="L8" s="75">
        <v>0.53400000000000003</v>
      </c>
      <c r="M8" s="75">
        <v>0.61199999999999999</v>
      </c>
      <c r="N8" s="75">
        <v>0.627</v>
      </c>
      <c r="O8" s="75">
        <v>0.61599999999999999</v>
      </c>
      <c r="P8" s="75">
        <v>0.61</v>
      </c>
      <c r="Q8" s="75">
        <v>0.61299999999999999</v>
      </c>
      <c r="R8" s="75">
        <v>0.61</v>
      </c>
      <c r="S8" s="75">
        <v>0.59599999999999997</v>
      </c>
      <c r="T8" s="75">
        <v>0.59899999999999998</v>
      </c>
      <c r="U8" s="75">
        <v>0.60599999999999998</v>
      </c>
      <c r="V8" s="75">
        <v>0.61</v>
      </c>
      <c r="W8" s="75">
        <v>0.59099999999999997</v>
      </c>
      <c r="X8" s="75">
        <v>0.60299999999999998</v>
      </c>
      <c r="Y8" s="75">
        <v>0.59599999999999997</v>
      </c>
      <c r="Z8" s="75">
        <v>0.60699999999999998</v>
      </c>
      <c r="AA8" s="75">
        <v>0.58799999999999997</v>
      </c>
      <c r="AB8" s="75">
        <v>0.58299999999999996</v>
      </c>
      <c r="AC8" s="75">
        <v>0.59399999999999997</v>
      </c>
      <c r="AD8" s="75">
        <v>0.6</v>
      </c>
      <c r="AE8" s="75">
        <v>0.58399999999999996</v>
      </c>
      <c r="AF8" s="75">
        <v>0.59299999999999997</v>
      </c>
      <c r="AG8" s="75">
        <v>0.58599999999999997</v>
      </c>
      <c r="AH8" s="75">
        <v>0.54</v>
      </c>
      <c r="AI8" s="77">
        <v>0.55600000000000005</v>
      </c>
    </row>
    <row r="9" spans="1:41" ht="27" customHeight="1">
      <c r="A9" s="100" t="s">
        <v>15</v>
      </c>
      <c r="B9" s="7" t="s">
        <v>24</v>
      </c>
      <c r="C9" s="103">
        <f>计数表!B17</f>
        <v>0.52658064516129033</v>
      </c>
      <c r="D9" s="22">
        <f t="shared" ref="D9:D10" si="21">IFERROR(AVERAGE(E9:AI9),0)</f>
        <v>0.52658064516129033</v>
      </c>
      <c r="E9" s="75">
        <v>0.41299999999999998</v>
      </c>
      <c r="F9" s="75">
        <v>0.42299999999999999</v>
      </c>
      <c r="G9" s="75">
        <v>0.437</v>
      </c>
      <c r="H9" s="75">
        <v>0.438</v>
      </c>
      <c r="I9" s="75">
        <v>0.56399999999999995</v>
      </c>
      <c r="J9" s="75">
        <v>0.51500000000000001</v>
      </c>
      <c r="K9" s="75">
        <v>0.45200000000000001</v>
      </c>
      <c r="L9" s="75">
        <v>0.44800000000000001</v>
      </c>
      <c r="M9" s="75">
        <v>0.53600000000000003</v>
      </c>
      <c r="N9" s="75">
        <v>0.57799999999999996</v>
      </c>
      <c r="O9" s="75">
        <v>0.57099999999999995</v>
      </c>
      <c r="P9" s="75">
        <v>0.57099999999999995</v>
      </c>
      <c r="Q9" s="75">
        <v>0.56899999999999995</v>
      </c>
      <c r="R9" s="75">
        <v>0.55500000000000005</v>
      </c>
      <c r="S9" s="75">
        <v>0.54200000000000004</v>
      </c>
      <c r="T9" s="75">
        <v>0.53700000000000003</v>
      </c>
      <c r="U9" s="75">
        <v>0.56299999999999994</v>
      </c>
      <c r="V9" s="75">
        <v>0.57699999999999996</v>
      </c>
      <c r="W9" s="75">
        <v>0.56200000000000006</v>
      </c>
      <c r="X9" s="75">
        <v>0.55000000000000004</v>
      </c>
      <c r="Y9" s="75">
        <v>0.55800000000000005</v>
      </c>
      <c r="Z9" s="75">
        <v>0.55000000000000004</v>
      </c>
      <c r="AA9" s="75">
        <v>0.53400000000000003</v>
      </c>
      <c r="AB9" s="75">
        <v>0.53700000000000003</v>
      </c>
      <c r="AC9" s="75">
        <v>0.54600000000000004</v>
      </c>
      <c r="AD9" s="75">
        <v>0.55000000000000004</v>
      </c>
      <c r="AE9" s="75">
        <v>0.53200000000000003</v>
      </c>
      <c r="AF9" s="75">
        <v>0.56799999999999995</v>
      </c>
      <c r="AG9" s="75">
        <v>0.53200000000000003</v>
      </c>
      <c r="AH9" s="75">
        <v>0.48099999999999998</v>
      </c>
      <c r="AI9" s="77">
        <v>0.53500000000000003</v>
      </c>
    </row>
    <row r="10" spans="1:41" ht="27" customHeight="1">
      <c r="A10" s="100" t="s">
        <v>16</v>
      </c>
      <c r="B10" s="7" t="s">
        <v>24</v>
      </c>
      <c r="C10" s="103">
        <f>计数表!B26</f>
        <v>0.68587096774193546</v>
      </c>
      <c r="D10" s="22">
        <f t="shared" si="21"/>
        <v>0.68587096774193546</v>
      </c>
      <c r="E10" s="75">
        <v>0.71299999999999997</v>
      </c>
      <c r="F10" s="75">
        <v>0.69499999999999995</v>
      </c>
      <c r="G10" s="75">
        <v>0.72499999999999998</v>
      </c>
      <c r="H10" s="75">
        <v>0.68300000000000005</v>
      </c>
      <c r="I10" s="75">
        <v>0.71599999999999997</v>
      </c>
      <c r="J10" s="75">
        <v>0.70699999999999996</v>
      </c>
      <c r="K10" s="75">
        <v>0.68899999999999995</v>
      </c>
      <c r="L10" s="75">
        <v>0.68799999999999994</v>
      </c>
      <c r="M10" s="75">
        <v>0.70299999999999996</v>
      </c>
      <c r="N10" s="75">
        <v>0.69799999999999995</v>
      </c>
      <c r="O10" s="75">
        <v>0.70599999999999996</v>
      </c>
      <c r="P10" s="75">
        <v>0.68</v>
      </c>
      <c r="Q10" s="75">
        <v>0.70399999999999996</v>
      </c>
      <c r="R10" s="75">
        <v>0.70799999999999996</v>
      </c>
      <c r="S10" s="75">
        <v>0.70899999999999996</v>
      </c>
      <c r="T10" s="75">
        <v>0.71299999999999997</v>
      </c>
      <c r="U10" s="75">
        <v>0.70399999999999996</v>
      </c>
      <c r="V10" s="75">
        <v>0.67700000000000005</v>
      </c>
      <c r="W10" s="75">
        <v>0.69399999999999995</v>
      </c>
      <c r="X10" s="75">
        <v>0.67200000000000004</v>
      </c>
      <c r="Y10" s="75">
        <v>0.69399999999999995</v>
      </c>
      <c r="Z10" s="75">
        <v>0.68</v>
      </c>
      <c r="AA10" s="75">
        <v>0.68799999999999994</v>
      </c>
      <c r="AB10" s="75">
        <v>0.64</v>
      </c>
      <c r="AC10" s="75">
        <v>0.66400000000000003</v>
      </c>
      <c r="AD10" s="75">
        <v>0.64</v>
      </c>
      <c r="AE10" s="75">
        <v>0.68300000000000005</v>
      </c>
      <c r="AF10" s="75">
        <v>0.63</v>
      </c>
      <c r="AG10" s="75">
        <v>0.66700000000000004</v>
      </c>
      <c r="AH10" s="75">
        <v>0.63800000000000001</v>
      </c>
      <c r="AI10" s="77">
        <v>0.65400000000000003</v>
      </c>
    </row>
    <row r="11" spans="1:41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40"/>
      <c r="AI11" s="78"/>
      <c r="AJ11" s="84"/>
      <c r="AK11" s="84"/>
      <c r="AL11" s="95"/>
      <c r="AM11" s="95"/>
      <c r="AN11" s="95"/>
      <c r="AO11" s="95"/>
    </row>
    <row r="12" spans="1:41" ht="30" customHeight="1">
      <c r="A12" s="32" t="s">
        <v>28</v>
      </c>
      <c r="B12" s="7" t="s">
        <v>57</v>
      </c>
      <c r="C12" s="7">
        <f>D12</f>
        <v>902500</v>
      </c>
      <c r="D12" s="7">
        <f>SUM(E12:AI12)</f>
        <v>902500</v>
      </c>
      <c r="E12" s="65">
        <f t="shared" ref="E12:AI12" si="22">E22+E25</f>
        <v>39600</v>
      </c>
      <c r="F12" s="65">
        <f t="shared" si="22"/>
        <v>36700</v>
      </c>
      <c r="G12" s="65">
        <f t="shared" si="22"/>
        <v>36900</v>
      </c>
      <c r="H12" s="65">
        <f t="shared" si="22"/>
        <v>35600</v>
      </c>
      <c r="I12" s="65">
        <f t="shared" si="22"/>
        <v>29800</v>
      </c>
      <c r="J12" s="65">
        <f t="shared" si="22"/>
        <v>28300</v>
      </c>
      <c r="K12" s="65">
        <f t="shared" si="22"/>
        <v>28100</v>
      </c>
      <c r="L12" s="65">
        <f t="shared" si="22"/>
        <v>28000</v>
      </c>
      <c r="M12" s="65">
        <f t="shared" si="22"/>
        <v>28000</v>
      </c>
      <c r="N12" s="65">
        <f t="shared" si="22"/>
        <v>28200</v>
      </c>
      <c r="O12" s="65">
        <f t="shared" si="22"/>
        <v>28000</v>
      </c>
      <c r="P12" s="65">
        <f t="shared" si="22"/>
        <v>28100</v>
      </c>
      <c r="Q12" s="65">
        <f t="shared" si="22"/>
        <v>28000</v>
      </c>
      <c r="R12" s="65">
        <f t="shared" si="22"/>
        <v>28500</v>
      </c>
      <c r="S12" s="65">
        <f t="shared" si="22"/>
        <v>27500</v>
      </c>
      <c r="T12" s="65">
        <f t="shared" si="22"/>
        <v>27800</v>
      </c>
      <c r="U12" s="65">
        <f t="shared" si="22"/>
        <v>27600</v>
      </c>
      <c r="V12" s="65">
        <f t="shared" si="22"/>
        <v>27800</v>
      </c>
      <c r="W12" s="65">
        <f t="shared" si="22"/>
        <v>27700</v>
      </c>
      <c r="X12" s="65">
        <f t="shared" si="22"/>
        <v>27600</v>
      </c>
      <c r="Y12" s="65">
        <f t="shared" si="22"/>
        <v>27500</v>
      </c>
      <c r="Z12" s="65">
        <f t="shared" si="22"/>
        <v>27900</v>
      </c>
      <c r="AA12" s="65">
        <f t="shared" si="22"/>
        <v>27700</v>
      </c>
      <c r="AB12" s="65">
        <f t="shared" si="22"/>
        <v>27700</v>
      </c>
      <c r="AC12" s="65">
        <f t="shared" si="22"/>
        <v>27700</v>
      </c>
      <c r="AD12" s="65">
        <v>27800</v>
      </c>
      <c r="AE12" s="65">
        <f t="shared" si="22"/>
        <v>27500</v>
      </c>
      <c r="AF12" s="7">
        <f t="shared" si="22"/>
        <v>27800</v>
      </c>
      <c r="AG12" s="7">
        <f t="shared" si="22"/>
        <v>27700</v>
      </c>
      <c r="AH12" s="7">
        <f t="shared" si="22"/>
        <v>27800</v>
      </c>
      <c r="AI12" s="23">
        <f t="shared" si="22"/>
        <v>27600</v>
      </c>
    </row>
    <row r="13" spans="1:41" s="8" customFormat="1" ht="30" customHeight="1">
      <c r="A13" s="26" t="s">
        <v>29</v>
      </c>
      <c r="B13" s="7" t="s">
        <v>57</v>
      </c>
      <c r="C13" s="7">
        <f t="shared" ref="C13:C16" si="23">D13</f>
        <v>62506</v>
      </c>
      <c r="D13" s="7">
        <f>SUM(E13:AI13)</f>
        <v>62506</v>
      </c>
      <c r="E13" s="114">
        <f t="shared" ref="E13:AI13" si="24">E12-E14</f>
        <v>2460</v>
      </c>
      <c r="F13" s="114">
        <f t="shared" si="24"/>
        <v>3022</v>
      </c>
      <c r="G13" s="65">
        <f t="shared" si="24"/>
        <v>3006</v>
      </c>
      <c r="H13" s="65">
        <f t="shared" si="24"/>
        <v>2894</v>
      </c>
      <c r="I13" s="65">
        <f t="shared" si="24"/>
        <v>2080</v>
      </c>
      <c r="J13" s="65">
        <f t="shared" si="24"/>
        <v>2206</v>
      </c>
      <c r="K13" s="65">
        <f t="shared" si="24"/>
        <v>2558</v>
      </c>
      <c r="L13" s="65">
        <f t="shared" si="24"/>
        <v>3790</v>
      </c>
      <c r="M13" s="65">
        <f t="shared" si="24"/>
        <v>3964</v>
      </c>
      <c r="N13" s="65">
        <f t="shared" si="24"/>
        <v>1872</v>
      </c>
      <c r="O13" s="65">
        <f t="shared" si="24"/>
        <v>2344</v>
      </c>
      <c r="P13" s="65">
        <f t="shared" si="24"/>
        <v>2012</v>
      </c>
      <c r="Q13" s="65">
        <f t="shared" si="24"/>
        <v>2188</v>
      </c>
      <c r="R13" s="65">
        <f t="shared" si="24"/>
        <v>1668</v>
      </c>
      <c r="S13" s="65">
        <f t="shared" si="24"/>
        <v>1760</v>
      </c>
      <c r="T13" s="65">
        <f>T12-T14</f>
        <v>1454</v>
      </c>
      <c r="U13" s="65">
        <f>U12-U14</f>
        <v>1476</v>
      </c>
      <c r="V13" s="65">
        <f t="shared" si="24"/>
        <v>1616</v>
      </c>
      <c r="W13" s="65">
        <f t="shared" si="24"/>
        <v>1348</v>
      </c>
      <c r="X13" s="65">
        <f t="shared" si="24"/>
        <v>1584</v>
      </c>
      <c r="Y13" s="65">
        <f t="shared" si="24"/>
        <v>1514</v>
      </c>
      <c r="Z13" s="65">
        <f t="shared" si="24"/>
        <v>1692</v>
      </c>
      <c r="AA13" s="65">
        <f t="shared" si="24"/>
        <v>1510</v>
      </c>
      <c r="AB13" s="65">
        <f t="shared" si="24"/>
        <v>1360</v>
      </c>
      <c r="AC13" s="65">
        <f t="shared" si="24"/>
        <v>1534</v>
      </c>
      <c r="AD13" s="65">
        <f t="shared" si="24"/>
        <v>1586</v>
      </c>
      <c r="AE13" s="65">
        <f t="shared" si="24"/>
        <v>1532</v>
      </c>
      <c r="AF13" s="65">
        <f t="shared" si="24"/>
        <v>1676</v>
      </c>
      <c r="AG13" s="65">
        <f t="shared" si="24"/>
        <v>1396</v>
      </c>
      <c r="AH13" s="65">
        <f t="shared" si="24"/>
        <v>1658</v>
      </c>
      <c r="AI13" s="79">
        <f t="shared" si="24"/>
        <v>1746</v>
      </c>
      <c r="AJ13" s="85"/>
      <c r="AK13" s="85"/>
      <c r="AL13" s="96"/>
      <c r="AM13" s="96"/>
      <c r="AN13" s="96"/>
      <c r="AO13" s="96"/>
    </row>
    <row r="14" spans="1:41" s="8" customFormat="1" ht="27" customHeight="1">
      <c r="A14" s="101" t="s">
        <v>30</v>
      </c>
      <c r="B14" s="7" t="s">
        <v>57</v>
      </c>
      <c r="C14" s="7">
        <f t="shared" si="23"/>
        <v>839994</v>
      </c>
      <c r="D14" s="7">
        <f>SUM(E14:AI14)</f>
        <v>839994</v>
      </c>
      <c r="E14" s="64">
        <v>37140</v>
      </c>
      <c r="F14" s="64">
        <v>33678</v>
      </c>
      <c r="G14" s="64">
        <v>33894</v>
      </c>
      <c r="H14" s="64">
        <v>32706</v>
      </c>
      <c r="I14" s="64">
        <v>27720</v>
      </c>
      <c r="J14" s="64">
        <v>26094</v>
      </c>
      <c r="K14" s="64">
        <v>25542</v>
      </c>
      <c r="L14" s="64">
        <v>24210</v>
      </c>
      <c r="M14" s="64">
        <v>24036</v>
      </c>
      <c r="N14" s="64">
        <v>26328</v>
      </c>
      <c r="O14" s="64">
        <v>25656</v>
      </c>
      <c r="P14" s="64">
        <v>26088</v>
      </c>
      <c r="Q14" s="64">
        <v>25812</v>
      </c>
      <c r="R14" s="64">
        <v>26832</v>
      </c>
      <c r="S14" s="64">
        <v>25740</v>
      </c>
      <c r="T14" s="64">
        <v>26346</v>
      </c>
      <c r="U14" s="64">
        <v>26124</v>
      </c>
      <c r="V14" s="64">
        <v>26184</v>
      </c>
      <c r="W14" s="64">
        <v>26352</v>
      </c>
      <c r="X14" s="64">
        <v>26016</v>
      </c>
      <c r="Y14" s="64">
        <v>25986</v>
      </c>
      <c r="Z14" s="64">
        <v>26208</v>
      </c>
      <c r="AA14" s="64">
        <v>26190</v>
      </c>
      <c r="AB14" s="64">
        <v>26340</v>
      </c>
      <c r="AC14" s="64">
        <v>26166</v>
      </c>
      <c r="AD14" s="64">
        <v>26214</v>
      </c>
      <c r="AE14" s="64">
        <v>25968</v>
      </c>
      <c r="AF14" s="64">
        <v>26124</v>
      </c>
      <c r="AG14" s="64">
        <v>26304</v>
      </c>
      <c r="AH14" s="64">
        <v>26142</v>
      </c>
      <c r="AI14" s="76">
        <v>25854</v>
      </c>
      <c r="AJ14" s="85"/>
      <c r="AK14" s="85"/>
      <c r="AL14" s="96"/>
      <c r="AM14" s="96"/>
      <c r="AN14" s="96"/>
      <c r="AO14" s="96"/>
    </row>
    <row r="15" spans="1:41" s="8" customFormat="1" ht="27" customHeight="1">
      <c r="A15" s="101" t="s">
        <v>98</v>
      </c>
      <c r="B15" s="7" t="s">
        <v>57</v>
      </c>
      <c r="C15" s="7">
        <f t="shared" si="23"/>
        <v>104520</v>
      </c>
      <c r="D15" s="7">
        <f>SUM(E15:AI15)</f>
        <v>104520</v>
      </c>
      <c r="E15" s="64">
        <v>2820</v>
      </c>
      <c r="F15" s="64">
        <v>3780</v>
      </c>
      <c r="G15" s="64">
        <v>3540</v>
      </c>
      <c r="H15" s="64">
        <v>4080</v>
      </c>
      <c r="I15" s="64">
        <v>3900</v>
      </c>
      <c r="J15" s="64">
        <v>4020</v>
      </c>
      <c r="K15" s="64">
        <v>3660</v>
      </c>
      <c r="L15" s="64">
        <v>3180</v>
      </c>
      <c r="M15" s="64">
        <v>3900</v>
      </c>
      <c r="N15" s="64">
        <v>4380</v>
      </c>
      <c r="O15" s="64">
        <v>4380</v>
      </c>
      <c r="P15" s="64">
        <v>4440</v>
      </c>
      <c r="Q15" s="64">
        <v>4500</v>
      </c>
      <c r="R15" s="64">
        <v>3840</v>
      </c>
      <c r="S15" s="64">
        <v>3600</v>
      </c>
      <c r="T15" s="64">
        <v>4140</v>
      </c>
      <c r="U15" s="64">
        <v>4020</v>
      </c>
      <c r="V15" s="64">
        <v>3480</v>
      </c>
      <c r="W15" s="64">
        <v>3480</v>
      </c>
      <c r="X15" s="64">
        <v>3900</v>
      </c>
      <c r="Y15" s="64">
        <v>3000</v>
      </c>
      <c r="Z15" s="64">
        <v>2460</v>
      </c>
      <c r="AA15" s="64">
        <v>2880</v>
      </c>
      <c r="AB15" s="64">
        <v>2940</v>
      </c>
      <c r="AC15" s="64">
        <v>2340</v>
      </c>
      <c r="AD15" s="64">
        <v>2520</v>
      </c>
      <c r="AE15" s="64">
        <v>2400</v>
      </c>
      <c r="AF15" s="64">
        <v>1980</v>
      </c>
      <c r="AG15" s="64">
        <v>3000</v>
      </c>
      <c r="AH15" s="64">
        <v>1680</v>
      </c>
      <c r="AI15" s="76">
        <v>2280</v>
      </c>
      <c r="AJ15" s="85"/>
      <c r="AK15" s="85"/>
      <c r="AL15" s="96"/>
      <c r="AM15" s="96"/>
      <c r="AN15" s="96"/>
      <c r="AO15" s="96"/>
    </row>
    <row r="16" spans="1:41" s="8" customFormat="1" ht="27" customHeight="1">
      <c r="A16" s="101" t="s">
        <v>99</v>
      </c>
      <c r="B16" s="7" t="s">
        <v>57</v>
      </c>
      <c r="C16" s="7">
        <f t="shared" si="23"/>
        <v>0</v>
      </c>
      <c r="D16" s="7">
        <f>SUM(E16:AI16)</f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>
        <v>0</v>
      </c>
      <c r="AE16" s="64">
        <v>0</v>
      </c>
      <c r="AF16" s="64">
        <v>0</v>
      </c>
      <c r="AG16" s="64">
        <v>0</v>
      </c>
      <c r="AH16" s="64">
        <v>0</v>
      </c>
      <c r="AI16" s="76">
        <v>0</v>
      </c>
      <c r="AJ16" s="85"/>
      <c r="AK16" s="85"/>
      <c r="AL16" s="96"/>
      <c r="AM16" s="96"/>
      <c r="AN16" s="96"/>
      <c r="AO16" s="96"/>
    </row>
    <row r="17" spans="1:42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58"/>
      <c r="AJ17" s="83"/>
      <c r="AK17" s="83"/>
      <c r="AL17" s="94"/>
      <c r="AM17" s="94"/>
      <c r="AN17" s="94"/>
      <c r="AO17" s="94"/>
    </row>
    <row r="18" spans="1:42" ht="27" customHeight="1">
      <c r="A18" s="28" t="s">
        <v>1</v>
      </c>
      <c r="B18" s="5" t="s">
        <v>12</v>
      </c>
      <c r="C18" s="103">
        <f>计数表!B35</f>
        <v>6.891282516910012E-2</v>
      </c>
      <c r="D18" s="22">
        <f>IFERROR(AVERAGEIF(E18:AI18,"&lt;&gt;0"),0)</f>
        <v>6.891282516910012E-2</v>
      </c>
      <c r="E18" s="22">
        <f>IF(E12,E13/E12,0)</f>
        <v>6.2121212121212119E-2</v>
      </c>
      <c r="F18" s="22">
        <f>IF(F12,F13/F12,0)</f>
        <v>8.2343324250681194E-2</v>
      </c>
      <c r="G18" s="22">
        <f t="shared" ref="G18:AI18" si="25">IF(G12,G13/G12,0)</f>
        <v>8.1463414634146344E-2</v>
      </c>
      <c r="H18" s="22">
        <f t="shared" si="25"/>
        <v>8.129213483146068E-2</v>
      </c>
      <c r="I18" s="22">
        <f t="shared" si="25"/>
        <v>6.9798657718120799E-2</v>
      </c>
      <c r="J18" s="22">
        <f t="shared" si="25"/>
        <v>7.7950530035335683E-2</v>
      </c>
      <c r="K18" s="22">
        <f t="shared" si="25"/>
        <v>9.1032028469750892E-2</v>
      </c>
      <c r="L18" s="22">
        <f t="shared" si="25"/>
        <v>0.13535714285714287</v>
      </c>
      <c r="M18" s="22">
        <f t="shared" si="25"/>
        <v>0.14157142857142857</v>
      </c>
      <c r="N18" s="22">
        <f t="shared" si="25"/>
        <v>6.6382978723404248E-2</v>
      </c>
      <c r="O18" s="22">
        <f t="shared" si="25"/>
        <v>8.3714285714285713E-2</v>
      </c>
      <c r="P18" s="22">
        <f t="shared" si="25"/>
        <v>7.1601423487544488E-2</v>
      </c>
      <c r="Q18" s="22">
        <f t="shared" si="25"/>
        <v>7.8142857142857139E-2</v>
      </c>
      <c r="R18" s="22">
        <f t="shared" si="25"/>
        <v>5.8526315789473683E-2</v>
      </c>
      <c r="S18" s="22">
        <f t="shared" si="25"/>
        <v>6.4000000000000001E-2</v>
      </c>
      <c r="T18" s="22">
        <f t="shared" si="25"/>
        <v>5.2302158273381298E-2</v>
      </c>
      <c r="U18" s="22">
        <f t="shared" si="25"/>
        <v>5.3478260869565218E-2</v>
      </c>
      <c r="V18" s="22">
        <f t="shared" si="25"/>
        <v>5.8129496402877699E-2</v>
      </c>
      <c r="W18" s="22">
        <f t="shared" si="25"/>
        <v>4.8664259927797833E-2</v>
      </c>
      <c r="X18" s="22">
        <f t="shared" si="25"/>
        <v>5.7391304347826085E-2</v>
      </c>
      <c r="Y18" s="22">
        <f t="shared" si="25"/>
        <v>5.5054545454545453E-2</v>
      </c>
      <c r="Z18" s="22">
        <f t="shared" si="25"/>
        <v>6.0645161290322581E-2</v>
      </c>
      <c r="AA18" s="22">
        <f t="shared" si="25"/>
        <v>5.4512635379061369E-2</v>
      </c>
      <c r="AB18" s="22">
        <f t="shared" si="25"/>
        <v>4.9097472924187723E-2</v>
      </c>
      <c r="AC18" s="22">
        <f t="shared" si="25"/>
        <v>5.5379061371841155E-2</v>
      </c>
      <c r="AD18" s="22">
        <f t="shared" si="25"/>
        <v>5.7050359712230214E-2</v>
      </c>
      <c r="AE18" s="22">
        <f t="shared" si="25"/>
        <v>5.5709090909090909E-2</v>
      </c>
      <c r="AF18" s="22">
        <f t="shared" si="25"/>
        <v>6.0287769784172662E-2</v>
      </c>
      <c r="AG18" s="22">
        <f t="shared" si="25"/>
        <v>5.0397111913357398E-2</v>
      </c>
      <c r="AH18" s="22">
        <f t="shared" si="25"/>
        <v>5.9640287769784174E-2</v>
      </c>
      <c r="AI18" s="22">
        <f t="shared" si="25"/>
        <v>6.3260869565217398E-2</v>
      </c>
    </row>
    <row r="19" spans="1:42" ht="28.5" customHeight="1">
      <c r="A19" s="28" t="s">
        <v>23</v>
      </c>
      <c r="B19" s="5" t="s">
        <v>13</v>
      </c>
      <c r="C19" s="7">
        <f>计数表!B44</f>
        <v>2.0482290595374666</v>
      </c>
      <c r="D19" s="63">
        <f>AVERAGE(E19:AI19)</f>
        <v>2.0482290595374666</v>
      </c>
      <c r="E19" s="20">
        <f>IF(E7,E12/E7,0)</f>
        <v>1.9096301297198244</v>
      </c>
      <c r="F19" s="20">
        <f t="shared" ref="F19:AI19" si="26">IF(F7,F12/F7,0)</f>
        <v>1.9251954047106961</v>
      </c>
      <c r="G19" s="20">
        <f t="shared" si="26"/>
        <v>1.8932786044125192</v>
      </c>
      <c r="H19" s="20">
        <f t="shared" si="26"/>
        <v>1.8944231587909748</v>
      </c>
      <c r="I19" s="20">
        <f t="shared" si="26"/>
        <v>2.1385001794043776</v>
      </c>
      <c r="J19" s="20">
        <f t="shared" si="26"/>
        <v>2.090412173142266</v>
      </c>
      <c r="K19" s="20">
        <f t="shared" si="26"/>
        <v>2.0872019609299564</v>
      </c>
      <c r="L19" s="20">
        <f t="shared" si="26"/>
        <v>2.0733061828952239</v>
      </c>
      <c r="M19" s="20">
        <f t="shared" si="26"/>
        <v>2.0759193357058128</v>
      </c>
      <c r="N19" s="20">
        <f t="shared" si="26"/>
        <v>2.075360612304975</v>
      </c>
      <c r="O19" s="20">
        <f t="shared" si="26"/>
        <v>2.0825585719598365</v>
      </c>
      <c r="P19" s="20">
        <f t="shared" si="26"/>
        <v>2.084105911147371</v>
      </c>
      <c r="Q19" s="20">
        <f t="shared" si="26"/>
        <v>2.0791564565233536</v>
      </c>
      <c r="R19" s="20">
        <f t="shared" si="26"/>
        <v>2.0549426779147741</v>
      </c>
      <c r="S19" s="20">
        <f t="shared" si="26"/>
        <v>2.051932547380988</v>
      </c>
      <c r="T19" s="20">
        <f t="shared" si="26"/>
        <v>2.0606330146023275</v>
      </c>
      <c r="U19" s="20">
        <f t="shared" si="26"/>
        <v>2.0372010628875112</v>
      </c>
      <c r="V19" s="20">
        <f t="shared" si="26"/>
        <v>2.0621615607150803</v>
      </c>
      <c r="W19" s="20">
        <f t="shared" si="26"/>
        <v>2.0501813337280734</v>
      </c>
      <c r="X19" s="20">
        <f t="shared" si="26"/>
        <v>2.0455050767064402</v>
      </c>
      <c r="Y19" s="20">
        <f t="shared" si="26"/>
        <v>2.04902764324566</v>
      </c>
      <c r="Z19" s="20">
        <f t="shared" si="26"/>
        <v>2.052980132450331</v>
      </c>
      <c r="AA19" s="20">
        <f t="shared" si="26"/>
        <v>2.0483620498410118</v>
      </c>
      <c r="AB19" s="20">
        <f t="shared" si="26"/>
        <v>2.0616254837749328</v>
      </c>
      <c r="AC19" s="20">
        <f t="shared" si="26"/>
        <v>2.0556586270871984</v>
      </c>
      <c r="AD19" s="20">
        <f t="shared" si="26"/>
        <v>2.1603978862294064</v>
      </c>
      <c r="AE19" s="20">
        <f t="shared" si="26"/>
        <v>2.1100283894728764</v>
      </c>
      <c r="AF19" s="20">
        <f t="shared" si="26"/>
        <v>2.0653789004457654</v>
      </c>
      <c r="AG19" s="20">
        <f t="shared" si="26"/>
        <v>2.0850583364697028</v>
      </c>
      <c r="AH19" s="20">
        <f t="shared" si="26"/>
        <v>1.9650809358874672</v>
      </c>
      <c r="AI19" s="20">
        <f t="shared" si="26"/>
        <v>2.0698965051747411</v>
      </c>
    </row>
    <row r="20" spans="1:42" ht="30.75" customHeight="1">
      <c r="A20" s="100" t="s">
        <v>22</v>
      </c>
      <c r="B20" s="5" t="s">
        <v>32</v>
      </c>
      <c r="C20" s="7">
        <f>D20</f>
        <v>1690</v>
      </c>
      <c r="D20" s="7">
        <f>MAX(E20:AI20)</f>
        <v>1690</v>
      </c>
      <c r="E20" s="64">
        <v>1673</v>
      </c>
      <c r="F20" s="64">
        <v>1690</v>
      </c>
      <c r="G20" s="64">
        <v>1652</v>
      </c>
      <c r="H20" s="64">
        <v>1509</v>
      </c>
      <c r="I20" s="64">
        <v>1182</v>
      </c>
      <c r="J20" s="64">
        <v>1183</v>
      </c>
      <c r="K20" s="64">
        <v>1179</v>
      </c>
      <c r="L20" s="64">
        <v>1179</v>
      </c>
      <c r="M20" s="64">
        <v>1179</v>
      </c>
      <c r="N20" s="64">
        <v>1172</v>
      </c>
      <c r="O20" s="64">
        <v>1181</v>
      </c>
      <c r="P20" s="64">
        <v>1177</v>
      </c>
      <c r="Q20" s="64">
        <v>1180</v>
      </c>
      <c r="R20" s="64">
        <v>1182</v>
      </c>
      <c r="S20" s="64">
        <v>1183</v>
      </c>
      <c r="T20" s="64">
        <v>1180</v>
      </c>
      <c r="U20" s="64">
        <v>1181</v>
      </c>
      <c r="V20" s="64">
        <v>1180</v>
      </c>
      <c r="W20" s="64">
        <v>1180</v>
      </c>
      <c r="X20" s="64">
        <v>1189</v>
      </c>
      <c r="Y20" s="64">
        <v>1183</v>
      </c>
      <c r="Z20" s="64">
        <v>1180</v>
      </c>
      <c r="AA20" s="64">
        <v>1181</v>
      </c>
      <c r="AB20" s="64">
        <v>1184</v>
      </c>
      <c r="AC20" s="64">
        <v>1182</v>
      </c>
      <c r="AD20" s="64">
        <v>1181</v>
      </c>
      <c r="AE20" s="64">
        <v>1182</v>
      </c>
      <c r="AF20" s="64">
        <v>1181</v>
      </c>
      <c r="AG20" s="64">
        <v>1183</v>
      </c>
      <c r="AH20" s="64">
        <v>1182</v>
      </c>
      <c r="AI20" s="76">
        <v>1181</v>
      </c>
    </row>
    <row r="21" spans="1:42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60"/>
      <c r="AJ21" s="83"/>
      <c r="AK21" s="83"/>
      <c r="AL21" s="94"/>
      <c r="AM21" s="94"/>
      <c r="AN21" s="94"/>
      <c r="AO21" s="94"/>
    </row>
    <row r="22" spans="1:42" s="21" customFormat="1" ht="27" customHeight="1">
      <c r="A22" s="91" t="s">
        <v>25</v>
      </c>
      <c r="B22" s="7" t="s">
        <v>57</v>
      </c>
      <c r="C22" s="7">
        <f>D22</f>
        <v>332300</v>
      </c>
      <c r="D22" s="7">
        <f>SUM(E22:AI22)</f>
        <v>332300</v>
      </c>
      <c r="E22" s="76">
        <v>19900</v>
      </c>
      <c r="F22" s="76">
        <v>18300</v>
      </c>
      <c r="G22" s="76">
        <v>18200</v>
      </c>
      <c r="H22" s="76">
        <v>17700</v>
      </c>
      <c r="I22" s="76">
        <v>25300</v>
      </c>
      <c r="J22" s="76">
        <v>28300</v>
      </c>
      <c r="K22" s="76">
        <v>28100</v>
      </c>
      <c r="L22" s="76">
        <v>28000</v>
      </c>
      <c r="M22" s="76">
        <v>28000</v>
      </c>
      <c r="N22" s="76">
        <v>28200</v>
      </c>
      <c r="O22" s="76">
        <v>28000</v>
      </c>
      <c r="P22" s="76">
        <v>28100</v>
      </c>
      <c r="Q22" s="76">
        <v>28000</v>
      </c>
      <c r="R22" s="76">
        <v>8200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76">
        <v>0</v>
      </c>
      <c r="AB22" s="76">
        <v>0</v>
      </c>
      <c r="AC22" s="76">
        <v>0</v>
      </c>
      <c r="AD22" s="76">
        <v>0</v>
      </c>
      <c r="AE22" s="76">
        <v>0</v>
      </c>
      <c r="AF22" s="76">
        <v>0</v>
      </c>
      <c r="AG22" s="76">
        <v>0</v>
      </c>
      <c r="AH22" s="76">
        <v>0</v>
      </c>
      <c r="AI22" s="76">
        <v>0</v>
      </c>
      <c r="AJ22" s="86"/>
      <c r="AK22" s="86"/>
      <c r="AL22" s="97"/>
      <c r="AM22" s="97"/>
      <c r="AN22" s="97"/>
      <c r="AO22" s="97"/>
    </row>
    <row r="23" spans="1:42" s="4" customFormat="1" ht="27" customHeight="1">
      <c r="A23" s="92" t="s">
        <v>26</v>
      </c>
      <c r="B23" s="3" t="s">
        <v>0</v>
      </c>
      <c r="C23" s="7">
        <f>D23</f>
        <v>319.39999999999998</v>
      </c>
      <c r="D23" s="7">
        <f>SUM(E23:AI23)</f>
        <v>319.39999999999998</v>
      </c>
      <c r="E23" s="64">
        <v>24</v>
      </c>
      <c r="F23" s="64">
        <v>24</v>
      </c>
      <c r="G23" s="64">
        <v>24</v>
      </c>
      <c r="H23" s="64">
        <v>24</v>
      </c>
      <c r="I23" s="64">
        <v>24</v>
      </c>
      <c r="J23" s="64">
        <v>24</v>
      </c>
      <c r="K23" s="64">
        <v>24</v>
      </c>
      <c r="L23" s="64">
        <v>24</v>
      </c>
      <c r="M23" s="64">
        <v>24</v>
      </c>
      <c r="N23" s="64">
        <v>24</v>
      </c>
      <c r="O23" s="64">
        <v>24</v>
      </c>
      <c r="P23" s="64">
        <v>24</v>
      </c>
      <c r="Q23" s="64">
        <v>24</v>
      </c>
      <c r="R23" s="64">
        <v>7.4</v>
      </c>
      <c r="S23" s="64">
        <v>0</v>
      </c>
      <c r="T23" s="64">
        <v>0</v>
      </c>
      <c r="U23" s="64">
        <v>0</v>
      </c>
      <c r="V23" s="64">
        <v>0</v>
      </c>
      <c r="W23" s="64">
        <v>0</v>
      </c>
      <c r="X23" s="64">
        <v>0</v>
      </c>
      <c r="Y23" s="64">
        <v>0</v>
      </c>
      <c r="Z23" s="64">
        <v>0</v>
      </c>
      <c r="AA23" s="64">
        <v>0</v>
      </c>
      <c r="AB23" s="64">
        <v>0</v>
      </c>
      <c r="AC23" s="64">
        <v>0</v>
      </c>
      <c r="AD23" s="64">
        <v>0</v>
      </c>
      <c r="AE23" s="64">
        <v>0</v>
      </c>
      <c r="AF23" s="64">
        <v>0</v>
      </c>
      <c r="AG23" s="64">
        <v>0</v>
      </c>
      <c r="AH23" s="64">
        <v>0</v>
      </c>
      <c r="AI23" s="64">
        <v>0</v>
      </c>
      <c r="AJ23" s="87"/>
      <c r="AK23" s="87"/>
      <c r="AL23" s="98"/>
      <c r="AM23" s="98"/>
      <c r="AN23" s="98"/>
      <c r="AO23" s="98"/>
    </row>
    <row r="24" spans="1:42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61"/>
      <c r="AJ24" s="83"/>
      <c r="AK24" s="83"/>
      <c r="AL24" s="94"/>
      <c r="AM24" s="94"/>
      <c r="AN24" s="94"/>
      <c r="AO24" s="94"/>
    </row>
    <row r="25" spans="1:42" s="21" customFormat="1" ht="27" customHeight="1">
      <c r="A25" s="91" t="s">
        <v>25</v>
      </c>
      <c r="B25" s="7" t="s">
        <v>57</v>
      </c>
      <c r="C25" s="7">
        <f t="shared" ref="C25:C32" si="27">D25</f>
        <v>570200</v>
      </c>
      <c r="D25" s="7">
        <f>SUM(E25:AI25)</f>
        <v>570200</v>
      </c>
      <c r="E25" s="76">
        <v>19700</v>
      </c>
      <c r="F25" s="76">
        <v>18400</v>
      </c>
      <c r="G25" s="76">
        <v>18700</v>
      </c>
      <c r="H25" s="76">
        <v>17900</v>
      </c>
      <c r="I25" s="76">
        <v>4500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20300</v>
      </c>
      <c r="S25" s="76">
        <v>27500</v>
      </c>
      <c r="T25" s="76">
        <v>27800</v>
      </c>
      <c r="U25" s="76">
        <v>27600</v>
      </c>
      <c r="V25" s="76">
        <v>27800</v>
      </c>
      <c r="W25" s="76">
        <v>27700</v>
      </c>
      <c r="X25" s="76">
        <v>27600</v>
      </c>
      <c r="Y25" s="76">
        <v>27500</v>
      </c>
      <c r="Z25" s="64">
        <v>27900</v>
      </c>
      <c r="AA25" s="64">
        <v>27700</v>
      </c>
      <c r="AB25" s="76">
        <v>27700</v>
      </c>
      <c r="AC25" s="76">
        <v>27700</v>
      </c>
      <c r="AD25" s="76">
        <v>27800</v>
      </c>
      <c r="AE25" s="64">
        <v>27500</v>
      </c>
      <c r="AF25" s="64">
        <v>27800</v>
      </c>
      <c r="AG25" s="76">
        <v>27700</v>
      </c>
      <c r="AH25" s="64">
        <v>27800</v>
      </c>
      <c r="AI25" s="76">
        <v>27600</v>
      </c>
      <c r="AJ25" s="86"/>
      <c r="AK25" s="86"/>
      <c r="AL25" s="97"/>
      <c r="AM25" s="97"/>
      <c r="AN25" s="97"/>
      <c r="AO25" s="97"/>
    </row>
    <row r="26" spans="1:42" s="4" customFormat="1" ht="27" customHeight="1">
      <c r="A26" s="92" t="s">
        <v>26</v>
      </c>
      <c r="B26" s="3" t="s">
        <v>0</v>
      </c>
      <c r="C26" s="7">
        <f t="shared" si="27"/>
        <v>527</v>
      </c>
      <c r="D26" s="7">
        <f>SUM(E26:AI26)</f>
        <v>527</v>
      </c>
      <c r="E26" s="64">
        <v>24</v>
      </c>
      <c r="F26" s="64">
        <v>24</v>
      </c>
      <c r="G26" s="64">
        <v>24</v>
      </c>
      <c r="H26" s="64">
        <v>24</v>
      </c>
      <c r="I26" s="64">
        <v>6</v>
      </c>
      <c r="J26" s="64">
        <v>0</v>
      </c>
      <c r="K26" s="64">
        <v>0</v>
      </c>
      <c r="L26" s="64">
        <v>0</v>
      </c>
      <c r="M26" s="64">
        <v>0</v>
      </c>
      <c r="N26" s="64">
        <v>0</v>
      </c>
      <c r="O26" s="64">
        <v>0</v>
      </c>
      <c r="P26" s="64">
        <v>0</v>
      </c>
      <c r="Q26" s="64">
        <v>0</v>
      </c>
      <c r="R26" s="64">
        <v>17</v>
      </c>
      <c r="S26" s="64">
        <v>24</v>
      </c>
      <c r="T26" s="64">
        <v>24</v>
      </c>
      <c r="U26" s="64">
        <v>24</v>
      </c>
      <c r="V26" s="64">
        <v>24</v>
      </c>
      <c r="W26" s="64">
        <v>24</v>
      </c>
      <c r="X26" s="64">
        <v>24</v>
      </c>
      <c r="Y26" s="64">
        <v>24</v>
      </c>
      <c r="Z26" s="121">
        <v>24</v>
      </c>
      <c r="AA26" s="121">
        <v>24</v>
      </c>
      <c r="AB26" s="76">
        <v>24</v>
      </c>
      <c r="AC26" s="76">
        <v>24</v>
      </c>
      <c r="AD26" s="76">
        <v>24</v>
      </c>
      <c r="AE26" s="121">
        <v>24</v>
      </c>
      <c r="AF26" s="121">
        <v>24</v>
      </c>
      <c r="AG26" s="121">
        <v>24</v>
      </c>
      <c r="AH26" s="121">
        <v>24</v>
      </c>
      <c r="AI26" s="121">
        <v>24</v>
      </c>
      <c r="AJ26" s="87"/>
      <c r="AK26" s="87"/>
      <c r="AL26" s="98"/>
      <c r="AM26" s="98"/>
      <c r="AN26" s="98"/>
      <c r="AO26" s="98"/>
    </row>
    <row r="27" spans="1:42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40"/>
      <c r="AI27" s="78"/>
      <c r="AJ27" s="89"/>
      <c r="AK27" s="89"/>
      <c r="AL27" s="89"/>
      <c r="AM27" s="89"/>
      <c r="AN27" s="89"/>
      <c r="AO27" s="89"/>
      <c r="AP27" s="51"/>
    </row>
    <row r="28" spans="1:42" s="34" customFormat="1" ht="27" customHeight="1">
      <c r="A28" s="91" t="s">
        <v>55</v>
      </c>
      <c r="B28" s="6" t="s">
        <v>31</v>
      </c>
      <c r="C28" s="7">
        <f t="shared" si="27"/>
        <v>217.40000000000003</v>
      </c>
      <c r="D28" s="7">
        <f>SUM(E28:AI28)</f>
        <v>217.40000000000003</v>
      </c>
      <c r="E28" s="64">
        <v>6.6</v>
      </c>
      <c r="F28" s="64">
        <v>6.6</v>
      </c>
      <c r="G28" s="64">
        <v>7.6</v>
      </c>
      <c r="H28" s="64">
        <v>6.8</v>
      </c>
      <c r="I28" s="64">
        <v>6.6</v>
      </c>
      <c r="J28" s="64">
        <v>6.6</v>
      </c>
      <c r="K28" s="64">
        <v>6.6</v>
      </c>
      <c r="L28" s="64">
        <v>7.1</v>
      </c>
      <c r="M28" s="64">
        <v>6.8</v>
      </c>
      <c r="N28" s="64">
        <v>6.6</v>
      </c>
      <c r="O28" s="64">
        <v>6.73</v>
      </c>
      <c r="P28" s="64">
        <v>6.81</v>
      </c>
      <c r="Q28" s="64">
        <v>6.68</v>
      </c>
      <c r="R28" s="64">
        <v>6.8</v>
      </c>
      <c r="S28" s="64">
        <v>6.82</v>
      </c>
      <c r="T28" s="64">
        <v>6.72</v>
      </c>
      <c r="U28" s="64">
        <v>6.86</v>
      </c>
      <c r="V28" s="64">
        <v>6.64</v>
      </c>
      <c r="W28" s="64">
        <v>6.79</v>
      </c>
      <c r="X28" s="64">
        <v>6.71</v>
      </c>
      <c r="Y28" s="64">
        <v>6.72</v>
      </c>
      <c r="Z28" s="64">
        <v>6.8</v>
      </c>
      <c r="AA28" s="64">
        <v>6.75</v>
      </c>
      <c r="AB28" s="64">
        <v>6.9</v>
      </c>
      <c r="AC28" s="64">
        <v>6.8</v>
      </c>
      <c r="AD28" s="64">
        <v>8.48</v>
      </c>
      <c r="AE28" s="64">
        <v>7.43</v>
      </c>
      <c r="AF28" s="64">
        <v>7.92</v>
      </c>
      <c r="AG28" s="64">
        <v>8.0399999999999991</v>
      </c>
      <c r="AH28" s="64">
        <v>7.46</v>
      </c>
      <c r="AI28" s="64">
        <v>8.64</v>
      </c>
      <c r="AJ28" s="89"/>
      <c r="AK28" s="89"/>
      <c r="AL28" s="89"/>
      <c r="AM28" s="89"/>
      <c r="AN28" s="89"/>
      <c r="AO28" s="89"/>
      <c r="AP28" s="35"/>
    </row>
    <row r="29" spans="1:42" s="34" customFormat="1" ht="27" customHeight="1">
      <c r="A29" s="92" t="s">
        <v>26</v>
      </c>
      <c r="B29" s="3" t="s">
        <v>0</v>
      </c>
      <c r="C29" s="7">
        <f t="shared" si="27"/>
        <v>744</v>
      </c>
      <c r="D29" s="7">
        <f>SUM(E29:AI29)</f>
        <v>744</v>
      </c>
      <c r="E29" s="64">
        <v>24</v>
      </c>
      <c r="F29" s="64">
        <v>24</v>
      </c>
      <c r="G29" s="64">
        <v>24</v>
      </c>
      <c r="H29" s="64">
        <v>24</v>
      </c>
      <c r="I29" s="64">
        <v>24</v>
      </c>
      <c r="J29" s="64">
        <v>24</v>
      </c>
      <c r="K29" s="64">
        <v>24</v>
      </c>
      <c r="L29" s="64">
        <v>24</v>
      </c>
      <c r="M29" s="64">
        <v>24</v>
      </c>
      <c r="N29" s="64">
        <v>24</v>
      </c>
      <c r="O29" s="64">
        <v>24</v>
      </c>
      <c r="P29" s="64">
        <v>24</v>
      </c>
      <c r="Q29" s="64">
        <v>24</v>
      </c>
      <c r="R29" s="64">
        <v>24</v>
      </c>
      <c r="S29" s="64">
        <v>24</v>
      </c>
      <c r="T29" s="64">
        <v>24</v>
      </c>
      <c r="U29" s="64">
        <v>24</v>
      </c>
      <c r="V29" s="64">
        <v>24</v>
      </c>
      <c r="W29" s="64">
        <v>24</v>
      </c>
      <c r="X29" s="64">
        <v>24</v>
      </c>
      <c r="Y29" s="64">
        <v>24</v>
      </c>
      <c r="Z29" s="64">
        <v>24</v>
      </c>
      <c r="AA29" s="64">
        <v>24</v>
      </c>
      <c r="AB29" s="64">
        <v>24</v>
      </c>
      <c r="AC29" s="64">
        <v>24</v>
      </c>
      <c r="AD29" s="64">
        <v>24</v>
      </c>
      <c r="AE29" s="64">
        <v>24</v>
      </c>
      <c r="AF29" s="64">
        <v>24</v>
      </c>
      <c r="AG29" s="64">
        <v>24</v>
      </c>
      <c r="AH29" s="64">
        <v>24</v>
      </c>
      <c r="AI29" s="64">
        <v>24</v>
      </c>
      <c r="AJ29" s="89"/>
      <c r="AK29" s="89"/>
      <c r="AL29" s="89"/>
      <c r="AM29" s="89"/>
      <c r="AN29" s="89"/>
      <c r="AO29" s="89"/>
      <c r="AP29" s="35"/>
    </row>
    <row r="30" spans="1:42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40"/>
      <c r="AI30" s="78"/>
      <c r="AJ30" s="85"/>
      <c r="AK30" s="85"/>
      <c r="AL30" s="96"/>
      <c r="AM30" s="96"/>
      <c r="AN30" s="96"/>
      <c r="AO30" s="96"/>
    </row>
    <row r="31" spans="1:42" ht="29.25" customHeight="1">
      <c r="A31" s="100" t="s">
        <v>9</v>
      </c>
      <c r="B31" s="6" t="s">
        <v>31</v>
      </c>
      <c r="C31" s="7">
        <f t="shared" si="27"/>
        <v>3</v>
      </c>
      <c r="D31" s="7">
        <f>SUM(E31:AI31)</f>
        <v>3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3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4">
        <v>0</v>
      </c>
      <c r="Z31" s="64">
        <v>0</v>
      </c>
      <c r="AA31" s="64">
        <v>0</v>
      </c>
      <c r="AB31" s="64">
        <v>0</v>
      </c>
      <c r="AC31" s="64">
        <v>0</v>
      </c>
      <c r="AD31" s="64">
        <v>0</v>
      </c>
      <c r="AE31" s="64">
        <v>0</v>
      </c>
      <c r="AF31" s="64">
        <v>0</v>
      </c>
      <c r="AG31" s="64">
        <v>0</v>
      </c>
      <c r="AH31" s="64">
        <v>0</v>
      </c>
      <c r="AI31" s="76">
        <v>0</v>
      </c>
    </row>
    <row r="32" spans="1:42" s="8" customFormat="1" ht="27" customHeight="1">
      <c r="A32" s="100" t="s">
        <v>3</v>
      </c>
      <c r="B32" s="6" t="s">
        <v>31</v>
      </c>
      <c r="C32" s="7">
        <f t="shared" si="27"/>
        <v>18.5</v>
      </c>
      <c r="D32" s="7">
        <f>SUM(E32:AI32)</f>
        <v>18.5</v>
      </c>
      <c r="E32" s="64">
        <v>1</v>
      </c>
      <c r="F32" s="64">
        <v>1</v>
      </c>
      <c r="G32" s="64">
        <v>1</v>
      </c>
      <c r="H32" s="64">
        <v>2</v>
      </c>
      <c r="I32" s="64">
        <v>0</v>
      </c>
      <c r="J32" s="64">
        <v>1</v>
      </c>
      <c r="K32" s="64">
        <v>1</v>
      </c>
      <c r="L32" s="64">
        <v>2</v>
      </c>
      <c r="M32" s="64">
        <v>0</v>
      </c>
      <c r="N32" s="64">
        <v>2</v>
      </c>
      <c r="O32" s="64">
        <v>2</v>
      </c>
      <c r="P32" s="64">
        <v>0</v>
      </c>
      <c r="Q32" s="64">
        <v>0</v>
      </c>
      <c r="R32" s="64">
        <v>1</v>
      </c>
      <c r="S32" s="64">
        <v>1</v>
      </c>
      <c r="T32" s="64">
        <v>2</v>
      </c>
      <c r="U32" s="64">
        <v>0</v>
      </c>
      <c r="V32" s="64">
        <v>1</v>
      </c>
      <c r="W32" s="64">
        <v>0</v>
      </c>
      <c r="X32" s="64">
        <v>0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0</v>
      </c>
      <c r="AG32" s="64">
        <v>0</v>
      </c>
      <c r="AH32" s="64">
        <v>0</v>
      </c>
      <c r="AI32" s="64">
        <v>0.5</v>
      </c>
      <c r="AJ32" s="85"/>
      <c r="AK32" s="85"/>
      <c r="AL32" s="96"/>
      <c r="AM32" s="96"/>
      <c r="AN32" s="96"/>
      <c r="AO32" s="96"/>
    </row>
    <row r="33" spans="1:41" s="119" customFormat="1" ht="50.1" customHeight="1" thickBot="1">
      <c r="A33" s="102" t="s">
        <v>27</v>
      </c>
      <c r="B33" s="115"/>
      <c r="C33" s="115"/>
      <c r="D33" s="115"/>
      <c r="E33" s="108" t="s">
        <v>123</v>
      </c>
      <c r="F33" s="108" t="s">
        <v>124</v>
      </c>
      <c r="G33" s="108" t="s">
        <v>125</v>
      </c>
      <c r="H33" s="127" t="s">
        <v>126</v>
      </c>
      <c r="I33" s="108" t="s">
        <v>123</v>
      </c>
      <c r="J33" s="108" t="s">
        <v>128</v>
      </c>
      <c r="K33" s="108" t="s">
        <v>125</v>
      </c>
      <c r="L33" s="127" t="s">
        <v>126</v>
      </c>
      <c r="M33" s="108" t="s">
        <v>129</v>
      </c>
      <c r="N33" s="108" t="s">
        <v>130</v>
      </c>
      <c r="O33" s="108" t="s">
        <v>131</v>
      </c>
      <c r="P33" s="127" t="s">
        <v>126</v>
      </c>
      <c r="Q33" s="108" t="s">
        <v>132</v>
      </c>
      <c r="R33" s="108" t="s">
        <v>133</v>
      </c>
      <c r="S33" s="108" t="s">
        <v>134</v>
      </c>
      <c r="T33" s="127" t="s">
        <v>126</v>
      </c>
      <c r="U33" s="108" t="s">
        <v>123</v>
      </c>
      <c r="V33" s="108" t="s">
        <v>135</v>
      </c>
      <c r="W33" s="108" t="s">
        <v>136</v>
      </c>
      <c r="X33" s="127" t="s">
        <v>126</v>
      </c>
      <c r="Y33" s="108" t="s">
        <v>137</v>
      </c>
      <c r="Z33" s="108" t="s">
        <v>124</v>
      </c>
      <c r="AA33" s="108" t="s">
        <v>138</v>
      </c>
      <c r="AB33" s="127" t="s">
        <v>126</v>
      </c>
      <c r="AC33" s="108" t="s">
        <v>139</v>
      </c>
      <c r="AD33" s="108" t="s">
        <v>140</v>
      </c>
      <c r="AE33" s="108" t="s">
        <v>141</v>
      </c>
      <c r="AF33" s="127" t="s">
        <v>126</v>
      </c>
      <c r="AG33" s="108" t="s">
        <v>139</v>
      </c>
      <c r="AH33" s="108" t="s">
        <v>142</v>
      </c>
      <c r="AI33" s="116" t="s">
        <v>143</v>
      </c>
      <c r="AJ33" s="117"/>
      <c r="AK33" s="117"/>
      <c r="AL33" s="118"/>
      <c r="AM33" s="118"/>
      <c r="AN33" s="118"/>
      <c r="AO33" s="118"/>
    </row>
    <row r="34" spans="1:41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  <c r="AI34" s="10"/>
    </row>
    <row r="35" spans="1:41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66"/>
      <c r="AJ35" s="88"/>
      <c r="AK35" s="88"/>
      <c r="AL35" s="99"/>
      <c r="AM35" s="99"/>
      <c r="AN35" s="99"/>
      <c r="AO35" s="99"/>
    </row>
    <row r="36" spans="1:41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66"/>
      <c r="AJ36" s="88"/>
      <c r="AK36" s="88"/>
      <c r="AL36" s="99"/>
      <c r="AM36" s="99"/>
      <c r="AN36" s="99"/>
      <c r="AO36" s="99"/>
    </row>
    <row r="37" spans="1:41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71"/>
      <c r="AJ37" s="88"/>
      <c r="AK37" s="88"/>
      <c r="AL37" s="99"/>
      <c r="AM37" s="99"/>
      <c r="AN37" s="99"/>
      <c r="AO37" s="99"/>
    </row>
    <row r="38" spans="1:41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71"/>
      <c r="AJ38" s="88"/>
      <c r="AK38" s="88"/>
      <c r="AL38" s="99"/>
      <c r="AM38" s="99"/>
      <c r="AN38" s="99"/>
      <c r="AO38" s="99"/>
    </row>
    <row r="39" spans="1:41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71"/>
      <c r="AJ39" s="88"/>
      <c r="AK39" s="88"/>
      <c r="AL39" s="99"/>
      <c r="AM39" s="99"/>
      <c r="AN39" s="99"/>
      <c r="AO39" s="99"/>
    </row>
    <row r="40" spans="1:41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71"/>
      <c r="AJ40" s="88"/>
      <c r="AK40" s="88"/>
      <c r="AL40" s="99"/>
      <c r="AM40" s="99"/>
      <c r="AN40" s="99"/>
      <c r="AO40" s="99"/>
    </row>
    <row r="41" spans="1:41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  <c r="AI41" s="13"/>
    </row>
    <row r="42" spans="1:41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  <c r="AI42" s="13"/>
    </row>
    <row r="43" spans="1:41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  <c r="AI43" s="13"/>
    </row>
    <row r="44" spans="1:41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  <c r="AI44" s="13"/>
    </row>
    <row r="45" spans="1:41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  <c r="AI45" s="13"/>
    </row>
    <row r="46" spans="1:41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  <c r="AI46" s="13"/>
    </row>
    <row r="47" spans="1:41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  <c r="AI47" s="13"/>
    </row>
    <row r="48" spans="1:41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  <c r="AI48" s="13"/>
    </row>
    <row r="49" spans="1:35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  <c r="AI49" s="13"/>
    </row>
    <row r="50" spans="1:35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  <c r="AI50" s="13"/>
    </row>
    <row r="51" spans="1:35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  <c r="AI51" s="13"/>
    </row>
    <row r="52" spans="1:35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  <c r="AI52" s="13"/>
    </row>
    <row r="53" spans="1:35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  <c r="AI53" s="13"/>
    </row>
    <row r="54" spans="1:35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  <c r="AI54" s="13"/>
    </row>
    <row r="55" spans="1:35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  <c r="AI55" s="13"/>
    </row>
    <row r="56" spans="1:35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  <c r="AI56" s="13"/>
    </row>
    <row r="57" spans="1:35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  <c r="AI57" s="13"/>
    </row>
    <row r="58" spans="1:35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  <c r="AI58" s="13"/>
    </row>
    <row r="59" spans="1:35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  <c r="AI59" s="13"/>
    </row>
    <row r="60" spans="1:35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  <c r="AI60" s="13"/>
    </row>
    <row r="61" spans="1:35">
      <c r="AD61" s="19"/>
    </row>
    <row r="62" spans="1:35">
      <c r="AD62" s="19"/>
    </row>
    <row r="63" spans="1:35">
      <c r="AD63" s="19"/>
    </row>
    <row r="64" spans="1:35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6">
    <mergeCell ref="A2:A3"/>
    <mergeCell ref="Y2:Y3"/>
    <mergeCell ref="Z2:Z3"/>
    <mergeCell ref="R2:R3"/>
    <mergeCell ref="S2:S3"/>
    <mergeCell ref="K2:K3"/>
    <mergeCell ref="L2:L3"/>
    <mergeCell ref="M2:M3"/>
    <mergeCell ref="N2:N3"/>
    <mergeCell ref="O2:O3"/>
    <mergeCell ref="P2:P3"/>
    <mergeCell ref="Q2:Q3"/>
    <mergeCell ref="J2:J3"/>
    <mergeCell ref="AA2:AA3"/>
    <mergeCell ref="AB2:AB3"/>
    <mergeCell ref="W2:W3"/>
    <mergeCell ref="X2:X3"/>
    <mergeCell ref="T2:T3"/>
    <mergeCell ref="U2:U3"/>
    <mergeCell ref="V2:V3"/>
    <mergeCell ref="AC2:AC3"/>
    <mergeCell ref="AD2:AD3"/>
    <mergeCell ref="C2:C3"/>
    <mergeCell ref="D2:D3"/>
    <mergeCell ref="A1:AI1"/>
    <mergeCell ref="AI2:AI3"/>
    <mergeCell ref="AE2:AE3"/>
    <mergeCell ref="AF2:AF3"/>
    <mergeCell ref="AG2:AG3"/>
    <mergeCell ref="AH2:AH3"/>
    <mergeCell ref="B2:B3"/>
    <mergeCell ref="E2:E3"/>
    <mergeCell ref="F2:F3"/>
    <mergeCell ref="G2:G3"/>
    <mergeCell ref="H2:H3"/>
    <mergeCell ref="I2:I3"/>
  </mergeCells>
  <phoneticPr fontId="2" type="noConversion"/>
  <conditionalFormatting sqref="H27:AA27 B27:F27">
    <cfRule type="cellIs" dxfId="11" priority="430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356"/>
  <sheetViews>
    <sheetView zoomScale="90" zoomScaleNormal="90" workbookViewId="0">
      <pane xSplit="1" ySplit="3" topLeftCell="F22" activePane="bottomRight" state="frozen"/>
      <selection pane="topRight" activeCell="B1" sqref="B1"/>
      <selection pane="bottomLeft" activeCell="A4" sqref="A4"/>
      <selection pane="bottomRight" activeCell="F33" sqref="F33"/>
    </sheetView>
  </sheetViews>
  <sheetFormatPr defaultRowHeight="14.25"/>
  <cols>
    <col min="1" max="1" width="26" style="2" customWidth="1"/>
    <col min="2" max="2" width="7.5" style="17" bestFit="1" customWidth="1"/>
    <col min="3" max="3" width="14" style="17" customWidth="1"/>
    <col min="4" max="4" width="12.875" style="17" customWidth="1"/>
    <col min="5" max="5" width="10.625" style="14" customWidth="1"/>
    <col min="6" max="10" width="10.625" style="2" customWidth="1"/>
    <col min="11" max="15" width="10.625" style="18" customWidth="1"/>
    <col min="16" max="17" width="10.625" style="2" customWidth="1"/>
    <col min="18" max="18" width="10.625" style="18" customWidth="1"/>
    <col min="19" max="31" width="10.625" style="2" customWidth="1"/>
    <col min="32" max="32" width="10.625" style="18" customWidth="1"/>
    <col min="33" max="33" width="10.625" style="2" customWidth="1"/>
    <col min="34" max="35" width="9" style="83"/>
    <col min="36" max="39" width="9" style="94"/>
    <col min="40" max="16384" width="9" style="2"/>
  </cols>
  <sheetData>
    <row r="1" spans="1:39" ht="45.75" customHeight="1" thickBot="1">
      <c r="A1" s="146" t="s">
        <v>112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</row>
    <row r="2" spans="1:39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/>
    </row>
    <row r="3" spans="1:39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</row>
    <row r="4" spans="1:39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56"/>
      <c r="AH4" s="83"/>
      <c r="AI4" s="83"/>
      <c r="AJ4" s="94"/>
      <c r="AK4" s="94"/>
      <c r="AL4" s="94"/>
      <c r="AM4" s="94"/>
    </row>
    <row r="5" spans="1:39" ht="27" customHeight="1">
      <c r="A5" s="31" t="s">
        <v>45</v>
      </c>
      <c r="B5" s="7" t="s">
        <v>58</v>
      </c>
      <c r="C5" s="7">
        <f>D5+'1月份'!C5</f>
        <v>878906</v>
      </c>
      <c r="D5" s="7">
        <f>SUM(E5:AG5)</f>
        <v>436418</v>
      </c>
      <c r="E5" s="7">
        <f>E6+E7</f>
        <v>13045</v>
      </c>
      <c r="F5" s="7">
        <f t="shared" ref="F5:AF5" si="0">F6+F7</f>
        <v>12992</v>
      </c>
      <c r="G5" s="7">
        <f t="shared" si="0"/>
        <v>13262</v>
      </c>
      <c r="H5" s="7">
        <f t="shared" si="0"/>
        <v>13614</v>
      </c>
      <c r="I5" s="7">
        <f t="shared" si="0"/>
        <v>13464</v>
      </c>
      <c r="J5" s="7">
        <f t="shared" si="0"/>
        <v>13594</v>
      </c>
      <c r="K5" s="7">
        <f t="shared" si="0"/>
        <v>9543</v>
      </c>
      <c r="L5" s="7">
        <f t="shared" si="0"/>
        <v>12926</v>
      </c>
      <c r="M5" s="7">
        <f t="shared" si="0"/>
        <v>14002</v>
      </c>
      <c r="N5" s="7">
        <f t="shared" si="0"/>
        <v>13549</v>
      </c>
      <c r="O5" s="7">
        <f t="shared" si="0"/>
        <v>13564</v>
      </c>
      <c r="P5" s="7">
        <f t="shared" si="0"/>
        <v>13422</v>
      </c>
      <c r="Q5" s="7">
        <f t="shared" si="0"/>
        <v>13492</v>
      </c>
      <c r="R5" s="7">
        <f t="shared" si="0"/>
        <v>13510</v>
      </c>
      <c r="S5" s="7">
        <f t="shared" si="0"/>
        <v>20030</v>
      </c>
      <c r="T5" s="7">
        <f t="shared" si="0"/>
        <v>21156</v>
      </c>
      <c r="U5" s="7">
        <f t="shared" si="0"/>
        <v>21349</v>
      </c>
      <c r="V5" s="7">
        <f t="shared" si="0"/>
        <v>21684</v>
      </c>
      <c r="W5" s="7">
        <f t="shared" si="0"/>
        <v>21519</v>
      </c>
      <c r="X5" s="7">
        <f t="shared" si="0"/>
        <v>21361</v>
      </c>
      <c r="Y5" s="7">
        <f t="shared" si="0"/>
        <v>22259</v>
      </c>
      <c r="Z5" s="7">
        <f t="shared" si="0"/>
        <v>21894</v>
      </c>
      <c r="AA5" s="7">
        <f t="shared" si="0"/>
        <v>13705</v>
      </c>
      <c r="AB5" s="7">
        <f t="shared" si="0"/>
        <v>13495</v>
      </c>
      <c r="AC5" s="7">
        <f t="shared" si="0"/>
        <v>13511</v>
      </c>
      <c r="AD5" s="7">
        <f t="shared" si="0"/>
        <v>13484</v>
      </c>
      <c r="AE5" s="7">
        <f t="shared" si="0"/>
        <v>13519</v>
      </c>
      <c r="AF5" s="7">
        <f t="shared" si="0"/>
        <v>13473</v>
      </c>
      <c r="AG5" s="23"/>
    </row>
    <row r="6" spans="1:39" ht="27" customHeight="1">
      <c r="A6" s="100" t="s">
        <v>2</v>
      </c>
      <c r="B6" s="7" t="s">
        <v>58</v>
      </c>
      <c r="C6" s="7">
        <f>D6+'1月份'!C6</f>
        <v>905</v>
      </c>
      <c r="D6" s="7">
        <f>SUM(E6:AG6)</f>
        <v>778</v>
      </c>
      <c r="E6" s="121">
        <v>0</v>
      </c>
      <c r="F6" s="121">
        <v>739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39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/>
    </row>
    <row r="7" spans="1:39" ht="27" customHeight="1">
      <c r="A7" s="100" t="s">
        <v>14</v>
      </c>
      <c r="B7" s="7" t="s">
        <v>58</v>
      </c>
      <c r="C7" s="7">
        <f>D7+'1月份'!C7</f>
        <v>878001</v>
      </c>
      <c r="D7" s="7">
        <f>SUM(E7:AG7)</f>
        <v>435640</v>
      </c>
      <c r="E7" s="121">
        <v>13045</v>
      </c>
      <c r="F7" s="121">
        <v>12253</v>
      </c>
      <c r="G7" s="121">
        <v>13262</v>
      </c>
      <c r="H7" s="121">
        <v>13614</v>
      </c>
      <c r="I7" s="121">
        <v>13464</v>
      </c>
      <c r="J7" s="121">
        <v>13594</v>
      </c>
      <c r="K7" s="121">
        <v>9543</v>
      </c>
      <c r="L7" s="121">
        <v>12926</v>
      </c>
      <c r="M7" s="121">
        <v>14002</v>
      </c>
      <c r="N7" s="121">
        <v>13549</v>
      </c>
      <c r="O7" s="121">
        <v>13564</v>
      </c>
      <c r="P7" s="121">
        <v>13422</v>
      </c>
      <c r="Q7" s="121">
        <v>13492</v>
      </c>
      <c r="R7" s="121">
        <v>13510</v>
      </c>
      <c r="S7" s="121">
        <v>20030</v>
      </c>
      <c r="T7" s="121">
        <v>21156</v>
      </c>
      <c r="U7" s="121">
        <v>21349</v>
      </c>
      <c r="V7" s="121">
        <v>21684</v>
      </c>
      <c r="W7" s="121">
        <v>21519</v>
      </c>
      <c r="X7" s="121">
        <v>21361</v>
      </c>
      <c r="Y7" s="121">
        <v>22259</v>
      </c>
      <c r="Z7" s="121">
        <v>21894</v>
      </c>
      <c r="AA7" s="121">
        <v>13666</v>
      </c>
      <c r="AB7" s="121">
        <v>13495</v>
      </c>
      <c r="AC7" s="121">
        <v>13511</v>
      </c>
      <c r="AD7" s="121">
        <v>13484</v>
      </c>
      <c r="AE7" s="121">
        <v>13519</v>
      </c>
      <c r="AF7" s="121">
        <v>13473</v>
      </c>
      <c r="AG7" s="121"/>
    </row>
    <row r="8" spans="1:39" ht="27" customHeight="1">
      <c r="A8" s="100" t="s">
        <v>21</v>
      </c>
      <c r="B8" s="7" t="s">
        <v>24</v>
      </c>
      <c r="C8" s="103">
        <f>计数表!C8</f>
        <v>0.56525423728813551</v>
      </c>
      <c r="D8" s="22">
        <f>IFERROR(AVERAGE(E8:AG8),0)</f>
        <v>0.54703571428571418</v>
      </c>
      <c r="E8" s="75">
        <v>0.54800000000000004</v>
      </c>
      <c r="F8" s="75">
        <v>0.57199999999999995</v>
      </c>
      <c r="G8" s="75">
        <v>0.57999999999999996</v>
      </c>
      <c r="H8" s="75">
        <v>0.56299999999999994</v>
      </c>
      <c r="I8" s="75">
        <v>0.58799999999999997</v>
      </c>
      <c r="J8" s="75">
        <v>0.54600000000000004</v>
      </c>
      <c r="K8" s="75">
        <v>0.51</v>
      </c>
      <c r="L8" s="75">
        <v>0.52300000000000002</v>
      </c>
      <c r="M8" s="75">
        <v>0.55800000000000005</v>
      </c>
      <c r="N8" s="75">
        <v>0.54200000000000004</v>
      </c>
      <c r="O8" s="75">
        <v>0.56000000000000005</v>
      </c>
      <c r="P8" s="75">
        <v>0.57199999999999995</v>
      </c>
      <c r="Q8" s="75">
        <v>0.55600000000000005</v>
      </c>
      <c r="R8" s="75">
        <v>0.56100000000000005</v>
      </c>
      <c r="S8" s="75">
        <v>0.48</v>
      </c>
      <c r="T8" s="75">
        <v>0.502</v>
      </c>
      <c r="U8" s="75">
        <v>0.5</v>
      </c>
      <c r="V8" s="75">
        <v>0.505</v>
      </c>
      <c r="W8" s="75">
        <v>0.51</v>
      </c>
      <c r="X8" s="75">
        <v>0.50600000000000001</v>
      </c>
      <c r="Y8" s="75">
        <v>0.495</v>
      </c>
      <c r="Z8" s="75">
        <v>0.48199999999999998</v>
      </c>
      <c r="AA8" s="75">
        <v>0.6</v>
      </c>
      <c r="AB8" s="75">
        <v>0.59</v>
      </c>
      <c r="AC8" s="75">
        <v>0.59</v>
      </c>
      <c r="AD8" s="75">
        <v>0.58399999999999996</v>
      </c>
      <c r="AE8" s="75">
        <v>0.6</v>
      </c>
      <c r="AF8" s="75">
        <v>0.59399999999999997</v>
      </c>
      <c r="AG8" s="77"/>
    </row>
    <row r="9" spans="1:39" ht="27" customHeight="1">
      <c r="A9" s="100" t="s">
        <v>15</v>
      </c>
      <c r="B9" s="7" t="s">
        <v>24</v>
      </c>
      <c r="C9" s="103">
        <f>计数表!C17</f>
        <v>0.51493220338983048</v>
      </c>
      <c r="D9" s="22">
        <f t="shared" ref="D9:D10" si="1">IFERROR(AVERAGE(E9:AG9),0)</f>
        <v>0.50203571428571425</v>
      </c>
      <c r="E9" s="75">
        <v>0.50700000000000001</v>
      </c>
      <c r="F9" s="75">
        <v>0.53600000000000003</v>
      </c>
      <c r="G9" s="75">
        <v>0.55000000000000004</v>
      </c>
      <c r="H9" s="75">
        <v>0.53200000000000003</v>
      </c>
      <c r="I9" s="75">
        <v>0.53400000000000003</v>
      </c>
      <c r="J9" s="75">
        <v>0.51200000000000001</v>
      </c>
      <c r="K9" s="75">
        <v>0.51</v>
      </c>
      <c r="L9" s="75">
        <v>0.49299999999999999</v>
      </c>
      <c r="M9" s="75">
        <v>0.51300000000000001</v>
      </c>
      <c r="N9" s="75">
        <v>0.49199999999999999</v>
      </c>
      <c r="O9" s="75">
        <v>0.51</v>
      </c>
      <c r="P9" s="75">
        <v>0.53100000000000003</v>
      </c>
      <c r="Q9" s="75">
        <v>0.496</v>
      </c>
      <c r="R9" s="75">
        <v>0.497</v>
      </c>
      <c r="S9" s="75">
        <v>0.41</v>
      </c>
      <c r="T9" s="75">
        <v>0.443</v>
      </c>
      <c r="U9" s="75">
        <v>0.42099999999999999</v>
      </c>
      <c r="V9" s="75">
        <v>0.42899999999999999</v>
      </c>
      <c r="W9" s="75">
        <v>0.44800000000000001</v>
      </c>
      <c r="X9" s="75">
        <v>0.41199999999999998</v>
      </c>
      <c r="Y9" s="75">
        <v>0.41399999999999998</v>
      </c>
      <c r="Z9" s="75">
        <v>0.43099999999999999</v>
      </c>
      <c r="AA9" s="75">
        <v>0.58499999999999996</v>
      </c>
      <c r="AB9" s="75">
        <v>0.56200000000000006</v>
      </c>
      <c r="AC9" s="75">
        <v>0.56100000000000005</v>
      </c>
      <c r="AD9" s="75">
        <v>0.57099999999999995</v>
      </c>
      <c r="AE9" s="75">
        <v>0.57999999999999996</v>
      </c>
      <c r="AF9" s="75">
        <v>0.57699999999999996</v>
      </c>
      <c r="AG9" s="77"/>
    </row>
    <row r="10" spans="1:39" ht="27" customHeight="1">
      <c r="A10" s="100" t="s">
        <v>16</v>
      </c>
      <c r="B10" s="7" t="s">
        <v>24</v>
      </c>
      <c r="C10" s="103">
        <f>计数表!C26</f>
        <v>0.64822413793103439</v>
      </c>
      <c r="D10" s="22">
        <f t="shared" si="1"/>
        <v>0.58339285714285705</v>
      </c>
      <c r="E10" s="75">
        <v>0.59199999999999997</v>
      </c>
      <c r="F10" s="75">
        <v>0.63400000000000001</v>
      </c>
      <c r="G10" s="75">
        <v>0.64</v>
      </c>
      <c r="H10" s="75">
        <v>0.64200000000000002</v>
      </c>
      <c r="I10" s="75">
        <v>0.65</v>
      </c>
      <c r="J10" s="75">
        <v>0.61399999999999999</v>
      </c>
      <c r="K10" s="75">
        <v>0</v>
      </c>
      <c r="L10" s="75">
        <v>0.56200000000000006</v>
      </c>
      <c r="M10" s="75">
        <v>0.61099999999999999</v>
      </c>
      <c r="N10" s="75">
        <v>0.63</v>
      </c>
      <c r="O10" s="75">
        <v>0.61</v>
      </c>
      <c r="P10" s="75">
        <v>0.624</v>
      </c>
      <c r="Q10" s="75">
        <v>0.61199999999999999</v>
      </c>
      <c r="R10" s="75">
        <v>0.63400000000000001</v>
      </c>
      <c r="S10" s="75">
        <v>0.57999999999999996</v>
      </c>
      <c r="T10" s="75">
        <v>0.60599999999999998</v>
      </c>
      <c r="U10" s="75">
        <v>0.59399999999999997</v>
      </c>
      <c r="V10" s="75">
        <v>0.6</v>
      </c>
      <c r="W10" s="75">
        <v>0.57799999999999996</v>
      </c>
      <c r="X10" s="75">
        <v>0.58099999999999996</v>
      </c>
      <c r="Y10" s="75">
        <v>0.58799999999999997</v>
      </c>
      <c r="Z10" s="75">
        <v>0.56399999999999995</v>
      </c>
      <c r="AA10" s="75">
        <v>0.6</v>
      </c>
      <c r="AB10" s="75">
        <v>0.58299999999999996</v>
      </c>
      <c r="AC10" s="75">
        <v>0.59899999999999998</v>
      </c>
      <c r="AD10" s="75">
        <v>0.59599999999999997</v>
      </c>
      <c r="AE10" s="75">
        <v>0.61</v>
      </c>
      <c r="AF10" s="75">
        <v>0.60099999999999998</v>
      </c>
      <c r="AG10" s="77"/>
    </row>
    <row r="11" spans="1:39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78"/>
      <c r="AH11" s="84"/>
      <c r="AI11" s="84"/>
      <c r="AJ11" s="95"/>
      <c r="AK11" s="95"/>
      <c r="AL11" s="95"/>
      <c r="AM11" s="95"/>
    </row>
    <row r="12" spans="1:39" ht="30" customHeight="1">
      <c r="A12" s="32" t="s">
        <v>28</v>
      </c>
      <c r="B12" s="7" t="s">
        <v>57</v>
      </c>
      <c r="C12" s="7">
        <f>D12+'1月份'!C12</f>
        <v>1762400</v>
      </c>
      <c r="D12" s="7">
        <f>SUM(E12:AG12)</f>
        <v>859900</v>
      </c>
      <c r="E12" s="65">
        <f t="shared" ref="E12:AF12" si="2">E22+E25</f>
        <v>27700</v>
      </c>
      <c r="F12" s="65">
        <f t="shared" si="2"/>
        <v>23600</v>
      </c>
      <c r="G12" s="65">
        <f t="shared" si="2"/>
        <v>28200</v>
      </c>
      <c r="H12" s="65">
        <f t="shared" si="2"/>
        <v>27800</v>
      </c>
      <c r="I12" s="65">
        <f t="shared" si="2"/>
        <v>28100</v>
      </c>
      <c r="J12" s="65">
        <f t="shared" si="2"/>
        <v>28100</v>
      </c>
      <c r="K12" s="65">
        <f t="shared" si="2"/>
        <v>17300</v>
      </c>
      <c r="L12" s="65">
        <f t="shared" si="2"/>
        <v>26100</v>
      </c>
      <c r="M12" s="65">
        <f t="shared" si="2"/>
        <v>28000</v>
      </c>
      <c r="N12" s="65">
        <f t="shared" si="2"/>
        <v>28100</v>
      </c>
      <c r="O12" s="65">
        <f t="shared" si="2"/>
        <v>28300</v>
      </c>
      <c r="P12" s="65">
        <f t="shared" si="2"/>
        <v>27900</v>
      </c>
      <c r="Q12" s="65">
        <f t="shared" si="2"/>
        <v>28100</v>
      </c>
      <c r="R12" s="65">
        <f t="shared" si="2"/>
        <v>28000</v>
      </c>
      <c r="S12" s="65">
        <f t="shared" si="2"/>
        <v>37300</v>
      </c>
      <c r="T12" s="65">
        <f t="shared" si="2"/>
        <v>39000</v>
      </c>
      <c r="U12" s="65">
        <f t="shared" si="2"/>
        <v>38900</v>
      </c>
      <c r="V12" s="65">
        <f t="shared" si="2"/>
        <v>39900</v>
      </c>
      <c r="W12" s="65">
        <f t="shared" si="2"/>
        <v>39600</v>
      </c>
      <c r="X12" s="65">
        <f t="shared" si="2"/>
        <v>39900</v>
      </c>
      <c r="Y12" s="65">
        <f t="shared" si="2"/>
        <v>41200</v>
      </c>
      <c r="Z12" s="65">
        <f t="shared" si="2"/>
        <v>40200</v>
      </c>
      <c r="AA12" s="65">
        <f t="shared" si="2"/>
        <v>28400</v>
      </c>
      <c r="AB12" s="65">
        <f t="shared" si="2"/>
        <v>27900</v>
      </c>
      <c r="AC12" s="65">
        <f t="shared" si="2"/>
        <v>28200</v>
      </c>
      <c r="AD12" s="65">
        <f t="shared" si="2"/>
        <v>27900</v>
      </c>
      <c r="AE12" s="65">
        <f t="shared" si="2"/>
        <v>28300</v>
      </c>
      <c r="AF12" s="7">
        <f t="shared" si="2"/>
        <v>27900</v>
      </c>
      <c r="AG12" s="23"/>
    </row>
    <row r="13" spans="1:39" s="8" customFormat="1" ht="30" customHeight="1">
      <c r="A13" s="26" t="s">
        <v>29</v>
      </c>
      <c r="B13" s="7" t="s">
        <v>57</v>
      </c>
      <c r="C13" s="7">
        <f>D13+'1月份'!C13</f>
        <v>124910</v>
      </c>
      <c r="D13" s="7">
        <f>SUM(E13:AG13)</f>
        <v>62404</v>
      </c>
      <c r="E13" s="65">
        <f t="shared" ref="E13:AF13" si="3">E12-E14</f>
        <v>1426</v>
      </c>
      <c r="F13" s="65">
        <f t="shared" si="3"/>
        <v>1562</v>
      </c>
      <c r="G13" s="65">
        <f t="shared" si="3"/>
        <v>2184</v>
      </c>
      <c r="H13" s="65">
        <f t="shared" si="3"/>
        <v>2000</v>
      </c>
      <c r="I13" s="65">
        <f t="shared" si="3"/>
        <v>2012</v>
      </c>
      <c r="J13" s="65">
        <f t="shared" si="3"/>
        <v>1994</v>
      </c>
      <c r="K13" s="65">
        <f t="shared" si="3"/>
        <v>2540</v>
      </c>
      <c r="L13" s="65">
        <f t="shared" si="3"/>
        <v>2424</v>
      </c>
      <c r="M13" s="65">
        <f t="shared" si="3"/>
        <v>2278</v>
      </c>
      <c r="N13" s="65">
        <f t="shared" si="3"/>
        <v>2090</v>
      </c>
      <c r="O13" s="65">
        <f t="shared" si="3"/>
        <v>2146</v>
      </c>
      <c r="P13" s="65">
        <f t="shared" si="3"/>
        <v>2166</v>
      </c>
      <c r="Q13" s="65">
        <f t="shared" si="3"/>
        <v>1742</v>
      </c>
      <c r="R13" s="65">
        <f t="shared" si="3"/>
        <v>1978</v>
      </c>
      <c r="S13" s="65">
        <f t="shared" si="3"/>
        <v>2980</v>
      </c>
      <c r="T13" s="65">
        <f t="shared" si="3"/>
        <v>2922</v>
      </c>
      <c r="U13" s="65">
        <f t="shared" si="3"/>
        <v>2516</v>
      </c>
      <c r="V13" s="65">
        <f t="shared" si="3"/>
        <v>2706</v>
      </c>
      <c r="W13" s="65">
        <f t="shared" si="3"/>
        <v>2754</v>
      </c>
      <c r="X13" s="65">
        <f t="shared" si="3"/>
        <v>2664</v>
      </c>
      <c r="Y13" s="65">
        <f t="shared" si="3"/>
        <v>2488</v>
      </c>
      <c r="Z13" s="65">
        <f t="shared" si="3"/>
        <v>2640</v>
      </c>
      <c r="AA13" s="65">
        <f t="shared" si="3"/>
        <v>2024</v>
      </c>
      <c r="AB13" s="65">
        <f t="shared" si="3"/>
        <v>1824</v>
      </c>
      <c r="AC13" s="65">
        <f t="shared" si="3"/>
        <v>1824</v>
      </c>
      <c r="AD13" s="65">
        <f t="shared" si="3"/>
        <v>2376</v>
      </c>
      <c r="AE13" s="65">
        <f t="shared" si="3"/>
        <v>2032</v>
      </c>
      <c r="AF13" s="65">
        <f t="shared" si="3"/>
        <v>2112</v>
      </c>
      <c r="AG13" s="79"/>
      <c r="AH13" s="85"/>
      <c r="AI13" s="85"/>
      <c r="AJ13" s="96"/>
      <c r="AK13" s="96"/>
      <c r="AL13" s="96"/>
      <c r="AM13" s="96"/>
    </row>
    <row r="14" spans="1:39" s="8" customFormat="1" ht="27" customHeight="1">
      <c r="A14" s="101" t="s">
        <v>30</v>
      </c>
      <c r="B14" s="7" t="s">
        <v>57</v>
      </c>
      <c r="C14" s="7">
        <f>D14+'1月份'!C14</f>
        <v>1637490</v>
      </c>
      <c r="D14" s="7">
        <f>SUM(E14:AG14)</f>
        <v>797496</v>
      </c>
      <c r="E14" s="64">
        <v>26274</v>
      </c>
      <c r="F14" s="64">
        <v>22038</v>
      </c>
      <c r="G14" s="64">
        <v>26016</v>
      </c>
      <c r="H14" s="64">
        <v>25800</v>
      </c>
      <c r="I14" s="64">
        <v>26088</v>
      </c>
      <c r="J14" s="64">
        <v>26106</v>
      </c>
      <c r="K14" s="64">
        <v>14760</v>
      </c>
      <c r="L14" s="64">
        <v>23676</v>
      </c>
      <c r="M14" s="64">
        <v>25722</v>
      </c>
      <c r="N14" s="64">
        <v>26010</v>
      </c>
      <c r="O14" s="64">
        <v>26154</v>
      </c>
      <c r="P14" s="64">
        <v>25734</v>
      </c>
      <c r="Q14" s="64">
        <v>26358</v>
      </c>
      <c r="R14" s="64">
        <v>26022</v>
      </c>
      <c r="S14" s="64">
        <v>34320</v>
      </c>
      <c r="T14" s="64">
        <v>36078</v>
      </c>
      <c r="U14" s="64">
        <v>36384</v>
      </c>
      <c r="V14" s="64">
        <v>37194</v>
      </c>
      <c r="W14" s="64">
        <v>36846</v>
      </c>
      <c r="X14" s="64">
        <v>37236</v>
      </c>
      <c r="Y14" s="64">
        <v>38712</v>
      </c>
      <c r="Z14" s="64">
        <v>37560</v>
      </c>
      <c r="AA14" s="64">
        <v>26376</v>
      </c>
      <c r="AB14" s="64">
        <v>26076</v>
      </c>
      <c r="AC14" s="64">
        <v>26376</v>
      </c>
      <c r="AD14" s="64">
        <v>25524</v>
      </c>
      <c r="AE14" s="64">
        <v>26268</v>
      </c>
      <c r="AF14" s="64">
        <v>25788</v>
      </c>
      <c r="AG14" s="76"/>
      <c r="AH14" s="85"/>
      <c r="AI14" s="85"/>
      <c r="AJ14" s="96"/>
      <c r="AK14" s="96"/>
      <c r="AL14" s="96"/>
      <c r="AM14" s="96"/>
    </row>
    <row r="15" spans="1:39" s="8" customFormat="1" ht="27" customHeight="1">
      <c r="A15" s="101" t="s">
        <v>98</v>
      </c>
      <c r="B15" s="7" t="s">
        <v>57</v>
      </c>
      <c r="C15" s="7">
        <f>D15+'1月份'!C15</f>
        <v>186420</v>
      </c>
      <c r="D15" s="7">
        <f>SUM(E15:AG15)</f>
        <v>81900</v>
      </c>
      <c r="E15" s="64">
        <v>1860</v>
      </c>
      <c r="F15" s="64">
        <v>2040</v>
      </c>
      <c r="G15" s="64">
        <v>1860</v>
      </c>
      <c r="H15" s="64">
        <v>2580</v>
      </c>
      <c r="I15" s="64">
        <v>2760</v>
      </c>
      <c r="J15" s="64">
        <v>2580</v>
      </c>
      <c r="K15" s="64">
        <v>2940</v>
      </c>
      <c r="L15" s="64">
        <v>2580</v>
      </c>
      <c r="M15" s="64">
        <v>3000</v>
      </c>
      <c r="N15" s="64">
        <v>3360</v>
      </c>
      <c r="O15" s="64">
        <v>3180</v>
      </c>
      <c r="P15" s="64">
        <v>2460</v>
      </c>
      <c r="Q15" s="64">
        <v>2640</v>
      </c>
      <c r="R15" s="64">
        <v>2880</v>
      </c>
      <c r="S15" s="64">
        <v>3000</v>
      </c>
      <c r="T15" s="64">
        <v>3180</v>
      </c>
      <c r="U15" s="64">
        <v>3000</v>
      </c>
      <c r="V15" s="64">
        <v>3540</v>
      </c>
      <c r="W15" s="64">
        <v>2820</v>
      </c>
      <c r="X15" s="64">
        <v>2460</v>
      </c>
      <c r="Y15" s="64">
        <v>3960</v>
      </c>
      <c r="Z15" s="64">
        <v>3780</v>
      </c>
      <c r="AA15" s="64">
        <v>3480</v>
      </c>
      <c r="AB15" s="64">
        <v>4440</v>
      </c>
      <c r="AC15" s="64">
        <v>3600</v>
      </c>
      <c r="AD15" s="64">
        <v>3000</v>
      </c>
      <c r="AE15" s="64">
        <v>2820</v>
      </c>
      <c r="AF15" s="64">
        <v>2100</v>
      </c>
      <c r="AG15" s="76"/>
      <c r="AH15" s="85"/>
      <c r="AI15" s="85"/>
      <c r="AJ15" s="96"/>
      <c r="AK15" s="96"/>
      <c r="AL15" s="96"/>
      <c r="AM15" s="96"/>
    </row>
    <row r="16" spans="1:39" s="8" customFormat="1" ht="27" customHeight="1">
      <c r="A16" s="101" t="s">
        <v>99</v>
      </c>
      <c r="B16" s="7" t="s">
        <v>57</v>
      </c>
      <c r="C16" s="7">
        <f>D16+'1月份'!C16</f>
        <v>312</v>
      </c>
      <c r="D16" s="7">
        <f>SUM(E16:AG16)</f>
        <v>312</v>
      </c>
      <c r="E16" s="64">
        <v>0</v>
      </c>
      <c r="F16" s="64">
        <v>312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>
        <v>0</v>
      </c>
      <c r="AE16" s="64">
        <v>0</v>
      </c>
      <c r="AF16" s="64">
        <v>0</v>
      </c>
      <c r="AG16" s="76"/>
      <c r="AH16" s="85"/>
      <c r="AI16" s="85"/>
      <c r="AJ16" s="96"/>
      <c r="AK16" s="96"/>
      <c r="AL16" s="96"/>
      <c r="AM16" s="96"/>
    </row>
    <row r="17" spans="1:40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58"/>
      <c r="AH17" s="83"/>
      <c r="AI17" s="83"/>
      <c r="AJ17" s="94"/>
      <c r="AK17" s="94"/>
      <c r="AL17" s="94"/>
      <c r="AM17" s="94"/>
    </row>
    <row r="18" spans="1:40" ht="27" customHeight="1">
      <c r="A18" s="28" t="s">
        <v>1</v>
      </c>
      <c r="B18" s="5" t="s">
        <v>12</v>
      </c>
      <c r="C18" s="103">
        <f>计数表!C35</f>
        <v>7.1374890229373017E-2</v>
      </c>
      <c r="D18" s="22">
        <f>IFERROR(AVERAGEIF(E18:AI18,"&lt;&gt;0"),0)</f>
        <v>7.4100747974675168E-2</v>
      </c>
      <c r="E18" s="22">
        <f>IF(E12,E13/E12,0)</f>
        <v>5.1480144404332129E-2</v>
      </c>
      <c r="F18" s="22">
        <f>IF(F12,F13/F12,0)</f>
        <v>6.6186440677966099E-2</v>
      </c>
      <c r="G18" s="22">
        <f t="shared" ref="G18:AF18" si="4">IF(G12,G13/G12,0)</f>
        <v>7.7446808510638301E-2</v>
      </c>
      <c r="H18" s="22">
        <f t="shared" si="4"/>
        <v>7.1942446043165464E-2</v>
      </c>
      <c r="I18" s="22">
        <f t="shared" si="4"/>
        <v>7.1601423487544488E-2</v>
      </c>
      <c r="J18" s="22">
        <f t="shared" si="4"/>
        <v>7.0960854092526685E-2</v>
      </c>
      <c r="K18" s="22">
        <f t="shared" si="4"/>
        <v>0.14682080924855492</v>
      </c>
      <c r="L18" s="22">
        <f t="shared" si="4"/>
        <v>9.2873563218390798E-2</v>
      </c>
      <c r="M18" s="22">
        <f t="shared" si="4"/>
        <v>8.1357142857142864E-2</v>
      </c>
      <c r="N18" s="22">
        <f t="shared" si="4"/>
        <v>7.4377224199288258E-2</v>
      </c>
      <c r="O18" s="22">
        <f t="shared" si="4"/>
        <v>7.5830388692579506E-2</v>
      </c>
      <c r="P18" s="22">
        <f t="shared" si="4"/>
        <v>7.763440860215054E-2</v>
      </c>
      <c r="Q18" s="22">
        <f t="shared" si="4"/>
        <v>6.1992882562277578E-2</v>
      </c>
      <c r="R18" s="22">
        <f t="shared" si="4"/>
        <v>7.0642857142857146E-2</v>
      </c>
      <c r="S18" s="22">
        <f t="shared" si="4"/>
        <v>7.9892761394101883E-2</v>
      </c>
      <c r="T18" s="22">
        <f t="shared" si="4"/>
        <v>7.4923076923076926E-2</v>
      </c>
      <c r="U18" s="22">
        <f t="shared" si="4"/>
        <v>6.4678663239074549E-2</v>
      </c>
      <c r="V18" s="22">
        <f t="shared" si="4"/>
        <v>6.7819548872180446E-2</v>
      </c>
      <c r="W18" s="22">
        <f t="shared" si="4"/>
        <v>6.9545454545454549E-2</v>
      </c>
      <c r="X18" s="22">
        <f t="shared" si="4"/>
        <v>6.6766917293233086E-2</v>
      </c>
      <c r="Y18" s="22">
        <f t="shared" si="4"/>
        <v>6.0388349514563108E-2</v>
      </c>
      <c r="Z18" s="22">
        <f t="shared" si="4"/>
        <v>6.5671641791044774E-2</v>
      </c>
      <c r="AA18" s="22">
        <f t="shared" si="4"/>
        <v>7.1267605633802814E-2</v>
      </c>
      <c r="AB18" s="22">
        <f t="shared" si="4"/>
        <v>6.5376344086021512E-2</v>
      </c>
      <c r="AC18" s="22">
        <f t="shared" si="4"/>
        <v>6.4680851063829786E-2</v>
      </c>
      <c r="AD18" s="22">
        <f t="shared" si="4"/>
        <v>8.5161290322580643E-2</v>
      </c>
      <c r="AE18" s="22">
        <f t="shared" si="4"/>
        <v>7.1802120141342754E-2</v>
      </c>
      <c r="AF18" s="22">
        <f t="shared" si="4"/>
        <v>7.5698924731182796E-2</v>
      </c>
      <c r="AG18" s="22"/>
    </row>
    <row r="19" spans="1:40" ht="28.5" customHeight="1">
      <c r="A19" s="28" t="s">
        <v>23</v>
      </c>
      <c r="B19" s="5" t="s">
        <v>13</v>
      </c>
      <c r="C19" s="7">
        <f>计数表!C44</f>
        <v>2.022410057388385</v>
      </c>
      <c r="D19" s="63">
        <f>AVERAGE(E19:AG19)</f>
        <v>1.9938247335804735</v>
      </c>
      <c r="E19" s="20">
        <f>IF(E7,E12/E7,0)</f>
        <v>2.1234189344576464</v>
      </c>
      <c r="F19" s="20">
        <f t="shared" ref="F19:AF19" si="5">IF(F7,F12/F7,0)</f>
        <v>1.9260589243450583</v>
      </c>
      <c r="G19" s="20">
        <f t="shared" si="5"/>
        <v>2.1263761122002713</v>
      </c>
      <c r="H19" s="20">
        <f t="shared" si="5"/>
        <v>2.042015572205083</v>
      </c>
      <c r="I19" s="20">
        <f t="shared" si="5"/>
        <v>2.0870469399881166</v>
      </c>
      <c r="J19" s="20">
        <f t="shared" si="5"/>
        <v>2.0670884213623659</v>
      </c>
      <c r="K19" s="20">
        <f t="shared" si="5"/>
        <v>1.8128471130671697</v>
      </c>
      <c r="L19" s="20">
        <f t="shared" si="5"/>
        <v>2.0191861364691319</v>
      </c>
      <c r="M19" s="20">
        <f t="shared" si="5"/>
        <v>1.9997143265247821</v>
      </c>
      <c r="N19" s="20">
        <f t="shared" si="5"/>
        <v>2.0739537973282163</v>
      </c>
      <c r="O19" s="20">
        <f t="shared" si="5"/>
        <v>2.0864051902093776</v>
      </c>
      <c r="P19" s="20">
        <f t="shared" si="5"/>
        <v>2.0786767992847563</v>
      </c>
      <c r="Q19" s="20">
        <f t="shared" si="5"/>
        <v>2.0827156833679217</v>
      </c>
      <c r="R19" s="20">
        <f t="shared" si="5"/>
        <v>2.0725388601036268</v>
      </c>
      <c r="S19" s="20">
        <f t="shared" si="5"/>
        <v>1.8622066899650525</v>
      </c>
      <c r="T19" s="20">
        <f t="shared" si="5"/>
        <v>1.84344866704481</v>
      </c>
      <c r="U19" s="20">
        <f t="shared" si="5"/>
        <v>1.8220993957562415</v>
      </c>
      <c r="V19" s="20">
        <f t="shared" si="5"/>
        <v>1.8400664084117322</v>
      </c>
      <c r="W19" s="20">
        <f t="shared" si="5"/>
        <v>1.8402342116269343</v>
      </c>
      <c r="X19" s="20">
        <f t="shared" si="5"/>
        <v>1.8678900800524321</v>
      </c>
      <c r="Y19" s="20">
        <f t="shared" si="5"/>
        <v>1.8509366997618941</v>
      </c>
      <c r="Z19" s="20">
        <f t="shared" si="5"/>
        <v>1.8361194847903535</v>
      </c>
      <c r="AA19" s="20">
        <f t="shared" si="5"/>
        <v>2.0781501536660323</v>
      </c>
      <c r="AB19" s="20">
        <f t="shared" si="5"/>
        <v>2.0674323823638385</v>
      </c>
      <c r="AC19" s="20">
        <f t="shared" si="5"/>
        <v>2.0871882170083635</v>
      </c>
      <c r="AD19" s="20">
        <f t="shared" si="5"/>
        <v>2.0691189557994663</v>
      </c>
      <c r="AE19" s="20">
        <f t="shared" si="5"/>
        <v>2.0933500998594572</v>
      </c>
      <c r="AF19" s="20">
        <f t="shared" si="5"/>
        <v>2.0708082832331329</v>
      </c>
      <c r="AG19" s="20"/>
    </row>
    <row r="20" spans="1:40" ht="30.75" customHeight="1">
      <c r="A20" s="100" t="s">
        <v>22</v>
      </c>
      <c r="B20" s="5" t="s">
        <v>32</v>
      </c>
      <c r="C20" s="7">
        <f>MAX(D20,'1月份'!C20)</f>
        <v>1740</v>
      </c>
      <c r="D20" s="7">
        <f>MAX(E20:AG20)</f>
        <v>1740</v>
      </c>
      <c r="E20" s="64">
        <v>1176</v>
      </c>
      <c r="F20" s="64">
        <v>1178</v>
      </c>
      <c r="G20" s="64">
        <v>1180</v>
      </c>
      <c r="H20" s="64">
        <v>1179</v>
      </c>
      <c r="I20" s="64">
        <v>1180</v>
      </c>
      <c r="J20" s="64">
        <v>1179</v>
      </c>
      <c r="K20" s="64">
        <v>1168</v>
      </c>
      <c r="L20" s="64">
        <v>1178</v>
      </c>
      <c r="M20" s="64">
        <v>1180</v>
      </c>
      <c r="N20" s="64">
        <v>1175</v>
      </c>
      <c r="O20" s="64">
        <v>1183</v>
      </c>
      <c r="P20" s="64">
        <v>1180</v>
      </c>
      <c r="Q20" s="64">
        <v>1183</v>
      </c>
      <c r="R20" s="64">
        <v>1183</v>
      </c>
      <c r="S20" s="64">
        <v>1670</v>
      </c>
      <c r="T20" s="64">
        <v>1676</v>
      </c>
      <c r="U20" s="64">
        <v>1677</v>
      </c>
      <c r="V20" s="64">
        <v>1691</v>
      </c>
      <c r="W20" s="64">
        <v>1685</v>
      </c>
      <c r="X20" s="64">
        <v>1687</v>
      </c>
      <c r="Y20" s="64">
        <v>1740</v>
      </c>
      <c r="Z20" s="64">
        <v>1689</v>
      </c>
      <c r="AA20" s="64">
        <v>1181</v>
      </c>
      <c r="AB20" s="64">
        <v>1180</v>
      </c>
      <c r="AC20" s="64">
        <v>1180</v>
      </c>
      <c r="AD20" s="64">
        <v>1181</v>
      </c>
      <c r="AE20" s="64">
        <v>1183</v>
      </c>
      <c r="AF20" s="64">
        <v>1182</v>
      </c>
      <c r="AG20" s="76"/>
    </row>
    <row r="21" spans="1:40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60"/>
      <c r="AH21" s="83"/>
      <c r="AI21" s="83"/>
      <c r="AJ21" s="94"/>
      <c r="AK21" s="94"/>
      <c r="AL21" s="94"/>
      <c r="AM21" s="94"/>
    </row>
    <row r="22" spans="1:40" s="21" customFormat="1" ht="27" customHeight="1">
      <c r="A22" s="91" t="s">
        <v>25</v>
      </c>
      <c r="B22" s="7" t="s">
        <v>57</v>
      </c>
      <c r="C22" s="7">
        <f>D22+'1月份'!C22</f>
        <v>1005500</v>
      </c>
      <c r="D22" s="7">
        <f>SUM(E22:AG22)</f>
        <v>673200</v>
      </c>
      <c r="E22" s="121">
        <v>0</v>
      </c>
      <c r="F22" s="121">
        <v>18200</v>
      </c>
      <c r="G22" s="121">
        <v>28200</v>
      </c>
      <c r="H22" s="121">
        <v>27800</v>
      </c>
      <c r="I22" s="121">
        <v>28100</v>
      </c>
      <c r="J22" s="121">
        <v>28100</v>
      </c>
      <c r="K22" s="121">
        <v>17300</v>
      </c>
      <c r="L22" s="121">
        <v>26100</v>
      </c>
      <c r="M22" s="121">
        <v>28000</v>
      </c>
      <c r="N22" s="121">
        <v>28100</v>
      </c>
      <c r="O22" s="121">
        <v>28300</v>
      </c>
      <c r="P22" s="121">
        <v>27900</v>
      </c>
      <c r="Q22" s="121">
        <v>28100</v>
      </c>
      <c r="R22" s="121">
        <v>28000</v>
      </c>
      <c r="S22" s="121">
        <v>21300</v>
      </c>
      <c r="T22" s="121">
        <v>20800</v>
      </c>
      <c r="U22" s="121">
        <v>20000</v>
      </c>
      <c r="V22" s="121">
        <v>20100</v>
      </c>
      <c r="W22" s="121">
        <v>20000</v>
      </c>
      <c r="X22" s="121">
        <v>20300</v>
      </c>
      <c r="Y22" s="121">
        <v>20100</v>
      </c>
      <c r="Z22" s="121">
        <v>20100</v>
      </c>
      <c r="AA22" s="121">
        <v>28100</v>
      </c>
      <c r="AB22" s="121">
        <v>27900</v>
      </c>
      <c r="AC22" s="121">
        <v>28200</v>
      </c>
      <c r="AD22" s="121">
        <v>27900</v>
      </c>
      <c r="AE22" s="121">
        <v>28300</v>
      </c>
      <c r="AF22" s="121">
        <v>27900</v>
      </c>
      <c r="AG22" s="121"/>
      <c r="AH22" s="86"/>
      <c r="AI22" s="86"/>
      <c r="AJ22" s="97"/>
      <c r="AK22" s="97"/>
      <c r="AL22" s="97"/>
      <c r="AM22" s="97"/>
    </row>
    <row r="23" spans="1:40" s="4" customFormat="1" ht="27" customHeight="1">
      <c r="A23" s="92" t="s">
        <v>26</v>
      </c>
      <c r="B23" s="3" t="s">
        <v>0</v>
      </c>
      <c r="C23" s="7">
        <f>D23+'1月份'!C23</f>
        <v>959.65</v>
      </c>
      <c r="D23" s="7">
        <f>SUM(E23:AG23)</f>
        <v>640.25</v>
      </c>
      <c r="E23" s="64">
        <v>0</v>
      </c>
      <c r="F23" s="64">
        <v>16.25</v>
      </c>
      <c r="G23" s="64">
        <v>24</v>
      </c>
      <c r="H23" s="64">
        <v>24</v>
      </c>
      <c r="I23" s="64">
        <v>24</v>
      </c>
      <c r="J23" s="64">
        <v>24</v>
      </c>
      <c r="K23" s="64">
        <v>24</v>
      </c>
      <c r="L23" s="64">
        <v>24</v>
      </c>
      <c r="M23" s="64">
        <v>24</v>
      </c>
      <c r="N23" s="64">
        <v>24</v>
      </c>
      <c r="O23" s="64">
        <v>24</v>
      </c>
      <c r="P23" s="64">
        <v>24</v>
      </c>
      <c r="Q23" s="64">
        <v>24</v>
      </c>
      <c r="R23" s="64">
        <v>24</v>
      </c>
      <c r="S23" s="64">
        <v>24</v>
      </c>
      <c r="T23" s="64">
        <v>24</v>
      </c>
      <c r="U23" s="64">
        <v>24</v>
      </c>
      <c r="V23" s="64">
        <v>24</v>
      </c>
      <c r="W23" s="64">
        <v>24</v>
      </c>
      <c r="X23" s="64">
        <v>24</v>
      </c>
      <c r="Y23" s="64">
        <v>24</v>
      </c>
      <c r="Z23" s="64">
        <v>24</v>
      </c>
      <c r="AA23" s="64">
        <v>24</v>
      </c>
      <c r="AB23" s="64">
        <v>24</v>
      </c>
      <c r="AC23" s="64">
        <v>24</v>
      </c>
      <c r="AD23" s="64">
        <v>24</v>
      </c>
      <c r="AE23" s="64">
        <v>24</v>
      </c>
      <c r="AF23" s="64">
        <v>24</v>
      </c>
      <c r="AG23" s="64"/>
      <c r="AH23" s="87"/>
      <c r="AI23" s="87"/>
      <c r="AJ23" s="98"/>
      <c r="AK23" s="98"/>
      <c r="AL23" s="98"/>
      <c r="AM23" s="98"/>
    </row>
    <row r="24" spans="1:40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61"/>
      <c r="AH24" s="83"/>
      <c r="AI24" s="83"/>
      <c r="AJ24" s="94"/>
      <c r="AK24" s="94"/>
      <c r="AL24" s="94"/>
      <c r="AM24" s="94"/>
    </row>
    <row r="25" spans="1:40" s="21" customFormat="1" ht="27" customHeight="1">
      <c r="A25" s="91" t="s">
        <v>25</v>
      </c>
      <c r="B25" s="7" t="s">
        <v>57</v>
      </c>
      <c r="C25" s="7">
        <f>D25+'1月份'!C25</f>
        <v>756900</v>
      </c>
      <c r="D25" s="7">
        <f>SUM(E25:AG25)</f>
        <v>186700</v>
      </c>
      <c r="E25" s="64">
        <v>27700</v>
      </c>
      <c r="F25" s="64">
        <v>5400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4">
        <v>16000</v>
      </c>
      <c r="T25" s="64">
        <v>18200</v>
      </c>
      <c r="U25" s="64">
        <v>18900</v>
      </c>
      <c r="V25" s="64">
        <v>19800</v>
      </c>
      <c r="W25" s="64">
        <v>19600</v>
      </c>
      <c r="X25" s="64">
        <v>19600</v>
      </c>
      <c r="Y25" s="64">
        <v>21100</v>
      </c>
      <c r="Z25" s="64">
        <v>20100</v>
      </c>
      <c r="AA25" s="64">
        <v>300</v>
      </c>
      <c r="AB25" s="64">
        <v>0</v>
      </c>
      <c r="AC25" s="64">
        <v>0</v>
      </c>
      <c r="AD25" s="64">
        <v>0</v>
      </c>
      <c r="AE25" s="64">
        <v>0</v>
      </c>
      <c r="AF25" s="64">
        <v>0</v>
      </c>
      <c r="AG25" s="64"/>
      <c r="AH25" s="86"/>
      <c r="AI25" s="86"/>
      <c r="AJ25" s="97"/>
      <c r="AK25" s="97"/>
      <c r="AL25" s="97"/>
      <c r="AM25" s="97"/>
    </row>
    <row r="26" spans="1:40" s="4" customFormat="1" ht="27" customHeight="1">
      <c r="A26" s="92" t="s">
        <v>26</v>
      </c>
      <c r="B26" s="3" t="s">
        <v>0</v>
      </c>
      <c r="C26" s="7">
        <f>D26+'1月份'!C26</f>
        <v>745.3</v>
      </c>
      <c r="D26" s="7">
        <f>SUM(E26:AG26)</f>
        <v>218.3</v>
      </c>
      <c r="E26" s="121">
        <v>24</v>
      </c>
      <c r="F26" s="121">
        <v>5</v>
      </c>
      <c r="G26" s="121">
        <v>0</v>
      </c>
      <c r="H26" s="121">
        <v>0</v>
      </c>
      <c r="I26" s="121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21</v>
      </c>
      <c r="T26" s="121">
        <v>24</v>
      </c>
      <c r="U26" s="121">
        <v>24</v>
      </c>
      <c r="V26" s="121">
        <v>24</v>
      </c>
      <c r="W26" s="121">
        <v>24</v>
      </c>
      <c r="X26" s="121">
        <v>24</v>
      </c>
      <c r="Y26" s="121">
        <v>24</v>
      </c>
      <c r="Z26" s="121">
        <v>24</v>
      </c>
      <c r="AA26" s="121">
        <v>0.3</v>
      </c>
      <c r="AB26" s="121">
        <v>0</v>
      </c>
      <c r="AC26" s="121">
        <v>0</v>
      </c>
      <c r="AD26" s="121">
        <v>0</v>
      </c>
      <c r="AE26" s="121">
        <v>0</v>
      </c>
      <c r="AF26" s="121">
        <v>0</v>
      </c>
      <c r="AG26" s="121"/>
      <c r="AH26" s="87"/>
      <c r="AI26" s="87"/>
      <c r="AJ26" s="98"/>
      <c r="AK26" s="98"/>
      <c r="AL26" s="98"/>
      <c r="AM26" s="98"/>
    </row>
    <row r="27" spans="1:40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78"/>
      <c r="AH27" s="89"/>
      <c r="AI27" s="89"/>
      <c r="AJ27" s="89"/>
      <c r="AK27" s="89"/>
      <c r="AL27" s="89"/>
      <c r="AM27" s="89"/>
      <c r="AN27" s="51"/>
    </row>
    <row r="28" spans="1:40" s="34" customFormat="1" ht="27" customHeight="1">
      <c r="A28" s="91" t="s">
        <v>55</v>
      </c>
      <c r="B28" s="6" t="s">
        <v>31</v>
      </c>
      <c r="C28" s="7">
        <f>D28+'1月份'!C28</f>
        <v>459.23000000000008</v>
      </c>
      <c r="D28" s="7">
        <f>SUM(E28:AG28)</f>
        <v>241.83000000000004</v>
      </c>
      <c r="E28" s="64">
        <v>8.7899999999999991</v>
      </c>
      <c r="F28" s="64">
        <v>6.99</v>
      </c>
      <c r="G28" s="64">
        <v>7.92</v>
      </c>
      <c r="H28" s="64">
        <v>6.43</v>
      </c>
      <c r="I28" s="64">
        <v>6.81</v>
      </c>
      <c r="J28" s="64">
        <v>6.75</v>
      </c>
      <c r="K28" s="64">
        <v>6.75</v>
      </c>
      <c r="L28" s="64">
        <v>6.74</v>
      </c>
      <c r="M28" s="64">
        <v>6.76</v>
      </c>
      <c r="N28" s="64">
        <v>6.74</v>
      </c>
      <c r="O28" s="64">
        <v>6.79</v>
      </c>
      <c r="P28" s="64">
        <v>6.71</v>
      </c>
      <c r="Q28" s="64">
        <v>6.91</v>
      </c>
      <c r="R28" s="64">
        <v>7.5</v>
      </c>
      <c r="S28" s="64">
        <v>8.26</v>
      </c>
      <c r="T28" s="64">
        <v>8.1199999999999992</v>
      </c>
      <c r="U28" s="64">
        <v>8.08</v>
      </c>
      <c r="V28" s="64">
        <v>7.72</v>
      </c>
      <c r="W28" s="64">
        <v>7.36</v>
      </c>
      <c r="X28" s="64">
        <v>6.92</v>
      </c>
      <c r="Y28" s="64">
        <v>7.62</v>
      </c>
      <c r="Z28" s="64">
        <v>7.9</v>
      </c>
      <c r="AA28" s="64">
        <v>12.21</v>
      </c>
      <c r="AB28" s="64">
        <v>13.78</v>
      </c>
      <c r="AC28" s="64">
        <v>13.81</v>
      </c>
      <c r="AD28" s="64">
        <v>13.8</v>
      </c>
      <c r="AE28" s="64">
        <v>13.86</v>
      </c>
      <c r="AF28" s="64">
        <v>13.8</v>
      </c>
      <c r="AG28" s="64"/>
      <c r="AH28" s="89"/>
      <c r="AI28" s="89"/>
      <c r="AJ28" s="89"/>
      <c r="AK28" s="89"/>
      <c r="AL28" s="89"/>
      <c r="AM28" s="89"/>
      <c r="AN28" s="35"/>
    </row>
    <row r="29" spans="1:40" s="34" customFormat="1" ht="27" customHeight="1">
      <c r="A29" s="92" t="s">
        <v>26</v>
      </c>
      <c r="B29" s="3" t="s">
        <v>0</v>
      </c>
      <c r="C29" s="7">
        <f>D29+'1月份'!C29</f>
        <v>1413.75</v>
      </c>
      <c r="D29" s="7">
        <f>SUM(E29:AG29)</f>
        <v>669.75</v>
      </c>
      <c r="E29" s="64">
        <v>24</v>
      </c>
      <c r="F29" s="64">
        <v>21.75</v>
      </c>
      <c r="G29" s="64">
        <v>24</v>
      </c>
      <c r="H29" s="64">
        <v>24</v>
      </c>
      <c r="I29" s="64">
        <v>24</v>
      </c>
      <c r="J29" s="64">
        <v>24</v>
      </c>
      <c r="K29" s="64">
        <v>24</v>
      </c>
      <c r="L29" s="64">
        <v>24</v>
      </c>
      <c r="M29" s="64">
        <v>24</v>
      </c>
      <c r="N29" s="64">
        <v>24</v>
      </c>
      <c r="O29" s="64">
        <v>24</v>
      </c>
      <c r="P29" s="64">
        <v>24</v>
      </c>
      <c r="Q29" s="64">
        <v>24</v>
      </c>
      <c r="R29" s="64">
        <v>24</v>
      </c>
      <c r="S29" s="64">
        <v>24</v>
      </c>
      <c r="T29" s="64">
        <v>24</v>
      </c>
      <c r="U29" s="64">
        <v>24</v>
      </c>
      <c r="V29" s="64">
        <v>24</v>
      </c>
      <c r="W29" s="64">
        <v>24</v>
      </c>
      <c r="X29" s="64">
        <v>24</v>
      </c>
      <c r="Y29" s="64">
        <v>24</v>
      </c>
      <c r="Z29" s="64">
        <v>24</v>
      </c>
      <c r="AA29" s="64">
        <v>24</v>
      </c>
      <c r="AB29" s="64">
        <v>24</v>
      </c>
      <c r="AC29" s="64">
        <v>24</v>
      </c>
      <c r="AD29" s="64">
        <v>24</v>
      </c>
      <c r="AE29" s="64">
        <v>24</v>
      </c>
      <c r="AF29" s="64">
        <v>24</v>
      </c>
      <c r="AG29" s="64"/>
      <c r="AH29" s="89"/>
      <c r="AI29" s="89"/>
      <c r="AJ29" s="89"/>
      <c r="AK29" s="89"/>
      <c r="AL29" s="89"/>
      <c r="AM29" s="89"/>
      <c r="AN29" s="35"/>
    </row>
    <row r="30" spans="1:40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78"/>
      <c r="AH30" s="85"/>
      <c r="AI30" s="85"/>
      <c r="AJ30" s="96"/>
      <c r="AK30" s="96"/>
      <c r="AL30" s="96"/>
      <c r="AM30" s="96"/>
    </row>
    <row r="31" spans="1:40" ht="29.25" customHeight="1">
      <c r="A31" s="100" t="s">
        <v>9</v>
      </c>
      <c r="B31" s="6" t="s">
        <v>31</v>
      </c>
      <c r="C31" s="7">
        <f>D31+'1月份'!C31</f>
        <v>4</v>
      </c>
      <c r="D31" s="7">
        <f>SUM(E31:AG31)</f>
        <v>1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22">
        <v>0</v>
      </c>
      <c r="S31" s="122">
        <v>0</v>
      </c>
      <c r="T31" s="122">
        <v>0</v>
      </c>
      <c r="U31" s="122">
        <v>0</v>
      </c>
      <c r="V31" s="122">
        <v>0</v>
      </c>
      <c r="W31" s="122">
        <v>0</v>
      </c>
      <c r="X31" s="122">
        <v>0</v>
      </c>
      <c r="Y31" s="122">
        <v>0</v>
      </c>
      <c r="Z31" s="122">
        <v>0</v>
      </c>
      <c r="AA31" s="122">
        <v>0</v>
      </c>
      <c r="AB31" s="122">
        <v>0</v>
      </c>
      <c r="AC31" s="122">
        <v>0</v>
      </c>
      <c r="AD31" s="122">
        <v>1</v>
      </c>
      <c r="AE31" s="122">
        <v>0</v>
      </c>
      <c r="AF31" s="122">
        <v>0</v>
      </c>
      <c r="AG31" s="122"/>
    </row>
    <row r="32" spans="1:40" s="8" customFormat="1" ht="27" customHeight="1">
      <c r="A32" s="100" t="s">
        <v>3</v>
      </c>
      <c r="B32" s="6" t="s">
        <v>31</v>
      </c>
      <c r="C32" s="7">
        <f>D32+'1月份'!C32</f>
        <v>353</v>
      </c>
      <c r="D32" s="7">
        <f>SUM(E32:AG32)</f>
        <v>334.5</v>
      </c>
      <c r="E32" s="122">
        <v>0</v>
      </c>
      <c r="F32" s="122">
        <v>0</v>
      </c>
      <c r="G32" s="122">
        <v>0</v>
      </c>
      <c r="H32" s="122">
        <v>0</v>
      </c>
      <c r="I32" s="122">
        <v>0</v>
      </c>
      <c r="J32" s="122">
        <v>0.5</v>
      </c>
      <c r="K32" s="122">
        <v>8</v>
      </c>
      <c r="L32" s="122">
        <v>15</v>
      </c>
      <c r="M32" s="122">
        <v>17</v>
      </c>
      <c r="N32" s="122">
        <v>14</v>
      </c>
      <c r="O32" s="122">
        <v>16</v>
      </c>
      <c r="P32" s="122">
        <v>15</v>
      </c>
      <c r="Q32" s="122">
        <v>17</v>
      </c>
      <c r="R32" s="122">
        <v>15</v>
      </c>
      <c r="S32" s="122">
        <v>17</v>
      </c>
      <c r="T32" s="122">
        <v>15</v>
      </c>
      <c r="U32" s="122">
        <v>15</v>
      </c>
      <c r="V32" s="122">
        <v>15</v>
      </c>
      <c r="W32" s="122">
        <v>17</v>
      </c>
      <c r="X32" s="122">
        <v>15</v>
      </c>
      <c r="Y32" s="122">
        <v>16</v>
      </c>
      <c r="Z32" s="122">
        <v>15</v>
      </c>
      <c r="AA32" s="122">
        <v>15</v>
      </c>
      <c r="AB32" s="122">
        <v>16</v>
      </c>
      <c r="AC32" s="122">
        <v>15</v>
      </c>
      <c r="AD32" s="122">
        <v>15</v>
      </c>
      <c r="AE32" s="122">
        <v>15</v>
      </c>
      <c r="AF32" s="122">
        <v>16</v>
      </c>
      <c r="AG32" s="122"/>
      <c r="AH32" s="85"/>
      <c r="AI32" s="85"/>
      <c r="AJ32" s="96"/>
      <c r="AK32" s="96"/>
      <c r="AL32" s="96"/>
      <c r="AM32" s="96"/>
    </row>
    <row r="33" spans="1:39" s="37" customFormat="1" ht="50.1" customHeight="1" thickBot="1">
      <c r="A33" s="102" t="s">
        <v>27</v>
      </c>
      <c r="B33" s="80"/>
      <c r="C33" s="80"/>
      <c r="D33" s="80"/>
      <c r="E33" s="108" t="s">
        <v>144</v>
      </c>
      <c r="F33" s="108" t="s">
        <v>148</v>
      </c>
      <c r="G33" s="108" t="s">
        <v>145</v>
      </c>
      <c r="H33" s="108" t="s">
        <v>146</v>
      </c>
      <c r="I33" s="108" t="s">
        <v>147</v>
      </c>
      <c r="J33" s="108" t="s">
        <v>149</v>
      </c>
      <c r="K33" s="108" t="s">
        <v>150</v>
      </c>
      <c r="L33" s="108" t="s">
        <v>151</v>
      </c>
      <c r="M33" s="108" t="s">
        <v>126</v>
      </c>
      <c r="N33" s="108" t="s">
        <v>149</v>
      </c>
      <c r="O33" s="108" t="s">
        <v>152</v>
      </c>
      <c r="P33" s="108" t="s">
        <v>153</v>
      </c>
      <c r="Q33" s="108" t="s">
        <v>126</v>
      </c>
      <c r="R33" s="108" t="s">
        <v>149</v>
      </c>
      <c r="S33" s="108" t="s">
        <v>154</v>
      </c>
      <c r="T33" s="108" t="s">
        <v>155</v>
      </c>
      <c r="U33" s="108" t="s">
        <v>126</v>
      </c>
      <c r="V33" s="108" t="s">
        <v>149</v>
      </c>
      <c r="W33" s="108" t="s">
        <v>124</v>
      </c>
      <c r="X33" s="108" t="s">
        <v>156</v>
      </c>
      <c r="Y33" s="108" t="s">
        <v>126</v>
      </c>
      <c r="Z33" s="108" t="s">
        <v>157</v>
      </c>
      <c r="AA33" s="108" t="s">
        <v>158</v>
      </c>
      <c r="AB33" s="108" t="s">
        <v>159</v>
      </c>
      <c r="AC33" s="108" t="s">
        <v>126</v>
      </c>
      <c r="AD33" s="108" t="s">
        <v>160</v>
      </c>
      <c r="AE33" s="108" t="s">
        <v>161</v>
      </c>
      <c r="AF33" s="108" t="s">
        <v>162</v>
      </c>
      <c r="AG33" s="116"/>
      <c r="AH33" s="83"/>
      <c r="AI33" s="83"/>
      <c r="AJ33" s="94"/>
      <c r="AK33" s="94"/>
      <c r="AL33" s="94"/>
      <c r="AM33" s="94"/>
    </row>
    <row r="34" spans="1:39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</row>
    <row r="35" spans="1:39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88"/>
      <c r="AI35" s="88"/>
      <c r="AJ35" s="99"/>
      <c r="AK35" s="99"/>
      <c r="AL35" s="99"/>
      <c r="AM35" s="99"/>
    </row>
    <row r="36" spans="1:39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88"/>
      <c r="AI36" s="88"/>
      <c r="AJ36" s="99"/>
      <c r="AK36" s="99"/>
      <c r="AL36" s="99"/>
      <c r="AM36" s="99"/>
    </row>
    <row r="37" spans="1:39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88"/>
      <c r="AI37" s="88"/>
      <c r="AJ37" s="99"/>
      <c r="AK37" s="99"/>
      <c r="AL37" s="99"/>
      <c r="AM37" s="99"/>
    </row>
    <row r="38" spans="1:39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88"/>
      <c r="AI38" s="88"/>
      <c r="AJ38" s="99"/>
      <c r="AK38" s="99"/>
      <c r="AL38" s="99"/>
      <c r="AM38" s="99"/>
    </row>
    <row r="39" spans="1:39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88"/>
      <c r="AI39" s="88"/>
      <c r="AJ39" s="99"/>
      <c r="AK39" s="99"/>
      <c r="AL39" s="99"/>
      <c r="AM39" s="99"/>
    </row>
    <row r="40" spans="1:39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88"/>
      <c r="AI40" s="88"/>
      <c r="AJ40" s="99"/>
      <c r="AK40" s="99"/>
      <c r="AL40" s="99"/>
      <c r="AM40" s="99"/>
    </row>
    <row r="41" spans="1:39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</row>
    <row r="42" spans="1:39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</row>
    <row r="43" spans="1:39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</row>
    <row r="44" spans="1:39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</row>
    <row r="45" spans="1:39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</row>
    <row r="46" spans="1:39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</row>
    <row r="47" spans="1:39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</row>
    <row r="48" spans="1:39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</row>
    <row r="49" spans="1:33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</row>
    <row r="50" spans="1:33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</row>
    <row r="51" spans="1:33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</row>
    <row r="52" spans="1:33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</row>
    <row r="53" spans="1:33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</row>
    <row r="54" spans="1:33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</row>
    <row r="55" spans="1:33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</row>
    <row r="56" spans="1:33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</row>
    <row r="57" spans="1:33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</row>
    <row r="58" spans="1:33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</row>
    <row r="59" spans="1:33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</row>
    <row r="60" spans="1:33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</row>
    <row r="61" spans="1:33">
      <c r="AD61" s="19"/>
    </row>
    <row r="62" spans="1:33">
      <c r="AD62" s="19"/>
    </row>
    <row r="63" spans="1:33">
      <c r="AD63" s="19"/>
    </row>
    <row r="64" spans="1:33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4">
    <mergeCell ref="AG2:AG3"/>
    <mergeCell ref="AB2:AB3"/>
    <mergeCell ref="AC2:AC3"/>
    <mergeCell ref="AD2:AD3"/>
    <mergeCell ref="AE2:AE3"/>
    <mergeCell ref="AF2:AF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G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10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356"/>
  <sheetViews>
    <sheetView zoomScale="90" zoomScaleNormal="90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AK8" sqref="AK8"/>
    </sheetView>
  </sheetViews>
  <sheetFormatPr defaultRowHeight="14.25"/>
  <cols>
    <col min="1" max="1" width="26" style="2" customWidth="1"/>
    <col min="2" max="2" width="7.5" style="17" bestFit="1" customWidth="1"/>
    <col min="3" max="3" width="17" style="17" customWidth="1"/>
    <col min="4" max="4" width="14.5" style="17" customWidth="1"/>
    <col min="5" max="5" width="10.625" style="14" customWidth="1"/>
    <col min="6" max="10" width="10.625" style="2" customWidth="1"/>
    <col min="11" max="15" width="10.625" style="18" customWidth="1"/>
    <col min="16" max="17" width="10.625" style="2" customWidth="1"/>
    <col min="18" max="18" width="10.625" style="18" customWidth="1"/>
    <col min="19" max="31" width="10.625" style="2" customWidth="1"/>
    <col min="32" max="32" width="10.625" style="18" customWidth="1"/>
    <col min="33" max="35" width="10.625" style="2" customWidth="1"/>
    <col min="36" max="37" width="9" style="83"/>
    <col min="38" max="41" width="9" style="94"/>
    <col min="42" max="16384" width="9" style="2"/>
  </cols>
  <sheetData>
    <row r="1" spans="1:41" ht="45.75" customHeight="1" thickBot="1">
      <c r="A1" s="146" t="s">
        <v>113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1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  <c r="AI2" s="144" t="s">
        <v>93</v>
      </c>
    </row>
    <row r="3" spans="1:41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</row>
    <row r="4" spans="1:41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56"/>
      <c r="AJ4" s="83"/>
      <c r="AK4" s="83"/>
      <c r="AL4" s="94"/>
      <c r="AM4" s="94"/>
      <c r="AN4" s="94"/>
      <c r="AO4" s="94"/>
    </row>
    <row r="5" spans="1:41" ht="27" customHeight="1">
      <c r="A5" s="31" t="s">
        <v>45</v>
      </c>
      <c r="B5" s="7" t="s">
        <v>58</v>
      </c>
      <c r="C5" s="7">
        <f>D5+'2月份'!C5</f>
        <v>1509149</v>
      </c>
      <c r="D5" s="7">
        <f>SUM(E5:AI5)</f>
        <v>630243</v>
      </c>
      <c r="E5" s="7">
        <f>E6+E7</f>
        <v>12100</v>
      </c>
      <c r="F5" s="7">
        <f t="shared" ref="F5:AI5" si="0">F6+F7</f>
        <v>21068</v>
      </c>
      <c r="G5" s="7">
        <f t="shared" si="0"/>
        <v>21794</v>
      </c>
      <c r="H5" s="7">
        <f t="shared" si="0"/>
        <v>21286</v>
      </c>
      <c r="I5" s="7">
        <f t="shared" si="0"/>
        <v>21719</v>
      </c>
      <c r="J5" s="7">
        <f t="shared" si="0"/>
        <v>21417</v>
      </c>
      <c r="K5" s="7">
        <f t="shared" si="0"/>
        <v>21540</v>
      </c>
      <c r="L5" s="7">
        <f t="shared" si="0"/>
        <v>21604</v>
      </c>
      <c r="M5" s="7">
        <f t="shared" si="0"/>
        <v>21603</v>
      </c>
      <c r="N5" s="7">
        <f t="shared" si="0"/>
        <v>21636</v>
      </c>
      <c r="O5" s="7">
        <f t="shared" si="0"/>
        <v>21561</v>
      </c>
      <c r="P5" s="7">
        <f t="shared" si="0"/>
        <v>21491</v>
      </c>
      <c r="Q5" s="7">
        <f t="shared" si="0"/>
        <v>21792</v>
      </c>
      <c r="R5" s="7">
        <f t="shared" si="0"/>
        <v>20741</v>
      </c>
      <c r="S5" s="7">
        <f t="shared" si="0"/>
        <v>17761</v>
      </c>
      <c r="T5" s="7">
        <f t="shared" si="0"/>
        <v>21546</v>
      </c>
      <c r="U5" s="7">
        <f t="shared" si="0"/>
        <v>21718</v>
      </c>
      <c r="V5" s="7">
        <f t="shared" si="0"/>
        <v>21606</v>
      </c>
      <c r="W5" s="7">
        <f t="shared" si="0"/>
        <v>21507</v>
      </c>
      <c r="X5" s="7">
        <f t="shared" si="0"/>
        <v>21643</v>
      </c>
      <c r="Y5" s="7">
        <f t="shared" si="0"/>
        <v>21626</v>
      </c>
      <c r="Z5" s="7">
        <f t="shared" si="0"/>
        <v>21533</v>
      </c>
      <c r="AA5" s="7">
        <f t="shared" si="0"/>
        <v>21555</v>
      </c>
      <c r="AB5" s="7">
        <f t="shared" si="0"/>
        <v>21526</v>
      </c>
      <c r="AC5" s="7">
        <f t="shared" si="0"/>
        <v>21619</v>
      </c>
      <c r="AD5" s="7">
        <f t="shared" si="0"/>
        <v>21528</v>
      </c>
      <c r="AE5" s="7">
        <f t="shared" si="0"/>
        <v>21646</v>
      </c>
      <c r="AF5" s="7">
        <f t="shared" si="0"/>
        <v>21750</v>
      </c>
      <c r="AG5" s="7">
        <f t="shared" si="0"/>
        <v>21449</v>
      </c>
      <c r="AH5" s="7">
        <f t="shared" si="0"/>
        <v>4549</v>
      </c>
      <c r="AI5" s="23">
        <f t="shared" si="0"/>
        <v>14329</v>
      </c>
    </row>
    <row r="6" spans="1:41" ht="27" customHeight="1">
      <c r="A6" s="100" t="s">
        <v>2</v>
      </c>
      <c r="B6" s="7" t="s">
        <v>58</v>
      </c>
      <c r="C6" s="7">
        <f>D6+'2月份'!C6</f>
        <v>2842</v>
      </c>
      <c r="D6" s="7">
        <f>SUM(E6:AI6)</f>
        <v>1937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1114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196</v>
      </c>
      <c r="AI6" s="64">
        <v>627</v>
      </c>
    </row>
    <row r="7" spans="1:41" ht="27" customHeight="1">
      <c r="A7" s="100" t="s">
        <v>14</v>
      </c>
      <c r="B7" s="7" t="s">
        <v>58</v>
      </c>
      <c r="C7" s="7">
        <f>D7+'2月份'!C7</f>
        <v>1506307</v>
      </c>
      <c r="D7" s="7">
        <f>SUM(E7:AI7)</f>
        <v>628306</v>
      </c>
      <c r="E7" s="64">
        <v>12100</v>
      </c>
      <c r="F7" s="64">
        <v>21068</v>
      </c>
      <c r="G7" s="64">
        <v>21794</v>
      </c>
      <c r="H7" s="64">
        <v>21286</v>
      </c>
      <c r="I7" s="64">
        <v>21719</v>
      </c>
      <c r="J7" s="64">
        <v>21417</v>
      </c>
      <c r="K7" s="64">
        <v>21540</v>
      </c>
      <c r="L7" s="64">
        <v>21604</v>
      </c>
      <c r="M7" s="64">
        <v>21603</v>
      </c>
      <c r="N7" s="64">
        <v>21636</v>
      </c>
      <c r="O7" s="64">
        <v>21561</v>
      </c>
      <c r="P7" s="64">
        <v>21491</v>
      </c>
      <c r="Q7" s="64">
        <v>21792</v>
      </c>
      <c r="R7" s="64">
        <v>20741</v>
      </c>
      <c r="S7" s="64">
        <v>16647</v>
      </c>
      <c r="T7" s="64">
        <v>21546</v>
      </c>
      <c r="U7" s="64">
        <v>21718</v>
      </c>
      <c r="V7" s="64">
        <v>21606</v>
      </c>
      <c r="W7" s="64">
        <v>21507</v>
      </c>
      <c r="X7" s="64">
        <v>21643</v>
      </c>
      <c r="Y7" s="64">
        <v>21626</v>
      </c>
      <c r="Z7" s="64">
        <v>21533</v>
      </c>
      <c r="AA7" s="64">
        <v>21555</v>
      </c>
      <c r="AB7" s="64">
        <v>21526</v>
      </c>
      <c r="AC7" s="64">
        <v>21619</v>
      </c>
      <c r="AD7" s="64">
        <v>21528</v>
      </c>
      <c r="AE7" s="64">
        <v>21646</v>
      </c>
      <c r="AF7" s="64">
        <v>21750</v>
      </c>
      <c r="AG7" s="64">
        <v>21449</v>
      </c>
      <c r="AH7" s="64">
        <v>4353</v>
      </c>
      <c r="AI7" s="64">
        <v>13702</v>
      </c>
    </row>
    <row r="8" spans="1:41" ht="27" customHeight="1">
      <c r="A8" s="100" t="s">
        <v>21</v>
      </c>
      <c r="B8" s="7" t="s">
        <v>24</v>
      </c>
      <c r="C8" s="103">
        <f>计数表!D8</f>
        <v>0.54307865168539327</v>
      </c>
      <c r="D8" s="22">
        <f>IFERROR(AVERAGE(E8:AI8),0)</f>
        <v>0.48335483870967744</v>
      </c>
      <c r="E8" s="75">
        <v>0.59799999999999998</v>
      </c>
      <c r="F8" s="75">
        <v>0.501</v>
      </c>
      <c r="G8" s="75">
        <v>0.51</v>
      </c>
      <c r="H8" s="75">
        <v>0.497</v>
      </c>
      <c r="I8" s="75">
        <v>0.504</v>
      </c>
      <c r="J8" s="75">
        <v>0.49299999999999999</v>
      </c>
      <c r="K8" s="75">
        <v>0.504</v>
      </c>
      <c r="L8" s="75">
        <v>0.47599999999999998</v>
      </c>
      <c r="M8" s="75">
        <v>0.49</v>
      </c>
      <c r="N8" s="75">
        <v>0.498</v>
      </c>
      <c r="O8" s="75">
        <v>0.49</v>
      </c>
      <c r="P8" s="75">
        <v>0.49099999999999999</v>
      </c>
      <c r="Q8" s="75">
        <v>0.499</v>
      </c>
      <c r="R8" s="75">
        <v>0.60899999999999999</v>
      </c>
      <c r="S8" s="75">
        <v>0.5</v>
      </c>
      <c r="T8" s="75">
        <v>0.49299999999999999</v>
      </c>
      <c r="U8" s="75">
        <v>0.504</v>
      </c>
      <c r="V8" s="75">
        <v>0.502</v>
      </c>
      <c r="W8" s="75">
        <v>0.504</v>
      </c>
      <c r="X8" s="75">
        <v>0.49299999999999999</v>
      </c>
      <c r="Y8" s="75">
        <v>0.46600000000000003</v>
      </c>
      <c r="Z8" s="75">
        <v>0.48599999999999999</v>
      </c>
      <c r="AA8" s="75">
        <v>0.48199999999999998</v>
      </c>
      <c r="AB8" s="75">
        <v>0.48399999999999999</v>
      </c>
      <c r="AC8" s="75">
        <v>0.48699999999999999</v>
      </c>
      <c r="AD8" s="75">
        <v>0.48599999999999999</v>
      </c>
      <c r="AE8" s="75">
        <v>0.48299999999999998</v>
      </c>
      <c r="AF8" s="75">
        <v>0.495</v>
      </c>
      <c r="AG8" s="75">
        <v>0.47899999999999998</v>
      </c>
      <c r="AH8" s="75">
        <v>0</v>
      </c>
      <c r="AI8" s="77">
        <v>0.48</v>
      </c>
    </row>
    <row r="9" spans="1:41" ht="27" customHeight="1">
      <c r="A9" s="100" t="s">
        <v>15</v>
      </c>
      <c r="B9" s="7" t="s">
        <v>24</v>
      </c>
      <c r="C9" s="103">
        <f>计数表!D17</f>
        <v>0.47891011235955061</v>
      </c>
      <c r="D9" s="22">
        <f t="shared" ref="D9:D10" si="1">IFERROR(AVERAGE(E9:AI9),0)</f>
        <v>0.39490322580645165</v>
      </c>
      <c r="E9" s="75">
        <v>0.58699999999999997</v>
      </c>
      <c r="F9" s="75">
        <v>0.41</v>
      </c>
      <c r="G9" s="75">
        <v>0.41199999999999998</v>
      </c>
      <c r="H9" s="75">
        <v>0.42499999999999999</v>
      </c>
      <c r="I9" s="75">
        <v>0.41499999999999998</v>
      </c>
      <c r="J9" s="75">
        <v>0.39600000000000002</v>
      </c>
      <c r="K9" s="75">
        <v>0.40100000000000002</v>
      </c>
      <c r="L9" s="75">
        <v>0.38200000000000001</v>
      </c>
      <c r="M9" s="75">
        <v>0.379</v>
      </c>
      <c r="N9" s="75">
        <v>0.40600000000000003</v>
      </c>
      <c r="O9" s="75">
        <v>0.4</v>
      </c>
      <c r="P9" s="75">
        <v>0.40100000000000002</v>
      </c>
      <c r="Q9" s="75">
        <v>0.39800000000000002</v>
      </c>
      <c r="R9" s="75">
        <v>0.40799999999999997</v>
      </c>
      <c r="S9" s="75">
        <v>0.42</v>
      </c>
      <c r="T9" s="75">
        <v>0.40100000000000002</v>
      </c>
      <c r="U9" s="75">
        <v>0.42499999999999999</v>
      </c>
      <c r="V9" s="75">
        <v>0.39900000000000002</v>
      </c>
      <c r="W9" s="75">
        <v>0.42</v>
      </c>
      <c r="X9" s="75">
        <v>0.41199999999999998</v>
      </c>
      <c r="Y9" s="75">
        <v>0.38700000000000001</v>
      </c>
      <c r="Z9" s="75">
        <v>0.40100000000000002</v>
      </c>
      <c r="AA9" s="75">
        <v>0.39700000000000002</v>
      </c>
      <c r="AB9" s="75">
        <v>0.40300000000000002</v>
      </c>
      <c r="AC9" s="75">
        <v>0.40300000000000002</v>
      </c>
      <c r="AD9" s="75">
        <v>0.38600000000000001</v>
      </c>
      <c r="AE9" s="75">
        <v>0.39900000000000002</v>
      </c>
      <c r="AF9" s="75">
        <v>0.40100000000000002</v>
      </c>
      <c r="AG9" s="75">
        <v>0.38100000000000001</v>
      </c>
      <c r="AH9" s="75">
        <v>0</v>
      </c>
      <c r="AI9" s="77">
        <v>0.38700000000000001</v>
      </c>
    </row>
    <row r="10" spans="1:41" ht="27" customHeight="1">
      <c r="A10" s="100" t="s">
        <v>16</v>
      </c>
      <c r="B10" s="7" t="s">
        <v>24</v>
      </c>
      <c r="C10" s="103">
        <f>计数表!D26</f>
        <v>0.63005681818181813</v>
      </c>
      <c r="D10" s="22">
        <f t="shared" si="1"/>
        <v>0.57574193548387098</v>
      </c>
      <c r="E10" s="75">
        <v>0.59799999999999998</v>
      </c>
      <c r="F10" s="75">
        <v>0.58599999999999997</v>
      </c>
      <c r="G10" s="75">
        <v>0.58799999999999997</v>
      </c>
      <c r="H10" s="75">
        <v>0.59099999999999997</v>
      </c>
      <c r="I10" s="75">
        <v>0.59099999999999997</v>
      </c>
      <c r="J10" s="75">
        <v>0.58099999999999996</v>
      </c>
      <c r="K10" s="75">
        <v>0.59599999999999997</v>
      </c>
      <c r="L10" s="75">
        <v>0.59099999999999997</v>
      </c>
      <c r="M10" s="75">
        <v>0.59199999999999997</v>
      </c>
      <c r="N10" s="75">
        <v>0.59199999999999997</v>
      </c>
      <c r="O10" s="75">
        <v>0.59799999999999998</v>
      </c>
      <c r="P10" s="75">
        <v>0.59899999999999998</v>
      </c>
      <c r="Q10" s="75">
        <v>0.60199999999999998</v>
      </c>
      <c r="R10" s="75">
        <v>0.61599999999999999</v>
      </c>
      <c r="S10" s="75">
        <v>0.6</v>
      </c>
      <c r="T10" s="75">
        <v>0.58899999999999997</v>
      </c>
      <c r="U10" s="75">
        <v>0.60699999999999998</v>
      </c>
      <c r="V10" s="75">
        <v>0.59799999999999998</v>
      </c>
      <c r="W10" s="75">
        <v>0.60499999999999998</v>
      </c>
      <c r="X10" s="75">
        <v>0.59599999999999997</v>
      </c>
      <c r="Y10" s="75">
        <v>0.59199999999999997</v>
      </c>
      <c r="Z10" s="75">
        <v>0.59399999999999997</v>
      </c>
      <c r="AA10" s="75">
        <v>0.59199999999999997</v>
      </c>
      <c r="AB10" s="75">
        <v>0.58599999999999997</v>
      </c>
      <c r="AC10" s="75">
        <v>0.59399999999999997</v>
      </c>
      <c r="AD10" s="75">
        <v>0.58299999999999996</v>
      </c>
      <c r="AE10" s="75">
        <v>0.59499999999999997</v>
      </c>
      <c r="AF10" s="75">
        <v>0.60699999999999998</v>
      </c>
      <c r="AG10" s="75">
        <v>0.60199999999999998</v>
      </c>
      <c r="AH10" s="75">
        <v>0</v>
      </c>
      <c r="AI10" s="77">
        <v>0.58699999999999997</v>
      </c>
    </row>
    <row r="11" spans="1:41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40"/>
      <c r="AI11" s="78"/>
      <c r="AJ11" s="84"/>
      <c r="AK11" s="84"/>
      <c r="AL11" s="95"/>
      <c r="AM11" s="95"/>
      <c r="AN11" s="95"/>
      <c r="AO11" s="95"/>
    </row>
    <row r="12" spans="1:41" ht="30" customHeight="1">
      <c r="A12" s="32" t="s">
        <v>28</v>
      </c>
      <c r="B12" s="7" t="s">
        <v>57</v>
      </c>
      <c r="C12" s="7">
        <f>D12+'2月份'!C12</f>
        <v>2928700</v>
      </c>
      <c r="D12" s="7">
        <f>SUM(E12:AI12)</f>
        <v>1166300</v>
      </c>
      <c r="E12" s="65">
        <f t="shared" ref="E12:AI12" si="2">E22+E25</f>
        <v>26200</v>
      </c>
      <c r="F12" s="65">
        <f t="shared" si="2"/>
        <v>40400</v>
      </c>
      <c r="G12" s="65">
        <f t="shared" si="2"/>
        <v>40100</v>
      </c>
      <c r="H12" s="65">
        <f t="shared" si="2"/>
        <v>39800</v>
      </c>
      <c r="I12" s="65">
        <f t="shared" si="2"/>
        <v>39900</v>
      </c>
      <c r="J12" s="65">
        <f t="shared" si="2"/>
        <v>39400</v>
      </c>
      <c r="K12" s="65">
        <f t="shared" si="2"/>
        <v>40000</v>
      </c>
      <c r="L12" s="65">
        <f t="shared" si="2"/>
        <v>39500</v>
      </c>
      <c r="M12" s="65">
        <f t="shared" si="2"/>
        <v>40100</v>
      </c>
      <c r="N12" s="65">
        <f t="shared" si="2"/>
        <v>39700</v>
      </c>
      <c r="O12" s="65">
        <f t="shared" si="2"/>
        <v>39900</v>
      </c>
      <c r="P12" s="65">
        <f t="shared" si="2"/>
        <v>39300</v>
      </c>
      <c r="Q12" s="65">
        <f t="shared" si="2"/>
        <v>40300</v>
      </c>
      <c r="R12" s="65">
        <f t="shared" si="2"/>
        <v>38400</v>
      </c>
      <c r="S12" s="65">
        <f t="shared" si="2"/>
        <v>32600</v>
      </c>
      <c r="T12" s="65">
        <f t="shared" si="2"/>
        <v>39500</v>
      </c>
      <c r="U12" s="65">
        <f t="shared" si="2"/>
        <v>40200</v>
      </c>
      <c r="V12" s="65">
        <v>39700</v>
      </c>
      <c r="W12" s="65">
        <f t="shared" si="2"/>
        <v>39800</v>
      </c>
      <c r="X12" s="65">
        <f t="shared" si="2"/>
        <v>40100</v>
      </c>
      <c r="Y12" s="65">
        <f t="shared" si="2"/>
        <v>39700</v>
      </c>
      <c r="Z12" s="65">
        <f t="shared" si="2"/>
        <v>39800</v>
      </c>
      <c r="AA12" s="65">
        <f t="shared" si="2"/>
        <v>39700</v>
      </c>
      <c r="AB12" s="65">
        <f t="shared" si="2"/>
        <v>39700</v>
      </c>
      <c r="AC12" s="65">
        <f t="shared" si="2"/>
        <v>39900</v>
      </c>
      <c r="AD12" s="65">
        <f t="shared" si="2"/>
        <v>39700</v>
      </c>
      <c r="AE12" s="65">
        <f t="shared" si="2"/>
        <v>39600</v>
      </c>
      <c r="AF12" s="7">
        <f t="shared" si="2"/>
        <v>40000</v>
      </c>
      <c r="AG12" s="7">
        <f t="shared" si="2"/>
        <v>39600</v>
      </c>
      <c r="AH12" s="7">
        <f t="shared" si="2"/>
        <v>8000</v>
      </c>
      <c r="AI12" s="23">
        <f t="shared" si="2"/>
        <v>25700</v>
      </c>
    </row>
    <row r="13" spans="1:41" s="8" customFormat="1" ht="30" customHeight="1">
      <c r="A13" s="26" t="s">
        <v>29</v>
      </c>
      <c r="B13" s="7" t="s">
        <v>57</v>
      </c>
      <c r="C13" s="7">
        <f>D13+'2月份'!C13</f>
        <v>200482</v>
      </c>
      <c r="D13" s="7">
        <f>SUM(E13:AI13)</f>
        <v>75572</v>
      </c>
      <c r="E13" s="65">
        <f t="shared" ref="E13:AI13" si="3">E12-E14</f>
        <v>1822</v>
      </c>
      <c r="F13" s="65">
        <f t="shared" si="3"/>
        <v>2822</v>
      </c>
      <c r="G13" s="65">
        <f t="shared" si="3"/>
        <v>2636</v>
      </c>
      <c r="H13" s="65">
        <f t="shared" si="3"/>
        <v>2708</v>
      </c>
      <c r="I13" s="65">
        <f t="shared" si="3"/>
        <v>2382</v>
      </c>
      <c r="J13" s="65">
        <f t="shared" si="3"/>
        <v>2494</v>
      </c>
      <c r="K13" s="65">
        <f t="shared" si="3"/>
        <v>2248</v>
      </c>
      <c r="L13" s="65">
        <f t="shared" si="3"/>
        <v>2276</v>
      </c>
      <c r="M13" s="65">
        <f t="shared" si="3"/>
        <v>2858</v>
      </c>
      <c r="N13" s="65">
        <f t="shared" si="3"/>
        <v>2818</v>
      </c>
      <c r="O13" s="65">
        <f t="shared" si="3"/>
        <v>2430</v>
      </c>
      <c r="P13" s="65">
        <f t="shared" si="3"/>
        <v>2298</v>
      </c>
      <c r="Q13" s="65">
        <f t="shared" si="3"/>
        <v>2770</v>
      </c>
      <c r="R13" s="65">
        <f t="shared" si="3"/>
        <v>2592</v>
      </c>
      <c r="S13" s="65">
        <f t="shared" si="3"/>
        <v>2000</v>
      </c>
      <c r="T13" s="65">
        <f t="shared" si="3"/>
        <v>2156</v>
      </c>
      <c r="U13" s="65">
        <f t="shared" si="3"/>
        <v>2916</v>
      </c>
      <c r="V13" s="65">
        <f t="shared" si="3"/>
        <v>2254</v>
      </c>
      <c r="W13" s="65">
        <f t="shared" si="3"/>
        <v>2528</v>
      </c>
      <c r="X13" s="65">
        <f t="shared" si="3"/>
        <v>2546</v>
      </c>
      <c r="Y13" s="65">
        <f t="shared" si="3"/>
        <v>2650</v>
      </c>
      <c r="Z13" s="65">
        <f t="shared" si="3"/>
        <v>2732</v>
      </c>
      <c r="AA13" s="65">
        <f t="shared" si="3"/>
        <v>2392</v>
      </c>
      <c r="AB13" s="65">
        <f t="shared" si="3"/>
        <v>2932</v>
      </c>
      <c r="AC13" s="65">
        <f t="shared" si="3"/>
        <v>2508</v>
      </c>
      <c r="AD13" s="65">
        <f t="shared" si="3"/>
        <v>2908</v>
      </c>
      <c r="AE13" s="65">
        <f t="shared" si="3"/>
        <v>2676</v>
      </c>
      <c r="AF13" s="65">
        <f t="shared" si="3"/>
        <v>2662</v>
      </c>
      <c r="AG13" s="65">
        <f t="shared" si="3"/>
        <v>2472</v>
      </c>
      <c r="AH13" s="65">
        <f t="shared" si="3"/>
        <v>500</v>
      </c>
      <c r="AI13" s="79">
        <f t="shared" si="3"/>
        <v>1586</v>
      </c>
      <c r="AJ13" s="85"/>
      <c r="AK13" s="85"/>
      <c r="AL13" s="96"/>
      <c r="AM13" s="96"/>
      <c r="AN13" s="96"/>
      <c r="AO13" s="96"/>
    </row>
    <row r="14" spans="1:41" s="8" customFormat="1" ht="27" customHeight="1">
      <c r="A14" s="101" t="s">
        <v>30</v>
      </c>
      <c r="B14" s="7" t="s">
        <v>57</v>
      </c>
      <c r="C14" s="7">
        <f>D14+'2月份'!C14</f>
        <v>2728218</v>
      </c>
      <c r="D14" s="7">
        <f>SUM(E14:AI14)</f>
        <v>1090728</v>
      </c>
      <c r="E14" s="64">
        <v>24378</v>
      </c>
      <c r="F14" s="64">
        <v>37578</v>
      </c>
      <c r="G14" s="64">
        <v>37464</v>
      </c>
      <c r="H14" s="64">
        <v>37092</v>
      </c>
      <c r="I14" s="64">
        <v>37518</v>
      </c>
      <c r="J14" s="64">
        <v>36906</v>
      </c>
      <c r="K14" s="64">
        <v>37752</v>
      </c>
      <c r="L14" s="64">
        <v>37224</v>
      </c>
      <c r="M14" s="64">
        <v>37242</v>
      </c>
      <c r="N14" s="64">
        <v>36882</v>
      </c>
      <c r="O14" s="64">
        <v>37470</v>
      </c>
      <c r="P14" s="64">
        <v>37002</v>
      </c>
      <c r="Q14" s="64">
        <v>37530</v>
      </c>
      <c r="R14" s="64">
        <v>35808</v>
      </c>
      <c r="S14" s="64">
        <v>30600</v>
      </c>
      <c r="T14" s="64">
        <v>37344</v>
      </c>
      <c r="U14" s="64">
        <v>37284</v>
      </c>
      <c r="V14" s="64">
        <v>37446</v>
      </c>
      <c r="W14" s="64">
        <v>37272</v>
      </c>
      <c r="X14" s="64">
        <v>37554</v>
      </c>
      <c r="Y14" s="64">
        <v>37050</v>
      </c>
      <c r="Z14" s="64">
        <v>37068</v>
      </c>
      <c r="AA14" s="64">
        <v>37308</v>
      </c>
      <c r="AB14" s="64">
        <v>36768</v>
      </c>
      <c r="AC14" s="64">
        <v>37392</v>
      </c>
      <c r="AD14" s="64">
        <v>36792</v>
      </c>
      <c r="AE14" s="64">
        <v>36924</v>
      </c>
      <c r="AF14" s="64">
        <v>37338</v>
      </c>
      <c r="AG14" s="64">
        <v>37128</v>
      </c>
      <c r="AH14" s="64">
        <v>7500</v>
      </c>
      <c r="AI14" s="76">
        <v>24114</v>
      </c>
      <c r="AJ14" s="85"/>
      <c r="AK14" s="85"/>
      <c r="AL14" s="96"/>
      <c r="AM14" s="96"/>
      <c r="AN14" s="96"/>
      <c r="AO14" s="96"/>
    </row>
    <row r="15" spans="1:41" s="8" customFormat="1" ht="27" customHeight="1">
      <c r="A15" s="101" t="s">
        <v>98</v>
      </c>
      <c r="B15" s="7" t="s">
        <v>57</v>
      </c>
      <c r="C15" s="7">
        <f>D15+'2月份'!C15</f>
        <v>287760</v>
      </c>
      <c r="D15" s="7">
        <f>SUM(E15:AI15)</f>
        <v>101340</v>
      </c>
      <c r="E15" s="64">
        <v>3480</v>
      </c>
      <c r="F15" s="64">
        <v>3720</v>
      </c>
      <c r="G15" s="64">
        <v>3480</v>
      </c>
      <c r="H15" s="64">
        <v>2760</v>
      </c>
      <c r="I15" s="64">
        <v>2760</v>
      </c>
      <c r="J15" s="64">
        <v>3300</v>
      </c>
      <c r="K15" s="64">
        <v>3300</v>
      </c>
      <c r="L15" s="64">
        <v>2880</v>
      </c>
      <c r="M15" s="64">
        <v>3360</v>
      </c>
      <c r="N15" s="64">
        <v>3000</v>
      </c>
      <c r="O15" s="64">
        <v>2940</v>
      </c>
      <c r="P15" s="64">
        <v>2340</v>
      </c>
      <c r="Q15" s="64">
        <v>3480</v>
      </c>
      <c r="R15" s="64">
        <v>4140</v>
      </c>
      <c r="S15" s="64">
        <v>3360</v>
      </c>
      <c r="T15" s="64">
        <v>3360</v>
      </c>
      <c r="U15" s="64">
        <v>3420</v>
      </c>
      <c r="V15" s="64">
        <v>3060</v>
      </c>
      <c r="W15" s="64">
        <v>2760</v>
      </c>
      <c r="X15" s="64">
        <v>3360</v>
      </c>
      <c r="Y15" s="64">
        <v>4080</v>
      </c>
      <c r="Z15" s="64">
        <v>3360</v>
      </c>
      <c r="AA15" s="64">
        <v>3780</v>
      </c>
      <c r="AB15" s="64">
        <v>3840</v>
      </c>
      <c r="AC15" s="64">
        <v>3840</v>
      </c>
      <c r="AD15" s="64">
        <v>2940</v>
      </c>
      <c r="AE15" s="64">
        <v>2760</v>
      </c>
      <c r="AF15" s="64">
        <v>3180</v>
      </c>
      <c r="AG15" s="64">
        <v>2760</v>
      </c>
      <c r="AH15" s="64">
        <v>3000</v>
      </c>
      <c r="AI15" s="76">
        <v>3540</v>
      </c>
      <c r="AJ15" s="85"/>
      <c r="AK15" s="85"/>
      <c r="AL15" s="96"/>
      <c r="AM15" s="96"/>
      <c r="AN15" s="96"/>
      <c r="AO15" s="96"/>
    </row>
    <row r="16" spans="1:41" s="8" customFormat="1" ht="27" customHeight="1">
      <c r="A16" s="101" t="s">
        <v>99</v>
      </c>
      <c r="B16" s="7" t="s">
        <v>57</v>
      </c>
      <c r="C16" s="7">
        <f>D16+'2月份'!C16</f>
        <v>756</v>
      </c>
      <c r="D16" s="7">
        <f>SUM(E16:AI16)</f>
        <v>444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144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>
        <v>0</v>
      </c>
      <c r="AE16" s="64">
        <v>0</v>
      </c>
      <c r="AF16" s="64">
        <v>0</v>
      </c>
      <c r="AG16" s="64">
        <v>0</v>
      </c>
      <c r="AH16" s="64">
        <v>0</v>
      </c>
      <c r="AI16" s="76">
        <v>300</v>
      </c>
      <c r="AJ16" s="85"/>
      <c r="AK16" s="85"/>
      <c r="AL16" s="96"/>
      <c r="AM16" s="96"/>
      <c r="AN16" s="96"/>
      <c r="AO16" s="96"/>
    </row>
    <row r="17" spans="1:42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58"/>
      <c r="AJ17" s="83"/>
      <c r="AK17" s="83"/>
      <c r="AL17" s="94"/>
      <c r="AM17" s="94"/>
      <c r="AN17" s="94"/>
      <c r="AO17" s="94"/>
    </row>
    <row r="18" spans="1:42" ht="27" customHeight="1">
      <c r="A18" s="28" t="s">
        <v>1</v>
      </c>
      <c r="B18" s="5" t="s">
        <v>12</v>
      </c>
      <c r="C18" s="103">
        <f>计数表!D35</f>
        <v>6.9084369386138961E-2</v>
      </c>
      <c r="D18" s="22">
        <f>IFERROR(AVERAGEIF(E18:AI18,"&lt;&gt;0"),0)</f>
        <v>6.4724991007080637E-2</v>
      </c>
      <c r="E18" s="22">
        <f>IF(E12,E13/E12,0)</f>
        <v>6.9541984732824427E-2</v>
      </c>
      <c r="F18" s="22">
        <f>IF(F12,F13/F12,0)</f>
        <v>6.9851485148514858E-2</v>
      </c>
      <c r="G18" s="22">
        <f t="shared" ref="G18:AI18" si="4">IF(G12,G13/G12,0)</f>
        <v>6.5735660847880295E-2</v>
      </c>
      <c r="H18" s="22">
        <f t="shared" si="4"/>
        <v>6.8040201005025128E-2</v>
      </c>
      <c r="I18" s="22">
        <f t="shared" si="4"/>
        <v>5.9699248120300752E-2</v>
      </c>
      <c r="J18" s="22">
        <f t="shared" si="4"/>
        <v>6.3299492385786804E-2</v>
      </c>
      <c r="K18" s="22">
        <f t="shared" si="4"/>
        <v>5.62E-2</v>
      </c>
      <c r="L18" s="22">
        <f t="shared" si="4"/>
        <v>5.7620253164556962E-2</v>
      </c>
      <c r="M18" s="22">
        <f t="shared" si="4"/>
        <v>7.127182044887781E-2</v>
      </c>
      <c r="N18" s="22">
        <f t="shared" si="4"/>
        <v>7.0982367758186393E-2</v>
      </c>
      <c r="O18" s="22">
        <f t="shared" si="4"/>
        <v>6.0902255639097742E-2</v>
      </c>
      <c r="P18" s="22">
        <f t="shared" si="4"/>
        <v>5.847328244274809E-2</v>
      </c>
      <c r="Q18" s="22">
        <f t="shared" si="4"/>
        <v>6.8734491315136481E-2</v>
      </c>
      <c r="R18" s="22">
        <f t="shared" si="4"/>
        <v>6.7500000000000004E-2</v>
      </c>
      <c r="S18" s="22">
        <f t="shared" si="4"/>
        <v>6.1349693251533742E-2</v>
      </c>
      <c r="T18" s="22">
        <f t="shared" si="4"/>
        <v>5.4582278481012658E-2</v>
      </c>
      <c r="U18" s="22">
        <f t="shared" si="4"/>
        <v>7.2537313432835815E-2</v>
      </c>
      <c r="V18" s="22">
        <f t="shared" si="4"/>
        <v>5.6775818639798491E-2</v>
      </c>
      <c r="W18" s="22">
        <f t="shared" si="4"/>
        <v>6.3517587939698486E-2</v>
      </c>
      <c r="X18" s="22">
        <f t="shared" si="4"/>
        <v>6.3491271820448877E-2</v>
      </c>
      <c r="Y18" s="22">
        <f t="shared" si="4"/>
        <v>6.6750629722921909E-2</v>
      </c>
      <c r="Z18" s="22">
        <f t="shared" si="4"/>
        <v>6.8643216080402011E-2</v>
      </c>
      <c r="AA18" s="22">
        <f t="shared" si="4"/>
        <v>6.025188916876574E-2</v>
      </c>
      <c r="AB18" s="22">
        <f t="shared" si="4"/>
        <v>7.385390428211587E-2</v>
      </c>
      <c r="AC18" s="22">
        <f t="shared" si="4"/>
        <v>6.2857142857142861E-2</v>
      </c>
      <c r="AD18" s="22">
        <f t="shared" si="4"/>
        <v>7.3249370277078091E-2</v>
      </c>
      <c r="AE18" s="22">
        <f t="shared" si="4"/>
        <v>6.7575757575757581E-2</v>
      </c>
      <c r="AF18" s="22">
        <f t="shared" si="4"/>
        <v>6.6549999999999998E-2</v>
      </c>
      <c r="AG18" s="22">
        <f t="shared" si="4"/>
        <v>6.2424242424242424E-2</v>
      </c>
      <c r="AH18" s="22">
        <f t="shared" si="4"/>
        <v>6.25E-2</v>
      </c>
      <c r="AI18" s="22">
        <f t="shared" si="4"/>
        <v>6.1712062256809336E-2</v>
      </c>
    </row>
    <row r="19" spans="1:42" ht="28.5" customHeight="1">
      <c r="A19" s="28" t="s">
        <v>23</v>
      </c>
      <c r="B19" s="5" t="s">
        <v>13</v>
      </c>
      <c r="C19" s="7">
        <f>计数表!D44</f>
        <v>1.9668833618008461</v>
      </c>
      <c r="D19" s="63">
        <f>AVERAGE(E19:AI19)</f>
        <v>1.8612035218116596</v>
      </c>
      <c r="E19" s="20">
        <f>IF(E7,E12/E7,0)</f>
        <v>2.165289256198347</v>
      </c>
      <c r="F19" s="20">
        <f t="shared" ref="F19:AI19" si="5">IF(F7,F12/F7,0)</f>
        <v>1.917600151889121</v>
      </c>
      <c r="G19" s="20">
        <f t="shared" si="5"/>
        <v>1.8399559511792236</v>
      </c>
      <c r="H19" s="20">
        <f t="shared" si="5"/>
        <v>1.8697735600864418</v>
      </c>
      <c r="I19" s="20">
        <f t="shared" si="5"/>
        <v>1.8371011556701506</v>
      </c>
      <c r="J19" s="20">
        <f t="shared" si="5"/>
        <v>1.8396600831115468</v>
      </c>
      <c r="K19" s="20">
        <f t="shared" si="5"/>
        <v>1.8570102135561746</v>
      </c>
      <c r="L19" s="20">
        <f t="shared" si="5"/>
        <v>1.8283651175708202</v>
      </c>
      <c r="M19" s="20">
        <f t="shared" si="5"/>
        <v>1.8562236726380594</v>
      </c>
      <c r="N19" s="20">
        <f t="shared" si="5"/>
        <v>1.8349047883157701</v>
      </c>
      <c r="O19" s="20">
        <f t="shared" si="5"/>
        <v>1.8505635174620843</v>
      </c>
      <c r="P19" s="20">
        <f t="shared" si="5"/>
        <v>1.8286724675445536</v>
      </c>
      <c r="Q19" s="20">
        <f t="shared" si="5"/>
        <v>1.849302496328928</v>
      </c>
      <c r="R19" s="20">
        <f t="shared" si="5"/>
        <v>1.8514054288607107</v>
      </c>
      <c r="S19" s="20">
        <f t="shared" si="5"/>
        <v>1.9583108067519672</v>
      </c>
      <c r="T19" s="20">
        <f t="shared" si="5"/>
        <v>1.8332869210062193</v>
      </c>
      <c r="U19" s="20">
        <f t="shared" si="5"/>
        <v>1.8509991711944009</v>
      </c>
      <c r="V19" s="20">
        <f t="shared" si="5"/>
        <v>1.8374525594742201</v>
      </c>
      <c r="W19" s="20">
        <f t="shared" si="5"/>
        <v>1.8505602826986562</v>
      </c>
      <c r="X19" s="20">
        <f t="shared" si="5"/>
        <v>1.8527930508709514</v>
      </c>
      <c r="Y19" s="20">
        <f t="shared" si="5"/>
        <v>1.8357532599648572</v>
      </c>
      <c r="Z19" s="20">
        <f t="shared" si="5"/>
        <v>1.8483258254771746</v>
      </c>
      <c r="AA19" s="20">
        <f t="shared" si="5"/>
        <v>1.8418000463929483</v>
      </c>
      <c r="AB19" s="20">
        <f t="shared" si="5"/>
        <v>1.8442813342005018</v>
      </c>
      <c r="AC19" s="20">
        <f t="shared" si="5"/>
        <v>1.8455987788519359</v>
      </c>
      <c r="AD19" s="20">
        <f t="shared" si="5"/>
        <v>1.8441099962839094</v>
      </c>
      <c r="AE19" s="20">
        <f t="shared" si="5"/>
        <v>1.8294373094336136</v>
      </c>
      <c r="AF19" s="20">
        <f t="shared" si="5"/>
        <v>1.8390804597701149</v>
      </c>
      <c r="AG19" s="20">
        <f t="shared" si="5"/>
        <v>1.8462399179448925</v>
      </c>
      <c r="AH19" s="20">
        <f t="shared" si="5"/>
        <v>1.837813002526993</v>
      </c>
      <c r="AI19" s="20">
        <f t="shared" si="5"/>
        <v>1.875638592906145</v>
      </c>
    </row>
    <row r="20" spans="1:42" ht="30.75" customHeight="1">
      <c r="A20" s="100" t="s">
        <v>22</v>
      </c>
      <c r="B20" s="5" t="s">
        <v>32</v>
      </c>
      <c r="C20" s="7">
        <f>MAX(D20,'2月份'!C20)</f>
        <v>1740</v>
      </c>
      <c r="D20" s="7">
        <f>MAX(E20:AI20)</f>
        <v>1691</v>
      </c>
      <c r="E20" s="64">
        <v>1183</v>
      </c>
      <c r="F20" s="64">
        <v>1682</v>
      </c>
      <c r="G20" s="64">
        <v>1681</v>
      </c>
      <c r="H20" s="64">
        <v>1680</v>
      </c>
      <c r="I20" s="64">
        <v>1683</v>
      </c>
      <c r="J20" s="64">
        <v>1686</v>
      </c>
      <c r="K20" s="64">
        <v>1682</v>
      </c>
      <c r="L20" s="64">
        <v>1683</v>
      </c>
      <c r="M20" s="64">
        <v>1689</v>
      </c>
      <c r="N20" s="64">
        <v>1691</v>
      </c>
      <c r="O20" s="64">
        <v>1686</v>
      </c>
      <c r="P20" s="64">
        <v>1689</v>
      </c>
      <c r="Q20" s="64">
        <v>1690</v>
      </c>
      <c r="R20" s="64">
        <v>1689</v>
      </c>
      <c r="S20" s="64">
        <v>1681</v>
      </c>
      <c r="T20" s="64">
        <v>1686</v>
      </c>
      <c r="U20" s="64">
        <v>1687</v>
      </c>
      <c r="V20" s="64">
        <v>1685</v>
      </c>
      <c r="W20" s="64">
        <v>1683</v>
      </c>
      <c r="X20" s="64">
        <v>1683</v>
      </c>
      <c r="Y20" s="64">
        <v>1681</v>
      </c>
      <c r="Z20" s="64">
        <v>1685</v>
      </c>
      <c r="AA20" s="64">
        <v>1683</v>
      </c>
      <c r="AB20" s="64">
        <v>1687</v>
      </c>
      <c r="AC20" s="64">
        <v>1685</v>
      </c>
      <c r="AD20" s="64">
        <v>1687</v>
      </c>
      <c r="AE20" s="64">
        <v>1688</v>
      </c>
      <c r="AF20" s="64">
        <v>1686</v>
      </c>
      <c r="AG20" s="64">
        <v>1683</v>
      </c>
      <c r="AH20" s="64">
        <v>1686</v>
      </c>
      <c r="AI20" s="76">
        <v>1682</v>
      </c>
    </row>
    <row r="21" spans="1:42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60"/>
      <c r="AJ21" s="83"/>
      <c r="AK21" s="83"/>
      <c r="AL21" s="94"/>
      <c r="AM21" s="94"/>
      <c r="AN21" s="94"/>
      <c r="AO21" s="94"/>
    </row>
    <row r="22" spans="1:42" s="21" customFormat="1" ht="27" customHeight="1">
      <c r="A22" s="91" t="s">
        <v>25</v>
      </c>
      <c r="B22" s="7" t="s">
        <v>57</v>
      </c>
      <c r="C22" s="7">
        <f>D22+'2月份'!C22</f>
        <v>1602500</v>
      </c>
      <c r="D22" s="7">
        <f>SUM(E22:AI22)</f>
        <v>597000</v>
      </c>
      <c r="E22" s="64">
        <v>26200</v>
      </c>
      <c r="F22" s="64">
        <v>21200</v>
      </c>
      <c r="G22" s="64">
        <v>20200</v>
      </c>
      <c r="H22" s="64">
        <v>19800</v>
      </c>
      <c r="I22" s="64">
        <v>20000</v>
      </c>
      <c r="J22" s="64">
        <v>19800</v>
      </c>
      <c r="K22" s="64">
        <v>20100</v>
      </c>
      <c r="L22" s="64">
        <v>20000</v>
      </c>
      <c r="M22" s="64">
        <v>20100</v>
      </c>
      <c r="N22" s="64">
        <v>20000</v>
      </c>
      <c r="O22" s="64">
        <v>20100</v>
      </c>
      <c r="P22" s="64">
        <v>19900</v>
      </c>
      <c r="Q22" s="64">
        <v>20200</v>
      </c>
      <c r="R22" s="64">
        <v>18400</v>
      </c>
      <c r="S22" s="64">
        <v>12500</v>
      </c>
      <c r="T22" s="64">
        <v>20000</v>
      </c>
      <c r="U22" s="64">
        <v>20100</v>
      </c>
      <c r="V22" s="64">
        <v>20000</v>
      </c>
      <c r="W22" s="64">
        <v>20000</v>
      </c>
      <c r="X22" s="64">
        <v>20100</v>
      </c>
      <c r="Y22" s="64">
        <v>20000</v>
      </c>
      <c r="Z22" s="64">
        <v>20000</v>
      </c>
      <c r="AA22" s="64">
        <v>20000</v>
      </c>
      <c r="AB22" s="64">
        <v>20000</v>
      </c>
      <c r="AC22" s="64">
        <v>20100</v>
      </c>
      <c r="AD22" s="64">
        <v>20000</v>
      </c>
      <c r="AE22" s="64">
        <v>19900</v>
      </c>
      <c r="AF22" s="64">
        <v>20100</v>
      </c>
      <c r="AG22" s="64">
        <v>20000</v>
      </c>
      <c r="AH22" s="64">
        <v>4000</v>
      </c>
      <c r="AI22" s="64">
        <v>14200</v>
      </c>
      <c r="AJ22" s="86"/>
      <c r="AK22" s="86"/>
      <c r="AL22" s="97"/>
      <c r="AM22" s="97"/>
      <c r="AN22" s="97"/>
      <c r="AO22" s="97"/>
    </row>
    <row r="23" spans="1:42" s="4" customFormat="1" ht="27" customHeight="1">
      <c r="A23" s="92" t="s">
        <v>26</v>
      </c>
      <c r="B23" s="3" t="s">
        <v>0</v>
      </c>
      <c r="C23" s="7">
        <f>D23+'2月份'!C23</f>
        <v>1666.15</v>
      </c>
      <c r="D23" s="7">
        <f>SUM(E23:AI23)</f>
        <v>706.5</v>
      </c>
      <c r="E23" s="64">
        <v>24</v>
      </c>
      <c r="F23" s="64">
        <v>24</v>
      </c>
      <c r="G23" s="64">
        <v>24</v>
      </c>
      <c r="H23" s="64">
        <v>24</v>
      </c>
      <c r="I23" s="64">
        <v>24</v>
      </c>
      <c r="J23" s="64">
        <v>24</v>
      </c>
      <c r="K23" s="64">
        <v>24</v>
      </c>
      <c r="L23" s="64">
        <v>24</v>
      </c>
      <c r="M23" s="64">
        <v>24</v>
      </c>
      <c r="N23" s="64">
        <v>24</v>
      </c>
      <c r="O23" s="64">
        <v>24</v>
      </c>
      <c r="P23" s="64">
        <v>24</v>
      </c>
      <c r="Q23" s="64">
        <v>24</v>
      </c>
      <c r="R23" s="64">
        <v>22</v>
      </c>
      <c r="S23" s="64">
        <v>15</v>
      </c>
      <c r="T23" s="64">
        <v>24</v>
      </c>
      <c r="U23" s="64">
        <v>24</v>
      </c>
      <c r="V23" s="64">
        <v>24</v>
      </c>
      <c r="W23" s="64">
        <v>24</v>
      </c>
      <c r="X23" s="64">
        <v>24</v>
      </c>
      <c r="Y23" s="64">
        <v>24</v>
      </c>
      <c r="Z23" s="64">
        <v>24</v>
      </c>
      <c r="AA23" s="64">
        <v>24</v>
      </c>
      <c r="AB23" s="64">
        <v>24</v>
      </c>
      <c r="AC23" s="64">
        <v>24</v>
      </c>
      <c r="AD23" s="64">
        <v>24</v>
      </c>
      <c r="AE23" s="64">
        <v>24</v>
      </c>
      <c r="AF23" s="64">
        <v>24</v>
      </c>
      <c r="AG23" s="64">
        <v>24</v>
      </c>
      <c r="AH23" s="64">
        <v>5</v>
      </c>
      <c r="AI23" s="64">
        <v>16.5</v>
      </c>
      <c r="AJ23" s="87"/>
      <c r="AK23" s="87"/>
      <c r="AL23" s="98"/>
      <c r="AM23" s="98"/>
      <c r="AN23" s="98"/>
      <c r="AO23" s="98"/>
    </row>
    <row r="24" spans="1:42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61"/>
      <c r="AJ24" s="83"/>
      <c r="AK24" s="83"/>
      <c r="AL24" s="94"/>
      <c r="AM24" s="94"/>
      <c r="AN24" s="94"/>
      <c r="AO24" s="94"/>
    </row>
    <row r="25" spans="1:42" s="21" customFormat="1" ht="27" customHeight="1">
      <c r="A25" s="91" t="s">
        <v>25</v>
      </c>
      <c r="B25" s="7" t="s">
        <v>57</v>
      </c>
      <c r="C25" s="7">
        <f>D25+'2月份'!C25</f>
        <v>1326200</v>
      </c>
      <c r="D25" s="7">
        <f>SUM(E25:AI25)</f>
        <v>569300</v>
      </c>
      <c r="E25" s="64">
        <v>0</v>
      </c>
      <c r="F25" s="64">
        <v>19200</v>
      </c>
      <c r="G25" s="64">
        <v>19900</v>
      </c>
      <c r="H25" s="64">
        <v>20000</v>
      </c>
      <c r="I25" s="64">
        <v>19900</v>
      </c>
      <c r="J25" s="64">
        <v>19600</v>
      </c>
      <c r="K25" s="64">
        <v>19900</v>
      </c>
      <c r="L25" s="64">
        <v>19500</v>
      </c>
      <c r="M25" s="64">
        <v>20000</v>
      </c>
      <c r="N25" s="64">
        <v>19700</v>
      </c>
      <c r="O25" s="64">
        <v>19800</v>
      </c>
      <c r="P25" s="64">
        <v>19400</v>
      </c>
      <c r="Q25" s="64">
        <v>20100</v>
      </c>
      <c r="R25" s="64">
        <v>20000</v>
      </c>
      <c r="S25" s="64">
        <v>20100</v>
      </c>
      <c r="T25" s="64">
        <v>19500</v>
      </c>
      <c r="U25" s="64">
        <v>20100</v>
      </c>
      <c r="V25" s="64">
        <v>19700</v>
      </c>
      <c r="W25" s="64">
        <v>19800</v>
      </c>
      <c r="X25" s="64">
        <v>20000</v>
      </c>
      <c r="Y25" s="64">
        <v>19700</v>
      </c>
      <c r="Z25" s="64">
        <v>19800</v>
      </c>
      <c r="AA25" s="64">
        <v>19700</v>
      </c>
      <c r="AB25" s="64">
        <v>19700</v>
      </c>
      <c r="AC25" s="64">
        <v>19800</v>
      </c>
      <c r="AD25" s="64">
        <v>19700</v>
      </c>
      <c r="AE25" s="64">
        <v>19700</v>
      </c>
      <c r="AF25" s="64">
        <v>19900</v>
      </c>
      <c r="AG25" s="64">
        <v>19600</v>
      </c>
      <c r="AH25" s="64">
        <v>4000</v>
      </c>
      <c r="AI25" s="64">
        <v>11500</v>
      </c>
      <c r="AJ25" s="86"/>
      <c r="AK25" s="86"/>
      <c r="AL25" s="97"/>
      <c r="AM25" s="97"/>
      <c r="AN25" s="97"/>
      <c r="AO25" s="97"/>
    </row>
    <row r="26" spans="1:42" s="4" customFormat="1" ht="27" customHeight="1">
      <c r="A26" s="92" t="s">
        <v>26</v>
      </c>
      <c r="B26" s="3" t="s">
        <v>0</v>
      </c>
      <c r="C26" s="7">
        <f>D26+'2月份'!C26</f>
        <v>1433.3</v>
      </c>
      <c r="D26" s="7">
        <f>SUM(E26:AI26)</f>
        <v>688</v>
      </c>
      <c r="E26" s="64">
        <v>0</v>
      </c>
      <c r="F26" s="64">
        <v>23</v>
      </c>
      <c r="G26" s="64">
        <v>24</v>
      </c>
      <c r="H26" s="64">
        <v>24</v>
      </c>
      <c r="I26" s="64">
        <v>24</v>
      </c>
      <c r="J26" s="64">
        <v>24</v>
      </c>
      <c r="K26" s="64">
        <v>24</v>
      </c>
      <c r="L26" s="64">
        <v>24</v>
      </c>
      <c r="M26" s="64">
        <v>24</v>
      </c>
      <c r="N26" s="64">
        <v>24</v>
      </c>
      <c r="O26" s="64">
        <v>24</v>
      </c>
      <c r="P26" s="64">
        <v>24</v>
      </c>
      <c r="Q26" s="64">
        <v>24</v>
      </c>
      <c r="R26" s="64">
        <v>24</v>
      </c>
      <c r="S26" s="64">
        <v>22</v>
      </c>
      <c r="T26" s="64">
        <v>24</v>
      </c>
      <c r="U26" s="64">
        <v>24</v>
      </c>
      <c r="V26" s="64">
        <v>24</v>
      </c>
      <c r="W26" s="64">
        <v>24</v>
      </c>
      <c r="X26" s="64">
        <v>24</v>
      </c>
      <c r="Y26" s="64">
        <v>24</v>
      </c>
      <c r="Z26" s="64">
        <v>24</v>
      </c>
      <c r="AA26" s="64">
        <v>24</v>
      </c>
      <c r="AB26" s="64">
        <v>24</v>
      </c>
      <c r="AC26" s="64">
        <v>24</v>
      </c>
      <c r="AD26" s="64">
        <v>24</v>
      </c>
      <c r="AE26" s="64">
        <v>24</v>
      </c>
      <c r="AF26" s="64">
        <v>24</v>
      </c>
      <c r="AG26" s="64">
        <v>24</v>
      </c>
      <c r="AH26" s="64">
        <v>5</v>
      </c>
      <c r="AI26" s="64">
        <v>14</v>
      </c>
      <c r="AJ26" s="87"/>
      <c r="AK26" s="87"/>
      <c r="AL26" s="98"/>
      <c r="AM26" s="98"/>
      <c r="AN26" s="98"/>
      <c r="AO26" s="98"/>
    </row>
    <row r="27" spans="1:42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40"/>
      <c r="AI27" s="78"/>
      <c r="AJ27" s="89"/>
      <c r="AK27" s="89"/>
      <c r="AL27" s="89"/>
      <c r="AM27" s="89"/>
      <c r="AN27" s="89"/>
      <c r="AO27" s="89"/>
      <c r="AP27" s="51"/>
    </row>
    <row r="28" spans="1:42" s="34" customFormat="1" ht="27" customHeight="1">
      <c r="A28" s="91" t="s">
        <v>55</v>
      </c>
      <c r="B28" s="6" t="s">
        <v>31</v>
      </c>
      <c r="C28" s="7">
        <f>D28+'2月份'!C28</f>
        <v>769.99</v>
      </c>
      <c r="D28" s="7">
        <f>SUM(E28:AI28)</f>
        <v>310.76</v>
      </c>
      <c r="E28" s="64">
        <v>13.84</v>
      </c>
      <c r="F28" s="64">
        <v>13.9</v>
      </c>
      <c r="G28" s="64">
        <v>13.9</v>
      </c>
      <c r="H28" s="64">
        <v>13.62</v>
      </c>
      <c r="I28" s="64">
        <v>13.93</v>
      </c>
      <c r="J28" s="64">
        <v>1.35</v>
      </c>
      <c r="K28" s="64">
        <v>0</v>
      </c>
      <c r="L28" s="64">
        <v>0</v>
      </c>
      <c r="M28" s="64">
        <v>0</v>
      </c>
      <c r="N28" s="64">
        <v>0</v>
      </c>
      <c r="O28" s="64">
        <v>10.81</v>
      </c>
      <c r="P28" s="64">
        <v>13.78</v>
      </c>
      <c r="Q28" s="64">
        <v>13.87</v>
      </c>
      <c r="R28" s="64">
        <v>9.68</v>
      </c>
      <c r="S28" s="64">
        <v>3.1</v>
      </c>
      <c r="T28" s="64">
        <v>9.7899999999999991</v>
      </c>
      <c r="U28" s="64">
        <v>12.79</v>
      </c>
      <c r="V28" s="64">
        <v>12.71</v>
      </c>
      <c r="W28" s="64">
        <v>12.45</v>
      </c>
      <c r="X28" s="64">
        <v>12.6</v>
      </c>
      <c r="Y28" s="64">
        <v>12.73</v>
      </c>
      <c r="Z28" s="64">
        <v>13.12</v>
      </c>
      <c r="AA28" s="64">
        <v>13.18</v>
      </c>
      <c r="AB28" s="64">
        <v>13.2</v>
      </c>
      <c r="AC28" s="64">
        <v>13.16</v>
      </c>
      <c r="AD28" s="64">
        <v>13.14</v>
      </c>
      <c r="AE28" s="64">
        <v>13.22</v>
      </c>
      <c r="AF28" s="64">
        <v>13.21</v>
      </c>
      <c r="AG28" s="64">
        <v>13.16</v>
      </c>
      <c r="AH28" s="64">
        <v>2.7</v>
      </c>
      <c r="AI28" s="64">
        <v>7.82</v>
      </c>
      <c r="AJ28" s="89"/>
      <c r="AK28" s="89"/>
      <c r="AL28" s="89"/>
      <c r="AM28" s="89"/>
      <c r="AN28" s="89"/>
      <c r="AO28" s="89"/>
      <c r="AP28" s="35"/>
    </row>
    <row r="29" spans="1:42" s="34" customFormat="1" ht="27" customHeight="1">
      <c r="A29" s="92" t="s">
        <v>26</v>
      </c>
      <c r="B29" s="3" t="s">
        <v>0</v>
      </c>
      <c r="C29" s="7">
        <f>D29+'2月份'!C29</f>
        <v>2007.55</v>
      </c>
      <c r="D29" s="7">
        <f>SUM(E29:AI29)</f>
        <v>593.79999999999995</v>
      </c>
      <c r="E29" s="64">
        <v>24</v>
      </c>
      <c r="F29" s="64">
        <v>24</v>
      </c>
      <c r="G29" s="64">
        <v>24</v>
      </c>
      <c r="H29" s="64">
        <v>24</v>
      </c>
      <c r="I29" s="64">
        <v>24</v>
      </c>
      <c r="J29" s="64">
        <v>2.1</v>
      </c>
      <c r="K29" s="64">
        <v>0</v>
      </c>
      <c r="L29" s="64">
        <v>0</v>
      </c>
      <c r="M29" s="64">
        <v>0</v>
      </c>
      <c r="N29" s="64">
        <v>0</v>
      </c>
      <c r="O29" s="64">
        <v>20.3</v>
      </c>
      <c r="P29" s="64">
        <v>24</v>
      </c>
      <c r="Q29" s="64">
        <v>24</v>
      </c>
      <c r="R29" s="64">
        <v>24</v>
      </c>
      <c r="S29" s="64">
        <v>24</v>
      </c>
      <c r="T29" s="64">
        <v>24</v>
      </c>
      <c r="U29" s="64">
        <v>24</v>
      </c>
      <c r="V29" s="64">
        <v>24</v>
      </c>
      <c r="W29" s="64">
        <v>24</v>
      </c>
      <c r="X29" s="64">
        <v>24</v>
      </c>
      <c r="Y29" s="64">
        <v>24</v>
      </c>
      <c r="Z29" s="64">
        <v>24</v>
      </c>
      <c r="AA29" s="64">
        <v>24</v>
      </c>
      <c r="AB29" s="64">
        <v>24</v>
      </c>
      <c r="AC29" s="64">
        <v>24</v>
      </c>
      <c r="AD29" s="64">
        <v>24</v>
      </c>
      <c r="AE29" s="64">
        <v>24</v>
      </c>
      <c r="AF29" s="64">
        <v>24</v>
      </c>
      <c r="AG29" s="64">
        <v>24</v>
      </c>
      <c r="AH29" s="64">
        <v>3</v>
      </c>
      <c r="AI29" s="64">
        <v>16.399999999999999</v>
      </c>
      <c r="AJ29" s="89"/>
      <c r="AK29" s="89"/>
      <c r="AL29" s="89"/>
      <c r="AM29" s="89"/>
      <c r="AN29" s="89"/>
      <c r="AO29" s="89"/>
      <c r="AP29" s="35"/>
    </row>
    <row r="30" spans="1:42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40"/>
      <c r="AI30" s="78"/>
      <c r="AJ30" s="85"/>
      <c r="AK30" s="85"/>
      <c r="AL30" s="96"/>
      <c r="AM30" s="96"/>
      <c r="AN30" s="96"/>
      <c r="AO30" s="96"/>
    </row>
    <row r="31" spans="1:42" ht="29.25" customHeight="1">
      <c r="A31" s="100" t="s">
        <v>9</v>
      </c>
      <c r="B31" s="6" t="s">
        <v>31</v>
      </c>
      <c r="C31" s="7">
        <f>D31+'2月份'!C31</f>
        <v>1601</v>
      </c>
      <c r="D31" s="7">
        <f>SUM(E31:AI31)</f>
        <v>1597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2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4">
        <v>0</v>
      </c>
      <c r="Z31" s="64">
        <v>0</v>
      </c>
      <c r="AA31" s="64">
        <v>0</v>
      </c>
      <c r="AB31" s="64">
        <v>0</v>
      </c>
      <c r="AC31" s="64">
        <v>0</v>
      </c>
      <c r="AD31" s="64">
        <v>0</v>
      </c>
      <c r="AE31" s="64">
        <v>0</v>
      </c>
      <c r="AF31" s="64">
        <v>0</v>
      </c>
      <c r="AG31" s="64">
        <v>0</v>
      </c>
      <c r="AH31" s="64">
        <v>0</v>
      </c>
      <c r="AI31" s="64">
        <v>1595</v>
      </c>
    </row>
    <row r="32" spans="1:42" s="8" customFormat="1" ht="27" customHeight="1">
      <c r="A32" s="100" t="s">
        <v>3</v>
      </c>
      <c r="B32" s="6" t="s">
        <v>31</v>
      </c>
      <c r="C32" s="7">
        <f>D32+'2月份'!C32</f>
        <v>722</v>
      </c>
      <c r="D32" s="7">
        <f>SUM(E32:AI32)</f>
        <v>369</v>
      </c>
      <c r="E32" s="64">
        <v>15</v>
      </c>
      <c r="F32" s="64">
        <v>16</v>
      </c>
      <c r="G32" s="64">
        <v>16</v>
      </c>
      <c r="H32" s="64">
        <v>16</v>
      </c>
      <c r="I32" s="64">
        <v>15</v>
      </c>
      <c r="J32" s="64">
        <v>3</v>
      </c>
      <c r="K32" s="64">
        <v>1</v>
      </c>
      <c r="L32" s="64">
        <v>0</v>
      </c>
      <c r="M32" s="64">
        <v>0</v>
      </c>
      <c r="N32" s="64">
        <v>0</v>
      </c>
      <c r="O32" s="64">
        <v>11</v>
      </c>
      <c r="P32" s="64">
        <v>15</v>
      </c>
      <c r="Q32" s="64">
        <v>15</v>
      </c>
      <c r="R32" s="64">
        <v>13</v>
      </c>
      <c r="S32" s="64">
        <v>14</v>
      </c>
      <c r="T32" s="64">
        <v>16</v>
      </c>
      <c r="U32" s="64">
        <v>13</v>
      </c>
      <c r="V32" s="64">
        <v>14</v>
      </c>
      <c r="W32" s="64">
        <v>16</v>
      </c>
      <c r="X32" s="64">
        <v>14</v>
      </c>
      <c r="Y32" s="64">
        <v>15</v>
      </c>
      <c r="Z32" s="64">
        <v>13</v>
      </c>
      <c r="AA32" s="64">
        <v>15</v>
      </c>
      <c r="AB32" s="64">
        <v>13</v>
      </c>
      <c r="AC32" s="64">
        <v>18</v>
      </c>
      <c r="AD32" s="64">
        <v>14</v>
      </c>
      <c r="AE32" s="64">
        <v>15</v>
      </c>
      <c r="AF32" s="64">
        <v>15</v>
      </c>
      <c r="AG32" s="64">
        <v>15</v>
      </c>
      <c r="AH32" s="64">
        <v>3</v>
      </c>
      <c r="AI32" s="64">
        <v>10</v>
      </c>
      <c r="AJ32" s="85"/>
      <c r="AK32" s="85"/>
      <c r="AL32" s="96"/>
      <c r="AM32" s="96"/>
      <c r="AN32" s="96"/>
      <c r="AO32" s="96"/>
    </row>
    <row r="33" spans="1:41" s="119" customFormat="1" ht="50.1" customHeight="1" thickBot="1">
      <c r="A33" s="102" t="s">
        <v>27</v>
      </c>
      <c r="B33" s="115"/>
      <c r="C33" s="115"/>
      <c r="D33" s="115"/>
      <c r="E33" s="108" t="s">
        <v>163</v>
      </c>
      <c r="F33" s="108" t="s">
        <v>164</v>
      </c>
      <c r="G33" s="108" t="s">
        <v>165</v>
      </c>
      <c r="H33" s="108" t="s">
        <v>166</v>
      </c>
      <c r="I33" s="108" t="s">
        <v>167</v>
      </c>
      <c r="J33" s="108" t="s">
        <v>168</v>
      </c>
      <c r="K33" s="108" t="s">
        <v>169</v>
      </c>
      <c r="L33" s="108" t="s">
        <v>170</v>
      </c>
      <c r="M33" s="108" t="s">
        <v>167</v>
      </c>
      <c r="N33" s="108" t="s">
        <v>171</v>
      </c>
      <c r="O33" s="108" t="s">
        <v>172</v>
      </c>
      <c r="P33" s="108" t="s">
        <v>173</v>
      </c>
      <c r="Q33" s="108" t="s">
        <v>167</v>
      </c>
      <c r="R33" s="108" t="s">
        <v>174</v>
      </c>
      <c r="S33" s="108" t="s">
        <v>175</v>
      </c>
      <c r="T33" s="108" t="s">
        <v>176</v>
      </c>
      <c r="U33" s="108" t="s">
        <v>167</v>
      </c>
      <c r="V33" s="108" t="s">
        <v>177</v>
      </c>
      <c r="W33" s="108" t="s">
        <v>178</v>
      </c>
      <c r="X33" s="108" t="s">
        <v>179</v>
      </c>
      <c r="Y33" s="108" t="s">
        <v>167</v>
      </c>
      <c r="Z33" s="108" t="s">
        <v>129</v>
      </c>
      <c r="AA33" s="108" t="s">
        <v>180</v>
      </c>
      <c r="AB33" s="108" t="s">
        <v>181</v>
      </c>
      <c r="AC33" s="108" t="s">
        <v>167</v>
      </c>
      <c r="AD33" s="108" t="s">
        <v>123</v>
      </c>
      <c r="AE33" s="108" t="s">
        <v>182</v>
      </c>
      <c r="AF33" s="108" t="s">
        <v>183</v>
      </c>
      <c r="AG33" s="108" t="s">
        <v>167</v>
      </c>
      <c r="AH33" s="108" t="s">
        <v>184</v>
      </c>
      <c r="AI33" s="116" t="s">
        <v>185</v>
      </c>
      <c r="AJ33" s="117"/>
      <c r="AK33" s="117"/>
      <c r="AL33" s="118"/>
      <c r="AM33" s="118"/>
      <c r="AN33" s="118"/>
      <c r="AO33" s="118"/>
    </row>
    <row r="34" spans="1:41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  <c r="AI34" s="10"/>
    </row>
    <row r="35" spans="1:41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66"/>
      <c r="AJ35" s="88"/>
      <c r="AK35" s="88"/>
      <c r="AL35" s="99"/>
      <c r="AM35" s="99"/>
      <c r="AN35" s="99"/>
      <c r="AO35" s="99"/>
    </row>
    <row r="36" spans="1:41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66"/>
      <c r="AJ36" s="88"/>
      <c r="AK36" s="88"/>
      <c r="AL36" s="99"/>
      <c r="AM36" s="99"/>
      <c r="AN36" s="99"/>
      <c r="AO36" s="99"/>
    </row>
    <row r="37" spans="1:41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71"/>
      <c r="AJ37" s="88"/>
      <c r="AK37" s="88"/>
      <c r="AL37" s="99"/>
      <c r="AM37" s="99"/>
      <c r="AN37" s="99"/>
      <c r="AO37" s="99"/>
    </row>
    <row r="38" spans="1:41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71"/>
      <c r="AJ38" s="88"/>
      <c r="AK38" s="88"/>
      <c r="AL38" s="99"/>
      <c r="AM38" s="99"/>
      <c r="AN38" s="99"/>
      <c r="AO38" s="99"/>
    </row>
    <row r="39" spans="1:41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71"/>
      <c r="AJ39" s="88"/>
      <c r="AK39" s="88"/>
      <c r="AL39" s="99"/>
      <c r="AM39" s="99"/>
      <c r="AN39" s="99"/>
      <c r="AO39" s="99"/>
    </row>
    <row r="40" spans="1:41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71"/>
      <c r="AJ40" s="88"/>
      <c r="AK40" s="88"/>
      <c r="AL40" s="99"/>
      <c r="AM40" s="99"/>
      <c r="AN40" s="99"/>
      <c r="AO40" s="99"/>
    </row>
    <row r="41" spans="1:41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  <c r="AI41" s="13"/>
    </row>
    <row r="42" spans="1:41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  <c r="AI42" s="13"/>
    </row>
    <row r="43" spans="1:41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  <c r="AI43" s="13"/>
    </row>
    <row r="44" spans="1:41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  <c r="AI44" s="13"/>
    </row>
    <row r="45" spans="1:41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  <c r="AI45" s="13"/>
    </row>
    <row r="46" spans="1:41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  <c r="AI46" s="13"/>
    </row>
    <row r="47" spans="1:41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  <c r="AI47" s="13"/>
    </row>
    <row r="48" spans="1:41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  <c r="AI48" s="13"/>
    </row>
    <row r="49" spans="1:35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  <c r="AI49" s="13"/>
    </row>
    <row r="50" spans="1:35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  <c r="AI50" s="13"/>
    </row>
    <row r="51" spans="1:35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  <c r="AI51" s="13"/>
    </row>
    <row r="52" spans="1:35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  <c r="AI52" s="13"/>
    </row>
    <row r="53" spans="1:35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  <c r="AI53" s="13"/>
    </row>
    <row r="54" spans="1:35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  <c r="AI54" s="13"/>
    </row>
    <row r="55" spans="1:35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  <c r="AI55" s="13"/>
    </row>
    <row r="56" spans="1:35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  <c r="AI56" s="13"/>
    </row>
    <row r="57" spans="1:35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  <c r="AI57" s="13"/>
    </row>
    <row r="58" spans="1:35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  <c r="AI58" s="13"/>
    </row>
    <row r="59" spans="1:35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  <c r="AI59" s="13"/>
    </row>
    <row r="60" spans="1:35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  <c r="AI60" s="13"/>
    </row>
    <row r="61" spans="1:35">
      <c r="AD61" s="19"/>
    </row>
    <row r="62" spans="1:35">
      <c r="AD62" s="19"/>
    </row>
    <row r="63" spans="1:35">
      <c r="AD63" s="19"/>
    </row>
    <row r="64" spans="1:35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6">
    <mergeCell ref="AH2:AH3"/>
    <mergeCell ref="AI2:AI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I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9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356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32" sqref="O32"/>
    </sheetView>
  </sheetViews>
  <sheetFormatPr defaultRowHeight="14.25"/>
  <cols>
    <col min="1" max="1" width="26" style="2" customWidth="1"/>
    <col min="2" max="2" width="7.5" style="17" bestFit="1" customWidth="1"/>
    <col min="3" max="3" width="12.875" style="17" customWidth="1"/>
    <col min="4" max="4" width="18.375" style="17" customWidth="1"/>
    <col min="5" max="5" width="10.625" style="14" customWidth="1"/>
    <col min="6" max="10" width="10.625" style="2" customWidth="1"/>
    <col min="11" max="15" width="10.625" style="18" customWidth="1"/>
    <col min="16" max="17" width="10.625" style="2" customWidth="1"/>
    <col min="18" max="18" width="10.625" style="18" customWidth="1"/>
    <col min="19" max="31" width="10.625" style="2" customWidth="1"/>
    <col min="32" max="32" width="10.625" style="18" customWidth="1"/>
    <col min="33" max="34" width="10.625" style="2" customWidth="1"/>
    <col min="35" max="36" width="9" style="83"/>
    <col min="37" max="40" width="9" style="94"/>
    <col min="41" max="16384" width="9" style="2"/>
  </cols>
  <sheetData>
    <row r="1" spans="1:40" ht="45.75" customHeight="1" thickBot="1">
      <c r="A1" s="146" t="s">
        <v>114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</row>
    <row r="2" spans="1:40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50" t="s">
        <v>92</v>
      </c>
    </row>
    <row r="3" spans="1:40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51"/>
    </row>
    <row r="4" spans="1:40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56"/>
      <c r="AI4" s="83"/>
      <c r="AJ4" s="83"/>
      <c r="AK4" s="94"/>
      <c r="AL4" s="94"/>
      <c r="AM4" s="94"/>
      <c r="AN4" s="94"/>
    </row>
    <row r="5" spans="1:40" ht="27" customHeight="1">
      <c r="A5" s="31" t="s">
        <v>45</v>
      </c>
      <c r="B5" s="7" t="s">
        <v>58</v>
      </c>
      <c r="C5" s="7">
        <f>D5+'3月份'!C5</f>
        <v>1741138</v>
      </c>
      <c r="D5" s="7">
        <f>SUM(E5:AH5)</f>
        <v>231989</v>
      </c>
      <c r="E5" s="7">
        <f>E6+E7</f>
        <v>21648</v>
      </c>
      <c r="F5" s="7">
        <f t="shared" ref="F5:AH5" si="0">F6+F7</f>
        <v>21595</v>
      </c>
      <c r="G5" s="7">
        <f t="shared" si="0"/>
        <v>21503</v>
      </c>
      <c r="H5" s="7">
        <f t="shared" si="0"/>
        <v>21547</v>
      </c>
      <c r="I5" s="7">
        <f t="shared" si="0"/>
        <v>21363</v>
      </c>
      <c r="J5" s="7">
        <f t="shared" si="0"/>
        <v>21627</v>
      </c>
      <c r="K5" s="7">
        <f t="shared" si="0"/>
        <v>21420</v>
      </c>
      <c r="L5" s="7">
        <f t="shared" si="0"/>
        <v>18606</v>
      </c>
      <c r="M5" s="7">
        <f t="shared" si="0"/>
        <v>21371</v>
      </c>
      <c r="N5" s="7">
        <f t="shared" si="0"/>
        <v>21666</v>
      </c>
      <c r="O5" s="7">
        <f t="shared" si="0"/>
        <v>19643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23">
        <f t="shared" si="0"/>
        <v>0</v>
      </c>
    </row>
    <row r="6" spans="1:40" ht="27" customHeight="1">
      <c r="A6" s="100" t="s">
        <v>2</v>
      </c>
      <c r="B6" s="7" t="s">
        <v>58</v>
      </c>
      <c r="C6" s="7">
        <f>D6+'3月份'!C6</f>
        <v>2881</v>
      </c>
      <c r="D6" s="7">
        <f>SUM(E6:AH6)</f>
        <v>39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39</v>
      </c>
      <c r="M6" s="64">
        <v>0</v>
      </c>
      <c r="N6" s="64">
        <v>0</v>
      </c>
      <c r="O6" s="64">
        <v>0</v>
      </c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</row>
    <row r="7" spans="1:40" ht="27" customHeight="1">
      <c r="A7" s="100" t="s">
        <v>14</v>
      </c>
      <c r="B7" s="7" t="s">
        <v>58</v>
      </c>
      <c r="C7" s="7">
        <f>D7+'3月份'!C7</f>
        <v>1738257</v>
      </c>
      <c r="D7" s="7">
        <f>SUM(E7:AH7)</f>
        <v>231950</v>
      </c>
      <c r="E7" s="64">
        <v>21648</v>
      </c>
      <c r="F7" s="64">
        <v>21595</v>
      </c>
      <c r="G7" s="64">
        <v>21503</v>
      </c>
      <c r="H7" s="64">
        <v>21547</v>
      </c>
      <c r="I7" s="64">
        <v>21363</v>
      </c>
      <c r="J7" s="64">
        <v>21627</v>
      </c>
      <c r="K7" s="64">
        <v>21420</v>
      </c>
      <c r="L7" s="64">
        <v>18567</v>
      </c>
      <c r="M7" s="64">
        <v>21371</v>
      </c>
      <c r="N7" s="64">
        <v>21666</v>
      </c>
      <c r="O7" s="64">
        <v>19643</v>
      </c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</row>
    <row r="8" spans="1:40" ht="27" customHeight="1">
      <c r="A8" s="100" t="s">
        <v>21</v>
      </c>
      <c r="B8" s="7" t="s">
        <v>24</v>
      </c>
      <c r="C8" s="103">
        <f>计数表!E8</f>
        <v>0.53803000000000001</v>
      </c>
      <c r="D8" s="22">
        <f>IFERROR(AVERAGE(E8:AH8),0)</f>
        <v>0.49718181818181811</v>
      </c>
      <c r="E8" s="75">
        <v>0.46100000000000002</v>
      </c>
      <c r="F8" s="75">
        <v>0.47199999999999998</v>
      </c>
      <c r="G8" s="75">
        <v>0.47199999999999998</v>
      </c>
      <c r="H8" s="75">
        <v>0.48299999999999998</v>
      </c>
      <c r="I8" s="75">
        <v>0.49099999999999999</v>
      </c>
      <c r="J8" s="75">
        <v>0.501</v>
      </c>
      <c r="K8" s="75">
        <v>0.49299999999999999</v>
      </c>
      <c r="L8" s="75">
        <v>0.48</v>
      </c>
      <c r="M8" s="75">
        <v>0.52300000000000002</v>
      </c>
      <c r="N8" s="75">
        <v>0.55000000000000004</v>
      </c>
      <c r="O8" s="75">
        <v>0.54300000000000004</v>
      </c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7"/>
    </row>
    <row r="9" spans="1:40" ht="27" customHeight="1">
      <c r="A9" s="100" t="s">
        <v>15</v>
      </c>
      <c r="B9" s="7" t="s">
        <v>24</v>
      </c>
      <c r="C9" s="103">
        <f>计数表!E17</f>
        <v>0.47041000000000005</v>
      </c>
      <c r="D9" s="22">
        <f t="shared" ref="D9:D10" si="1">IFERROR(AVERAGE(E9:AH9),0)</f>
        <v>0.40163636363636362</v>
      </c>
      <c r="E9" s="75">
        <v>0.38400000000000001</v>
      </c>
      <c r="F9" s="75">
        <v>0.378</v>
      </c>
      <c r="G9" s="75">
        <v>0.36899999999999999</v>
      </c>
      <c r="H9" s="75">
        <v>0.38300000000000001</v>
      </c>
      <c r="I9" s="75">
        <v>0.39200000000000002</v>
      </c>
      <c r="J9" s="75">
        <v>0.39900000000000002</v>
      </c>
      <c r="K9" s="75">
        <v>0.39300000000000002</v>
      </c>
      <c r="L9" s="75">
        <v>0.38500000000000001</v>
      </c>
      <c r="M9" s="75">
        <v>0.41899999999999998</v>
      </c>
      <c r="N9" s="75">
        <v>0.47499999999999998</v>
      </c>
      <c r="O9" s="75">
        <v>0.441</v>
      </c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7"/>
    </row>
    <row r="10" spans="1:40" ht="27" customHeight="1">
      <c r="A10" s="100" t="s">
        <v>16</v>
      </c>
      <c r="B10" s="7" t="s">
        <v>24</v>
      </c>
      <c r="C10" s="103">
        <f>计数表!E26</f>
        <v>0.62744444444444436</v>
      </c>
      <c r="D10" s="22">
        <f t="shared" si="1"/>
        <v>0.60654545454545461</v>
      </c>
      <c r="E10" s="75">
        <v>0.57899999999999996</v>
      </c>
      <c r="F10" s="75">
        <v>0.59299999999999997</v>
      </c>
      <c r="G10" s="75">
        <v>0.58099999999999996</v>
      </c>
      <c r="H10" s="75">
        <v>0.60199999999999998</v>
      </c>
      <c r="I10" s="75">
        <v>0.60299999999999998</v>
      </c>
      <c r="J10" s="75">
        <v>0.60499999999999998</v>
      </c>
      <c r="K10" s="75">
        <v>0.6</v>
      </c>
      <c r="L10" s="75">
        <v>0.61199999999999999</v>
      </c>
      <c r="M10" s="75">
        <v>0.62</v>
      </c>
      <c r="N10" s="75">
        <v>0.63500000000000001</v>
      </c>
      <c r="O10" s="75">
        <v>0.64200000000000002</v>
      </c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7"/>
    </row>
    <row r="11" spans="1:40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78"/>
      <c r="AI11" s="84"/>
      <c r="AJ11" s="84"/>
      <c r="AK11" s="95"/>
      <c r="AL11" s="95"/>
      <c r="AM11" s="95"/>
      <c r="AN11" s="95"/>
    </row>
    <row r="12" spans="1:40" ht="30" customHeight="1">
      <c r="A12" s="32" t="s">
        <v>28</v>
      </c>
      <c r="B12" s="7" t="s">
        <v>57</v>
      </c>
      <c r="C12" s="7">
        <f>D12+'3月份'!C12</f>
        <v>3364900</v>
      </c>
      <c r="D12" s="7">
        <f>SUM(E12:AH12)</f>
        <v>436200</v>
      </c>
      <c r="E12" s="65">
        <f t="shared" ref="E12:AH12" si="2">E22+E25</f>
        <v>39500</v>
      </c>
      <c r="F12" s="65">
        <f t="shared" si="2"/>
        <v>40200</v>
      </c>
      <c r="G12" s="65">
        <f t="shared" si="2"/>
        <v>39200</v>
      </c>
      <c r="H12" s="65">
        <f t="shared" si="2"/>
        <v>39700</v>
      </c>
      <c r="I12" s="65">
        <f t="shared" si="2"/>
        <v>38800</v>
      </c>
      <c r="J12" s="65">
        <f t="shared" si="2"/>
        <v>40100</v>
      </c>
      <c r="K12" s="65">
        <f t="shared" si="2"/>
        <v>39500</v>
      </c>
      <c r="L12" s="65">
        <f t="shared" si="2"/>
        <v>36500</v>
      </c>
      <c r="M12" s="65">
        <f t="shared" si="2"/>
        <v>41000</v>
      </c>
      <c r="N12" s="65">
        <f t="shared" si="2"/>
        <v>42600</v>
      </c>
      <c r="O12" s="65">
        <f t="shared" si="2"/>
        <v>39100</v>
      </c>
      <c r="P12" s="65">
        <f t="shared" si="2"/>
        <v>0</v>
      </c>
      <c r="Q12" s="65">
        <f t="shared" si="2"/>
        <v>0</v>
      </c>
      <c r="R12" s="65">
        <f t="shared" si="2"/>
        <v>0</v>
      </c>
      <c r="S12" s="65">
        <f t="shared" si="2"/>
        <v>0</v>
      </c>
      <c r="T12" s="65">
        <f t="shared" si="2"/>
        <v>0</v>
      </c>
      <c r="U12" s="65">
        <f t="shared" si="2"/>
        <v>0</v>
      </c>
      <c r="V12" s="65">
        <f t="shared" si="2"/>
        <v>0</v>
      </c>
      <c r="W12" s="65">
        <f t="shared" si="2"/>
        <v>0</v>
      </c>
      <c r="X12" s="65">
        <f t="shared" si="2"/>
        <v>0</v>
      </c>
      <c r="Y12" s="65">
        <f t="shared" si="2"/>
        <v>0</v>
      </c>
      <c r="Z12" s="65">
        <f t="shared" si="2"/>
        <v>0</v>
      </c>
      <c r="AA12" s="65">
        <f t="shared" si="2"/>
        <v>0</v>
      </c>
      <c r="AB12" s="65">
        <f t="shared" si="2"/>
        <v>0</v>
      </c>
      <c r="AC12" s="65">
        <f t="shared" si="2"/>
        <v>0</v>
      </c>
      <c r="AD12" s="65">
        <f t="shared" si="2"/>
        <v>0</v>
      </c>
      <c r="AE12" s="65">
        <f t="shared" si="2"/>
        <v>0</v>
      </c>
      <c r="AF12" s="7">
        <f t="shared" si="2"/>
        <v>0</v>
      </c>
      <c r="AG12" s="7">
        <f t="shared" si="2"/>
        <v>0</v>
      </c>
      <c r="AH12" s="23">
        <f t="shared" si="2"/>
        <v>0</v>
      </c>
    </row>
    <row r="13" spans="1:40" s="8" customFormat="1" ht="30" customHeight="1">
      <c r="A13" s="26" t="s">
        <v>29</v>
      </c>
      <c r="B13" s="7" t="s">
        <v>57</v>
      </c>
      <c r="C13" s="7">
        <f>D13+'3月份'!C13</f>
        <v>230308</v>
      </c>
      <c r="D13" s="7">
        <f>SUM(E13:AH13)</f>
        <v>29826</v>
      </c>
      <c r="E13" s="65">
        <f t="shared" ref="E13:AH13" si="3">E12-E14</f>
        <v>2240</v>
      </c>
      <c r="F13" s="65">
        <f t="shared" si="3"/>
        <v>3438</v>
      </c>
      <c r="G13" s="65">
        <f t="shared" si="3"/>
        <v>2822</v>
      </c>
      <c r="H13" s="65">
        <f t="shared" si="3"/>
        <v>2842</v>
      </c>
      <c r="I13" s="65">
        <f t="shared" si="3"/>
        <v>2338</v>
      </c>
      <c r="J13" s="65">
        <f t="shared" si="3"/>
        <v>2900</v>
      </c>
      <c r="K13" s="65">
        <f t="shared" si="3"/>
        <v>2654</v>
      </c>
      <c r="L13" s="65">
        <f t="shared" si="3"/>
        <v>2426</v>
      </c>
      <c r="M13" s="65">
        <f t="shared" si="3"/>
        <v>2708</v>
      </c>
      <c r="N13" s="65">
        <f t="shared" si="3"/>
        <v>2442</v>
      </c>
      <c r="O13" s="65">
        <f t="shared" si="3"/>
        <v>3016</v>
      </c>
      <c r="P13" s="65">
        <f t="shared" si="3"/>
        <v>0</v>
      </c>
      <c r="Q13" s="65">
        <f t="shared" si="3"/>
        <v>0</v>
      </c>
      <c r="R13" s="65">
        <f t="shared" si="3"/>
        <v>0</v>
      </c>
      <c r="S13" s="65">
        <f t="shared" si="3"/>
        <v>0</v>
      </c>
      <c r="T13" s="65">
        <f t="shared" si="3"/>
        <v>0</v>
      </c>
      <c r="U13" s="65">
        <f t="shared" si="3"/>
        <v>0</v>
      </c>
      <c r="V13" s="65">
        <f t="shared" si="3"/>
        <v>0</v>
      </c>
      <c r="W13" s="65">
        <f t="shared" si="3"/>
        <v>0</v>
      </c>
      <c r="X13" s="65">
        <f t="shared" si="3"/>
        <v>0</v>
      </c>
      <c r="Y13" s="65">
        <f t="shared" si="3"/>
        <v>0</v>
      </c>
      <c r="Z13" s="65">
        <f t="shared" si="3"/>
        <v>0</v>
      </c>
      <c r="AA13" s="65">
        <f t="shared" si="3"/>
        <v>0</v>
      </c>
      <c r="AB13" s="65">
        <f t="shared" si="3"/>
        <v>0</v>
      </c>
      <c r="AC13" s="65">
        <f t="shared" si="3"/>
        <v>0</v>
      </c>
      <c r="AD13" s="65">
        <f t="shared" si="3"/>
        <v>0</v>
      </c>
      <c r="AE13" s="65">
        <f t="shared" si="3"/>
        <v>0</v>
      </c>
      <c r="AF13" s="65">
        <f t="shared" si="3"/>
        <v>0</v>
      </c>
      <c r="AG13" s="65">
        <f t="shared" si="3"/>
        <v>0</v>
      </c>
      <c r="AH13" s="79">
        <f t="shared" si="3"/>
        <v>0</v>
      </c>
      <c r="AI13" s="85"/>
      <c r="AJ13" s="85"/>
      <c r="AK13" s="96"/>
      <c r="AL13" s="96"/>
      <c r="AM13" s="96"/>
      <c r="AN13" s="96"/>
    </row>
    <row r="14" spans="1:40" s="8" customFormat="1" ht="27" customHeight="1">
      <c r="A14" s="101" t="s">
        <v>30</v>
      </c>
      <c r="B14" s="7" t="s">
        <v>57</v>
      </c>
      <c r="C14" s="7">
        <f>D14+'3月份'!C14</f>
        <v>3134592</v>
      </c>
      <c r="D14" s="7">
        <f>SUM(E14:AH14)</f>
        <v>406374</v>
      </c>
      <c r="E14" s="64">
        <v>37260</v>
      </c>
      <c r="F14" s="64">
        <v>36762</v>
      </c>
      <c r="G14" s="64">
        <v>36378</v>
      </c>
      <c r="H14" s="64">
        <v>36858</v>
      </c>
      <c r="I14" s="64">
        <v>36462</v>
      </c>
      <c r="J14" s="64">
        <v>37200</v>
      </c>
      <c r="K14" s="64">
        <v>36846</v>
      </c>
      <c r="L14" s="64">
        <v>34074</v>
      </c>
      <c r="M14" s="64">
        <v>38292</v>
      </c>
      <c r="N14" s="64">
        <v>40158</v>
      </c>
      <c r="O14" s="64">
        <v>36084</v>
      </c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76"/>
      <c r="AI14" s="85"/>
      <c r="AJ14" s="85"/>
      <c r="AK14" s="96"/>
      <c r="AL14" s="96"/>
      <c r="AM14" s="96"/>
      <c r="AN14" s="96"/>
    </row>
    <row r="15" spans="1:40" s="8" customFormat="1" ht="27" customHeight="1">
      <c r="A15" s="101" t="s">
        <v>98</v>
      </c>
      <c r="B15" s="7" t="s">
        <v>57</v>
      </c>
      <c r="C15" s="7">
        <f>D15+'3月份'!C15</f>
        <v>318976</v>
      </c>
      <c r="D15" s="7">
        <f>SUM(E15:AH15)</f>
        <v>31216</v>
      </c>
      <c r="E15" s="64">
        <v>3060</v>
      </c>
      <c r="F15" s="64">
        <v>2940</v>
      </c>
      <c r="G15" s="64">
        <v>2460</v>
      </c>
      <c r="H15" s="64">
        <v>2340</v>
      </c>
      <c r="I15" s="64">
        <v>2340</v>
      </c>
      <c r="J15" s="64">
        <v>2880</v>
      </c>
      <c r="K15" s="64">
        <v>2820</v>
      </c>
      <c r="L15" s="64">
        <v>3240</v>
      </c>
      <c r="M15" s="64">
        <v>2580</v>
      </c>
      <c r="N15" s="64">
        <v>3540</v>
      </c>
      <c r="O15" s="64">
        <v>3016</v>
      </c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76"/>
      <c r="AI15" s="85"/>
      <c r="AJ15" s="85"/>
      <c r="AK15" s="96"/>
      <c r="AL15" s="96"/>
      <c r="AM15" s="96"/>
      <c r="AN15" s="96"/>
    </row>
    <row r="16" spans="1:40" s="8" customFormat="1" ht="27" customHeight="1">
      <c r="A16" s="101" t="s">
        <v>99</v>
      </c>
      <c r="B16" s="7" t="s">
        <v>57</v>
      </c>
      <c r="C16" s="7">
        <f>D16+'3月份'!C16</f>
        <v>756</v>
      </c>
      <c r="D16" s="7">
        <f>SUM(E16:AH16)</f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76"/>
      <c r="AI16" s="85"/>
      <c r="AJ16" s="85"/>
      <c r="AK16" s="96"/>
      <c r="AL16" s="96"/>
      <c r="AM16" s="96"/>
      <c r="AN16" s="96"/>
    </row>
    <row r="17" spans="1:41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58"/>
      <c r="AI17" s="83"/>
      <c r="AJ17" s="83"/>
      <c r="AK17" s="94"/>
      <c r="AL17" s="94"/>
      <c r="AM17" s="94"/>
      <c r="AN17" s="94"/>
    </row>
    <row r="18" spans="1:41" ht="27" customHeight="1">
      <c r="A18" s="28" t="s">
        <v>1</v>
      </c>
      <c r="B18" s="5" t="s">
        <v>12</v>
      </c>
      <c r="C18" s="103">
        <f>计数表!E35</f>
        <v>6.9011307188825227E-2</v>
      </c>
      <c r="D18" s="22">
        <f>IFERROR(AVERAGEIF(E18:AI18,"&lt;&gt;0"),0)</f>
        <v>6.841352557444004E-2</v>
      </c>
      <c r="E18" s="22">
        <f>IF(E12,E13/E12,0)</f>
        <v>5.6708860759493669E-2</v>
      </c>
      <c r="F18" s="22">
        <f>IF(F12,F13/F12,0)</f>
        <v>8.5522388059701498E-2</v>
      </c>
      <c r="G18" s="22">
        <f t="shared" ref="G18:AH18" si="4">IF(G12,G13/G12,0)</f>
        <v>7.198979591836735E-2</v>
      </c>
      <c r="H18" s="22">
        <f t="shared" si="4"/>
        <v>7.1586901763224187E-2</v>
      </c>
      <c r="I18" s="22">
        <f t="shared" si="4"/>
        <v>6.0257731958762883E-2</v>
      </c>
      <c r="J18" s="22">
        <f t="shared" si="4"/>
        <v>7.2319201995012475E-2</v>
      </c>
      <c r="K18" s="22">
        <f t="shared" si="4"/>
        <v>6.7189873417721521E-2</v>
      </c>
      <c r="L18" s="22">
        <f t="shared" si="4"/>
        <v>6.6465753424657534E-2</v>
      </c>
      <c r="M18" s="22">
        <f t="shared" si="4"/>
        <v>6.6048780487804881E-2</v>
      </c>
      <c r="N18" s="22">
        <f t="shared" si="4"/>
        <v>5.7323943661971834E-2</v>
      </c>
      <c r="O18" s="22">
        <f t="shared" si="4"/>
        <v>7.7135549872122761E-2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4"/>
        <v>0</v>
      </c>
      <c r="AA18" s="22">
        <f t="shared" si="4"/>
        <v>0</v>
      </c>
      <c r="AB18" s="22">
        <f t="shared" si="4"/>
        <v>0</v>
      </c>
      <c r="AC18" s="22">
        <f t="shared" si="4"/>
        <v>0</v>
      </c>
      <c r="AD18" s="22">
        <f t="shared" si="4"/>
        <v>0</v>
      </c>
      <c r="AE18" s="22">
        <f t="shared" si="4"/>
        <v>0</v>
      </c>
      <c r="AF18" s="22">
        <f t="shared" si="4"/>
        <v>0</v>
      </c>
      <c r="AG18" s="22">
        <f t="shared" si="4"/>
        <v>0</v>
      </c>
      <c r="AH18" s="22">
        <f t="shared" si="4"/>
        <v>0</v>
      </c>
    </row>
    <row r="19" spans="1:41" ht="28.5" customHeight="1">
      <c r="A19" s="28" t="s">
        <v>23</v>
      </c>
      <c r="B19" s="5" t="s">
        <v>13</v>
      </c>
      <c r="C19" s="7">
        <f>计数表!E44</f>
        <v>1.9576903392940386</v>
      </c>
      <c r="D19" s="63">
        <f>AVERAGE(E19:AH19)</f>
        <v>0.69024072355405808</v>
      </c>
      <c r="E19" s="20">
        <f>IF(E7,E12/E7,0)</f>
        <v>1.8246489283074649</v>
      </c>
      <c r="F19" s="20">
        <f t="shared" ref="F19:AH19" si="5">IF(F7,F12/F7,0)</f>
        <v>1.8615420236165778</v>
      </c>
      <c r="G19" s="20">
        <f t="shared" si="5"/>
        <v>1.8230014416593034</v>
      </c>
      <c r="H19" s="20">
        <f t="shared" si="5"/>
        <v>1.8424838724648442</v>
      </c>
      <c r="I19" s="20">
        <f t="shared" si="5"/>
        <v>1.8162243130646445</v>
      </c>
      <c r="J19" s="20">
        <f t="shared" si="5"/>
        <v>1.8541637767605308</v>
      </c>
      <c r="K19" s="20">
        <f t="shared" si="5"/>
        <v>1.8440709617180207</v>
      </c>
      <c r="L19" s="20">
        <f t="shared" si="5"/>
        <v>1.9658533958097699</v>
      </c>
      <c r="M19" s="20">
        <f t="shared" si="5"/>
        <v>1.9184876702072902</v>
      </c>
      <c r="N19" s="20">
        <f t="shared" si="5"/>
        <v>1.9662143450567711</v>
      </c>
      <c r="O19" s="20">
        <f t="shared" si="5"/>
        <v>1.9905309779565239</v>
      </c>
      <c r="P19" s="20">
        <f t="shared" si="5"/>
        <v>0</v>
      </c>
      <c r="Q19" s="20">
        <f t="shared" si="5"/>
        <v>0</v>
      </c>
      <c r="R19" s="20">
        <f t="shared" si="5"/>
        <v>0</v>
      </c>
      <c r="S19" s="20">
        <f t="shared" si="5"/>
        <v>0</v>
      </c>
      <c r="T19" s="20">
        <f t="shared" si="5"/>
        <v>0</v>
      </c>
      <c r="U19" s="20">
        <f t="shared" si="5"/>
        <v>0</v>
      </c>
      <c r="V19" s="20">
        <f t="shared" si="5"/>
        <v>0</v>
      </c>
      <c r="W19" s="20">
        <f t="shared" si="5"/>
        <v>0</v>
      </c>
      <c r="X19" s="20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0</v>
      </c>
      <c r="AD19" s="20">
        <f t="shared" si="5"/>
        <v>0</v>
      </c>
      <c r="AE19" s="20">
        <f t="shared" si="5"/>
        <v>0</v>
      </c>
      <c r="AF19" s="20">
        <f t="shared" si="5"/>
        <v>0</v>
      </c>
      <c r="AG19" s="20">
        <f t="shared" si="5"/>
        <v>0</v>
      </c>
      <c r="AH19" s="20">
        <f t="shared" si="5"/>
        <v>0</v>
      </c>
    </row>
    <row r="20" spans="1:41" ht="30.75" customHeight="1">
      <c r="A20" s="100" t="s">
        <v>22</v>
      </c>
      <c r="B20" s="5" t="s">
        <v>32</v>
      </c>
      <c r="C20" s="7">
        <f>MAX(D20,'3月份'!C20)</f>
        <v>1866</v>
      </c>
      <c r="D20" s="7">
        <f>MAX(E20:AH20)</f>
        <v>1866</v>
      </c>
      <c r="E20" s="64">
        <v>1689</v>
      </c>
      <c r="F20" s="64">
        <v>1688</v>
      </c>
      <c r="G20" s="64">
        <v>1687</v>
      </c>
      <c r="H20" s="64">
        <v>1687</v>
      </c>
      <c r="I20" s="64">
        <v>1685</v>
      </c>
      <c r="J20" s="64">
        <v>1688</v>
      </c>
      <c r="K20" s="64">
        <v>1686</v>
      </c>
      <c r="L20" s="64">
        <v>1682</v>
      </c>
      <c r="M20" s="64">
        <v>1803</v>
      </c>
      <c r="N20" s="64">
        <v>1806</v>
      </c>
      <c r="O20" s="64">
        <v>1866</v>
      </c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76"/>
    </row>
    <row r="21" spans="1:41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60"/>
      <c r="AI21" s="83"/>
      <c r="AJ21" s="83"/>
      <c r="AK21" s="94"/>
      <c r="AL21" s="94"/>
      <c r="AM21" s="94"/>
      <c r="AN21" s="94"/>
    </row>
    <row r="22" spans="1:41" s="21" customFormat="1" ht="27" customHeight="1">
      <c r="A22" s="91" t="s">
        <v>25</v>
      </c>
      <c r="B22" s="7" t="s">
        <v>57</v>
      </c>
      <c r="C22" s="7">
        <f>D22+'3月份'!C22</f>
        <v>1826000</v>
      </c>
      <c r="D22" s="7">
        <f>SUM(E22:AH22)</f>
        <v>223500</v>
      </c>
      <c r="E22" s="64">
        <v>20000</v>
      </c>
      <c r="F22" s="64">
        <v>20100</v>
      </c>
      <c r="G22" s="64">
        <v>19700</v>
      </c>
      <c r="H22" s="64">
        <v>20000</v>
      </c>
      <c r="I22" s="64">
        <v>19700</v>
      </c>
      <c r="J22" s="64">
        <v>20000</v>
      </c>
      <c r="K22" s="64">
        <v>19900</v>
      </c>
      <c r="L22" s="64">
        <v>22300</v>
      </c>
      <c r="M22" s="64">
        <v>20700</v>
      </c>
      <c r="N22" s="64">
        <v>21500</v>
      </c>
      <c r="O22" s="64">
        <v>19600</v>
      </c>
      <c r="P22" s="64"/>
      <c r="Q22" s="64"/>
      <c r="R22" s="64"/>
      <c r="S22" s="64"/>
      <c r="T22" s="64"/>
      <c r="U22" s="123"/>
      <c r="V22" s="123"/>
      <c r="W22" s="123"/>
      <c r="X22" s="76"/>
      <c r="Y22" s="123"/>
      <c r="Z22" s="123"/>
      <c r="AA22" s="123"/>
      <c r="AB22" s="123"/>
      <c r="AC22" s="123"/>
      <c r="AD22" s="64"/>
      <c r="AE22" s="64"/>
      <c r="AF22" s="64"/>
      <c r="AG22" s="64"/>
      <c r="AH22" s="76"/>
      <c r="AI22" s="86"/>
      <c r="AJ22" s="86"/>
      <c r="AK22" s="97"/>
      <c r="AL22" s="97"/>
      <c r="AM22" s="97"/>
      <c r="AN22" s="97"/>
    </row>
    <row r="23" spans="1:41" s="4" customFormat="1" ht="27" customHeight="1">
      <c r="A23" s="92" t="s">
        <v>26</v>
      </c>
      <c r="B23" s="3" t="s">
        <v>0</v>
      </c>
      <c r="C23" s="7">
        <f>D23+'3月份'!C23</f>
        <v>1930.15</v>
      </c>
      <c r="D23" s="7">
        <f>SUM(E23:AH23)</f>
        <v>264</v>
      </c>
      <c r="E23" s="64">
        <v>24</v>
      </c>
      <c r="F23" s="64">
        <v>24</v>
      </c>
      <c r="G23" s="64">
        <v>24</v>
      </c>
      <c r="H23" s="64">
        <v>24</v>
      </c>
      <c r="I23" s="64">
        <v>24</v>
      </c>
      <c r="J23" s="64">
        <v>24</v>
      </c>
      <c r="K23" s="64">
        <v>24</v>
      </c>
      <c r="L23" s="64">
        <v>24</v>
      </c>
      <c r="M23" s="64">
        <v>24</v>
      </c>
      <c r="N23" s="64">
        <v>24</v>
      </c>
      <c r="O23" s="64">
        <v>24</v>
      </c>
      <c r="P23" s="64"/>
      <c r="Q23" s="64"/>
      <c r="R23" s="64"/>
      <c r="S23" s="64"/>
      <c r="T23" s="64"/>
      <c r="U23" s="124"/>
      <c r="V23" s="124"/>
      <c r="W23" s="124"/>
      <c r="X23" s="76"/>
      <c r="Y23" s="76"/>
      <c r="Z23" s="76"/>
      <c r="AA23" s="124"/>
      <c r="AB23" s="124"/>
      <c r="AC23" s="124"/>
      <c r="AD23" s="64"/>
      <c r="AE23" s="64"/>
      <c r="AF23" s="64"/>
      <c r="AG23" s="64"/>
      <c r="AH23" s="64"/>
      <c r="AI23" s="87"/>
      <c r="AJ23" s="87"/>
      <c r="AK23" s="98"/>
      <c r="AL23" s="98"/>
      <c r="AM23" s="98"/>
      <c r="AN23" s="98"/>
    </row>
    <row r="24" spans="1:41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61"/>
      <c r="AI24" s="83"/>
      <c r="AJ24" s="83"/>
      <c r="AK24" s="94"/>
      <c r="AL24" s="94"/>
      <c r="AM24" s="94"/>
      <c r="AN24" s="94"/>
    </row>
    <row r="25" spans="1:41" s="21" customFormat="1" ht="27" customHeight="1">
      <c r="A25" s="91" t="s">
        <v>25</v>
      </c>
      <c r="B25" s="7" t="s">
        <v>57</v>
      </c>
      <c r="C25" s="7">
        <f>D25+'3月份'!C25</f>
        <v>1538900</v>
      </c>
      <c r="D25" s="7">
        <f>SUM(E25:AH25)</f>
        <v>212700</v>
      </c>
      <c r="E25" s="64">
        <v>19500</v>
      </c>
      <c r="F25" s="64">
        <v>20100</v>
      </c>
      <c r="G25" s="64">
        <v>19500</v>
      </c>
      <c r="H25" s="64">
        <v>19700</v>
      </c>
      <c r="I25" s="64">
        <v>19100</v>
      </c>
      <c r="J25" s="64">
        <v>20100</v>
      </c>
      <c r="K25" s="64">
        <v>19600</v>
      </c>
      <c r="L25" s="64">
        <v>14200</v>
      </c>
      <c r="M25" s="64">
        <v>20300</v>
      </c>
      <c r="N25" s="64">
        <v>21100</v>
      </c>
      <c r="O25" s="64">
        <v>19500</v>
      </c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86"/>
      <c r="AJ25" s="86"/>
      <c r="AK25" s="97"/>
      <c r="AL25" s="97"/>
      <c r="AM25" s="97"/>
      <c r="AN25" s="97"/>
    </row>
    <row r="26" spans="1:41" s="4" customFormat="1" ht="27" customHeight="1">
      <c r="A26" s="92" t="s">
        <v>26</v>
      </c>
      <c r="B26" s="3" t="s">
        <v>0</v>
      </c>
      <c r="C26" s="7">
        <f>D26+'3月份'!C26</f>
        <v>1690.6999999999998</v>
      </c>
      <c r="D26" s="7">
        <f>SUM(E26:AH26)</f>
        <v>257.39999999999998</v>
      </c>
      <c r="E26" s="64">
        <v>24</v>
      </c>
      <c r="F26" s="64">
        <v>24</v>
      </c>
      <c r="G26" s="64">
        <v>24</v>
      </c>
      <c r="H26" s="64">
        <v>24</v>
      </c>
      <c r="I26" s="64">
        <v>24</v>
      </c>
      <c r="J26" s="64">
        <v>24</v>
      </c>
      <c r="K26" s="64">
        <v>24</v>
      </c>
      <c r="L26" s="64">
        <v>17.399999999999999</v>
      </c>
      <c r="M26" s="64">
        <v>24</v>
      </c>
      <c r="N26" s="64">
        <v>24</v>
      </c>
      <c r="O26" s="64">
        <v>24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87"/>
      <c r="AJ26" s="87"/>
      <c r="AK26" s="98"/>
      <c r="AL26" s="98"/>
      <c r="AM26" s="98"/>
      <c r="AN26" s="98"/>
    </row>
    <row r="27" spans="1:41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78"/>
      <c r="AI27" s="89"/>
      <c r="AJ27" s="89"/>
      <c r="AK27" s="89"/>
      <c r="AL27" s="89"/>
      <c r="AM27" s="89"/>
      <c r="AN27" s="89"/>
      <c r="AO27" s="51"/>
    </row>
    <row r="28" spans="1:41" s="34" customFormat="1" ht="27" customHeight="1">
      <c r="A28" s="91" t="s">
        <v>55</v>
      </c>
      <c r="B28" s="6" t="s">
        <v>31</v>
      </c>
      <c r="C28" s="7">
        <f>D28+'3月份'!C28</f>
        <v>900.55</v>
      </c>
      <c r="D28" s="7">
        <f>SUM(E28:AH28)</f>
        <v>130.56</v>
      </c>
      <c r="E28" s="76">
        <v>13.42</v>
      </c>
      <c r="F28" s="76">
        <v>12.99</v>
      </c>
      <c r="G28" s="76">
        <v>13.15</v>
      </c>
      <c r="H28" s="76">
        <v>13.2</v>
      </c>
      <c r="I28" s="76">
        <v>13</v>
      </c>
      <c r="J28" s="76">
        <v>5.94</v>
      </c>
      <c r="K28" s="76">
        <v>12.16</v>
      </c>
      <c r="L28" s="76">
        <v>11.46</v>
      </c>
      <c r="M28" s="76">
        <v>10.87</v>
      </c>
      <c r="N28" s="76">
        <v>10.5</v>
      </c>
      <c r="O28" s="76">
        <v>13.87</v>
      </c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89"/>
      <c r="AJ28" s="89"/>
      <c r="AK28" s="89"/>
      <c r="AL28" s="89"/>
      <c r="AM28" s="89"/>
      <c r="AN28" s="89"/>
      <c r="AO28" s="35"/>
    </row>
    <row r="29" spans="1:41" s="34" customFormat="1" ht="27" customHeight="1">
      <c r="A29" s="92" t="s">
        <v>26</v>
      </c>
      <c r="B29" s="3" t="s">
        <v>0</v>
      </c>
      <c r="C29" s="7">
        <f>D29+'3月份'!C29</f>
        <v>2271.5500000000002</v>
      </c>
      <c r="D29" s="7">
        <f>SUM(E29:AH29)</f>
        <v>264</v>
      </c>
      <c r="E29" s="64">
        <v>24</v>
      </c>
      <c r="F29" s="64">
        <v>24</v>
      </c>
      <c r="G29" s="64">
        <v>24</v>
      </c>
      <c r="H29" s="64">
        <v>24</v>
      </c>
      <c r="I29" s="64">
        <v>24</v>
      </c>
      <c r="J29" s="64">
        <v>24</v>
      </c>
      <c r="K29" s="64">
        <v>24</v>
      </c>
      <c r="L29" s="64">
        <v>24</v>
      </c>
      <c r="M29" s="64">
        <v>24</v>
      </c>
      <c r="N29" s="64">
        <v>24</v>
      </c>
      <c r="O29" s="64">
        <v>24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89"/>
      <c r="AJ29" s="89"/>
      <c r="AK29" s="89"/>
      <c r="AL29" s="89"/>
      <c r="AM29" s="89"/>
      <c r="AN29" s="89"/>
      <c r="AO29" s="35"/>
    </row>
    <row r="30" spans="1:41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78"/>
      <c r="AI30" s="85"/>
      <c r="AJ30" s="85"/>
      <c r="AK30" s="96"/>
      <c r="AL30" s="96"/>
      <c r="AM30" s="96"/>
      <c r="AN30" s="96"/>
    </row>
    <row r="31" spans="1:41" ht="29.25" customHeight="1">
      <c r="A31" s="100" t="s">
        <v>9</v>
      </c>
      <c r="B31" s="6" t="s">
        <v>31</v>
      </c>
      <c r="C31" s="7">
        <f>D31+'3月份'!C31</f>
        <v>1601</v>
      </c>
      <c r="D31" s="7">
        <f>SUM(E31:AH31)</f>
        <v>0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/>
      <c r="Q31" s="64"/>
      <c r="R31" s="64"/>
      <c r="S31" s="64"/>
      <c r="T31" s="64"/>
      <c r="U31" s="76"/>
      <c r="V31" s="76"/>
      <c r="W31" s="76"/>
      <c r="X31" s="76"/>
      <c r="Y31" s="76"/>
      <c r="Z31" s="76"/>
      <c r="AA31" s="76"/>
      <c r="AB31" s="64"/>
      <c r="AC31" s="64"/>
      <c r="AD31" s="64"/>
      <c r="AE31" s="64"/>
      <c r="AF31" s="64"/>
      <c r="AG31" s="64"/>
      <c r="AH31" s="76"/>
    </row>
    <row r="32" spans="1:41" s="8" customFormat="1" ht="27" customHeight="1">
      <c r="A32" s="100" t="s">
        <v>3</v>
      </c>
      <c r="B32" s="6" t="s">
        <v>31</v>
      </c>
      <c r="C32" s="7">
        <f>D32+'3月份'!C32</f>
        <v>878</v>
      </c>
      <c r="D32" s="7">
        <f>SUM(E32:AH32)</f>
        <v>156</v>
      </c>
      <c r="E32" s="64">
        <v>15</v>
      </c>
      <c r="F32" s="64">
        <v>15</v>
      </c>
      <c r="G32" s="64">
        <v>14</v>
      </c>
      <c r="H32" s="64">
        <v>16</v>
      </c>
      <c r="I32" s="64">
        <v>15</v>
      </c>
      <c r="J32" s="64">
        <v>15</v>
      </c>
      <c r="K32" s="76">
        <v>13</v>
      </c>
      <c r="L32" s="76">
        <v>14</v>
      </c>
      <c r="M32" s="76">
        <v>15</v>
      </c>
      <c r="N32" s="76">
        <v>13</v>
      </c>
      <c r="O32" s="76">
        <v>11</v>
      </c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85"/>
      <c r="AJ32" s="85"/>
      <c r="AK32" s="96"/>
      <c r="AL32" s="96"/>
      <c r="AM32" s="96"/>
      <c r="AN32" s="96"/>
    </row>
    <row r="33" spans="1:40" s="37" customFormat="1" ht="50.1" customHeight="1" thickBot="1">
      <c r="A33" s="102" t="s">
        <v>27</v>
      </c>
      <c r="B33" s="80"/>
      <c r="C33" s="80"/>
      <c r="D33" s="80"/>
      <c r="E33" s="108" t="s">
        <v>134</v>
      </c>
      <c r="F33" s="108" t="s">
        <v>186</v>
      </c>
      <c r="G33" s="108" t="s">
        <v>187</v>
      </c>
      <c r="H33" s="108" t="s">
        <v>188</v>
      </c>
      <c r="I33" s="108" t="s">
        <v>189</v>
      </c>
      <c r="J33" s="108" t="s">
        <v>126</v>
      </c>
      <c r="K33" s="108" t="s">
        <v>129</v>
      </c>
      <c r="L33" s="108" t="s">
        <v>190</v>
      </c>
      <c r="M33" s="108" t="s">
        <v>191</v>
      </c>
      <c r="N33" s="108" t="s">
        <v>126</v>
      </c>
      <c r="O33" s="108" t="s">
        <v>129</v>
      </c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16"/>
      <c r="AI33" s="83"/>
      <c r="AJ33" s="83"/>
      <c r="AK33" s="94"/>
      <c r="AL33" s="94"/>
      <c r="AM33" s="94"/>
      <c r="AN33" s="94"/>
    </row>
    <row r="34" spans="1:40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</row>
    <row r="35" spans="1:40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88"/>
      <c r="AJ35" s="88"/>
      <c r="AK35" s="99"/>
      <c r="AL35" s="99"/>
      <c r="AM35" s="99"/>
      <c r="AN35" s="99"/>
    </row>
    <row r="36" spans="1:40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88"/>
      <c r="AJ36" s="88"/>
      <c r="AK36" s="99"/>
      <c r="AL36" s="99"/>
      <c r="AM36" s="99"/>
      <c r="AN36" s="99"/>
    </row>
    <row r="37" spans="1:40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88"/>
      <c r="AJ37" s="88"/>
      <c r="AK37" s="99"/>
      <c r="AL37" s="99"/>
      <c r="AM37" s="99"/>
      <c r="AN37" s="99"/>
    </row>
    <row r="38" spans="1:40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88"/>
      <c r="AJ38" s="88"/>
      <c r="AK38" s="99"/>
      <c r="AL38" s="99"/>
      <c r="AM38" s="99"/>
      <c r="AN38" s="99"/>
    </row>
    <row r="39" spans="1:40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88"/>
      <c r="AJ39" s="88"/>
      <c r="AK39" s="99"/>
      <c r="AL39" s="99"/>
      <c r="AM39" s="99"/>
      <c r="AN39" s="99"/>
    </row>
    <row r="40" spans="1:40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88"/>
      <c r="AJ40" s="88"/>
      <c r="AK40" s="99"/>
      <c r="AL40" s="99"/>
      <c r="AM40" s="99"/>
      <c r="AN40" s="99"/>
    </row>
    <row r="41" spans="1:40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</row>
    <row r="42" spans="1:40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</row>
    <row r="43" spans="1:40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</row>
    <row r="44" spans="1:40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</row>
    <row r="45" spans="1:40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</row>
    <row r="46" spans="1:40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</row>
    <row r="47" spans="1:40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</row>
    <row r="48" spans="1:40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</row>
    <row r="49" spans="1:34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</row>
    <row r="50" spans="1:34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</row>
    <row r="51" spans="1:34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</row>
    <row r="52" spans="1:34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</row>
    <row r="53" spans="1:34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</row>
    <row r="54" spans="1:34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</row>
    <row r="55" spans="1:34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</row>
    <row r="56" spans="1:34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</row>
    <row r="57" spans="1:34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</row>
    <row r="58" spans="1:34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</row>
    <row r="59" spans="1:34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</row>
    <row r="60" spans="1:34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</row>
    <row r="61" spans="1:34">
      <c r="AD61" s="19"/>
    </row>
    <row r="62" spans="1:34">
      <c r="AD62" s="19"/>
    </row>
    <row r="63" spans="1:34">
      <c r="AD63" s="19"/>
    </row>
    <row r="64" spans="1:34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5">
    <mergeCell ref="AH2:AH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H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8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356"/>
  <sheetViews>
    <sheetView zoomScale="90" zoomScaleNormal="90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F35" sqref="F35"/>
    </sheetView>
  </sheetViews>
  <sheetFormatPr defaultRowHeight="14.25"/>
  <cols>
    <col min="1" max="1" width="26" style="2" customWidth="1"/>
    <col min="2" max="2" width="7.5" style="17" bestFit="1" customWidth="1"/>
    <col min="3" max="3" width="16.25" style="17" customWidth="1"/>
    <col min="4" max="4" width="14" style="17" customWidth="1"/>
    <col min="5" max="5" width="11.625" style="14" customWidth="1"/>
    <col min="6" max="10" width="11.625" style="2" customWidth="1"/>
    <col min="11" max="15" width="11.625" style="18" customWidth="1"/>
    <col min="16" max="17" width="11.625" style="2" customWidth="1"/>
    <col min="18" max="18" width="11.625" style="18" customWidth="1"/>
    <col min="19" max="31" width="11.625" style="2" customWidth="1"/>
    <col min="32" max="32" width="11.625" style="18" customWidth="1"/>
    <col min="33" max="35" width="11.625" style="2" customWidth="1"/>
    <col min="36" max="37" width="9" style="83"/>
    <col min="38" max="41" width="9" style="94"/>
    <col min="42" max="16384" width="9" style="2"/>
  </cols>
  <sheetData>
    <row r="1" spans="1:41" ht="45.75" customHeight="1" thickBot="1">
      <c r="A1" s="146" t="s">
        <v>115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1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  <c r="AI2" s="144" t="s">
        <v>93</v>
      </c>
    </row>
    <row r="3" spans="1:41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</row>
    <row r="4" spans="1:41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56"/>
      <c r="AJ4" s="83"/>
      <c r="AK4" s="83"/>
      <c r="AL4" s="94"/>
      <c r="AM4" s="94"/>
      <c r="AN4" s="94"/>
      <c r="AO4" s="94"/>
    </row>
    <row r="5" spans="1:41" ht="27" customHeight="1">
      <c r="A5" s="31" t="s">
        <v>45</v>
      </c>
      <c r="B5" s="7" t="s">
        <v>58</v>
      </c>
      <c r="C5" s="7">
        <f>D5+'4月份'!C5</f>
        <v>1741138</v>
      </c>
      <c r="D5" s="7">
        <f>SUM(E5:AI5)</f>
        <v>0</v>
      </c>
      <c r="E5" s="7">
        <f>E6+E7</f>
        <v>0</v>
      </c>
      <c r="F5" s="7">
        <f t="shared" ref="F5:AI5" si="0">F6+F7</f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23">
        <f t="shared" si="0"/>
        <v>0</v>
      </c>
    </row>
    <row r="6" spans="1:41" ht="27" customHeight="1">
      <c r="A6" s="100" t="s">
        <v>2</v>
      </c>
      <c r="B6" s="7" t="s">
        <v>58</v>
      </c>
      <c r="C6" s="7">
        <f>D6+'4月份'!C6</f>
        <v>2881</v>
      </c>
      <c r="D6" s="7">
        <f>SUM(E6:AI6)</f>
        <v>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76"/>
    </row>
    <row r="7" spans="1:41" ht="27" customHeight="1">
      <c r="A7" s="100" t="s">
        <v>14</v>
      </c>
      <c r="B7" s="7" t="s">
        <v>58</v>
      </c>
      <c r="C7" s="7">
        <f>D7+'4月份'!C7</f>
        <v>1738257</v>
      </c>
      <c r="D7" s="7">
        <f>SUM(E7:AI7)</f>
        <v>0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76"/>
    </row>
    <row r="8" spans="1:41" ht="27" customHeight="1">
      <c r="A8" s="100" t="s">
        <v>21</v>
      </c>
      <c r="B8" s="7" t="s">
        <v>24</v>
      </c>
      <c r="C8" s="103">
        <f>计数表!F8</f>
        <v>0.53803000000000001</v>
      </c>
      <c r="D8" s="22">
        <f>IFERROR(AVERAGE(E8:AI8),0)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7"/>
    </row>
    <row r="9" spans="1:41" ht="27" customHeight="1">
      <c r="A9" s="100" t="s">
        <v>15</v>
      </c>
      <c r="B9" s="7" t="s">
        <v>24</v>
      </c>
      <c r="C9" s="103">
        <f>计数表!F17</f>
        <v>0.47041000000000005</v>
      </c>
      <c r="D9" s="22">
        <f t="shared" ref="D9:D10" si="1">IFERROR(AVERAGE(E9:AI9),0)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7"/>
    </row>
    <row r="10" spans="1:41" ht="27" customHeight="1">
      <c r="A10" s="100" t="s">
        <v>16</v>
      </c>
      <c r="B10" s="7" t="s">
        <v>24</v>
      </c>
      <c r="C10" s="103">
        <f>计数表!F26</f>
        <v>0.62744444444444436</v>
      </c>
      <c r="D10" s="22">
        <f t="shared" si="1"/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7"/>
    </row>
    <row r="11" spans="1:41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40"/>
      <c r="AI11" s="78"/>
      <c r="AJ11" s="84"/>
      <c r="AK11" s="84"/>
      <c r="AL11" s="95"/>
      <c r="AM11" s="95"/>
      <c r="AN11" s="95"/>
      <c r="AO11" s="95"/>
    </row>
    <row r="12" spans="1:41" ht="30" customHeight="1">
      <c r="A12" s="32" t="s">
        <v>28</v>
      </c>
      <c r="B12" s="7" t="s">
        <v>57</v>
      </c>
      <c r="C12" s="7">
        <f>D12+'4月份'!C12</f>
        <v>3364900</v>
      </c>
      <c r="D12" s="7">
        <f>SUM(E12:AI12)</f>
        <v>0</v>
      </c>
      <c r="E12" s="65">
        <f t="shared" ref="E12:AI12" si="2">E22+E25</f>
        <v>0</v>
      </c>
      <c r="F12" s="65">
        <f t="shared" si="2"/>
        <v>0</v>
      </c>
      <c r="G12" s="65">
        <f t="shared" si="2"/>
        <v>0</v>
      </c>
      <c r="H12" s="65">
        <f t="shared" si="2"/>
        <v>0</v>
      </c>
      <c r="I12" s="65">
        <f t="shared" si="2"/>
        <v>0</v>
      </c>
      <c r="J12" s="65">
        <f t="shared" si="2"/>
        <v>0</v>
      </c>
      <c r="K12" s="65">
        <f t="shared" si="2"/>
        <v>0</v>
      </c>
      <c r="L12" s="65">
        <f t="shared" si="2"/>
        <v>0</v>
      </c>
      <c r="M12" s="65">
        <f t="shared" si="2"/>
        <v>0</v>
      </c>
      <c r="N12" s="65">
        <f t="shared" si="2"/>
        <v>0</v>
      </c>
      <c r="O12" s="65">
        <f t="shared" si="2"/>
        <v>0</v>
      </c>
      <c r="P12" s="65">
        <f t="shared" si="2"/>
        <v>0</v>
      </c>
      <c r="Q12" s="65">
        <f t="shared" si="2"/>
        <v>0</v>
      </c>
      <c r="R12" s="65">
        <f t="shared" si="2"/>
        <v>0</v>
      </c>
      <c r="S12" s="65">
        <f t="shared" si="2"/>
        <v>0</v>
      </c>
      <c r="T12" s="65">
        <f t="shared" si="2"/>
        <v>0</v>
      </c>
      <c r="U12" s="65">
        <f t="shared" si="2"/>
        <v>0</v>
      </c>
      <c r="V12" s="65">
        <f t="shared" si="2"/>
        <v>0</v>
      </c>
      <c r="W12" s="65">
        <f t="shared" si="2"/>
        <v>0</v>
      </c>
      <c r="X12" s="65">
        <f t="shared" si="2"/>
        <v>0</v>
      </c>
      <c r="Y12" s="65">
        <f t="shared" si="2"/>
        <v>0</v>
      </c>
      <c r="Z12" s="65">
        <f t="shared" si="2"/>
        <v>0</v>
      </c>
      <c r="AA12" s="65">
        <f t="shared" si="2"/>
        <v>0</v>
      </c>
      <c r="AB12" s="65">
        <f t="shared" si="2"/>
        <v>0</v>
      </c>
      <c r="AC12" s="65">
        <f t="shared" si="2"/>
        <v>0</v>
      </c>
      <c r="AD12" s="65">
        <f t="shared" si="2"/>
        <v>0</v>
      </c>
      <c r="AE12" s="65">
        <f t="shared" si="2"/>
        <v>0</v>
      </c>
      <c r="AF12" s="7">
        <f t="shared" si="2"/>
        <v>0</v>
      </c>
      <c r="AG12" s="7">
        <f t="shared" si="2"/>
        <v>0</v>
      </c>
      <c r="AH12" s="7">
        <f t="shared" si="2"/>
        <v>0</v>
      </c>
      <c r="AI12" s="23">
        <f t="shared" si="2"/>
        <v>0</v>
      </c>
    </row>
    <row r="13" spans="1:41" s="8" customFormat="1" ht="30" customHeight="1">
      <c r="A13" s="26" t="s">
        <v>29</v>
      </c>
      <c r="B13" s="7" t="s">
        <v>57</v>
      </c>
      <c r="C13" s="7">
        <f>D13+'4月份'!C13</f>
        <v>230308</v>
      </c>
      <c r="D13" s="7">
        <f>SUM(E13:AI13)</f>
        <v>0</v>
      </c>
      <c r="E13" s="65">
        <f t="shared" ref="E13:AI13" si="3">E12-E14</f>
        <v>0</v>
      </c>
      <c r="F13" s="65">
        <f t="shared" si="3"/>
        <v>0</v>
      </c>
      <c r="G13" s="65">
        <f t="shared" si="3"/>
        <v>0</v>
      </c>
      <c r="H13" s="65">
        <f t="shared" si="3"/>
        <v>0</v>
      </c>
      <c r="I13" s="65">
        <f t="shared" si="3"/>
        <v>0</v>
      </c>
      <c r="J13" s="65">
        <f t="shared" si="3"/>
        <v>0</v>
      </c>
      <c r="K13" s="65">
        <f t="shared" si="3"/>
        <v>0</v>
      </c>
      <c r="L13" s="65">
        <f t="shared" si="3"/>
        <v>0</v>
      </c>
      <c r="M13" s="65">
        <f t="shared" si="3"/>
        <v>0</v>
      </c>
      <c r="N13" s="65">
        <f t="shared" si="3"/>
        <v>0</v>
      </c>
      <c r="O13" s="65">
        <f t="shared" si="3"/>
        <v>0</v>
      </c>
      <c r="P13" s="65">
        <f t="shared" si="3"/>
        <v>0</v>
      </c>
      <c r="Q13" s="65">
        <f t="shared" si="3"/>
        <v>0</v>
      </c>
      <c r="R13" s="65">
        <f t="shared" si="3"/>
        <v>0</v>
      </c>
      <c r="S13" s="65">
        <f t="shared" si="3"/>
        <v>0</v>
      </c>
      <c r="T13" s="65">
        <f t="shared" si="3"/>
        <v>0</v>
      </c>
      <c r="U13" s="65">
        <f t="shared" si="3"/>
        <v>0</v>
      </c>
      <c r="V13" s="65">
        <f t="shared" si="3"/>
        <v>0</v>
      </c>
      <c r="W13" s="65">
        <f t="shared" si="3"/>
        <v>0</v>
      </c>
      <c r="X13" s="65">
        <f t="shared" si="3"/>
        <v>0</v>
      </c>
      <c r="Y13" s="65">
        <f t="shared" si="3"/>
        <v>0</v>
      </c>
      <c r="Z13" s="65">
        <f t="shared" si="3"/>
        <v>0</v>
      </c>
      <c r="AA13" s="65">
        <f t="shared" si="3"/>
        <v>0</v>
      </c>
      <c r="AB13" s="65">
        <f t="shared" si="3"/>
        <v>0</v>
      </c>
      <c r="AC13" s="65">
        <f t="shared" si="3"/>
        <v>0</v>
      </c>
      <c r="AD13" s="65">
        <f t="shared" si="3"/>
        <v>0</v>
      </c>
      <c r="AE13" s="65">
        <f t="shared" si="3"/>
        <v>0</v>
      </c>
      <c r="AF13" s="65">
        <f t="shared" si="3"/>
        <v>0</v>
      </c>
      <c r="AG13" s="65">
        <f t="shared" si="3"/>
        <v>0</v>
      </c>
      <c r="AH13" s="65">
        <f t="shared" si="3"/>
        <v>0</v>
      </c>
      <c r="AI13" s="79">
        <f t="shared" si="3"/>
        <v>0</v>
      </c>
      <c r="AJ13" s="85"/>
      <c r="AK13" s="85"/>
      <c r="AL13" s="96"/>
      <c r="AM13" s="96"/>
      <c r="AN13" s="96"/>
      <c r="AO13" s="96"/>
    </row>
    <row r="14" spans="1:41" s="8" customFormat="1" ht="27" customHeight="1">
      <c r="A14" s="101" t="s">
        <v>30</v>
      </c>
      <c r="B14" s="7" t="s">
        <v>57</v>
      </c>
      <c r="C14" s="7">
        <f>D14+'4月份'!C14</f>
        <v>3134592</v>
      </c>
      <c r="D14" s="7">
        <f>SUM(E14:AI14)</f>
        <v>0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85"/>
      <c r="AK14" s="85"/>
      <c r="AL14" s="96"/>
      <c r="AM14" s="96"/>
      <c r="AN14" s="96"/>
      <c r="AO14" s="96"/>
    </row>
    <row r="15" spans="1:41" s="8" customFormat="1" ht="27" customHeight="1">
      <c r="A15" s="101" t="s">
        <v>98</v>
      </c>
      <c r="B15" s="7" t="s">
        <v>57</v>
      </c>
      <c r="C15" s="7">
        <f>D15+'4月份'!C15</f>
        <v>318976</v>
      </c>
      <c r="D15" s="7">
        <f>SUM(E15:AI15)</f>
        <v>0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76"/>
      <c r="AJ15" s="85"/>
      <c r="AK15" s="85"/>
      <c r="AL15" s="96"/>
      <c r="AM15" s="96"/>
      <c r="AN15" s="96"/>
      <c r="AO15" s="96"/>
    </row>
    <row r="16" spans="1:41" s="8" customFormat="1" ht="27" customHeight="1">
      <c r="A16" s="101" t="s">
        <v>99</v>
      </c>
      <c r="B16" s="7" t="s">
        <v>57</v>
      </c>
      <c r="C16" s="7">
        <f>D16+'4月份'!C16</f>
        <v>756</v>
      </c>
      <c r="D16" s="7">
        <f>SUM(E16:AI16)</f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121"/>
      <c r="AJ16" s="85"/>
      <c r="AK16" s="85"/>
      <c r="AL16" s="96"/>
      <c r="AM16" s="96"/>
      <c r="AN16" s="96"/>
      <c r="AO16" s="96"/>
    </row>
    <row r="17" spans="1:42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58"/>
      <c r="AJ17" s="83"/>
      <c r="AK17" s="83"/>
      <c r="AL17" s="94"/>
      <c r="AM17" s="94"/>
      <c r="AN17" s="94"/>
      <c r="AO17" s="94"/>
    </row>
    <row r="18" spans="1:42" ht="27" customHeight="1">
      <c r="A18" s="28" t="s">
        <v>1</v>
      </c>
      <c r="B18" s="5" t="s">
        <v>12</v>
      </c>
      <c r="C18" s="103">
        <f>计数表!F35</f>
        <v>6.9011307188825227E-2</v>
      </c>
      <c r="D18" s="22">
        <f>IFERROR(AVERAGEIF(E18:AI18,"&lt;&gt;0"),0)</f>
        <v>0</v>
      </c>
      <c r="E18" s="22">
        <f>IF(E12,E13/E12,0)</f>
        <v>0</v>
      </c>
      <c r="F18" s="22">
        <f>IF(F12,F13/F12,0)</f>
        <v>0</v>
      </c>
      <c r="G18" s="22">
        <f t="shared" ref="G18:AI18" si="4">IF(G12,G13/G12,0)</f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2">
        <f t="shared" si="4"/>
        <v>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4"/>
        <v>0</v>
      </c>
      <c r="AA18" s="22">
        <f t="shared" si="4"/>
        <v>0</v>
      </c>
      <c r="AB18" s="22">
        <f t="shared" si="4"/>
        <v>0</v>
      </c>
      <c r="AC18" s="22">
        <f t="shared" si="4"/>
        <v>0</v>
      </c>
      <c r="AD18" s="22">
        <f t="shared" si="4"/>
        <v>0</v>
      </c>
      <c r="AE18" s="22">
        <f t="shared" si="4"/>
        <v>0</v>
      </c>
      <c r="AF18" s="22">
        <f t="shared" si="4"/>
        <v>0</v>
      </c>
      <c r="AG18" s="22">
        <f t="shared" si="4"/>
        <v>0</v>
      </c>
      <c r="AH18" s="22">
        <f t="shared" si="4"/>
        <v>0</v>
      </c>
      <c r="AI18" s="22">
        <f t="shared" si="4"/>
        <v>0</v>
      </c>
    </row>
    <row r="19" spans="1:42" ht="28.5" customHeight="1">
      <c r="A19" s="28" t="s">
        <v>23</v>
      </c>
      <c r="B19" s="5" t="s">
        <v>13</v>
      </c>
      <c r="C19" s="7">
        <f>计数表!F44</f>
        <v>1.9576903392940386</v>
      </c>
      <c r="D19" s="63">
        <f>AVERAGE(E19:AI19)</f>
        <v>0</v>
      </c>
      <c r="E19" s="20">
        <f>IF(E7,E12/E7,0)</f>
        <v>0</v>
      </c>
      <c r="F19" s="20">
        <f t="shared" ref="F19:AI19" si="5">IF(F7,F12/F7,0)</f>
        <v>0</v>
      </c>
      <c r="G19" s="20">
        <f t="shared" si="5"/>
        <v>0</v>
      </c>
      <c r="H19" s="20">
        <f t="shared" si="5"/>
        <v>0</v>
      </c>
      <c r="I19" s="20">
        <f t="shared" si="5"/>
        <v>0</v>
      </c>
      <c r="J19" s="20">
        <f t="shared" si="5"/>
        <v>0</v>
      </c>
      <c r="K19" s="20">
        <f t="shared" si="5"/>
        <v>0</v>
      </c>
      <c r="L19" s="20">
        <f t="shared" si="5"/>
        <v>0</v>
      </c>
      <c r="M19" s="20">
        <f t="shared" si="5"/>
        <v>0</v>
      </c>
      <c r="N19" s="20">
        <f t="shared" si="5"/>
        <v>0</v>
      </c>
      <c r="O19" s="20">
        <f t="shared" si="5"/>
        <v>0</v>
      </c>
      <c r="P19" s="20">
        <f t="shared" si="5"/>
        <v>0</v>
      </c>
      <c r="Q19" s="20">
        <f t="shared" si="5"/>
        <v>0</v>
      </c>
      <c r="R19" s="20">
        <f t="shared" si="5"/>
        <v>0</v>
      </c>
      <c r="S19" s="20">
        <f t="shared" si="5"/>
        <v>0</v>
      </c>
      <c r="T19" s="20">
        <f t="shared" si="5"/>
        <v>0</v>
      </c>
      <c r="U19" s="20">
        <f t="shared" si="5"/>
        <v>0</v>
      </c>
      <c r="V19" s="20">
        <f t="shared" si="5"/>
        <v>0</v>
      </c>
      <c r="W19" s="20">
        <f t="shared" si="5"/>
        <v>0</v>
      </c>
      <c r="X19" s="20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0</v>
      </c>
      <c r="AD19" s="20">
        <f t="shared" si="5"/>
        <v>0</v>
      </c>
      <c r="AE19" s="20">
        <f t="shared" si="5"/>
        <v>0</v>
      </c>
      <c r="AF19" s="20">
        <f t="shared" si="5"/>
        <v>0</v>
      </c>
      <c r="AG19" s="20">
        <f t="shared" si="5"/>
        <v>0</v>
      </c>
      <c r="AH19" s="20">
        <f t="shared" si="5"/>
        <v>0</v>
      </c>
      <c r="AI19" s="20">
        <f t="shared" si="5"/>
        <v>0</v>
      </c>
    </row>
    <row r="20" spans="1:42" ht="30.75" customHeight="1">
      <c r="A20" s="100" t="s">
        <v>22</v>
      </c>
      <c r="B20" s="5" t="s">
        <v>32</v>
      </c>
      <c r="C20" s="7">
        <f>MAX(D20,'4月份'!C20)</f>
        <v>1866</v>
      </c>
      <c r="D20" s="7">
        <f>MAX(E20:AI20)</f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64"/>
    </row>
    <row r="21" spans="1:42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60"/>
      <c r="AJ21" s="83"/>
      <c r="AK21" s="83"/>
      <c r="AL21" s="94"/>
      <c r="AM21" s="94"/>
      <c r="AN21" s="94"/>
      <c r="AO21" s="94"/>
    </row>
    <row r="22" spans="1:42" s="21" customFormat="1" ht="27" customHeight="1">
      <c r="A22" s="91" t="s">
        <v>25</v>
      </c>
      <c r="B22" s="7" t="s">
        <v>57</v>
      </c>
      <c r="C22" s="7">
        <f>D22+'4月份'!C22</f>
        <v>1826000</v>
      </c>
      <c r="D22" s="7">
        <f>SUM(E22:AI22)</f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76"/>
      <c r="AJ22" s="86"/>
      <c r="AK22" s="86"/>
      <c r="AL22" s="97"/>
      <c r="AM22" s="97"/>
      <c r="AN22" s="97"/>
      <c r="AO22" s="97"/>
    </row>
    <row r="23" spans="1:42" s="4" customFormat="1" ht="27" customHeight="1">
      <c r="A23" s="92" t="s">
        <v>26</v>
      </c>
      <c r="B23" s="3" t="s">
        <v>0</v>
      </c>
      <c r="C23" s="7">
        <f>D23+'4月份'!C23</f>
        <v>1930.15</v>
      </c>
      <c r="D23" s="7">
        <f>SUM(E23:AI23)</f>
        <v>0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87"/>
      <c r="AK23" s="87"/>
      <c r="AL23" s="98"/>
      <c r="AM23" s="98"/>
      <c r="AN23" s="98"/>
      <c r="AO23" s="98"/>
    </row>
    <row r="24" spans="1:42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61"/>
      <c r="AJ24" s="83"/>
      <c r="AK24" s="83"/>
      <c r="AL24" s="94"/>
      <c r="AM24" s="94"/>
      <c r="AN24" s="94"/>
      <c r="AO24" s="94"/>
    </row>
    <row r="25" spans="1:42" s="21" customFormat="1" ht="27" customHeight="1">
      <c r="A25" s="91" t="s">
        <v>25</v>
      </c>
      <c r="B25" s="7" t="s">
        <v>57</v>
      </c>
      <c r="C25" s="7">
        <f>D25+'4月份'!C25</f>
        <v>1538900</v>
      </c>
      <c r="D25" s="7">
        <f>SUM(E25:AI25)</f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76"/>
      <c r="AJ25" s="86"/>
      <c r="AK25" s="86"/>
      <c r="AL25" s="97"/>
      <c r="AM25" s="97"/>
      <c r="AN25" s="97"/>
      <c r="AO25" s="97"/>
    </row>
    <row r="26" spans="1:42" s="4" customFormat="1" ht="27" customHeight="1">
      <c r="A26" s="92" t="s">
        <v>26</v>
      </c>
      <c r="B26" s="3" t="s">
        <v>0</v>
      </c>
      <c r="C26" s="7">
        <f>D26+'4月份'!C26</f>
        <v>1690.6999999999998</v>
      </c>
      <c r="D26" s="7">
        <f>SUM(E26:AI26)</f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87"/>
      <c r="AK26" s="87"/>
      <c r="AL26" s="98"/>
      <c r="AM26" s="98"/>
      <c r="AN26" s="98"/>
      <c r="AO26" s="98"/>
    </row>
    <row r="27" spans="1:42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40"/>
      <c r="AI27" s="78"/>
      <c r="AJ27" s="89"/>
      <c r="AK27" s="89"/>
      <c r="AL27" s="89"/>
      <c r="AM27" s="89"/>
      <c r="AN27" s="89"/>
      <c r="AO27" s="89"/>
      <c r="AP27" s="51"/>
    </row>
    <row r="28" spans="1:42" s="34" customFormat="1" ht="27" customHeight="1">
      <c r="A28" s="91" t="s">
        <v>55</v>
      </c>
      <c r="B28" s="6" t="s">
        <v>31</v>
      </c>
      <c r="C28" s="7">
        <f>D28+'4月份'!C28</f>
        <v>900.55</v>
      </c>
      <c r="D28" s="7">
        <f>SUM(E28:AI28)</f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89"/>
      <c r="AK28" s="89"/>
      <c r="AL28" s="89"/>
      <c r="AM28" s="89"/>
      <c r="AN28" s="89"/>
      <c r="AO28" s="89"/>
      <c r="AP28" s="35"/>
    </row>
    <row r="29" spans="1:42" s="34" customFormat="1" ht="27" customHeight="1">
      <c r="A29" s="92" t="s">
        <v>26</v>
      </c>
      <c r="B29" s="3" t="s">
        <v>0</v>
      </c>
      <c r="C29" s="7">
        <f>D29+'4月份'!C29</f>
        <v>2271.5500000000002</v>
      </c>
      <c r="D29" s="7">
        <f>SUM(E29:AI29)</f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89"/>
      <c r="AK29" s="89"/>
      <c r="AL29" s="89"/>
      <c r="AM29" s="89"/>
      <c r="AN29" s="89"/>
      <c r="AO29" s="89"/>
      <c r="AP29" s="35"/>
    </row>
    <row r="30" spans="1:42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40"/>
      <c r="AI30" s="78"/>
      <c r="AJ30" s="85"/>
      <c r="AK30" s="85"/>
      <c r="AL30" s="96"/>
      <c r="AM30" s="96"/>
      <c r="AN30" s="96"/>
      <c r="AO30" s="96"/>
    </row>
    <row r="31" spans="1:42" ht="29.25" customHeight="1">
      <c r="A31" s="100" t="s">
        <v>9</v>
      </c>
      <c r="B31" s="6" t="s">
        <v>31</v>
      </c>
      <c r="C31" s="7">
        <f>D31+'4月份'!C31</f>
        <v>1601</v>
      </c>
      <c r="D31" s="7">
        <f>SUM(E31:AI31)</f>
        <v>0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</row>
    <row r="32" spans="1:42" s="8" customFormat="1" ht="27" customHeight="1">
      <c r="A32" s="100" t="s">
        <v>3</v>
      </c>
      <c r="B32" s="6" t="s">
        <v>31</v>
      </c>
      <c r="C32" s="7">
        <f>D32+'4月份'!C32</f>
        <v>878</v>
      </c>
      <c r="D32" s="7">
        <f>SUM(E32:AI32)</f>
        <v>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85"/>
      <c r="AK32" s="85"/>
      <c r="AL32" s="96"/>
      <c r="AM32" s="96"/>
      <c r="AN32" s="96"/>
      <c r="AO32" s="96"/>
    </row>
    <row r="33" spans="1:41" s="37" customFormat="1" ht="50.1" customHeight="1" thickBot="1">
      <c r="A33" s="102" t="s">
        <v>27</v>
      </c>
      <c r="B33" s="80"/>
      <c r="C33" s="80"/>
      <c r="D33" s="8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16"/>
      <c r="AJ33" s="83"/>
      <c r="AK33" s="83"/>
      <c r="AL33" s="94"/>
      <c r="AM33" s="94"/>
      <c r="AN33" s="94"/>
      <c r="AO33" s="94"/>
    </row>
    <row r="34" spans="1:41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  <c r="AI34" s="10"/>
    </row>
    <row r="35" spans="1:41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66"/>
      <c r="AJ35" s="88"/>
      <c r="AK35" s="88"/>
      <c r="AL35" s="99"/>
      <c r="AM35" s="99"/>
      <c r="AN35" s="99"/>
      <c r="AO35" s="99"/>
    </row>
    <row r="36" spans="1:41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66"/>
      <c r="AJ36" s="88"/>
      <c r="AK36" s="88"/>
      <c r="AL36" s="99"/>
      <c r="AM36" s="99"/>
      <c r="AN36" s="99"/>
      <c r="AO36" s="99"/>
    </row>
    <row r="37" spans="1:41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71"/>
      <c r="AJ37" s="88"/>
      <c r="AK37" s="88"/>
      <c r="AL37" s="99"/>
      <c r="AM37" s="99"/>
      <c r="AN37" s="99"/>
      <c r="AO37" s="99"/>
    </row>
    <row r="38" spans="1:41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71"/>
      <c r="AJ38" s="88"/>
      <c r="AK38" s="88"/>
      <c r="AL38" s="99"/>
      <c r="AM38" s="99"/>
      <c r="AN38" s="99"/>
      <c r="AO38" s="99"/>
    </row>
    <row r="39" spans="1:41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71"/>
      <c r="AJ39" s="88"/>
      <c r="AK39" s="88"/>
      <c r="AL39" s="99"/>
      <c r="AM39" s="99"/>
      <c r="AN39" s="99"/>
      <c r="AO39" s="99"/>
    </row>
    <row r="40" spans="1:41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71"/>
      <c r="AJ40" s="88"/>
      <c r="AK40" s="88"/>
      <c r="AL40" s="99"/>
      <c r="AM40" s="99"/>
      <c r="AN40" s="99"/>
      <c r="AO40" s="99"/>
    </row>
    <row r="41" spans="1:41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  <c r="AI41" s="13"/>
    </row>
    <row r="42" spans="1:41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  <c r="AI42" s="13"/>
    </row>
    <row r="43" spans="1:41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  <c r="AI43" s="13"/>
    </row>
    <row r="44" spans="1:41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  <c r="AI44" s="13"/>
    </row>
    <row r="45" spans="1:41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  <c r="AI45" s="13"/>
    </row>
    <row r="46" spans="1:41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  <c r="AI46" s="13"/>
    </row>
    <row r="47" spans="1:41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  <c r="AI47" s="13"/>
    </row>
    <row r="48" spans="1:41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  <c r="AI48" s="13"/>
    </row>
    <row r="49" spans="1:35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  <c r="AI49" s="13"/>
    </row>
    <row r="50" spans="1:35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  <c r="AI50" s="13"/>
    </row>
    <row r="51" spans="1:35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  <c r="AI51" s="13"/>
    </row>
    <row r="52" spans="1:35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  <c r="AI52" s="13"/>
    </row>
    <row r="53" spans="1:35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  <c r="AI53" s="13"/>
    </row>
    <row r="54" spans="1:35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  <c r="AI54" s="13"/>
    </row>
    <row r="55" spans="1:35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  <c r="AI55" s="13"/>
    </row>
    <row r="56" spans="1:35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  <c r="AI56" s="13"/>
    </row>
    <row r="57" spans="1:35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  <c r="AI57" s="13"/>
    </row>
    <row r="58" spans="1:35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  <c r="AI58" s="13"/>
    </row>
    <row r="59" spans="1:35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  <c r="AI59" s="13"/>
    </row>
    <row r="60" spans="1:35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  <c r="AI60" s="13"/>
    </row>
    <row r="61" spans="1:35">
      <c r="AD61" s="19"/>
    </row>
    <row r="62" spans="1:35">
      <c r="AD62" s="19"/>
    </row>
    <row r="63" spans="1:35">
      <c r="AD63" s="19"/>
    </row>
    <row r="64" spans="1:35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6">
    <mergeCell ref="AH2:AH3"/>
    <mergeCell ref="AI2:AI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I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7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356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H10" sqref="E6:AH10"/>
    </sheetView>
  </sheetViews>
  <sheetFormatPr defaultRowHeight="14.25"/>
  <cols>
    <col min="1" max="1" width="26" style="2" customWidth="1"/>
    <col min="2" max="2" width="7.5" style="17" bestFit="1" customWidth="1"/>
    <col min="3" max="3" width="16.5" style="17" customWidth="1"/>
    <col min="4" max="4" width="10.5" style="17" bestFit="1" customWidth="1"/>
    <col min="5" max="5" width="11.625" style="14" customWidth="1"/>
    <col min="6" max="10" width="11.625" style="2" customWidth="1"/>
    <col min="11" max="15" width="11.625" style="18" customWidth="1"/>
    <col min="16" max="17" width="11.625" style="2" customWidth="1"/>
    <col min="18" max="18" width="11.625" style="18" customWidth="1"/>
    <col min="19" max="31" width="11.625" style="2" customWidth="1"/>
    <col min="32" max="32" width="11.625" style="18" customWidth="1"/>
    <col min="33" max="34" width="11.625" style="2" customWidth="1"/>
    <col min="35" max="36" width="9" style="83"/>
    <col min="37" max="40" width="9" style="94"/>
    <col min="41" max="16384" width="9" style="2"/>
  </cols>
  <sheetData>
    <row r="1" spans="1:40" ht="45.75" customHeight="1" thickBot="1">
      <c r="A1" s="146" t="s">
        <v>116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</row>
    <row r="2" spans="1:40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</row>
    <row r="3" spans="1:40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40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56"/>
      <c r="AI4" s="83"/>
      <c r="AJ4" s="83"/>
      <c r="AK4" s="94"/>
      <c r="AL4" s="94"/>
      <c r="AM4" s="94"/>
      <c r="AN4" s="94"/>
    </row>
    <row r="5" spans="1:40" ht="27" customHeight="1">
      <c r="A5" s="31" t="s">
        <v>45</v>
      </c>
      <c r="B5" s="7" t="s">
        <v>58</v>
      </c>
      <c r="C5" s="7">
        <f>D5+'5月份'!C5</f>
        <v>1741138</v>
      </c>
      <c r="D5" s="7">
        <f>SUM(E5:AH5)</f>
        <v>0</v>
      </c>
      <c r="E5" s="7">
        <f>E6+E7</f>
        <v>0</v>
      </c>
      <c r="F5" s="7">
        <f t="shared" ref="F5:AH5" si="0">F6+F7</f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23">
        <f t="shared" si="0"/>
        <v>0</v>
      </c>
    </row>
    <row r="6" spans="1:40" ht="27" customHeight="1">
      <c r="A6" s="100" t="s">
        <v>2</v>
      </c>
      <c r="B6" s="7" t="s">
        <v>58</v>
      </c>
      <c r="C6" s="7">
        <f>D6+'5月份'!C6</f>
        <v>2881</v>
      </c>
      <c r="D6" s="7">
        <f>SUM(E6:AH6)</f>
        <v>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76"/>
    </row>
    <row r="7" spans="1:40" ht="27" customHeight="1">
      <c r="A7" s="100" t="s">
        <v>14</v>
      </c>
      <c r="B7" s="7" t="s">
        <v>58</v>
      </c>
      <c r="C7" s="7">
        <f>D7+'5月份'!C7</f>
        <v>1738257</v>
      </c>
      <c r="D7" s="7">
        <f>SUM(E7:AH7)</f>
        <v>0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76"/>
    </row>
    <row r="8" spans="1:40" ht="27" customHeight="1">
      <c r="A8" s="100" t="s">
        <v>21</v>
      </c>
      <c r="B8" s="7" t="s">
        <v>24</v>
      </c>
      <c r="C8" s="103">
        <f>计数表!G8</f>
        <v>0.53803000000000001</v>
      </c>
      <c r="D8" s="22">
        <f>IFERROR(AVERAGE(E8:AH8),0)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7"/>
    </row>
    <row r="9" spans="1:40" ht="27" customHeight="1">
      <c r="A9" s="100" t="s">
        <v>15</v>
      </c>
      <c r="B9" s="7" t="s">
        <v>24</v>
      </c>
      <c r="C9" s="103">
        <f>计数表!G17</f>
        <v>0.47041000000000005</v>
      </c>
      <c r="D9" s="22">
        <f t="shared" ref="D9:D10" si="1">IFERROR(AVERAGE(E9:AH9),0)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7"/>
    </row>
    <row r="10" spans="1:40" ht="27" customHeight="1">
      <c r="A10" s="100" t="s">
        <v>16</v>
      </c>
      <c r="B10" s="7" t="s">
        <v>24</v>
      </c>
      <c r="C10" s="103">
        <f>计数表!G26</f>
        <v>0.62744444444444436</v>
      </c>
      <c r="D10" s="22">
        <f t="shared" si="1"/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7"/>
    </row>
    <row r="11" spans="1:40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78"/>
      <c r="AI11" s="84"/>
      <c r="AJ11" s="84"/>
      <c r="AK11" s="95"/>
      <c r="AL11" s="95"/>
      <c r="AM11" s="95"/>
      <c r="AN11" s="95"/>
    </row>
    <row r="12" spans="1:40" ht="30" customHeight="1">
      <c r="A12" s="32" t="s">
        <v>28</v>
      </c>
      <c r="B12" s="7" t="s">
        <v>57</v>
      </c>
      <c r="C12" s="7">
        <f>D12+'5月份'!C12</f>
        <v>3364900</v>
      </c>
      <c r="D12" s="7">
        <f>SUM(E12:AH12)</f>
        <v>0</v>
      </c>
      <c r="E12" s="65">
        <f t="shared" ref="E12:AH12" si="2">E22+E25</f>
        <v>0</v>
      </c>
      <c r="F12" s="65">
        <f t="shared" si="2"/>
        <v>0</v>
      </c>
      <c r="G12" s="65">
        <f t="shared" si="2"/>
        <v>0</v>
      </c>
      <c r="H12" s="65">
        <f t="shared" si="2"/>
        <v>0</v>
      </c>
      <c r="I12" s="65">
        <f t="shared" si="2"/>
        <v>0</v>
      </c>
      <c r="J12" s="65">
        <f t="shared" si="2"/>
        <v>0</v>
      </c>
      <c r="K12" s="65">
        <f t="shared" si="2"/>
        <v>0</v>
      </c>
      <c r="L12" s="65">
        <f t="shared" si="2"/>
        <v>0</v>
      </c>
      <c r="M12" s="65">
        <f t="shared" si="2"/>
        <v>0</v>
      </c>
      <c r="N12" s="65">
        <f t="shared" si="2"/>
        <v>0</v>
      </c>
      <c r="O12" s="65">
        <f t="shared" si="2"/>
        <v>0</v>
      </c>
      <c r="P12" s="65">
        <f t="shared" si="2"/>
        <v>0</v>
      </c>
      <c r="Q12" s="65">
        <f t="shared" si="2"/>
        <v>0</v>
      </c>
      <c r="R12" s="65">
        <f t="shared" si="2"/>
        <v>0</v>
      </c>
      <c r="S12" s="65">
        <f t="shared" si="2"/>
        <v>0</v>
      </c>
      <c r="T12" s="65">
        <f t="shared" si="2"/>
        <v>0</v>
      </c>
      <c r="U12" s="65">
        <f t="shared" si="2"/>
        <v>0</v>
      </c>
      <c r="V12" s="65">
        <f t="shared" si="2"/>
        <v>0</v>
      </c>
      <c r="W12" s="65">
        <f t="shared" si="2"/>
        <v>0</v>
      </c>
      <c r="X12" s="65">
        <f t="shared" si="2"/>
        <v>0</v>
      </c>
      <c r="Y12" s="65">
        <f t="shared" si="2"/>
        <v>0</v>
      </c>
      <c r="Z12" s="65">
        <f t="shared" si="2"/>
        <v>0</v>
      </c>
      <c r="AA12" s="65">
        <f t="shared" si="2"/>
        <v>0</v>
      </c>
      <c r="AB12" s="65">
        <f t="shared" si="2"/>
        <v>0</v>
      </c>
      <c r="AC12" s="65">
        <f t="shared" si="2"/>
        <v>0</v>
      </c>
      <c r="AD12" s="65">
        <f t="shared" si="2"/>
        <v>0</v>
      </c>
      <c r="AE12" s="65">
        <f t="shared" si="2"/>
        <v>0</v>
      </c>
      <c r="AF12" s="7">
        <f t="shared" si="2"/>
        <v>0</v>
      </c>
      <c r="AG12" s="7">
        <f t="shared" si="2"/>
        <v>0</v>
      </c>
      <c r="AH12" s="23">
        <f t="shared" si="2"/>
        <v>0</v>
      </c>
    </row>
    <row r="13" spans="1:40" s="8" customFormat="1" ht="30" customHeight="1">
      <c r="A13" s="26" t="s">
        <v>29</v>
      </c>
      <c r="B13" s="7" t="s">
        <v>57</v>
      </c>
      <c r="C13" s="7">
        <f>D13+'5月份'!C13</f>
        <v>230308</v>
      </c>
      <c r="D13" s="7">
        <f>SUM(E13:AH13)</f>
        <v>0</v>
      </c>
      <c r="E13" s="65">
        <f t="shared" ref="E13:AH13" si="3">E12-E14</f>
        <v>0</v>
      </c>
      <c r="F13" s="65">
        <f t="shared" si="3"/>
        <v>0</v>
      </c>
      <c r="G13" s="65">
        <f t="shared" si="3"/>
        <v>0</v>
      </c>
      <c r="H13" s="65">
        <f t="shared" si="3"/>
        <v>0</v>
      </c>
      <c r="I13" s="65">
        <f t="shared" si="3"/>
        <v>0</v>
      </c>
      <c r="J13" s="65">
        <f t="shared" si="3"/>
        <v>0</v>
      </c>
      <c r="K13" s="65">
        <f t="shared" si="3"/>
        <v>0</v>
      </c>
      <c r="L13" s="65">
        <f t="shared" si="3"/>
        <v>0</v>
      </c>
      <c r="M13" s="65">
        <f t="shared" si="3"/>
        <v>0</v>
      </c>
      <c r="N13" s="65">
        <f t="shared" si="3"/>
        <v>0</v>
      </c>
      <c r="O13" s="65">
        <f t="shared" si="3"/>
        <v>0</v>
      </c>
      <c r="P13" s="65">
        <f t="shared" si="3"/>
        <v>0</v>
      </c>
      <c r="Q13" s="65">
        <f t="shared" si="3"/>
        <v>0</v>
      </c>
      <c r="R13" s="65">
        <f t="shared" si="3"/>
        <v>0</v>
      </c>
      <c r="S13" s="65">
        <f t="shared" si="3"/>
        <v>0</v>
      </c>
      <c r="T13" s="65">
        <f t="shared" si="3"/>
        <v>0</v>
      </c>
      <c r="U13" s="65">
        <f t="shared" si="3"/>
        <v>0</v>
      </c>
      <c r="V13" s="65">
        <f t="shared" si="3"/>
        <v>0</v>
      </c>
      <c r="W13" s="65">
        <f t="shared" si="3"/>
        <v>0</v>
      </c>
      <c r="X13" s="65">
        <f t="shared" si="3"/>
        <v>0</v>
      </c>
      <c r="Y13" s="65">
        <f t="shared" si="3"/>
        <v>0</v>
      </c>
      <c r="Z13" s="65">
        <f t="shared" si="3"/>
        <v>0</v>
      </c>
      <c r="AA13" s="65">
        <f t="shared" si="3"/>
        <v>0</v>
      </c>
      <c r="AB13" s="65">
        <f t="shared" si="3"/>
        <v>0</v>
      </c>
      <c r="AC13" s="65">
        <f t="shared" si="3"/>
        <v>0</v>
      </c>
      <c r="AD13" s="65">
        <f t="shared" si="3"/>
        <v>0</v>
      </c>
      <c r="AE13" s="65">
        <f t="shared" si="3"/>
        <v>0</v>
      </c>
      <c r="AF13" s="65">
        <f t="shared" si="3"/>
        <v>0</v>
      </c>
      <c r="AG13" s="65">
        <f t="shared" si="3"/>
        <v>0</v>
      </c>
      <c r="AH13" s="79">
        <f t="shared" si="3"/>
        <v>0</v>
      </c>
      <c r="AI13" s="85"/>
      <c r="AJ13" s="85"/>
      <c r="AK13" s="96"/>
      <c r="AL13" s="96"/>
      <c r="AM13" s="96"/>
      <c r="AN13" s="96"/>
    </row>
    <row r="14" spans="1:40" s="8" customFormat="1" ht="27" customHeight="1">
      <c r="A14" s="101" t="s">
        <v>30</v>
      </c>
      <c r="B14" s="7" t="s">
        <v>57</v>
      </c>
      <c r="C14" s="7">
        <f>D14+'5月份'!C14</f>
        <v>3134592</v>
      </c>
      <c r="D14" s="7">
        <f>SUM(E14:AH14)</f>
        <v>0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76"/>
      <c r="AI14" s="85"/>
      <c r="AJ14" s="85"/>
      <c r="AK14" s="96"/>
      <c r="AL14" s="96"/>
      <c r="AM14" s="96"/>
      <c r="AN14" s="96"/>
    </row>
    <row r="15" spans="1:40" s="8" customFormat="1" ht="27" customHeight="1">
      <c r="A15" s="101" t="s">
        <v>98</v>
      </c>
      <c r="B15" s="7" t="s">
        <v>57</v>
      </c>
      <c r="C15" s="7">
        <f>D15+'5月份'!C15</f>
        <v>318976</v>
      </c>
      <c r="D15" s="7">
        <f>SUM(E15:AH15)</f>
        <v>0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76"/>
      <c r="AI15" s="85"/>
      <c r="AJ15" s="85"/>
      <c r="AK15" s="96"/>
      <c r="AL15" s="96"/>
      <c r="AM15" s="96"/>
      <c r="AN15" s="96"/>
    </row>
    <row r="16" spans="1:40" s="8" customFormat="1" ht="27" customHeight="1">
      <c r="A16" s="101" t="s">
        <v>99</v>
      </c>
      <c r="B16" s="7" t="s">
        <v>57</v>
      </c>
      <c r="C16" s="7">
        <f>D16+'5月份'!C16</f>
        <v>756</v>
      </c>
      <c r="D16" s="7">
        <f>SUM(E16:AH16)</f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76"/>
      <c r="AI16" s="85"/>
      <c r="AJ16" s="85"/>
      <c r="AK16" s="96"/>
      <c r="AL16" s="96"/>
      <c r="AM16" s="96"/>
      <c r="AN16" s="96"/>
    </row>
    <row r="17" spans="1:41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58"/>
      <c r="AI17" s="83"/>
      <c r="AJ17" s="83"/>
      <c r="AK17" s="94"/>
      <c r="AL17" s="94"/>
      <c r="AM17" s="94"/>
      <c r="AN17" s="94"/>
    </row>
    <row r="18" spans="1:41" ht="27" customHeight="1">
      <c r="A18" s="28" t="s">
        <v>1</v>
      </c>
      <c r="B18" s="5" t="s">
        <v>12</v>
      </c>
      <c r="C18" s="103">
        <f>计数表!G35</f>
        <v>6.9011307188825227E-2</v>
      </c>
      <c r="D18" s="22">
        <f>IFERROR(AVERAGEIF(E18:AI18,"&lt;&gt;0"),0)</f>
        <v>0</v>
      </c>
      <c r="E18" s="22">
        <f>IF(E12,E13/E12,0)</f>
        <v>0</v>
      </c>
      <c r="F18" s="22">
        <f>IF(F12,F13/F12,0)</f>
        <v>0</v>
      </c>
      <c r="G18" s="22">
        <f t="shared" ref="G18:AH18" si="4">IF(G12,G13/G12,0)</f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2">
        <f t="shared" si="4"/>
        <v>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4"/>
        <v>0</v>
      </c>
      <c r="AA18" s="22">
        <f t="shared" si="4"/>
        <v>0</v>
      </c>
      <c r="AB18" s="22">
        <f t="shared" si="4"/>
        <v>0</v>
      </c>
      <c r="AC18" s="22">
        <f t="shared" si="4"/>
        <v>0</v>
      </c>
      <c r="AD18" s="22">
        <f t="shared" si="4"/>
        <v>0</v>
      </c>
      <c r="AE18" s="22">
        <f t="shared" si="4"/>
        <v>0</v>
      </c>
      <c r="AF18" s="22">
        <f t="shared" si="4"/>
        <v>0</v>
      </c>
      <c r="AG18" s="22">
        <f t="shared" si="4"/>
        <v>0</v>
      </c>
      <c r="AH18" s="22">
        <f t="shared" si="4"/>
        <v>0</v>
      </c>
    </row>
    <row r="19" spans="1:41" ht="28.5" customHeight="1">
      <c r="A19" s="28" t="s">
        <v>23</v>
      </c>
      <c r="B19" s="5" t="s">
        <v>13</v>
      </c>
      <c r="C19" s="7">
        <f>计数表!G44</f>
        <v>1.9576903392940386</v>
      </c>
      <c r="D19" s="63">
        <f>IFERROR(AVERAGEIF(E19:AI19,"&lt;&gt;0"),0)</f>
        <v>0</v>
      </c>
      <c r="E19" s="20">
        <f>IF(E7,E12/E7,0)</f>
        <v>0</v>
      </c>
      <c r="F19" s="20">
        <f t="shared" ref="F19:AH19" si="5">IF(F7,F12/F7,0)</f>
        <v>0</v>
      </c>
      <c r="G19" s="20">
        <f t="shared" si="5"/>
        <v>0</v>
      </c>
      <c r="H19" s="20">
        <f t="shared" si="5"/>
        <v>0</v>
      </c>
      <c r="I19" s="20">
        <f t="shared" si="5"/>
        <v>0</v>
      </c>
      <c r="J19" s="20">
        <f t="shared" si="5"/>
        <v>0</v>
      </c>
      <c r="K19" s="20">
        <f t="shared" si="5"/>
        <v>0</v>
      </c>
      <c r="L19" s="20">
        <f t="shared" si="5"/>
        <v>0</v>
      </c>
      <c r="M19" s="20">
        <f t="shared" si="5"/>
        <v>0</v>
      </c>
      <c r="N19" s="20">
        <f t="shared" si="5"/>
        <v>0</v>
      </c>
      <c r="O19" s="20">
        <f t="shared" si="5"/>
        <v>0</v>
      </c>
      <c r="P19" s="20">
        <f t="shared" si="5"/>
        <v>0</v>
      </c>
      <c r="Q19" s="20">
        <f t="shared" si="5"/>
        <v>0</v>
      </c>
      <c r="R19" s="20">
        <f t="shared" si="5"/>
        <v>0</v>
      </c>
      <c r="S19" s="20">
        <f t="shared" si="5"/>
        <v>0</v>
      </c>
      <c r="T19" s="20">
        <f t="shared" si="5"/>
        <v>0</v>
      </c>
      <c r="U19" s="20">
        <f t="shared" si="5"/>
        <v>0</v>
      </c>
      <c r="V19" s="20">
        <f t="shared" si="5"/>
        <v>0</v>
      </c>
      <c r="W19" s="20">
        <f t="shared" si="5"/>
        <v>0</v>
      </c>
      <c r="X19" s="20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0</v>
      </c>
      <c r="AD19" s="20">
        <f t="shared" si="5"/>
        <v>0</v>
      </c>
      <c r="AE19" s="20">
        <f t="shared" si="5"/>
        <v>0</v>
      </c>
      <c r="AF19" s="20">
        <f t="shared" si="5"/>
        <v>0</v>
      </c>
      <c r="AG19" s="20">
        <f t="shared" si="5"/>
        <v>0</v>
      </c>
      <c r="AH19" s="20">
        <f t="shared" si="5"/>
        <v>0</v>
      </c>
    </row>
    <row r="20" spans="1:41" ht="30.75" customHeight="1">
      <c r="A20" s="100" t="s">
        <v>22</v>
      </c>
      <c r="B20" s="5" t="s">
        <v>32</v>
      </c>
      <c r="C20" s="7">
        <f>MAX(D20,'5月份'!C20)</f>
        <v>1866</v>
      </c>
      <c r="D20" s="7">
        <f>MAX(E20:AH20)</f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76"/>
    </row>
    <row r="21" spans="1:41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60"/>
      <c r="AI21" s="83"/>
      <c r="AJ21" s="83"/>
      <c r="AK21" s="94"/>
      <c r="AL21" s="94"/>
      <c r="AM21" s="94"/>
      <c r="AN21" s="94"/>
    </row>
    <row r="22" spans="1:41" s="21" customFormat="1" ht="27" customHeight="1">
      <c r="A22" s="91" t="s">
        <v>25</v>
      </c>
      <c r="B22" s="7" t="s">
        <v>57</v>
      </c>
      <c r="C22" s="7">
        <f>D22+'5月份'!C22</f>
        <v>1826000</v>
      </c>
      <c r="D22" s="7">
        <f>SUM(E22:AH22)</f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76"/>
      <c r="AI22" s="86"/>
      <c r="AJ22" s="86"/>
      <c r="AK22" s="97"/>
      <c r="AL22" s="97"/>
      <c r="AM22" s="97"/>
      <c r="AN22" s="97"/>
    </row>
    <row r="23" spans="1:41" s="4" customFormat="1" ht="27" customHeight="1">
      <c r="A23" s="92" t="s">
        <v>26</v>
      </c>
      <c r="B23" s="3" t="s">
        <v>0</v>
      </c>
      <c r="C23" s="7">
        <f>D23+'5月份'!C23</f>
        <v>1930.15</v>
      </c>
      <c r="D23" s="7">
        <f>SUM(E23:AH23)</f>
        <v>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87"/>
      <c r="AJ23" s="87"/>
      <c r="AK23" s="98"/>
      <c r="AL23" s="98"/>
      <c r="AM23" s="98"/>
      <c r="AN23" s="98"/>
    </row>
    <row r="24" spans="1:41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61"/>
      <c r="AI24" s="83"/>
      <c r="AJ24" s="83"/>
      <c r="AK24" s="94"/>
      <c r="AL24" s="94"/>
      <c r="AM24" s="94"/>
      <c r="AN24" s="94"/>
    </row>
    <row r="25" spans="1:41" s="21" customFormat="1" ht="27" customHeight="1">
      <c r="A25" s="91" t="s">
        <v>25</v>
      </c>
      <c r="B25" s="7" t="s">
        <v>57</v>
      </c>
      <c r="C25" s="7">
        <f>D25+'5月份'!C25</f>
        <v>1538900</v>
      </c>
      <c r="D25" s="7">
        <f>SUM(E25:AH25)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86"/>
      <c r="AJ25" s="86"/>
      <c r="AK25" s="97"/>
      <c r="AL25" s="97"/>
      <c r="AM25" s="97"/>
      <c r="AN25" s="97"/>
    </row>
    <row r="26" spans="1:41" s="4" customFormat="1" ht="27" customHeight="1">
      <c r="A26" s="92" t="s">
        <v>26</v>
      </c>
      <c r="B26" s="3" t="s">
        <v>0</v>
      </c>
      <c r="C26" s="7">
        <f>D26+'5月份'!C26</f>
        <v>1690.6999999999998</v>
      </c>
      <c r="D26" s="7">
        <f>SUM(E26:AH26)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87"/>
      <c r="AJ26" s="87"/>
      <c r="AK26" s="98"/>
      <c r="AL26" s="98"/>
      <c r="AM26" s="98"/>
      <c r="AN26" s="98"/>
    </row>
    <row r="27" spans="1:41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78"/>
      <c r="AI27" s="89"/>
      <c r="AJ27" s="89"/>
      <c r="AK27" s="89"/>
      <c r="AL27" s="89"/>
      <c r="AM27" s="89"/>
      <c r="AN27" s="89"/>
      <c r="AO27" s="51"/>
    </row>
    <row r="28" spans="1:41" s="34" customFormat="1" ht="27" customHeight="1">
      <c r="A28" s="91" t="s">
        <v>55</v>
      </c>
      <c r="B28" s="6" t="s">
        <v>31</v>
      </c>
      <c r="C28" s="7">
        <f>D28+'5月份'!C28</f>
        <v>900.55</v>
      </c>
      <c r="D28" s="7">
        <f>SUM(E28:AH28)</f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76"/>
      <c r="AI28" s="89"/>
      <c r="AJ28" s="89"/>
      <c r="AK28" s="89"/>
      <c r="AL28" s="89"/>
      <c r="AM28" s="89"/>
      <c r="AN28" s="89"/>
      <c r="AO28" s="35"/>
    </row>
    <row r="29" spans="1:41" s="34" customFormat="1" ht="27" customHeight="1">
      <c r="A29" s="92" t="s">
        <v>26</v>
      </c>
      <c r="B29" s="3" t="s">
        <v>0</v>
      </c>
      <c r="C29" s="7">
        <f>D29+'5月份'!C29</f>
        <v>2271.5500000000002</v>
      </c>
      <c r="D29" s="7">
        <f>SUM(E29:AH29)</f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89"/>
      <c r="AJ29" s="89"/>
      <c r="AK29" s="89"/>
      <c r="AL29" s="89"/>
      <c r="AM29" s="89"/>
      <c r="AN29" s="89"/>
      <c r="AO29" s="35"/>
    </row>
    <row r="30" spans="1:41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78"/>
      <c r="AI30" s="85"/>
      <c r="AJ30" s="85"/>
      <c r="AK30" s="96"/>
      <c r="AL30" s="96"/>
      <c r="AM30" s="96"/>
      <c r="AN30" s="96"/>
    </row>
    <row r="31" spans="1:41" ht="29.25" customHeight="1">
      <c r="A31" s="100" t="s">
        <v>9</v>
      </c>
      <c r="B31" s="6" t="s">
        <v>31</v>
      </c>
      <c r="C31" s="7">
        <f>D31+'5月份'!C31</f>
        <v>1601</v>
      </c>
      <c r="D31" s="7">
        <f>SUM(E31:AH31)</f>
        <v>0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76"/>
    </row>
    <row r="32" spans="1:41" s="8" customFormat="1" ht="27" customHeight="1">
      <c r="A32" s="100" t="s">
        <v>3</v>
      </c>
      <c r="B32" s="6" t="s">
        <v>31</v>
      </c>
      <c r="C32" s="7">
        <f>D32+'5月份'!C32</f>
        <v>878</v>
      </c>
      <c r="D32" s="7">
        <f>SUM(E32:AH32)</f>
        <v>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76"/>
      <c r="AI32" s="85"/>
      <c r="AJ32" s="85"/>
      <c r="AK32" s="96"/>
      <c r="AL32" s="96"/>
      <c r="AM32" s="96"/>
      <c r="AN32" s="96"/>
    </row>
    <row r="33" spans="1:40" s="37" customFormat="1" ht="50.1" customHeight="1" thickBot="1">
      <c r="A33" s="102" t="s">
        <v>27</v>
      </c>
      <c r="B33" s="80"/>
      <c r="C33" s="80"/>
      <c r="D33" s="8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16"/>
      <c r="AI33" s="83"/>
      <c r="AJ33" s="83"/>
      <c r="AK33" s="94"/>
      <c r="AL33" s="94"/>
      <c r="AM33" s="94"/>
      <c r="AN33" s="94"/>
    </row>
    <row r="34" spans="1:40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</row>
    <row r="35" spans="1:40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88"/>
      <c r="AJ35" s="88"/>
      <c r="AK35" s="99"/>
      <c r="AL35" s="99"/>
      <c r="AM35" s="99"/>
      <c r="AN35" s="99"/>
    </row>
    <row r="36" spans="1:40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88"/>
      <c r="AJ36" s="88"/>
      <c r="AK36" s="99"/>
      <c r="AL36" s="99"/>
      <c r="AM36" s="99"/>
      <c r="AN36" s="99"/>
    </row>
    <row r="37" spans="1:40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88"/>
      <c r="AJ37" s="88"/>
      <c r="AK37" s="99"/>
      <c r="AL37" s="99"/>
      <c r="AM37" s="99"/>
      <c r="AN37" s="99"/>
    </row>
    <row r="38" spans="1:40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88"/>
      <c r="AJ38" s="88"/>
      <c r="AK38" s="99"/>
      <c r="AL38" s="99"/>
      <c r="AM38" s="99"/>
      <c r="AN38" s="99"/>
    </row>
    <row r="39" spans="1:40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88"/>
      <c r="AJ39" s="88"/>
      <c r="AK39" s="99"/>
      <c r="AL39" s="99"/>
      <c r="AM39" s="99"/>
      <c r="AN39" s="99"/>
    </row>
    <row r="40" spans="1:40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88"/>
      <c r="AJ40" s="88"/>
      <c r="AK40" s="99"/>
      <c r="AL40" s="99"/>
      <c r="AM40" s="99"/>
      <c r="AN40" s="99"/>
    </row>
    <row r="41" spans="1:40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</row>
    <row r="42" spans="1:40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</row>
    <row r="43" spans="1:40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</row>
    <row r="44" spans="1:40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</row>
    <row r="45" spans="1:40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</row>
    <row r="46" spans="1:40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</row>
    <row r="47" spans="1:40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</row>
    <row r="48" spans="1:40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</row>
    <row r="49" spans="1:34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</row>
    <row r="50" spans="1:34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</row>
    <row r="51" spans="1:34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</row>
    <row r="52" spans="1:34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</row>
    <row r="53" spans="1:34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</row>
    <row r="54" spans="1:34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</row>
    <row r="55" spans="1:34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</row>
    <row r="56" spans="1:34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</row>
    <row r="57" spans="1:34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</row>
    <row r="58" spans="1:34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</row>
    <row r="59" spans="1:34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</row>
    <row r="60" spans="1:34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</row>
    <row r="61" spans="1:34">
      <c r="AD61" s="19"/>
    </row>
    <row r="62" spans="1:34">
      <c r="AD62" s="19"/>
    </row>
    <row r="63" spans="1:34">
      <c r="AD63" s="19"/>
    </row>
    <row r="64" spans="1:34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5">
    <mergeCell ref="AH2:AH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H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6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356"/>
  <sheetViews>
    <sheetView workbookViewId="0">
      <pane xSplit="4" ySplit="1" topLeftCell="U2" activePane="bottomRight" state="frozen"/>
      <selection pane="topRight" activeCell="E1" sqref="E1"/>
      <selection pane="bottomLeft" activeCell="A2" sqref="A2"/>
      <selection pane="bottomRight" activeCell="AH12" sqref="AH12"/>
    </sheetView>
  </sheetViews>
  <sheetFormatPr defaultRowHeight="14.25"/>
  <cols>
    <col min="1" max="1" width="26" style="2" customWidth="1"/>
    <col min="2" max="2" width="7.5" style="17" bestFit="1" customWidth="1"/>
    <col min="3" max="3" width="13.625" style="17" customWidth="1"/>
    <col min="4" max="4" width="12.25" style="17" customWidth="1"/>
    <col min="5" max="5" width="12.75" style="14" bestFit="1" customWidth="1"/>
    <col min="6" max="7" width="10.5" style="2" bestFit="1" customWidth="1"/>
    <col min="8" max="8" width="11.625" style="2" bestFit="1" customWidth="1"/>
    <col min="9" max="10" width="10.5" style="2" bestFit="1" customWidth="1"/>
    <col min="11" max="11" width="10.75" style="18" customWidth="1"/>
    <col min="12" max="12" width="10.625" style="18" customWidth="1"/>
    <col min="13" max="15" width="10.5" style="18" bestFit="1" customWidth="1"/>
    <col min="16" max="17" width="10.5" style="2" bestFit="1" customWidth="1"/>
    <col min="18" max="18" width="10.5" style="18" bestFit="1" customWidth="1"/>
    <col min="19" max="31" width="10.5" style="2" bestFit="1" customWidth="1"/>
    <col min="32" max="32" width="10.5" style="18" bestFit="1" customWidth="1"/>
    <col min="33" max="33" width="9.5" style="2" bestFit="1" customWidth="1"/>
    <col min="34" max="34" width="11.375" style="2" customWidth="1"/>
    <col min="35" max="35" width="10.75" style="2" customWidth="1"/>
    <col min="36" max="37" width="9" style="83"/>
    <col min="38" max="41" width="9" style="94"/>
    <col min="42" max="16384" width="9" style="2"/>
  </cols>
  <sheetData>
    <row r="1" spans="1:41" ht="45.75" customHeight="1" thickBot="1">
      <c r="A1" s="146" t="s">
        <v>117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1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106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  <c r="AI2" s="144" t="s">
        <v>93</v>
      </c>
    </row>
    <row r="3" spans="1:41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</row>
    <row r="4" spans="1:41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56"/>
      <c r="AJ4" s="83"/>
      <c r="AK4" s="83"/>
      <c r="AL4" s="94"/>
      <c r="AM4" s="94"/>
      <c r="AN4" s="94"/>
      <c r="AO4" s="94"/>
    </row>
    <row r="5" spans="1:41" ht="27" customHeight="1">
      <c r="A5" s="31" t="s">
        <v>45</v>
      </c>
      <c r="B5" s="7" t="s">
        <v>58</v>
      </c>
      <c r="C5" s="7">
        <f>D5+'6月份'!C5</f>
        <v>1741138</v>
      </c>
      <c r="D5" s="7">
        <f>SUM(E5:AI5)</f>
        <v>0</v>
      </c>
      <c r="E5" s="7">
        <f>E6+E7</f>
        <v>0</v>
      </c>
      <c r="F5" s="7">
        <f t="shared" ref="F5:AI5" si="0">F6+F7</f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23">
        <f t="shared" si="0"/>
        <v>0</v>
      </c>
    </row>
    <row r="6" spans="1:41" ht="27" customHeight="1">
      <c r="A6" s="100" t="s">
        <v>2</v>
      </c>
      <c r="B6" s="7" t="s">
        <v>58</v>
      </c>
      <c r="C6" s="7">
        <f>D6+'6月份'!C6</f>
        <v>2881</v>
      </c>
      <c r="D6" s="7">
        <f>SUM(E6:AI6)</f>
        <v>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76"/>
    </row>
    <row r="7" spans="1:41" ht="27" customHeight="1">
      <c r="A7" s="100" t="s">
        <v>14</v>
      </c>
      <c r="B7" s="7" t="s">
        <v>58</v>
      </c>
      <c r="C7" s="7">
        <f>D7+'6月份'!C7</f>
        <v>1738257</v>
      </c>
      <c r="D7" s="7">
        <f>SUM(E7:AI7)</f>
        <v>0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76"/>
    </row>
    <row r="8" spans="1:41" ht="27" customHeight="1">
      <c r="A8" s="100" t="s">
        <v>21</v>
      </c>
      <c r="B8" s="7" t="s">
        <v>24</v>
      </c>
      <c r="C8" s="103">
        <f>计数表!H8</f>
        <v>0.53803000000000001</v>
      </c>
      <c r="D8" s="22">
        <f>IFERROR(AVERAGE(E8:AI8),0)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7"/>
    </row>
    <row r="9" spans="1:41" ht="27" customHeight="1">
      <c r="A9" s="100" t="s">
        <v>15</v>
      </c>
      <c r="B9" s="7" t="s">
        <v>24</v>
      </c>
      <c r="C9" s="103">
        <f>计数表!H17</f>
        <v>0.47041000000000005</v>
      </c>
      <c r="D9" s="22">
        <f t="shared" ref="D9:D10" si="1">IFERROR(AVERAGE(E9:AI9),0)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7"/>
    </row>
    <row r="10" spans="1:41" ht="27" customHeight="1">
      <c r="A10" s="100" t="s">
        <v>16</v>
      </c>
      <c r="B10" s="7" t="s">
        <v>24</v>
      </c>
      <c r="C10" s="103">
        <f>计数表!H26</f>
        <v>0.62744444444444436</v>
      </c>
      <c r="D10" s="22">
        <f t="shared" si="1"/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7"/>
    </row>
    <row r="11" spans="1:41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40"/>
      <c r="AI11" s="78"/>
      <c r="AJ11" s="84"/>
      <c r="AK11" s="84"/>
      <c r="AL11" s="95"/>
      <c r="AM11" s="95"/>
      <c r="AN11" s="95"/>
      <c r="AO11" s="95"/>
    </row>
    <row r="12" spans="1:41" ht="30" customHeight="1">
      <c r="A12" s="32" t="s">
        <v>28</v>
      </c>
      <c r="B12" s="7" t="s">
        <v>57</v>
      </c>
      <c r="C12" s="7">
        <f>D12+'6月份'!C12</f>
        <v>3364900</v>
      </c>
      <c r="D12" s="7">
        <f>SUM(E12:AI12)</f>
        <v>0</v>
      </c>
      <c r="E12" s="65">
        <f>E22+E25</f>
        <v>0</v>
      </c>
      <c r="F12" s="65">
        <f t="shared" ref="F12:AI12" si="2">F22+F25</f>
        <v>0</v>
      </c>
      <c r="G12" s="65">
        <f t="shared" si="2"/>
        <v>0</v>
      </c>
      <c r="H12" s="65">
        <f t="shared" si="2"/>
        <v>0</v>
      </c>
      <c r="I12" s="65">
        <f t="shared" si="2"/>
        <v>0</v>
      </c>
      <c r="J12" s="65">
        <f t="shared" si="2"/>
        <v>0</v>
      </c>
      <c r="K12" s="65">
        <f t="shared" si="2"/>
        <v>0</v>
      </c>
      <c r="L12" s="65">
        <f t="shared" si="2"/>
        <v>0</v>
      </c>
      <c r="M12" s="65">
        <f t="shared" si="2"/>
        <v>0</v>
      </c>
      <c r="N12" s="65">
        <f t="shared" si="2"/>
        <v>0</v>
      </c>
      <c r="O12" s="65">
        <f t="shared" si="2"/>
        <v>0</v>
      </c>
      <c r="P12" s="65">
        <f t="shared" si="2"/>
        <v>0</v>
      </c>
      <c r="Q12" s="65">
        <f t="shared" si="2"/>
        <v>0</v>
      </c>
      <c r="R12" s="65">
        <f t="shared" si="2"/>
        <v>0</v>
      </c>
      <c r="S12" s="65">
        <f t="shared" si="2"/>
        <v>0</v>
      </c>
      <c r="T12" s="65">
        <f t="shared" si="2"/>
        <v>0</v>
      </c>
      <c r="U12" s="65">
        <f t="shared" si="2"/>
        <v>0</v>
      </c>
      <c r="V12" s="65">
        <f t="shared" si="2"/>
        <v>0</v>
      </c>
      <c r="W12" s="65">
        <f t="shared" si="2"/>
        <v>0</v>
      </c>
      <c r="X12" s="65">
        <f t="shared" si="2"/>
        <v>0</v>
      </c>
      <c r="Y12" s="65">
        <f t="shared" si="2"/>
        <v>0</v>
      </c>
      <c r="Z12" s="65">
        <f t="shared" si="2"/>
        <v>0</v>
      </c>
      <c r="AA12" s="65">
        <f t="shared" si="2"/>
        <v>0</v>
      </c>
      <c r="AB12" s="65">
        <f t="shared" si="2"/>
        <v>0</v>
      </c>
      <c r="AC12" s="65">
        <f t="shared" si="2"/>
        <v>0</v>
      </c>
      <c r="AD12" s="65">
        <f t="shared" si="2"/>
        <v>0</v>
      </c>
      <c r="AE12" s="65">
        <f t="shared" si="2"/>
        <v>0</v>
      </c>
      <c r="AF12" s="7">
        <f t="shared" si="2"/>
        <v>0</v>
      </c>
      <c r="AG12" s="7">
        <f t="shared" si="2"/>
        <v>0</v>
      </c>
      <c r="AH12" s="65">
        <f t="shared" si="2"/>
        <v>0</v>
      </c>
      <c r="AI12" s="23">
        <f t="shared" si="2"/>
        <v>0</v>
      </c>
    </row>
    <row r="13" spans="1:41" s="8" customFormat="1" ht="30" customHeight="1">
      <c r="A13" s="26" t="s">
        <v>29</v>
      </c>
      <c r="B13" s="7" t="s">
        <v>57</v>
      </c>
      <c r="C13" s="7">
        <f>D13+'6月份'!C13</f>
        <v>230308</v>
      </c>
      <c r="D13" s="7">
        <f>SUM(E13:AI13)</f>
        <v>0</v>
      </c>
      <c r="E13" s="65">
        <f t="shared" ref="E13:AI13" si="3">E12-E14</f>
        <v>0</v>
      </c>
      <c r="F13" s="65">
        <f t="shared" si="3"/>
        <v>0</v>
      </c>
      <c r="G13" s="65">
        <f t="shared" si="3"/>
        <v>0</v>
      </c>
      <c r="H13" s="65">
        <f t="shared" si="3"/>
        <v>0</v>
      </c>
      <c r="I13" s="65">
        <f t="shared" si="3"/>
        <v>0</v>
      </c>
      <c r="J13" s="65">
        <f t="shared" si="3"/>
        <v>0</v>
      </c>
      <c r="K13" s="65">
        <f t="shared" si="3"/>
        <v>0</v>
      </c>
      <c r="L13" s="65">
        <f t="shared" si="3"/>
        <v>0</v>
      </c>
      <c r="M13" s="65">
        <f t="shared" si="3"/>
        <v>0</v>
      </c>
      <c r="N13" s="65">
        <f t="shared" si="3"/>
        <v>0</v>
      </c>
      <c r="O13" s="65">
        <f t="shared" si="3"/>
        <v>0</v>
      </c>
      <c r="P13" s="65">
        <f t="shared" si="3"/>
        <v>0</v>
      </c>
      <c r="Q13" s="65">
        <f t="shared" si="3"/>
        <v>0</v>
      </c>
      <c r="R13" s="65">
        <f t="shared" si="3"/>
        <v>0</v>
      </c>
      <c r="S13" s="65">
        <f t="shared" si="3"/>
        <v>0</v>
      </c>
      <c r="T13" s="65">
        <f t="shared" si="3"/>
        <v>0</v>
      </c>
      <c r="U13" s="65">
        <f t="shared" si="3"/>
        <v>0</v>
      </c>
      <c r="V13" s="65">
        <f t="shared" si="3"/>
        <v>0</v>
      </c>
      <c r="W13" s="65">
        <f t="shared" si="3"/>
        <v>0</v>
      </c>
      <c r="X13" s="65">
        <f t="shared" si="3"/>
        <v>0</v>
      </c>
      <c r="Y13" s="65">
        <f t="shared" si="3"/>
        <v>0</v>
      </c>
      <c r="Z13" s="65">
        <f t="shared" si="3"/>
        <v>0</v>
      </c>
      <c r="AA13" s="65">
        <f t="shared" si="3"/>
        <v>0</v>
      </c>
      <c r="AB13" s="65">
        <f t="shared" si="3"/>
        <v>0</v>
      </c>
      <c r="AC13" s="65">
        <f t="shared" si="3"/>
        <v>0</v>
      </c>
      <c r="AD13" s="65">
        <f t="shared" si="3"/>
        <v>0</v>
      </c>
      <c r="AE13" s="65">
        <f t="shared" si="3"/>
        <v>0</v>
      </c>
      <c r="AF13" s="65">
        <f t="shared" si="3"/>
        <v>0</v>
      </c>
      <c r="AG13" s="65">
        <f t="shared" si="3"/>
        <v>0</v>
      </c>
      <c r="AH13" s="65">
        <f t="shared" si="3"/>
        <v>0</v>
      </c>
      <c r="AI13" s="79">
        <f t="shared" si="3"/>
        <v>0</v>
      </c>
      <c r="AJ13" s="85"/>
      <c r="AK13" s="85"/>
      <c r="AL13" s="96"/>
      <c r="AM13" s="96"/>
      <c r="AN13" s="96"/>
      <c r="AO13" s="96"/>
    </row>
    <row r="14" spans="1:41" s="8" customFormat="1" ht="27" customHeight="1">
      <c r="A14" s="101" t="s">
        <v>30</v>
      </c>
      <c r="B14" s="7" t="s">
        <v>57</v>
      </c>
      <c r="C14" s="7">
        <f>D14+'6月份'!C14</f>
        <v>3134592</v>
      </c>
      <c r="D14" s="7">
        <f>SUM(E14:AI14)</f>
        <v>0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76"/>
      <c r="AJ14" s="85"/>
      <c r="AK14" s="85"/>
      <c r="AL14" s="96"/>
      <c r="AM14" s="96"/>
      <c r="AN14" s="96"/>
      <c r="AO14" s="96"/>
    </row>
    <row r="15" spans="1:41" s="8" customFormat="1" ht="27" customHeight="1">
      <c r="A15" s="101" t="s">
        <v>98</v>
      </c>
      <c r="B15" s="7" t="s">
        <v>57</v>
      </c>
      <c r="C15" s="7">
        <f>D15+'6月份'!C15</f>
        <v>318976</v>
      </c>
      <c r="D15" s="7">
        <f>SUM(E15:AI15)</f>
        <v>0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76"/>
      <c r="AJ15" s="85"/>
      <c r="AK15" s="85"/>
      <c r="AL15" s="96"/>
      <c r="AM15" s="96"/>
      <c r="AN15" s="96"/>
      <c r="AO15" s="96"/>
    </row>
    <row r="16" spans="1:41" s="8" customFormat="1" ht="27" customHeight="1">
      <c r="A16" s="101" t="s">
        <v>99</v>
      </c>
      <c r="B16" s="7" t="s">
        <v>57</v>
      </c>
      <c r="C16" s="7">
        <f>D16+'6月份'!C16</f>
        <v>756</v>
      </c>
      <c r="D16" s="7">
        <f>SUM(E16:AI16)</f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76"/>
      <c r="AJ16" s="85"/>
      <c r="AK16" s="85"/>
      <c r="AL16" s="96"/>
      <c r="AM16" s="96"/>
      <c r="AN16" s="96"/>
      <c r="AO16" s="96"/>
    </row>
    <row r="17" spans="1:42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58"/>
      <c r="AJ17" s="83"/>
      <c r="AK17" s="83"/>
      <c r="AL17" s="94"/>
      <c r="AM17" s="94"/>
      <c r="AN17" s="94"/>
      <c r="AO17" s="94"/>
    </row>
    <row r="18" spans="1:42" ht="27" customHeight="1">
      <c r="A18" s="28" t="s">
        <v>1</v>
      </c>
      <c r="B18" s="5" t="s">
        <v>12</v>
      </c>
      <c r="C18" s="103">
        <f>计数表!H35</f>
        <v>6.9011307188825227E-2</v>
      </c>
      <c r="D18" s="22">
        <f>IFERROR(AVERAGEIF(E18:AI18,"&lt;&gt;0"),0)</f>
        <v>0</v>
      </c>
      <c r="E18" s="22">
        <f>IF(E12,E13/E12,0)</f>
        <v>0</v>
      </c>
      <c r="F18" s="22">
        <f>IF(F12,F13/F12,0)</f>
        <v>0</v>
      </c>
      <c r="G18" s="22">
        <f t="shared" ref="G18:AI18" si="4">IF(G12,G13/G12,0)</f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2">
        <f t="shared" si="4"/>
        <v>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4"/>
        <v>0</v>
      </c>
      <c r="AA18" s="22">
        <f t="shared" si="4"/>
        <v>0</v>
      </c>
      <c r="AB18" s="22">
        <f t="shared" si="4"/>
        <v>0</v>
      </c>
      <c r="AC18" s="22">
        <f t="shared" si="4"/>
        <v>0</v>
      </c>
      <c r="AD18" s="22">
        <f t="shared" si="4"/>
        <v>0</v>
      </c>
      <c r="AE18" s="22">
        <f t="shared" si="4"/>
        <v>0</v>
      </c>
      <c r="AF18" s="22">
        <f t="shared" si="4"/>
        <v>0</v>
      </c>
      <c r="AG18" s="22">
        <f t="shared" si="4"/>
        <v>0</v>
      </c>
      <c r="AH18" s="22">
        <f t="shared" si="4"/>
        <v>0</v>
      </c>
      <c r="AI18" s="22">
        <f t="shared" si="4"/>
        <v>0</v>
      </c>
    </row>
    <row r="19" spans="1:42" ht="28.5" customHeight="1">
      <c r="A19" s="28" t="s">
        <v>23</v>
      </c>
      <c r="B19" s="5" t="s">
        <v>13</v>
      </c>
      <c r="C19" s="7">
        <f>计数表!H44</f>
        <v>1.9576903392940386</v>
      </c>
      <c r="D19" s="63">
        <f>IFERROR(AVERAGEIF(E19:AI19,"&lt;&gt;0"),0)</f>
        <v>0</v>
      </c>
      <c r="E19" s="20">
        <f>IF(E7,E12/E7,0)</f>
        <v>0</v>
      </c>
      <c r="F19" s="20">
        <f t="shared" ref="F19:AI19" si="5">IF(F7,F12/F7,0)</f>
        <v>0</v>
      </c>
      <c r="G19" s="20">
        <f t="shared" si="5"/>
        <v>0</v>
      </c>
      <c r="H19" s="20">
        <f t="shared" si="5"/>
        <v>0</v>
      </c>
      <c r="I19" s="20">
        <f t="shared" si="5"/>
        <v>0</v>
      </c>
      <c r="J19" s="20">
        <f t="shared" si="5"/>
        <v>0</v>
      </c>
      <c r="K19" s="20">
        <f t="shared" si="5"/>
        <v>0</v>
      </c>
      <c r="L19" s="20">
        <f t="shared" si="5"/>
        <v>0</v>
      </c>
      <c r="M19" s="20">
        <f t="shared" si="5"/>
        <v>0</v>
      </c>
      <c r="N19" s="20">
        <f t="shared" si="5"/>
        <v>0</v>
      </c>
      <c r="O19" s="20">
        <f t="shared" si="5"/>
        <v>0</v>
      </c>
      <c r="P19" s="20">
        <f t="shared" si="5"/>
        <v>0</v>
      </c>
      <c r="Q19" s="20">
        <f t="shared" si="5"/>
        <v>0</v>
      </c>
      <c r="R19" s="20">
        <f t="shared" si="5"/>
        <v>0</v>
      </c>
      <c r="S19" s="20">
        <f t="shared" si="5"/>
        <v>0</v>
      </c>
      <c r="T19" s="20">
        <f t="shared" si="5"/>
        <v>0</v>
      </c>
      <c r="U19" s="20">
        <f t="shared" si="5"/>
        <v>0</v>
      </c>
      <c r="V19" s="20">
        <f t="shared" si="5"/>
        <v>0</v>
      </c>
      <c r="W19" s="20">
        <f t="shared" si="5"/>
        <v>0</v>
      </c>
      <c r="X19" s="20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0</v>
      </c>
      <c r="AD19" s="20">
        <f t="shared" si="5"/>
        <v>0</v>
      </c>
      <c r="AE19" s="20">
        <f t="shared" si="5"/>
        <v>0</v>
      </c>
      <c r="AF19" s="20">
        <f t="shared" si="5"/>
        <v>0</v>
      </c>
      <c r="AG19" s="20">
        <f t="shared" si="5"/>
        <v>0</v>
      </c>
      <c r="AH19" s="20">
        <f t="shared" si="5"/>
        <v>0</v>
      </c>
      <c r="AI19" s="20">
        <f t="shared" si="5"/>
        <v>0</v>
      </c>
    </row>
    <row r="20" spans="1:42" ht="30.75" customHeight="1">
      <c r="A20" s="100" t="s">
        <v>22</v>
      </c>
      <c r="B20" s="5" t="s">
        <v>32</v>
      </c>
      <c r="C20" s="7">
        <f>MAX(D20,'6月份'!C20)</f>
        <v>1866</v>
      </c>
      <c r="D20" s="7">
        <f>MAX(E20:AI20)</f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76"/>
    </row>
    <row r="21" spans="1:42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60"/>
      <c r="AJ21" s="83"/>
      <c r="AK21" s="83"/>
      <c r="AL21" s="94"/>
      <c r="AM21" s="94"/>
      <c r="AN21" s="94"/>
      <c r="AO21" s="94"/>
    </row>
    <row r="22" spans="1:42" s="21" customFormat="1" ht="27" customHeight="1">
      <c r="A22" s="91" t="s">
        <v>25</v>
      </c>
      <c r="B22" s="7" t="s">
        <v>57</v>
      </c>
      <c r="C22" s="7">
        <f>D22+'6月份'!C22</f>
        <v>1826000</v>
      </c>
      <c r="D22" s="7">
        <f>SUM(E22:AI22)</f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76"/>
      <c r="AJ22" s="86"/>
      <c r="AK22" s="86"/>
      <c r="AL22" s="97"/>
      <c r="AM22" s="97"/>
      <c r="AN22" s="97"/>
      <c r="AO22" s="97"/>
    </row>
    <row r="23" spans="1:42" s="4" customFormat="1" ht="27" customHeight="1">
      <c r="A23" s="92" t="s">
        <v>26</v>
      </c>
      <c r="B23" s="3" t="s">
        <v>0</v>
      </c>
      <c r="C23" s="7">
        <f>D23+'6月份'!C23</f>
        <v>1930.15</v>
      </c>
      <c r="D23" s="7">
        <f>SUM(E23:AI23)</f>
        <v>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87"/>
      <c r="AK23" s="87"/>
      <c r="AL23" s="98"/>
      <c r="AM23" s="98"/>
      <c r="AN23" s="98"/>
      <c r="AO23" s="98"/>
    </row>
    <row r="24" spans="1:42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61"/>
      <c r="AJ24" s="83"/>
      <c r="AK24" s="83"/>
      <c r="AL24" s="94"/>
      <c r="AM24" s="94"/>
      <c r="AN24" s="94"/>
      <c r="AO24" s="94"/>
    </row>
    <row r="25" spans="1:42" s="21" customFormat="1" ht="27" customHeight="1">
      <c r="A25" s="91" t="s">
        <v>25</v>
      </c>
      <c r="B25" s="7" t="s">
        <v>57</v>
      </c>
      <c r="C25" s="7">
        <f>D25+'6月份'!C25</f>
        <v>1538900</v>
      </c>
      <c r="D25" s="7">
        <f>SUM(E25:AI25)</f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76"/>
      <c r="AJ25" s="86"/>
      <c r="AK25" s="86"/>
      <c r="AL25" s="97"/>
      <c r="AM25" s="97"/>
      <c r="AN25" s="97"/>
      <c r="AO25" s="97"/>
    </row>
    <row r="26" spans="1:42" s="4" customFormat="1" ht="27" customHeight="1">
      <c r="A26" s="92" t="s">
        <v>26</v>
      </c>
      <c r="B26" s="3" t="s">
        <v>0</v>
      </c>
      <c r="C26" s="7">
        <f>D26+'6月份'!C26</f>
        <v>1690.6999999999998</v>
      </c>
      <c r="D26" s="7">
        <f>SUM(E26:AI26)</f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87"/>
      <c r="AK26" s="87"/>
      <c r="AL26" s="98"/>
      <c r="AM26" s="98"/>
      <c r="AN26" s="98"/>
      <c r="AO26" s="98"/>
    </row>
    <row r="27" spans="1:42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40"/>
      <c r="AI27" s="78"/>
      <c r="AJ27" s="89"/>
      <c r="AK27" s="89"/>
      <c r="AL27" s="89"/>
      <c r="AM27" s="89"/>
      <c r="AN27" s="89"/>
      <c r="AO27" s="89"/>
      <c r="AP27" s="51"/>
    </row>
    <row r="28" spans="1:42" s="34" customFormat="1" ht="27" customHeight="1">
      <c r="A28" s="91" t="s">
        <v>55</v>
      </c>
      <c r="B28" s="6" t="s">
        <v>31</v>
      </c>
      <c r="C28" s="7">
        <f>D28+'6月份'!C28</f>
        <v>900.55</v>
      </c>
      <c r="D28" s="7">
        <f>SUM(E28:AI28)</f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76"/>
      <c r="AJ28" s="89"/>
      <c r="AK28" s="89"/>
      <c r="AL28" s="89"/>
      <c r="AM28" s="89"/>
      <c r="AN28" s="89"/>
      <c r="AO28" s="89"/>
      <c r="AP28" s="35"/>
    </row>
    <row r="29" spans="1:42" s="34" customFormat="1" ht="27" customHeight="1">
      <c r="A29" s="92" t="s">
        <v>26</v>
      </c>
      <c r="B29" s="3" t="s">
        <v>0</v>
      </c>
      <c r="C29" s="7">
        <f>D29+'6月份'!C29</f>
        <v>2271.5500000000002</v>
      </c>
      <c r="D29" s="7">
        <f>SUM(E29:AI29)</f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89"/>
      <c r="AK29" s="89"/>
      <c r="AL29" s="89"/>
      <c r="AM29" s="89"/>
      <c r="AN29" s="89"/>
      <c r="AO29" s="89"/>
      <c r="AP29" s="35"/>
    </row>
    <row r="30" spans="1:42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40"/>
      <c r="AI30" s="78"/>
      <c r="AJ30" s="85"/>
      <c r="AK30" s="85"/>
      <c r="AL30" s="96"/>
      <c r="AM30" s="96"/>
      <c r="AN30" s="96"/>
      <c r="AO30" s="96"/>
    </row>
    <row r="31" spans="1:42" ht="29.25" customHeight="1">
      <c r="A31" s="100" t="s">
        <v>9</v>
      </c>
      <c r="B31" s="6" t="s">
        <v>31</v>
      </c>
      <c r="C31" s="7">
        <f>D31+'6月份'!C31</f>
        <v>1601</v>
      </c>
      <c r="D31" s="7">
        <f>SUM(E31:AI31)</f>
        <v>0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76"/>
    </row>
    <row r="32" spans="1:42" s="8" customFormat="1" ht="27" customHeight="1">
      <c r="A32" s="100" t="s">
        <v>3</v>
      </c>
      <c r="B32" s="6" t="s">
        <v>31</v>
      </c>
      <c r="C32" s="7">
        <f>D32+'6月份'!C32</f>
        <v>878</v>
      </c>
      <c r="D32" s="7">
        <f>SUM(E32:AI32)</f>
        <v>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76"/>
      <c r="AJ32" s="85"/>
      <c r="AK32" s="85"/>
      <c r="AL32" s="96"/>
      <c r="AM32" s="96"/>
      <c r="AN32" s="96"/>
      <c r="AO32" s="96"/>
    </row>
    <row r="33" spans="1:41" s="119" customFormat="1" ht="77.25" customHeight="1" thickBot="1">
      <c r="A33" s="102" t="s">
        <v>27</v>
      </c>
      <c r="B33" s="115"/>
      <c r="C33" s="115"/>
      <c r="D33" s="115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16"/>
      <c r="AJ33" s="117"/>
      <c r="AK33" s="117"/>
      <c r="AL33" s="118"/>
      <c r="AM33" s="118"/>
      <c r="AN33" s="118"/>
      <c r="AO33" s="118"/>
    </row>
    <row r="34" spans="1:41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 t="s">
        <v>107</v>
      </c>
      <c r="Y34" s="10"/>
      <c r="Z34" s="10"/>
      <c r="AA34" s="10"/>
      <c r="AB34" s="10"/>
      <c r="AC34" s="10"/>
      <c r="AD34" s="11"/>
      <c r="AE34" s="10"/>
      <c r="AF34" s="9"/>
      <c r="AG34" s="10"/>
      <c r="AH34" s="10"/>
      <c r="AI34" s="10"/>
    </row>
    <row r="35" spans="1:41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66"/>
      <c r="AJ35" s="88"/>
      <c r="AK35" s="88"/>
      <c r="AL35" s="99"/>
      <c r="AM35" s="99"/>
      <c r="AN35" s="99"/>
      <c r="AO35" s="99"/>
    </row>
    <row r="36" spans="1:41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66"/>
      <c r="AJ36" s="88"/>
      <c r="AK36" s="88"/>
      <c r="AL36" s="99"/>
      <c r="AM36" s="99"/>
      <c r="AN36" s="99"/>
      <c r="AO36" s="99"/>
    </row>
    <row r="37" spans="1:41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71"/>
      <c r="AJ37" s="88"/>
      <c r="AK37" s="88"/>
      <c r="AL37" s="99"/>
      <c r="AM37" s="99"/>
      <c r="AN37" s="99"/>
      <c r="AO37" s="99"/>
    </row>
    <row r="38" spans="1:41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71"/>
      <c r="AJ38" s="88"/>
      <c r="AK38" s="88"/>
      <c r="AL38" s="99"/>
      <c r="AM38" s="99"/>
      <c r="AN38" s="99"/>
      <c r="AO38" s="99"/>
    </row>
    <row r="39" spans="1:41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71"/>
      <c r="AJ39" s="88"/>
      <c r="AK39" s="88"/>
      <c r="AL39" s="99"/>
      <c r="AM39" s="99"/>
      <c r="AN39" s="99"/>
      <c r="AO39" s="99"/>
    </row>
    <row r="40" spans="1:41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71"/>
      <c r="AJ40" s="88"/>
      <c r="AK40" s="88"/>
      <c r="AL40" s="99"/>
      <c r="AM40" s="99"/>
      <c r="AN40" s="99"/>
      <c r="AO40" s="99"/>
    </row>
    <row r="41" spans="1:41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  <c r="AI41" s="13"/>
    </row>
    <row r="42" spans="1:41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  <c r="AI42" s="13"/>
    </row>
    <row r="43" spans="1:41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  <c r="AI43" s="13"/>
    </row>
    <row r="44" spans="1:41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  <c r="AI44" s="13"/>
    </row>
    <row r="45" spans="1:41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  <c r="AI45" s="13"/>
    </row>
    <row r="46" spans="1:41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  <c r="AI46" s="13"/>
    </row>
    <row r="47" spans="1:41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  <c r="AI47" s="13"/>
    </row>
    <row r="48" spans="1:41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  <c r="AI48" s="13"/>
    </row>
    <row r="49" spans="1:35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  <c r="AI49" s="13"/>
    </row>
    <row r="50" spans="1:35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  <c r="AI50" s="13"/>
    </row>
    <row r="51" spans="1:35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  <c r="AI51" s="13"/>
    </row>
    <row r="52" spans="1:35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  <c r="AI52" s="13"/>
    </row>
    <row r="53" spans="1:35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  <c r="AI53" s="13"/>
    </row>
    <row r="54" spans="1:35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  <c r="AI54" s="13"/>
    </row>
    <row r="55" spans="1:35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  <c r="AI55" s="13"/>
    </row>
    <row r="56" spans="1:35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  <c r="AI56" s="13"/>
    </row>
    <row r="57" spans="1:35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  <c r="AI57" s="13"/>
    </row>
    <row r="58" spans="1:35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  <c r="AI58" s="13"/>
    </row>
    <row r="59" spans="1:35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  <c r="AI59" s="13"/>
    </row>
    <row r="60" spans="1:35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  <c r="AI60" s="13"/>
    </row>
    <row r="61" spans="1:35">
      <c r="AD61" s="19"/>
    </row>
    <row r="62" spans="1:35">
      <c r="AD62" s="19"/>
    </row>
    <row r="63" spans="1:35">
      <c r="AD63" s="19"/>
    </row>
    <row r="64" spans="1:35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6">
    <mergeCell ref="AH2:AH3"/>
    <mergeCell ref="AI2:AI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I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5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356"/>
  <sheetViews>
    <sheetView zoomScale="90" zoomScaleNormal="90"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AI12" sqref="AI12"/>
    </sheetView>
  </sheetViews>
  <sheetFormatPr defaultRowHeight="14.25"/>
  <cols>
    <col min="1" max="1" width="26" style="2" customWidth="1"/>
    <col min="2" max="2" width="7.5" style="17" bestFit="1" customWidth="1"/>
    <col min="3" max="3" width="12.875" style="17" customWidth="1"/>
    <col min="4" max="4" width="10.5" style="17" bestFit="1" customWidth="1"/>
    <col min="5" max="5" width="15" style="14" bestFit="1" customWidth="1"/>
    <col min="6" max="9" width="10.5" style="2" bestFit="1" customWidth="1"/>
    <col min="10" max="10" width="12.75" style="2" bestFit="1" customWidth="1"/>
    <col min="11" max="14" width="10.5" style="18" bestFit="1" customWidth="1"/>
    <col min="15" max="15" width="12.75" style="18" customWidth="1"/>
    <col min="16" max="17" width="10.5" style="2" bestFit="1" customWidth="1"/>
    <col min="18" max="18" width="10.5" style="18" bestFit="1" customWidth="1"/>
    <col min="19" max="31" width="10.5" style="2" bestFit="1" customWidth="1"/>
    <col min="32" max="32" width="10.5" style="18" bestFit="1" customWidth="1"/>
    <col min="33" max="35" width="10.5" style="2" bestFit="1" customWidth="1"/>
    <col min="36" max="37" width="9" style="83"/>
    <col min="38" max="41" width="9" style="94"/>
    <col min="42" max="16384" width="9" style="2"/>
  </cols>
  <sheetData>
    <row r="1" spans="1:41" ht="45.75" customHeight="1" thickBot="1">
      <c r="A1" s="146" t="s">
        <v>118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1" ht="21" customHeight="1">
      <c r="A2" s="138" t="s">
        <v>4</v>
      </c>
      <c r="B2" s="140" t="s">
        <v>18</v>
      </c>
      <c r="C2" s="140" t="s">
        <v>19</v>
      </c>
      <c r="D2" s="140" t="s">
        <v>20</v>
      </c>
      <c r="E2" s="144" t="s">
        <v>63</v>
      </c>
      <c r="F2" s="144" t="s">
        <v>64</v>
      </c>
      <c r="G2" s="144" t="s">
        <v>65</v>
      </c>
      <c r="H2" s="144" t="s">
        <v>66</v>
      </c>
      <c r="I2" s="144" t="s">
        <v>67</v>
      </c>
      <c r="J2" s="144" t="s">
        <v>68</v>
      </c>
      <c r="K2" s="144" t="s">
        <v>69</v>
      </c>
      <c r="L2" s="144" t="s">
        <v>70</v>
      </c>
      <c r="M2" s="144" t="s">
        <v>71</v>
      </c>
      <c r="N2" s="144" t="s">
        <v>72</v>
      </c>
      <c r="O2" s="144" t="s">
        <v>73</v>
      </c>
      <c r="P2" s="144" t="s">
        <v>74</v>
      </c>
      <c r="Q2" s="144" t="s">
        <v>75</v>
      </c>
      <c r="R2" s="144" t="s">
        <v>76</v>
      </c>
      <c r="S2" s="144" t="s">
        <v>77</v>
      </c>
      <c r="T2" s="144" t="s">
        <v>78</v>
      </c>
      <c r="U2" s="144" t="s">
        <v>79</v>
      </c>
      <c r="V2" s="144" t="s">
        <v>80</v>
      </c>
      <c r="W2" s="144" t="s">
        <v>81</v>
      </c>
      <c r="X2" s="144" t="s">
        <v>82</v>
      </c>
      <c r="Y2" s="144" t="s">
        <v>83</v>
      </c>
      <c r="Z2" s="144" t="s">
        <v>84</v>
      </c>
      <c r="AA2" s="144" t="s">
        <v>85</v>
      </c>
      <c r="AB2" s="144" t="s">
        <v>86</v>
      </c>
      <c r="AC2" s="144" t="s">
        <v>87</v>
      </c>
      <c r="AD2" s="144" t="s">
        <v>88</v>
      </c>
      <c r="AE2" s="144" t="s">
        <v>89</v>
      </c>
      <c r="AF2" s="144" t="s">
        <v>90</v>
      </c>
      <c r="AG2" s="144" t="s">
        <v>91</v>
      </c>
      <c r="AH2" s="144" t="s">
        <v>92</v>
      </c>
      <c r="AI2" s="144" t="s">
        <v>93</v>
      </c>
    </row>
    <row r="3" spans="1:41" ht="21" customHeight="1">
      <c r="A3" s="147"/>
      <c r="B3" s="141"/>
      <c r="C3" s="141"/>
      <c r="D3" s="141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</row>
    <row r="4" spans="1:41" s="37" customFormat="1" ht="27" customHeight="1">
      <c r="A4" s="55" t="s">
        <v>54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56"/>
      <c r="AJ4" s="83"/>
      <c r="AK4" s="83"/>
      <c r="AL4" s="94"/>
      <c r="AM4" s="94"/>
      <c r="AN4" s="94"/>
      <c r="AO4" s="94"/>
    </row>
    <row r="5" spans="1:41" ht="27" customHeight="1">
      <c r="A5" s="31" t="s">
        <v>45</v>
      </c>
      <c r="B5" s="7" t="s">
        <v>58</v>
      </c>
      <c r="C5" s="7">
        <f>D5+'7月份'!C5</f>
        <v>1741138</v>
      </c>
      <c r="D5" s="7">
        <f>SUM(E5:AI5)</f>
        <v>0</v>
      </c>
      <c r="E5" s="7">
        <f>E6+E7</f>
        <v>0</v>
      </c>
      <c r="F5" s="7">
        <f t="shared" ref="F5:AI5" si="0">F6+F7</f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23">
        <f t="shared" si="0"/>
        <v>0</v>
      </c>
    </row>
    <row r="6" spans="1:41" ht="27" customHeight="1">
      <c r="A6" s="100" t="s">
        <v>2</v>
      </c>
      <c r="B6" s="7" t="s">
        <v>58</v>
      </c>
      <c r="C6" s="7">
        <f>D6+'7月份'!C6</f>
        <v>2881</v>
      </c>
      <c r="D6" s="7">
        <f>SUM(E6:AI6)</f>
        <v>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76"/>
    </row>
    <row r="7" spans="1:41" ht="27" customHeight="1">
      <c r="A7" s="100" t="s">
        <v>14</v>
      </c>
      <c r="B7" s="7" t="s">
        <v>58</v>
      </c>
      <c r="C7" s="7">
        <f>D7+'7月份'!C7</f>
        <v>1738257</v>
      </c>
      <c r="D7" s="7">
        <f>SUM(E7:AI7)</f>
        <v>0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76"/>
    </row>
    <row r="8" spans="1:41" ht="27" customHeight="1">
      <c r="A8" s="100" t="s">
        <v>21</v>
      </c>
      <c r="B8" s="7" t="s">
        <v>24</v>
      </c>
      <c r="C8" s="103">
        <f>计数表!I8</f>
        <v>0.53803000000000001</v>
      </c>
      <c r="D8" s="22">
        <f>IFERROR(AVERAGE(E8:AI8),0)</f>
        <v>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7"/>
    </row>
    <row r="9" spans="1:41" ht="27" customHeight="1">
      <c r="A9" s="100" t="s">
        <v>15</v>
      </c>
      <c r="B9" s="7" t="s">
        <v>24</v>
      </c>
      <c r="C9" s="103">
        <f>计数表!I17</f>
        <v>0.47041000000000005</v>
      </c>
      <c r="D9" s="22">
        <f t="shared" ref="D9:D10" si="1">IFERROR(AVERAGE(E9:AI9),0)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7"/>
    </row>
    <row r="10" spans="1:41" ht="27" customHeight="1">
      <c r="A10" s="100" t="s">
        <v>16</v>
      </c>
      <c r="B10" s="7" t="s">
        <v>24</v>
      </c>
      <c r="C10" s="103">
        <f>计数表!I26</f>
        <v>0.62744444444444436</v>
      </c>
      <c r="D10" s="22">
        <f t="shared" si="1"/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7"/>
    </row>
    <row r="11" spans="1:41" s="46" customFormat="1" ht="27" customHeight="1">
      <c r="A11" s="55" t="s">
        <v>7</v>
      </c>
      <c r="B11" s="38"/>
      <c r="C11" s="38"/>
      <c r="D11" s="38"/>
      <c r="E11" s="39"/>
      <c r="F11" s="39"/>
      <c r="G11" s="40"/>
      <c r="H11" s="41"/>
      <c r="I11" s="41"/>
      <c r="J11" s="42"/>
      <c r="K11" s="43"/>
      <c r="L11" s="39"/>
      <c r="M11" s="44"/>
      <c r="N11" s="41"/>
      <c r="O11" s="41"/>
      <c r="P11" s="41"/>
      <c r="Q11" s="39"/>
      <c r="R11" s="41"/>
      <c r="S11" s="39"/>
      <c r="T11" s="39"/>
      <c r="U11" s="41"/>
      <c r="V11" s="41"/>
      <c r="W11" s="41"/>
      <c r="X11" s="39"/>
      <c r="Y11" s="41"/>
      <c r="Z11" s="41"/>
      <c r="AA11" s="40"/>
      <c r="AB11" s="40"/>
      <c r="AC11" s="40"/>
      <c r="AD11" s="45"/>
      <c r="AE11" s="40"/>
      <c r="AF11" s="40"/>
      <c r="AG11" s="40"/>
      <c r="AH11" s="40"/>
      <c r="AI11" s="78"/>
      <c r="AJ11" s="84"/>
      <c r="AK11" s="84"/>
      <c r="AL11" s="95"/>
      <c r="AM11" s="95"/>
      <c r="AN11" s="95"/>
      <c r="AO11" s="95"/>
    </row>
    <row r="12" spans="1:41" ht="30" customHeight="1">
      <c r="A12" s="32" t="s">
        <v>28</v>
      </c>
      <c r="B12" s="7" t="s">
        <v>57</v>
      </c>
      <c r="C12" s="7">
        <f>D12+'7月份'!C12</f>
        <v>3364900</v>
      </c>
      <c r="D12" s="7">
        <f>SUM(E12:AI12)</f>
        <v>0</v>
      </c>
      <c r="E12" s="65">
        <f t="shared" ref="E12:AI12" si="2">E22+E25</f>
        <v>0</v>
      </c>
      <c r="F12" s="65">
        <f t="shared" si="2"/>
        <v>0</v>
      </c>
      <c r="G12" s="65">
        <f t="shared" si="2"/>
        <v>0</v>
      </c>
      <c r="H12" s="65">
        <f>H22+H25</f>
        <v>0</v>
      </c>
      <c r="I12" s="65">
        <f t="shared" si="2"/>
        <v>0</v>
      </c>
      <c r="J12" s="65">
        <f t="shared" si="2"/>
        <v>0</v>
      </c>
      <c r="K12" s="65">
        <f t="shared" si="2"/>
        <v>0</v>
      </c>
      <c r="L12" s="65">
        <f t="shared" si="2"/>
        <v>0</v>
      </c>
      <c r="M12" s="65">
        <f t="shared" si="2"/>
        <v>0</v>
      </c>
      <c r="N12" s="65">
        <f t="shared" si="2"/>
        <v>0</v>
      </c>
      <c r="O12" s="65">
        <f t="shared" si="2"/>
        <v>0</v>
      </c>
      <c r="P12" s="65">
        <f t="shared" si="2"/>
        <v>0</v>
      </c>
      <c r="Q12" s="65">
        <f t="shared" si="2"/>
        <v>0</v>
      </c>
      <c r="R12" s="65">
        <f t="shared" si="2"/>
        <v>0</v>
      </c>
      <c r="S12" s="65">
        <f t="shared" si="2"/>
        <v>0</v>
      </c>
      <c r="T12" s="65">
        <f t="shared" si="2"/>
        <v>0</v>
      </c>
      <c r="U12" s="65">
        <f t="shared" si="2"/>
        <v>0</v>
      </c>
      <c r="V12" s="65">
        <f t="shared" si="2"/>
        <v>0</v>
      </c>
      <c r="W12" s="65">
        <f t="shared" si="2"/>
        <v>0</v>
      </c>
      <c r="X12" s="65">
        <f t="shared" si="2"/>
        <v>0</v>
      </c>
      <c r="Y12" s="65">
        <f t="shared" si="2"/>
        <v>0</v>
      </c>
      <c r="Z12" s="65">
        <f t="shared" si="2"/>
        <v>0</v>
      </c>
      <c r="AA12" s="65">
        <f t="shared" si="2"/>
        <v>0</v>
      </c>
      <c r="AB12" s="65">
        <f t="shared" si="2"/>
        <v>0</v>
      </c>
      <c r="AC12" s="65">
        <f t="shared" si="2"/>
        <v>0</v>
      </c>
      <c r="AD12" s="65">
        <f t="shared" si="2"/>
        <v>0</v>
      </c>
      <c r="AE12" s="65">
        <f t="shared" si="2"/>
        <v>0</v>
      </c>
      <c r="AF12" s="7">
        <f t="shared" si="2"/>
        <v>0</v>
      </c>
      <c r="AG12" s="7">
        <f t="shared" si="2"/>
        <v>0</v>
      </c>
      <c r="AH12" s="7">
        <f t="shared" si="2"/>
        <v>0</v>
      </c>
      <c r="AI12" s="65">
        <f t="shared" si="2"/>
        <v>0</v>
      </c>
    </row>
    <row r="13" spans="1:41" s="8" customFormat="1" ht="30" customHeight="1">
      <c r="A13" s="26" t="s">
        <v>29</v>
      </c>
      <c r="B13" s="7" t="s">
        <v>57</v>
      </c>
      <c r="C13" s="7">
        <f>D13+'7月份'!C13</f>
        <v>230308</v>
      </c>
      <c r="D13" s="7">
        <f>SUM(E13:AI13)</f>
        <v>0</v>
      </c>
      <c r="E13" s="65">
        <f t="shared" ref="E13:AI13" si="3">E12-E14</f>
        <v>0</v>
      </c>
      <c r="F13" s="65">
        <f t="shared" si="3"/>
        <v>0</v>
      </c>
      <c r="G13" s="65">
        <f t="shared" si="3"/>
        <v>0</v>
      </c>
      <c r="H13" s="65">
        <f t="shared" si="3"/>
        <v>0</v>
      </c>
      <c r="I13" s="65">
        <f t="shared" si="3"/>
        <v>0</v>
      </c>
      <c r="J13" s="65">
        <f t="shared" si="3"/>
        <v>0</v>
      </c>
      <c r="K13" s="65">
        <f t="shared" si="3"/>
        <v>0</v>
      </c>
      <c r="L13" s="65">
        <f t="shared" si="3"/>
        <v>0</v>
      </c>
      <c r="M13" s="65">
        <f t="shared" si="3"/>
        <v>0</v>
      </c>
      <c r="N13" s="65">
        <f t="shared" si="3"/>
        <v>0</v>
      </c>
      <c r="O13" s="65">
        <f t="shared" si="3"/>
        <v>0</v>
      </c>
      <c r="P13" s="65">
        <f t="shared" si="3"/>
        <v>0</v>
      </c>
      <c r="Q13" s="65">
        <f t="shared" si="3"/>
        <v>0</v>
      </c>
      <c r="R13" s="65">
        <f t="shared" si="3"/>
        <v>0</v>
      </c>
      <c r="S13" s="65">
        <f t="shared" si="3"/>
        <v>0</v>
      </c>
      <c r="T13" s="65">
        <f t="shared" si="3"/>
        <v>0</v>
      </c>
      <c r="U13" s="65">
        <f t="shared" si="3"/>
        <v>0</v>
      </c>
      <c r="V13" s="65">
        <f t="shared" si="3"/>
        <v>0</v>
      </c>
      <c r="W13" s="65">
        <f t="shared" si="3"/>
        <v>0</v>
      </c>
      <c r="X13" s="65">
        <f t="shared" si="3"/>
        <v>0</v>
      </c>
      <c r="Y13" s="65">
        <f t="shared" si="3"/>
        <v>0</v>
      </c>
      <c r="Z13" s="65">
        <f t="shared" si="3"/>
        <v>0</v>
      </c>
      <c r="AA13" s="65">
        <f t="shared" si="3"/>
        <v>0</v>
      </c>
      <c r="AB13" s="65">
        <f t="shared" si="3"/>
        <v>0</v>
      </c>
      <c r="AC13" s="65">
        <f t="shared" si="3"/>
        <v>0</v>
      </c>
      <c r="AD13" s="65">
        <f t="shared" si="3"/>
        <v>0</v>
      </c>
      <c r="AE13" s="65">
        <f t="shared" si="3"/>
        <v>0</v>
      </c>
      <c r="AF13" s="65">
        <f t="shared" si="3"/>
        <v>0</v>
      </c>
      <c r="AG13" s="65">
        <f t="shared" si="3"/>
        <v>0</v>
      </c>
      <c r="AH13" s="65">
        <f t="shared" si="3"/>
        <v>0</v>
      </c>
      <c r="AI13" s="79">
        <f t="shared" si="3"/>
        <v>0</v>
      </c>
      <c r="AJ13" s="85"/>
      <c r="AK13" s="85"/>
      <c r="AL13" s="96"/>
      <c r="AM13" s="96"/>
      <c r="AN13" s="96"/>
      <c r="AO13" s="96"/>
    </row>
    <row r="14" spans="1:41" s="8" customFormat="1" ht="27" customHeight="1">
      <c r="A14" s="101" t="s">
        <v>30</v>
      </c>
      <c r="B14" s="7" t="s">
        <v>57</v>
      </c>
      <c r="C14" s="7">
        <f>D14+'7月份'!C14</f>
        <v>3134592</v>
      </c>
      <c r="D14" s="7">
        <f>SUM(E14:AI14)</f>
        <v>0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76"/>
      <c r="AJ14" s="85"/>
      <c r="AK14" s="85"/>
      <c r="AL14" s="96"/>
      <c r="AM14" s="96"/>
      <c r="AN14" s="96"/>
      <c r="AO14" s="96"/>
    </row>
    <row r="15" spans="1:41" s="8" customFormat="1" ht="27" customHeight="1">
      <c r="A15" s="101" t="s">
        <v>98</v>
      </c>
      <c r="B15" s="7" t="s">
        <v>57</v>
      </c>
      <c r="C15" s="7">
        <f>D15+'7月份'!C15</f>
        <v>318976</v>
      </c>
      <c r="D15" s="7">
        <f>SUM(E15:AI15)</f>
        <v>0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76"/>
      <c r="AJ15" s="85"/>
      <c r="AK15" s="85"/>
      <c r="AL15" s="96"/>
      <c r="AM15" s="96"/>
      <c r="AN15" s="96"/>
      <c r="AO15" s="96"/>
    </row>
    <row r="16" spans="1:41" s="8" customFormat="1" ht="27" customHeight="1">
      <c r="A16" s="101" t="s">
        <v>99</v>
      </c>
      <c r="B16" s="7" t="s">
        <v>57</v>
      </c>
      <c r="C16" s="7">
        <f>D16+'7月份'!C16</f>
        <v>756</v>
      </c>
      <c r="D16" s="7">
        <f>SUM(E16:AI16)</f>
        <v>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76"/>
      <c r="AJ16" s="85"/>
      <c r="AK16" s="85"/>
      <c r="AL16" s="96"/>
      <c r="AM16" s="96"/>
      <c r="AN16" s="96"/>
      <c r="AO16" s="96"/>
    </row>
    <row r="17" spans="1:42" s="37" customFormat="1" ht="24.75" customHeight="1">
      <c r="A17" s="57" t="s">
        <v>10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58"/>
      <c r="AJ17" s="83"/>
      <c r="AK17" s="83"/>
      <c r="AL17" s="94"/>
      <c r="AM17" s="94"/>
      <c r="AN17" s="94"/>
      <c r="AO17" s="94"/>
    </row>
    <row r="18" spans="1:42" ht="27" customHeight="1">
      <c r="A18" s="28" t="s">
        <v>1</v>
      </c>
      <c r="B18" s="5" t="s">
        <v>12</v>
      </c>
      <c r="C18" s="103">
        <f>计数表!I35</f>
        <v>6.9011307188825227E-2</v>
      </c>
      <c r="D18" s="22">
        <f>IFERROR(AVERAGEIF(E18:AI18,"&lt;&gt;0"),0)</f>
        <v>0</v>
      </c>
      <c r="E18" s="22">
        <f>IF(E12,E13/E12,0)</f>
        <v>0</v>
      </c>
      <c r="F18" s="22">
        <f>IF(F12,F13/F12,0)</f>
        <v>0</v>
      </c>
      <c r="G18" s="22">
        <f t="shared" ref="G18:AI18" si="4">IF(G12,G13/G12,0)</f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2">
        <f t="shared" si="4"/>
        <v>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4"/>
        <v>0</v>
      </c>
      <c r="AA18" s="22">
        <f t="shared" si="4"/>
        <v>0</v>
      </c>
      <c r="AB18" s="22">
        <f t="shared" si="4"/>
        <v>0</v>
      </c>
      <c r="AC18" s="22">
        <f t="shared" si="4"/>
        <v>0</v>
      </c>
      <c r="AD18" s="22">
        <f t="shared" si="4"/>
        <v>0</v>
      </c>
      <c r="AE18" s="22">
        <f t="shared" si="4"/>
        <v>0</v>
      </c>
      <c r="AF18" s="22">
        <f t="shared" si="4"/>
        <v>0</v>
      </c>
      <c r="AG18" s="22">
        <f t="shared" si="4"/>
        <v>0</v>
      </c>
      <c r="AH18" s="22">
        <f t="shared" si="4"/>
        <v>0</v>
      </c>
      <c r="AI18" s="22">
        <f t="shared" si="4"/>
        <v>0</v>
      </c>
    </row>
    <row r="19" spans="1:42" ht="28.5" customHeight="1">
      <c r="A19" s="28" t="s">
        <v>23</v>
      </c>
      <c r="B19" s="5" t="s">
        <v>13</v>
      </c>
      <c r="C19" s="7">
        <f>计数表!I44</f>
        <v>1.9576903392940386</v>
      </c>
      <c r="D19" s="63">
        <f>IFERROR(AVERAGEIF(E19:AI19,"&lt;&gt;0"),0)</f>
        <v>0</v>
      </c>
      <c r="E19" s="20">
        <f>IF(E7,E12/E7,0)</f>
        <v>0</v>
      </c>
      <c r="F19" s="20">
        <f t="shared" ref="F19:AI19" si="5">IF(F7,F12/F7,0)</f>
        <v>0</v>
      </c>
      <c r="G19" s="20">
        <f t="shared" si="5"/>
        <v>0</v>
      </c>
      <c r="H19" s="20">
        <f t="shared" si="5"/>
        <v>0</v>
      </c>
      <c r="I19" s="20">
        <f t="shared" si="5"/>
        <v>0</v>
      </c>
      <c r="J19" s="20">
        <f t="shared" si="5"/>
        <v>0</v>
      </c>
      <c r="K19" s="20">
        <f t="shared" si="5"/>
        <v>0</v>
      </c>
      <c r="L19" s="20">
        <f t="shared" si="5"/>
        <v>0</v>
      </c>
      <c r="M19" s="20">
        <f t="shared" si="5"/>
        <v>0</v>
      </c>
      <c r="N19" s="20">
        <f t="shared" si="5"/>
        <v>0</v>
      </c>
      <c r="O19" s="20">
        <f t="shared" si="5"/>
        <v>0</v>
      </c>
      <c r="P19" s="20">
        <f t="shared" si="5"/>
        <v>0</v>
      </c>
      <c r="Q19" s="20">
        <f t="shared" si="5"/>
        <v>0</v>
      </c>
      <c r="R19" s="20">
        <f t="shared" si="5"/>
        <v>0</v>
      </c>
      <c r="S19" s="20">
        <f t="shared" si="5"/>
        <v>0</v>
      </c>
      <c r="T19" s="20">
        <f t="shared" si="5"/>
        <v>0</v>
      </c>
      <c r="U19" s="20">
        <f t="shared" si="5"/>
        <v>0</v>
      </c>
      <c r="V19" s="20">
        <f t="shared" si="5"/>
        <v>0</v>
      </c>
      <c r="W19" s="20">
        <f t="shared" si="5"/>
        <v>0</v>
      </c>
      <c r="X19" s="20">
        <f t="shared" si="5"/>
        <v>0</v>
      </c>
      <c r="Y19" s="20">
        <f t="shared" si="5"/>
        <v>0</v>
      </c>
      <c r="Z19" s="20">
        <f t="shared" si="5"/>
        <v>0</v>
      </c>
      <c r="AA19" s="20">
        <f t="shared" si="5"/>
        <v>0</v>
      </c>
      <c r="AB19" s="20">
        <f t="shared" si="5"/>
        <v>0</v>
      </c>
      <c r="AC19" s="20">
        <f t="shared" si="5"/>
        <v>0</v>
      </c>
      <c r="AD19" s="20">
        <f t="shared" si="5"/>
        <v>0</v>
      </c>
      <c r="AE19" s="20">
        <f t="shared" si="5"/>
        <v>0</v>
      </c>
      <c r="AF19" s="20">
        <f t="shared" si="5"/>
        <v>0</v>
      </c>
      <c r="AG19" s="20">
        <f t="shared" si="5"/>
        <v>0</v>
      </c>
      <c r="AH19" s="20">
        <f t="shared" si="5"/>
        <v>0</v>
      </c>
      <c r="AI19" s="20">
        <f t="shared" si="5"/>
        <v>0</v>
      </c>
    </row>
    <row r="20" spans="1:42" ht="30.75" customHeight="1">
      <c r="A20" s="100" t="s">
        <v>22</v>
      </c>
      <c r="B20" s="5" t="s">
        <v>32</v>
      </c>
      <c r="C20" s="7">
        <f>MAX(D20,'7月份'!C20)</f>
        <v>1866</v>
      </c>
      <c r="D20" s="7">
        <f>MAX(E20:AI20)</f>
        <v>0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76"/>
    </row>
    <row r="21" spans="1:42" s="37" customFormat="1" ht="30.75" customHeight="1">
      <c r="A21" s="59" t="s">
        <v>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60"/>
      <c r="AJ21" s="83"/>
      <c r="AK21" s="83"/>
      <c r="AL21" s="94"/>
      <c r="AM21" s="94"/>
      <c r="AN21" s="94"/>
      <c r="AO21" s="94"/>
    </row>
    <row r="22" spans="1:42" s="21" customFormat="1" ht="27" customHeight="1">
      <c r="A22" s="91" t="s">
        <v>25</v>
      </c>
      <c r="B22" s="7" t="s">
        <v>57</v>
      </c>
      <c r="C22" s="7">
        <f>D22+'7月份'!C22</f>
        <v>1826000</v>
      </c>
      <c r="D22" s="7">
        <f>SUM(E22:AI22)</f>
        <v>0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76"/>
      <c r="AJ22" s="86"/>
      <c r="AK22" s="86"/>
      <c r="AL22" s="97"/>
      <c r="AM22" s="97"/>
      <c r="AN22" s="97"/>
      <c r="AO22" s="97"/>
    </row>
    <row r="23" spans="1:42" s="4" customFormat="1" ht="27" customHeight="1">
      <c r="A23" s="92" t="s">
        <v>26</v>
      </c>
      <c r="B23" s="3" t="s">
        <v>0</v>
      </c>
      <c r="C23" s="7">
        <f>D23+'7月份'!C23</f>
        <v>1930.15</v>
      </c>
      <c r="D23" s="7">
        <f>SUM(E23:AI23)</f>
        <v>0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87"/>
      <c r="AK23" s="87"/>
      <c r="AL23" s="98"/>
      <c r="AM23" s="98"/>
      <c r="AN23" s="98"/>
      <c r="AO23" s="98"/>
    </row>
    <row r="24" spans="1:42" s="37" customFormat="1" ht="30.75" customHeight="1">
      <c r="A24" s="59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61"/>
      <c r="AJ24" s="83"/>
      <c r="AK24" s="83"/>
      <c r="AL24" s="94"/>
      <c r="AM24" s="94"/>
      <c r="AN24" s="94"/>
      <c r="AO24" s="94"/>
    </row>
    <row r="25" spans="1:42" s="21" customFormat="1" ht="27" customHeight="1">
      <c r="A25" s="91" t="s">
        <v>25</v>
      </c>
      <c r="B25" s="7" t="s">
        <v>57</v>
      </c>
      <c r="C25" s="7">
        <f>D25+'7月份'!C25</f>
        <v>1538900</v>
      </c>
      <c r="D25" s="7">
        <f>SUM(E25:AI25)</f>
        <v>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76"/>
      <c r="AJ25" s="86"/>
      <c r="AK25" s="86"/>
      <c r="AL25" s="97"/>
      <c r="AM25" s="97"/>
      <c r="AN25" s="97"/>
      <c r="AO25" s="97"/>
    </row>
    <row r="26" spans="1:42" s="4" customFormat="1" ht="27" customHeight="1">
      <c r="A26" s="92" t="s">
        <v>26</v>
      </c>
      <c r="B26" s="3" t="s">
        <v>0</v>
      </c>
      <c r="C26" s="7">
        <f>D26+'7月份'!C26</f>
        <v>1690.6999999999998</v>
      </c>
      <c r="D26" s="7">
        <f>SUM(E26:AI26)</f>
        <v>0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87"/>
      <c r="AK26" s="87"/>
      <c r="AL26" s="98"/>
      <c r="AM26" s="98"/>
      <c r="AN26" s="98"/>
      <c r="AO26" s="98"/>
    </row>
    <row r="27" spans="1:42" s="52" customFormat="1" ht="27" customHeight="1">
      <c r="A27" s="59" t="s">
        <v>53</v>
      </c>
      <c r="B27" s="41"/>
      <c r="C27" s="41"/>
      <c r="D27" s="41"/>
      <c r="E27" s="41"/>
      <c r="F27" s="41"/>
      <c r="G27" s="40"/>
      <c r="H27" s="44"/>
      <c r="I27" s="44"/>
      <c r="J27" s="44"/>
      <c r="K27" s="50"/>
      <c r="L27" s="44"/>
      <c r="M27" s="44"/>
      <c r="N27" s="44"/>
      <c r="O27" s="41"/>
      <c r="P27" s="44"/>
      <c r="Q27" s="44"/>
      <c r="R27" s="44"/>
      <c r="S27" s="44"/>
      <c r="T27" s="44"/>
      <c r="U27" s="44"/>
      <c r="V27" s="42"/>
      <c r="W27" s="44"/>
      <c r="X27" s="44"/>
      <c r="Y27" s="44"/>
      <c r="Z27" s="44"/>
      <c r="AA27" s="45"/>
      <c r="AB27" s="44"/>
      <c r="AC27" s="44"/>
      <c r="AD27" s="40"/>
      <c r="AE27" s="40"/>
      <c r="AF27" s="40"/>
      <c r="AG27" s="40"/>
      <c r="AH27" s="40"/>
      <c r="AI27" s="78"/>
      <c r="AJ27" s="89"/>
      <c r="AK27" s="89"/>
      <c r="AL27" s="89"/>
      <c r="AM27" s="89"/>
      <c r="AN27" s="89"/>
      <c r="AO27" s="89"/>
      <c r="AP27" s="51"/>
    </row>
    <row r="28" spans="1:42" s="34" customFormat="1" ht="27" customHeight="1">
      <c r="A28" s="91" t="s">
        <v>55</v>
      </c>
      <c r="B28" s="6" t="s">
        <v>31</v>
      </c>
      <c r="C28" s="7">
        <f>D28+'7月份'!C28</f>
        <v>900.55</v>
      </c>
      <c r="D28" s="7">
        <f>SUM(E28:AI28)</f>
        <v>0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76"/>
      <c r="AJ28" s="89"/>
      <c r="AK28" s="89"/>
      <c r="AL28" s="89"/>
      <c r="AM28" s="89"/>
      <c r="AN28" s="89"/>
      <c r="AO28" s="89"/>
      <c r="AP28" s="35"/>
    </row>
    <row r="29" spans="1:42" s="34" customFormat="1" ht="27" customHeight="1">
      <c r="A29" s="92" t="s">
        <v>26</v>
      </c>
      <c r="B29" s="3" t="s">
        <v>0</v>
      </c>
      <c r="C29" s="7">
        <f>D29+'7月份'!C29</f>
        <v>2271.5500000000002</v>
      </c>
      <c r="D29" s="7">
        <f>SUM(E29:AI29)</f>
        <v>0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89"/>
      <c r="AK29" s="89"/>
      <c r="AL29" s="89"/>
      <c r="AM29" s="89"/>
      <c r="AN29" s="89"/>
      <c r="AO29" s="89"/>
      <c r="AP29" s="35"/>
    </row>
    <row r="30" spans="1:42" s="54" customFormat="1" ht="27" customHeight="1">
      <c r="A30" s="55" t="s">
        <v>8</v>
      </c>
      <c r="B30" s="38"/>
      <c r="C30" s="38"/>
      <c r="D30" s="38"/>
      <c r="E30" s="41"/>
      <c r="F30" s="41"/>
      <c r="G30" s="40"/>
      <c r="H30" s="41"/>
      <c r="I30" s="41"/>
      <c r="J30" s="41"/>
      <c r="K30" s="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0"/>
      <c r="AB30" s="40"/>
      <c r="AC30" s="40"/>
      <c r="AD30" s="40"/>
      <c r="AE30" s="40"/>
      <c r="AF30" s="40"/>
      <c r="AG30" s="40"/>
      <c r="AH30" s="40"/>
      <c r="AI30" s="78"/>
      <c r="AJ30" s="85"/>
      <c r="AK30" s="85"/>
      <c r="AL30" s="96"/>
      <c r="AM30" s="96"/>
      <c r="AN30" s="96"/>
      <c r="AO30" s="96"/>
    </row>
    <row r="31" spans="1:42" ht="29.25" customHeight="1">
      <c r="A31" s="100" t="s">
        <v>9</v>
      </c>
      <c r="B31" s="6" t="s">
        <v>31</v>
      </c>
      <c r="C31" s="7">
        <f>D31+'7月份'!C31</f>
        <v>1601</v>
      </c>
      <c r="D31" s="7">
        <f>SUM(E31:AI31)</f>
        <v>0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76"/>
    </row>
    <row r="32" spans="1:42" s="8" customFormat="1" ht="27" customHeight="1">
      <c r="A32" s="100" t="s">
        <v>3</v>
      </c>
      <c r="B32" s="6" t="s">
        <v>31</v>
      </c>
      <c r="C32" s="7">
        <f>D32+'7月份'!C32</f>
        <v>878</v>
      </c>
      <c r="D32" s="7">
        <f>SUM(E32:AI32)</f>
        <v>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76"/>
      <c r="AJ32" s="85"/>
      <c r="AK32" s="85"/>
      <c r="AL32" s="96"/>
      <c r="AM32" s="96"/>
      <c r="AN32" s="96"/>
      <c r="AO32" s="96"/>
    </row>
    <row r="33" spans="1:41" s="119" customFormat="1" ht="131.25" customHeight="1" thickBot="1">
      <c r="A33" s="102" t="s">
        <v>27</v>
      </c>
      <c r="B33" s="115"/>
      <c r="C33" s="115"/>
      <c r="D33" s="115">
        <f>SUM(E33:AI33)</f>
        <v>0</v>
      </c>
      <c r="E33" s="120"/>
      <c r="F33" s="108"/>
      <c r="G33" s="126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16"/>
      <c r="AJ33" s="117"/>
      <c r="AK33" s="117"/>
      <c r="AL33" s="118"/>
      <c r="AM33" s="118"/>
      <c r="AN33" s="118"/>
      <c r="AO33" s="118"/>
    </row>
    <row r="34" spans="1:41" ht="30.75" customHeight="1">
      <c r="A34" s="10"/>
      <c r="B34" s="12"/>
      <c r="C34" s="10"/>
      <c r="D34" s="10"/>
      <c r="E34" s="10"/>
      <c r="F34" s="10"/>
      <c r="G34" s="10"/>
      <c r="H34" s="10"/>
      <c r="I34" s="10"/>
      <c r="J34" s="10"/>
      <c r="K34" s="9"/>
      <c r="L34" s="9"/>
      <c r="M34" s="9"/>
      <c r="N34" s="9"/>
      <c r="O34" s="9"/>
      <c r="P34" s="10"/>
      <c r="Q34" s="10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0"/>
      <c r="AF34" s="9"/>
      <c r="AG34" s="10"/>
      <c r="AH34" s="10"/>
      <c r="AI34" s="10"/>
    </row>
    <row r="35" spans="1:41" s="70" customFormat="1">
      <c r="A35" s="66" t="s">
        <v>56</v>
      </c>
      <c r="B35" s="67"/>
      <c r="C35" s="66"/>
      <c r="D35" s="66"/>
      <c r="E35" s="66"/>
      <c r="F35" s="66"/>
      <c r="G35" s="66"/>
      <c r="H35" s="66"/>
      <c r="I35" s="66"/>
      <c r="J35" s="66"/>
      <c r="K35" s="68"/>
      <c r="L35" s="68"/>
      <c r="M35" s="68"/>
      <c r="N35" s="68"/>
      <c r="O35" s="68"/>
      <c r="P35" s="66"/>
      <c r="Q35" s="66"/>
      <c r="R35" s="6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9"/>
      <c r="AE35" s="66"/>
      <c r="AF35" s="68"/>
      <c r="AG35" s="66"/>
      <c r="AH35" s="66"/>
      <c r="AI35" s="66"/>
      <c r="AJ35" s="88"/>
      <c r="AK35" s="88"/>
      <c r="AL35" s="99"/>
      <c r="AM35" s="99"/>
      <c r="AN35" s="99"/>
      <c r="AO35" s="99"/>
    </row>
    <row r="36" spans="1:41" s="70" customFormat="1">
      <c r="A36" s="66" t="s">
        <v>62</v>
      </c>
      <c r="B36" s="67"/>
      <c r="C36" s="66"/>
      <c r="D36" s="66"/>
      <c r="E36" s="66"/>
      <c r="F36" s="66"/>
      <c r="G36" s="66"/>
      <c r="H36" s="66"/>
      <c r="I36" s="66"/>
      <c r="J36" s="66"/>
      <c r="K36" s="68"/>
      <c r="L36" s="68"/>
      <c r="M36" s="68"/>
      <c r="N36" s="68"/>
      <c r="O36" s="68"/>
      <c r="P36" s="66"/>
      <c r="Q36" s="66"/>
      <c r="R36" s="6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9"/>
      <c r="AE36" s="66"/>
      <c r="AF36" s="68"/>
      <c r="AG36" s="66"/>
      <c r="AH36" s="66"/>
      <c r="AI36" s="66"/>
      <c r="AJ36" s="88"/>
      <c r="AK36" s="88"/>
      <c r="AL36" s="99"/>
      <c r="AM36" s="99"/>
      <c r="AN36" s="99"/>
      <c r="AO36" s="99"/>
    </row>
    <row r="37" spans="1:41" s="70" customFormat="1">
      <c r="A37" s="71" t="s">
        <v>94</v>
      </c>
      <c r="B37" s="71"/>
      <c r="C37" s="71"/>
      <c r="D37" s="71"/>
      <c r="E37" s="72"/>
      <c r="F37" s="71"/>
      <c r="G37" s="71"/>
      <c r="H37" s="71"/>
      <c r="I37" s="71"/>
      <c r="J37" s="71"/>
      <c r="K37" s="73"/>
      <c r="L37" s="73"/>
      <c r="M37" s="73"/>
      <c r="N37" s="73"/>
      <c r="O37" s="73"/>
      <c r="P37" s="71"/>
      <c r="Q37" s="71"/>
      <c r="R37" s="73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4"/>
      <c r="AE37" s="71"/>
      <c r="AF37" s="73"/>
      <c r="AG37" s="71"/>
      <c r="AH37" s="71"/>
      <c r="AI37" s="71"/>
      <c r="AJ37" s="88"/>
      <c r="AK37" s="88"/>
      <c r="AL37" s="99"/>
      <c r="AM37" s="99"/>
      <c r="AN37" s="99"/>
      <c r="AO37" s="99"/>
    </row>
    <row r="38" spans="1:41" s="70" customFormat="1">
      <c r="A38" s="66" t="s">
        <v>95</v>
      </c>
      <c r="B38" s="71"/>
      <c r="C38" s="71"/>
      <c r="D38" s="71"/>
      <c r="E38" s="72"/>
      <c r="F38" s="71"/>
      <c r="G38" s="71"/>
      <c r="H38" s="71"/>
      <c r="I38" s="71"/>
      <c r="J38" s="71"/>
      <c r="K38" s="73"/>
      <c r="L38" s="73"/>
      <c r="M38" s="73"/>
      <c r="N38" s="73"/>
      <c r="O38" s="73"/>
      <c r="P38" s="71"/>
      <c r="Q38" s="71"/>
      <c r="R38" s="73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4"/>
      <c r="AE38" s="71"/>
      <c r="AF38" s="73"/>
      <c r="AG38" s="71"/>
      <c r="AH38" s="71"/>
      <c r="AI38" s="71"/>
      <c r="AJ38" s="88"/>
      <c r="AK38" s="88"/>
      <c r="AL38" s="99"/>
      <c r="AM38" s="99"/>
      <c r="AN38" s="99"/>
      <c r="AO38" s="99"/>
    </row>
    <row r="39" spans="1:41" s="70" customFormat="1">
      <c r="A39" s="66" t="s">
        <v>96</v>
      </c>
      <c r="B39" s="71"/>
      <c r="C39" s="71"/>
      <c r="D39" s="71"/>
      <c r="E39" s="72"/>
      <c r="F39" s="71"/>
      <c r="G39" s="71"/>
      <c r="H39" s="71"/>
      <c r="I39" s="71"/>
      <c r="J39" s="71"/>
      <c r="K39" s="73"/>
      <c r="L39" s="73"/>
      <c r="M39" s="73"/>
      <c r="N39" s="73"/>
      <c r="O39" s="73"/>
      <c r="P39" s="71"/>
      <c r="Q39" s="71"/>
      <c r="R39" s="73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4"/>
      <c r="AE39" s="71"/>
      <c r="AF39" s="73"/>
      <c r="AG39" s="71"/>
      <c r="AH39" s="71"/>
      <c r="AI39" s="71"/>
      <c r="AJ39" s="88"/>
      <c r="AK39" s="88"/>
      <c r="AL39" s="99"/>
      <c r="AM39" s="99"/>
      <c r="AN39" s="99"/>
      <c r="AO39" s="99"/>
    </row>
    <row r="40" spans="1:41" s="70" customFormat="1">
      <c r="A40" s="66" t="s">
        <v>97</v>
      </c>
      <c r="B40" s="71"/>
      <c r="C40" s="71"/>
      <c r="D40" s="71"/>
      <c r="E40" s="72"/>
      <c r="F40" s="71"/>
      <c r="G40" s="71"/>
      <c r="H40" s="71"/>
      <c r="I40" s="71"/>
      <c r="J40" s="71"/>
      <c r="K40" s="73"/>
      <c r="L40" s="73"/>
      <c r="M40" s="73"/>
      <c r="N40" s="73"/>
      <c r="O40" s="73"/>
      <c r="P40" s="71"/>
      <c r="Q40" s="71"/>
      <c r="R40" s="73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4"/>
      <c r="AE40" s="71"/>
      <c r="AF40" s="73"/>
      <c r="AG40" s="71"/>
      <c r="AH40" s="71"/>
      <c r="AI40" s="71"/>
      <c r="AJ40" s="88"/>
      <c r="AK40" s="88"/>
      <c r="AL40" s="99"/>
      <c r="AM40" s="99"/>
      <c r="AN40" s="99"/>
      <c r="AO40" s="99"/>
    </row>
    <row r="41" spans="1:41">
      <c r="A41" s="13"/>
      <c r="B41" s="13"/>
      <c r="C41" s="13"/>
      <c r="D41" s="13"/>
      <c r="F41" s="13"/>
      <c r="G41" s="13"/>
      <c r="H41" s="13"/>
      <c r="I41" s="13"/>
      <c r="J41" s="13"/>
      <c r="K41" s="15"/>
      <c r="L41" s="15"/>
      <c r="M41" s="15"/>
      <c r="N41" s="15"/>
      <c r="O41" s="15"/>
      <c r="P41" s="13"/>
      <c r="Q41" s="13"/>
      <c r="R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6"/>
      <c r="AE41" s="13"/>
      <c r="AF41" s="15"/>
      <c r="AG41" s="13"/>
      <c r="AH41" s="13"/>
      <c r="AI41" s="13"/>
    </row>
    <row r="42" spans="1:41">
      <c r="A42" s="13"/>
      <c r="B42" s="13"/>
      <c r="C42" s="13"/>
      <c r="D42" s="13"/>
      <c r="F42" s="13"/>
      <c r="G42" s="13"/>
      <c r="H42" s="13"/>
      <c r="I42" s="13"/>
      <c r="J42" s="13"/>
      <c r="K42" s="15"/>
      <c r="L42" s="15"/>
      <c r="M42" s="15"/>
      <c r="N42" s="15"/>
      <c r="O42" s="15"/>
      <c r="P42" s="13"/>
      <c r="Q42" s="13"/>
      <c r="R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6"/>
      <c r="AE42" s="13"/>
      <c r="AF42" s="15"/>
      <c r="AG42" s="13"/>
      <c r="AH42" s="13"/>
      <c r="AI42" s="13"/>
    </row>
    <row r="43" spans="1:41">
      <c r="A43" s="13"/>
      <c r="B43" s="13"/>
      <c r="C43" s="13"/>
      <c r="D43" s="13"/>
      <c r="F43" s="13"/>
      <c r="G43" s="13"/>
      <c r="H43" s="13"/>
      <c r="I43" s="13"/>
      <c r="J43" s="13"/>
      <c r="K43" s="15"/>
      <c r="L43" s="15"/>
      <c r="M43" s="15"/>
      <c r="N43" s="15"/>
      <c r="O43" s="15"/>
      <c r="P43" s="13"/>
      <c r="Q43" s="13"/>
      <c r="R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6"/>
      <c r="AE43" s="13"/>
      <c r="AF43" s="15"/>
      <c r="AG43" s="13"/>
      <c r="AH43" s="13"/>
      <c r="AI43" s="13"/>
    </row>
    <row r="44" spans="1:41">
      <c r="A44" s="13"/>
      <c r="B44" s="13"/>
      <c r="C44" s="13"/>
      <c r="D44" s="13"/>
      <c r="F44" s="13"/>
      <c r="G44" s="13"/>
      <c r="H44" s="13"/>
      <c r="I44" s="13"/>
      <c r="J44" s="13"/>
      <c r="K44" s="15"/>
      <c r="L44" s="15"/>
      <c r="M44" s="15"/>
      <c r="N44" s="15"/>
      <c r="O44" s="15"/>
      <c r="P44" s="13"/>
      <c r="Q44" s="13"/>
      <c r="R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6"/>
      <c r="AE44" s="13"/>
      <c r="AF44" s="15"/>
      <c r="AG44" s="13"/>
      <c r="AH44" s="13"/>
      <c r="AI44" s="13"/>
    </row>
    <row r="45" spans="1:41">
      <c r="A45" s="13"/>
      <c r="B45" s="13"/>
      <c r="C45" s="13"/>
      <c r="D45" s="13"/>
      <c r="F45" s="13"/>
      <c r="G45" s="13"/>
      <c r="H45" s="13"/>
      <c r="I45" s="13"/>
      <c r="J45" s="13"/>
      <c r="K45" s="15"/>
      <c r="L45" s="15"/>
      <c r="M45" s="15"/>
      <c r="N45" s="15"/>
      <c r="O45" s="15"/>
      <c r="P45" s="13"/>
      <c r="Q45" s="13"/>
      <c r="R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6"/>
      <c r="AE45" s="13"/>
      <c r="AF45" s="15"/>
      <c r="AG45" s="13"/>
      <c r="AH45" s="13"/>
      <c r="AI45" s="13"/>
    </row>
    <row r="46" spans="1:41">
      <c r="A46" s="13"/>
      <c r="B46" s="13"/>
      <c r="C46" s="13"/>
      <c r="D46" s="13"/>
      <c r="F46" s="13"/>
      <c r="G46" s="13"/>
      <c r="H46" s="13"/>
      <c r="I46" s="13"/>
      <c r="J46" s="13"/>
      <c r="K46" s="15"/>
      <c r="L46" s="15"/>
      <c r="M46" s="15"/>
      <c r="N46" s="15"/>
      <c r="O46" s="15"/>
      <c r="P46" s="13"/>
      <c r="Q46" s="13"/>
      <c r="R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6"/>
      <c r="AE46" s="13"/>
      <c r="AF46" s="15"/>
      <c r="AG46" s="13"/>
      <c r="AH46" s="13"/>
      <c r="AI46" s="13"/>
    </row>
    <row r="47" spans="1:41">
      <c r="A47" s="13"/>
      <c r="B47" s="13"/>
      <c r="C47" s="13"/>
      <c r="D47" s="13"/>
      <c r="F47" s="13"/>
      <c r="G47" s="13"/>
      <c r="H47" s="13"/>
      <c r="I47" s="13"/>
      <c r="J47" s="13"/>
      <c r="K47" s="15"/>
      <c r="L47" s="15"/>
      <c r="M47" s="15"/>
      <c r="N47" s="15"/>
      <c r="O47" s="15"/>
      <c r="P47" s="13"/>
      <c r="Q47" s="13"/>
      <c r="R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6"/>
      <c r="AE47" s="13"/>
      <c r="AF47" s="15"/>
      <c r="AG47" s="13"/>
      <c r="AH47" s="13"/>
      <c r="AI47" s="13"/>
    </row>
    <row r="48" spans="1:41">
      <c r="A48" s="13"/>
      <c r="B48" s="13"/>
      <c r="C48" s="13"/>
      <c r="D48" s="13"/>
      <c r="F48" s="13"/>
      <c r="G48" s="13"/>
      <c r="H48" s="13"/>
      <c r="I48" s="13"/>
      <c r="J48" s="13"/>
      <c r="K48" s="15"/>
      <c r="L48" s="15"/>
      <c r="M48" s="15"/>
      <c r="N48" s="15"/>
      <c r="O48" s="15"/>
      <c r="P48" s="13"/>
      <c r="Q48" s="13"/>
      <c r="R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6"/>
      <c r="AE48" s="13"/>
      <c r="AF48" s="15"/>
      <c r="AG48" s="13"/>
      <c r="AH48" s="13"/>
      <c r="AI48" s="13"/>
    </row>
    <row r="49" spans="1:35">
      <c r="A49" s="13"/>
      <c r="B49" s="13"/>
      <c r="C49" s="13"/>
      <c r="D49" s="13"/>
      <c r="F49" s="13"/>
      <c r="G49" s="13"/>
      <c r="H49" s="13"/>
      <c r="I49" s="13"/>
      <c r="J49" s="13"/>
      <c r="K49" s="15"/>
      <c r="L49" s="15"/>
      <c r="M49" s="15"/>
      <c r="N49" s="15"/>
      <c r="O49" s="15"/>
      <c r="P49" s="13"/>
      <c r="Q49" s="13"/>
      <c r="R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6"/>
      <c r="AE49" s="13"/>
      <c r="AF49" s="15"/>
      <c r="AG49" s="13"/>
      <c r="AH49" s="13"/>
      <c r="AI49" s="13"/>
    </row>
    <row r="50" spans="1:35">
      <c r="A50" s="13"/>
      <c r="B50" s="13"/>
      <c r="C50" s="13"/>
      <c r="D50" s="13"/>
      <c r="F50" s="13"/>
      <c r="G50" s="13"/>
      <c r="H50" s="13"/>
      <c r="I50" s="13"/>
      <c r="J50" s="13"/>
      <c r="K50" s="15"/>
      <c r="L50" s="15"/>
      <c r="M50" s="15"/>
      <c r="N50" s="15"/>
      <c r="O50" s="15"/>
      <c r="P50" s="13"/>
      <c r="Q50" s="13"/>
      <c r="R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6"/>
      <c r="AE50" s="13"/>
      <c r="AF50" s="15"/>
      <c r="AG50" s="13"/>
      <c r="AH50" s="13"/>
      <c r="AI50" s="13"/>
    </row>
    <row r="51" spans="1:35">
      <c r="A51" s="13"/>
      <c r="B51" s="13"/>
      <c r="C51" s="13"/>
      <c r="D51" s="13"/>
      <c r="F51" s="13"/>
      <c r="G51" s="13"/>
      <c r="H51" s="13"/>
      <c r="I51" s="13"/>
      <c r="J51" s="13"/>
      <c r="K51" s="15"/>
      <c r="L51" s="15"/>
      <c r="M51" s="15"/>
      <c r="N51" s="15"/>
      <c r="O51" s="15"/>
      <c r="P51" s="13"/>
      <c r="Q51" s="13"/>
      <c r="R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/>
      <c r="AE51" s="13"/>
      <c r="AF51" s="15"/>
      <c r="AG51" s="13"/>
      <c r="AH51" s="13"/>
      <c r="AI51" s="13"/>
    </row>
    <row r="52" spans="1:35">
      <c r="A52" s="13"/>
      <c r="B52" s="13"/>
      <c r="C52" s="13"/>
      <c r="D52" s="13"/>
      <c r="F52" s="13"/>
      <c r="G52" s="13"/>
      <c r="H52" s="13"/>
      <c r="I52" s="13"/>
      <c r="J52" s="13"/>
      <c r="K52" s="15"/>
      <c r="L52" s="15"/>
      <c r="M52" s="15"/>
      <c r="N52" s="15"/>
      <c r="O52" s="15"/>
      <c r="P52" s="13"/>
      <c r="Q52" s="13"/>
      <c r="R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6"/>
      <c r="AE52" s="13"/>
      <c r="AF52" s="15"/>
      <c r="AG52" s="13"/>
      <c r="AH52" s="13"/>
      <c r="AI52" s="13"/>
    </row>
    <row r="53" spans="1:35">
      <c r="A53" s="13"/>
      <c r="B53" s="13"/>
      <c r="C53" s="13"/>
      <c r="D53" s="13"/>
      <c r="F53" s="13"/>
      <c r="G53" s="13"/>
      <c r="H53" s="13"/>
      <c r="I53" s="13"/>
      <c r="J53" s="13"/>
      <c r="K53" s="15"/>
      <c r="L53" s="15"/>
      <c r="M53" s="15"/>
      <c r="N53" s="15"/>
      <c r="O53" s="15"/>
      <c r="P53" s="13"/>
      <c r="Q53" s="13"/>
      <c r="R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6"/>
      <c r="AE53" s="13"/>
      <c r="AF53" s="15"/>
      <c r="AG53" s="13"/>
      <c r="AH53" s="13"/>
      <c r="AI53" s="13"/>
    </row>
    <row r="54" spans="1:35">
      <c r="A54" s="13"/>
      <c r="B54" s="13"/>
      <c r="C54" s="13"/>
      <c r="D54" s="13"/>
      <c r="F54" s="13"/>
      <c r="G54" s="13"/>
      <c r="H54" s="13"/>
      <c r="I54" s="13"/>
      <c r="J54" s="13"/>
      <c r="K54" s="15"/>
      <c r="L54" s="15"/>
      <c r="M54" s="15"/>
      <c r="N54" s="15"/>
      <c r="O54" s="15"/>
      <c r="P54" s="13"/>
      <c r="Q54" s="13"/>
      <c r="R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6"/>
      <c r="AE54" s="13"/>
      <c r="AF54" s="15"/>
      <c r="AG54" s="13"/>
      <c r="AH54" s="13"/>
      <c r="AI54" s="13"/>
    </row>
    <row r="55" spans="1:35">
      <c r="A55" s="13"/>
      <c r="B55" s="13"/>
      <c r="C55" s="13"/>
      <c r="D55" s="13"/>
      <c r="F55" s="13"/>
      <c r="G55" s="13"/>
      <c r="H55" s="13"/>
      <c r="I55" s="13"/>
      <c r="J55" s="13"/>
      <c r="K55" s="15"/>
      <c r="L55" s="15"/>
      <c r="M55" s="15"/>
      <c r="N55" s="15"/>
      <c r="O55" s="15"/>
      <c r="P55" s="13"/>
      <c r="Q55" s="13"/>
      <c r="R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6"/>
      <c r="AE55" s="13"/>
      <c r="AF55" s="15"/>
      <c r="AG55" s="13"/>
      <c r="AH55" s="13"/>
      <c r="AI55" s="13"/>
    </row>
    <row r="56" spans="1:35">
      <c r="A56" s="13"/>
      <c r="B56" s="13"/>
      <c r="C56" s="13"/>
      <c r="D56" s="13"/>
      <c r="F56" s="13"/>
      <c r="G56" s="13"/>
      <c r="H56" s="13"/>
      <c r="I56" s="13"/>
      <c r="J56" s="13"/>
      <c r="K56" s="15"/>
      <c r="L56" s="15"/>
      <c r="M56" s="15"/>
      <c r="N56" s="15"/>
      <c r="O56" s="15"/>
      <c r="P56" s="13"/>
      <c r="Q56" s="13"/>
      <c r="R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6"/>
      <c r="AE56" s="13"/>
      <c r="AF56" s="15"/>
      <c r="AG56" s="13"/>
      <c r="AH56" s="13"/>
      <c r="AI56" s="13"/>
    </row>
    <row r="57" spans="1:35">
      <c r="A57" s="13"/>
      <c r="B57" s="13"/>
      <c r="C57" s="13"/>
      <c r="D57" s="13"/>
      <c r="F57" s="13"/>
      <c r="G57" s="13"/>
      <c r="H57" s="13"/>
      <c r="I57" s="13"/>
      <c r="J57" s="13"/>
      <c r="K57" s="15"/>
      <c r="L57" s="15"/>
      <c r="M57" s="15"/>
      <c r="N57" s="15"/>
      <c r="O57" s="15"/>
      <c r="P57" s="13"/>
      <c r="Q57" s="13"/>
      <c r="R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6"/>
      <c r="AE57" s="13"/>
      <c r="AF57" s="15"/>
      <c r="AG57" s="13"/>
      <c r="AH57" s="13"/>
      <c r="AI57" s="13"/>
    </row>
    <row r="58" spans="1:35">
      <c r="A58" s="13"/>
      <c r="B58" s="13"/>
      <c r="C58" s="13"/>
      <c r="D58" s="13"/>
      <c r="F58" s="13"/>
      <c r="G58" s="13"/>
      <c r="H58" s="13"/>
      <c r="I58" s="13"/>
      <c r="J58" s="13"/>
      <c r="K58" s="15"/>
      <c r="L58" s="15"/>
      <c r="M58" s="15"/>
      <c r="N58" s="15"/>
      <c r="O58" s="15"/>
      <c r="P58" s="13"/>
      <c r="Q58" s="13"/>
      <c r="R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6"/>
      <c r="AE58" s="13"/>
      <c r="AF58" s="15"/>
      <c r="AG58" s="13"/>
      <c r="AH58" s="13"/>
      <c r="AI58" s="13"/>
    </row>
    <row r="59" spans="1:35">
      <c r="A59" s="13"/>
      <c r="B59" s="13"/>
      <c r="C59" s="13"/>
      <c r="D59" s="13"/>
      <c r="F59" s="13"/>
      <c r="G59" s="13"/>
      <c r="H59" s="13"/>
      <c r="I59" s="13"/>
      <c r="J59" s="13"/>
      <c r="K59" s="15"/>
      <c r="L59" s="15"/>
      <c r="M59" s="15"/>
      <c r="N59" s="15"/>
      <c r="O59" s="15"/>
      <c r="P59" s="13"/>
      <c r="Q59" s="13"/>
      <c r="R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6"/>
      <c r="AE59" s="13"/>
      <c r="AF59" s="15"/>
      <c r="AG59" s="13"/>
      <c r="AH59" s="13"/>
      <c r="AI59" s="13"/>
    </row>
    <row r="60" spans="1:35">
      <c r="A60" s="13"/>
      <c r="B60" s="13"/>
      <c r="C60" s="13"/>
      <c r="D60" s="13"/>
      <c r="F60" s="13"/>
      <c r="G60" s="13"/>
      <c r="H60" s="13"/>
      <c r="I60" s="13"/>
      <c r="J60" s="13"/>
      <c r="K60" s="15"/>
      <c r="L60" s="15"/>
      <c r="M60" s="15"/>
      <c r="N60" s="15"/>
      <c r="O60" s="15"/>
      <c r="P60" s="13"/>
      <c r="Q60" s="13"/>
      <c r="R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6"/>
      <c r="AE60" s="13"/>
      <c r="AF60" s="15"/>
      <c r="AG60" s="13"/>
      <c r="AH60" s="13"/>
      <c r="AI60" s="13"/>
    </row>
    <row r="61" spans="1:35">
      <c r="AD61" s="19"/>
    </row>
    <row r="62" spans="1:35">
      <c r="AD62" s="19"/>
    </row>
    <row r="63" spans="1:35">
      <c r="AD63" s="19"/>
    </row>
    <row r="64" spans="1:35">
      <c r="AD64" s="19"/>
    </row>
    <row r="65" spans="2:30">
      <c r="AD65" s="19"/>
    </row>
    <row r="66" spans="2:30">
      <c r="B66" s="2"/>
      <c r="C66" s="2"/>
      <c r="D66" s="2"/>
      <c r="K66" s="2"/>
      <c r="L66" s="2"/>
      <c r="M66" s="2"/>
      <c r="N66" s="2"/>
      <c r="O66" s="2"/>
      <c r="R66" s="2"/>
      <c r="AD66" s="19"/>
    </row>
    <row r="67" spans="2:30">
      <c r="B67" s="2"/>
      <c r="C67" s="2"/>
      <c r="D67" s="2"/>
      <c r="K67" s="2"/>
      <c r="L67" s="2"/>
      <c r="M67" s="2"/>
      <c r="N67" s="2"/>
      <c r="O67" s="2"/>
      <c r="R67" s="2"/>
      <c r="AD67" s="19"/>
    </row>
    <row r="68" spans="2:30">
      <c r="B68" s="2"/>
      <c r="C68" s="2"/>
      <c r="D68" s="2"/>
      <c r="K68" s="2"/>
      <c r="L68" s="2"/>
      <c r="M68" s="2"/>
      <c r="N68" s="2"/>
      <c r="O68" s="2"/>
      <c r="R68" s="2"/>
      <c r="AD68" s="19"/>
    </row>
    <row r="69" spans="2:30">
      <c r="B69" s="2"/>
      <c r="C69" s="2"/>
      <c r="D69" s="2"/>
      <c r="K69" s="2"/>
      <c r="L69" s="2"/>
      <c r="M69" s="2"/>
      <c r="N69" s="2"/>
      <c r="O69" s="2"/>
      <c r="R69" s="2"/>
      <c r="AD69" s="19"/>
    </row>
    <row r="70" spans="2:30">
      <c r="B70" s="2"/>
      <c r="C70" s="2"/>
      <c r="D70" s="2"/>
      <c r="K70" s="2"/>
      <c r="L70" s="2"/>
      <c r="M70" s="2"/>
      <c r="N70" s="2"/>
      <c r="O70" s="2"/>
      <c r="R70" s="2"/>
      <c r="AD70" s="19"/>
    </row>
    <row r="71" spans="2:30">
      <c r="B71" s="2"/>
      <c r="C71" s="2"/>
      <c r="D71" s="2"/>
      <c r="K71" s="2"/>
      <c r="L71" s="2"/>
      <c r="M71" s="2"/>
      <c r="N71" s="2"/>
      <c r="O71" s="2"/>
      <c r="R71" s="2"/>
      <c r="AD71" s="19"/>
    </row>
    <row r="72" spans="2:30">
      <c r="B72" s="2"/>
      <c r="C72" s="2"/>
      <c r="D72" s="2"/>
      <c r="K72" s="2"/>
      <c r="L72" s="2"/>
      <c r="M72" s="2"/>
      <c r="N72" s="2"/>
      <c r="O72" s="2"/>
      <c r="R72" s="2"/>
      <c r="AD72" s="19"/>
    </row>
    <row r="73" spans="2:30">
      <c r="B73" s="2"/>
      <c r="C73" s="2"/>
      <c r="D73" s="2"/>
      <c r="K73" s="2"/>
      <c r="L73" s="2"/>
      <c r="M73" s="2"/>
      <c r="N73" s="2"/>
      <c r="O73" s="2"/>
      <c r="R73" s="2"/>
      <c r="AD73" s="19"/>
    </row>
    <row r="74" spans="2:30">
      <c r="B74" s="2"/>
      <c r="C74" s="2"/>
      <c r="D74" s="2"/>
      <c r="K74" s="2"/>
      <c r="L74" s="2"/>
      <c r="M74" s="2"/>
      <c r="N74" s="2"/>
      <c r="O74" s="2"/>
      <c r="R74" s="2"/>
      <c r="AD74" s="19"/>
    </row>
    <row r="75" spans="2:30">
      <c r="B75" s="2"/>
      <c r="C75" s="2"/>
      <c r="D75" s="2"/>
      <c r="K75" s="2"/>
      <c r="L75" s="2"/>
      <c r="M75" s="2"/>
      <c r="N75" s="2"/>
      <c r="O75" s="2"/>
      <c r="R75" s="2"/>
      <c r="AD75" s="19"/>
    </row>
    <row r="76" spans="2:30">
      <c r="B76" s="2"/>
      <c r="C76" s="2"/>
      <c r="D76" s="2"/>
      <c r="K76" s="2"/>
      <c r="L76" s="2"/>
      <c r="M76" s="2"/>
      <c r="N76" s="2"/>
      <c r="O76" s="2"/>
      <c r="R76" s="2"/>
      <c r="AD76" s="19"/>
    </row>
    <row r="77" spans="2:30">
      <c r="B77" s="2"/>
      <c r="C77" s="2"/>
      <c r="D77" s="2"/>
      <c r="K77" s="2"/>
      <c r="L77" s="2"/>
      <c r="M77" s="2"/>
      <c r="N77" s="2"/>
      <c r="O77" s="2"/>
      <c r="R77" s="2"/>
      <c r="AD77" s="19"/>
    </row>
    <row r="78" spans="2:30">
      <c r="B78" s="2"/>
      <c r="C78" s="2"/>
      <c r="D78" s="2"/>
      <c r="K78" s="2"/>
      <c r="L78" s="2"/>
      <c r="M78" s="2"/>
      <c r="N78" s="2"/>
      <c r="O78" s="2"/>
      <c r="R78" s="2"/>
      <c r="AD78" s="19"/>
    </row>
    <row r="79" spans="2:30">
      <c r="B79" s="2"/>
      <c r="C79" s="2"/>
      <c r="D79" s="2"/>
      <c r="K79" s="2"/>
      <c r="L79" s="2"/>
      <c r="M79" s="2"/>
      <c r="N79" s="2"/>
      <c r="O79" s="2"/>
      <c r="R79" s="2"/>
      <c r="AD79" s="19"/>
    </row>
    <row r="80" spans="2:30">
      <c r="B80" s="2"/>
      <c r="C80" s="2"/>
      <c r="D80" s="2"/>
      <c r="K80" s="2"/>
      <c r="L80" s="2"/>
      <c r="M80" s="2"/>
      <c r="N80" s="2"/>
      <c r="O80" s="2"/>
      <c r="R80" s="2"/>
      <c r="AD80" s="19"/>
    </row>
    <row r="81" spans="2:30">
      <c r="B81" s="2"/>
      <c r="C81" s="2"/>
      <c r="D81" s="2"/>
      <c r="K81" s="2"/>
      <c r="L81" s="2"/>
      <c r="M81" s="2"/>
      <c r="N81" s="2"/>
      <c r="O81" s="2"/>
      <c r="R81" s="2"/>
      <c r="AD81" s="19"/>
    </row>
    <row r="82" spans="2:30">
      <c r="B82" s="2"/>
      <c r="C82" s="2"/>
      <c r="D82" s="2"/>
      <c r="K82" s="2"/>
      <c r="L82" s="2"/>
      <c r="M82" s="2"/>
      <c r="N82" s="2"/>
      <c r="O82" s="2"/>
      <c r="R82" s="2"/>
      <c r="AD82" s="19"/>
    </row>
    <row r="83" spans="2:30">
      <c r="B83" s="2"/>
      <c r="C83" s="2"/>
      <c r="D83" s="2"/>
      <c r="K83" s="2"/>
      <c r="L83" s="2"/>
      <c r="M83" s="2"/>
      <c r="N83" s="2"/>
      <c r="O83" s="2"/>
      <c r="R83" s="2"/>
      <c r="AD83" s="19"/>
    </row>
    <row r="84" spans="2:30">
      <c r="B84" s="2"/>
      <c r="C84" s="2"/>
      <c r="D84" s="2"/>
      <c r="K84" s="2"/>
      <c r="L84" s="2"/>
      <c r="M84" s="2"/>
      <c r="N84" s="2"/>
      <c r="O84" s="2"/>
      <c r="R84" s="2"/>
      <c r="AD84" s="19"/>
    </row>
    <row r="85" spans="2:30">
      <c r="B85" s="2"/>
      <c r="C85" s="2"/>
      <c r="D85" s="2"/>
      <c r="K85" s="2"/>
      <c r="L85" s="2"/>
      <c r="M85" s="2"/>
      <c r="N85" s="2"/>
      <c r="O85" s="2"/>
      <c r="R85" s="2"/>
      <c r="AD85" s="19"/>
    </row>
    <row r="86" spans="2:30">
      <c r="B86" s="2"/>
      <c r="C86" s="2"/>
      <c r="D86" s="2"/>
      <c r="K86" s="2"/>
      <c r="L86" s="2"/>
      <c r="M86" s="2"/>
      <c r="N86" s="2"/>
      <c r="O86" s="2"/>
      <c r="R86" s="2"/>
      <c r="AD86" s="19"/>
    </row>
    <row r="87" spans="2:30">
      <c r="B87" s="2"/>
      <c r="C87" s="2"/>
      <c r="D87" s="2"/>
      <c r="K87" s="2"/>
      <c r="L87" s="2"/>
      <c r="M87" s="2"/>
      <c r="N87" s="2"/>
      <c r="O87" s="2"/>
      <c r="R87" s="2"/>
      <c r="AD87" s="19"/>
    </row>
    <row r="88" spans="2:30">
      <c r="B88" s="2"/>
      <c r="C88" s="2"/>
      <c r="D88" s="2"/>
      <c r="K88" s="2"/>
      <c r="L88" s="2"/>
      <c r="M88" s="2"/>
      <c r="N88" s="2"/>
      <c r="O88" s="2"/>
      <c r="R88" s="2"/>
      <c r="AD88" s="19"/>
    </row>
    <row r="89" spans="2:30">
      <c r="B89" s="2"/>
      <c r="C89" s="2"/>
      <c r="D89" s="2"/>
      <c r="K89" s="2"/>
      <c r="L89" s="2"/>
      <c r="M89" s="2"/>
      <c r="N89" s="2"/>
      <c r="O89" s="2"/>
      <c r="R89" s="2"/>
      <c r="AD89" s="19"/>
    </row>
    <row r="90" spans="2:30">
      <c r="B90" s="2"/>
      <c r="C90" s="2"/>
      <c r="D90" s="2"/>
      <c r="K90" s="2"/>
      <c r="L90" s="2"/>
      <c r="M90" s="2"/>
      <c r="N90" s="2"/>
      <c r="O90" s="2"/>
      <c r="R90" s="2"/>
      <c r="AD90" s="19"/>
    </row>
    <row r="91" spans="2:30">
      <c r="B91" s="2"/>
      <c r="C91" s="2"/>
      <c r="D91" s="2"/>
      <c r="K91" s="2"/>
      <c r="L91" s="2"/>
      <c r="M91" s="2"/>
      <c r="N91" s="2"/>
      <c r="O91" s="2"/>
      <c r="R91" s="2"/>
      <c r="AD91" s="19"/>
    </row>
    <row r="92" spans="2:30">
      <c r="B92" s="2"/>
      <c r="C92" s="2"/>
      <c r="D92" s="2"/>
      <c r="K92" s="2"/>
      <c r="L92" s="2"/>
      <c r="M92" s="2"/>
      <c r="N92" s="2"/>
      <c r="O92" s="2"/>
      <c r="R92" s="2"/>
      <c r="AD92" s="19"/>
    </row>
    <row r="93" spans="2:30">
      <c r="B93" s="2"/>
      <c r="C93" s="2"/>
      <c r="D93" s="2"/>
      <c r="K93" s="2"/>
      <c r="L93" s="2"/>
      <c r="M93" s="2"/>
      <c r="N93" s="2"/>
      <c r="O93" s="2"/>
      <c r="R93" s="2"/>
      <c r="AD93" s="19"/>
    </row>
    <row r="94" spans="2:30">
      <c r="B94" s="2"/>
      <c r="C94" s="2"/>
      <c r="D94" s="2"/>
      <c r="K94" s="2"/>
      <c r="L94" s="2"/>
      <c r="M94" s="2"/>
      <c r="N94" s="2"/>
      <c r="O94" s="2"/>
      <c r="R94" s="2"/>
      <c r="AD94" s="19"/>
    </row>
    <row r="95" spans="2:30">
      <c r="B95" s="2"/>
      <c r="C95" s="2"/>
      <c r="D95" s="2"/>
      <c r="K95" s="2"/>
      <c r="L95" s="2"/>
      <c r="M95" s="2"/>
      <c r="N95" s="2"/>
      <c r="O95" s="2"/>
      <c r="R95" s="2"/>
      <c r="AD95" s="19"/>
    </row>
    <row r="96" spans="2:30">
      <c r="B96" s="2"/>
      <c r="C96" s="2"/>
      <c r="D96" s="2"/>
      <c r="K96" s="2"/>
      <c r="L96" s="2"/>
      <c r="M96" s="2"/>
      <c r="N96" s="2"/>
      <c r="O96" s="2"/>
      <c r="R96" s="2"/>
      <c r="AD96" s="19"/>
    </row>
    <row r="97" spans="2:30">
      <c r="B97" s="2"/>
      <c r="C97" s="2"/>
      <c r="D97" s="2"/>
      <c r="K97" s="2"/>
      <c r="L97" s="2"/>
      <c r="M97" s="2"/>
      <c r="N97" s="2"/>
      <c r="O97" s="2"/>
      <c r="R97" s="2"/>
      <c r="AD97" s="19"/>
    </row>
    <row r="98" spans="2:30">
      <c r="B98" s="2"/>
      <c r="C98" s="2"/>
      <c r="D98" s="2"/>
      <c r="K98" s="2"/>
      <c r="L98" s="2"/>
      <c r="M98" s="2"/>
      <c r="N98" s="2"/>
      <c r="O98" s="2"/>
      <c r="R98" s="2"/>
      <c r="AD98" s="19"/>
    </row>
    <row r="99" spans="2:30">
      <c r="B99" s="2"/>
      <c r="C99" s="2"/>
      <c r="D99" s="2"/>
      <c r="K99" s="2"/>
      <c r="L99" s="2"/>
      <c r="M99" s="2"/>
      <c r="N99" s="2"/>
      <c r="O99" s="2"/>
      <c r="R99" s="2"/>
      <c r="AD99" s="19"/>
    </row>
    <row r="100" spans="2:30">
      <c r="B100" s="2"/>
      <c r="C100" s="2"/>
      <c r="D100" s="2"/>
      <c r="K100" s="2"/>
      <c r="L100" s="2"/>
      <c r="M100" s="2"/>
      <c r="N100" s="2"/>
      <c r="O100" s="2"/>
      <c r="R100" s="2"/>
      <c r="AD100" s="19"/>
    </row>
    <row r="101" spans="2:30">
      <c r="B101" s="2"/>
      <c r="C101" s="2"/>
      <c r="D101" s="2"/>
      <c r="K101" s="2"/>
      <c r="L101" s="2"/>
      <c r="M101" s="2"/>
      <c r="N101" s="2"/>
      <c r="O101" s="2"/>
      <c r="R101" s="2"/>
      <c r="AD101" s="19"/>
    </row>
    <row r="102" spans="2:30">
      <c r="B102" s="2"/>
      <c r="C102" s="2"/>
      <c r="D102" s="2"/>
      <c r="K102" s="2"/>
      <c r="L102" s="2"/>
      <c r="M102" s="2"/>
      <c r="N102" s="2"/>
      <c r="O102" s="2"/>
      <c r="R102" s="2"/>
      <c r="AD102" s="19"/>
    </row>
    <row r="103" spans="2:30">
      <c r="B103" s="2"/>
      <c r="C103" s="2"/>
      <c r="D103" s="2"/>
      <c r="K103" s="2"/>
      <c r="L103" s="2"/>
      <c r="M103" s="2"/>
      <c r="N103" s="2"/>
      <c r="O103" s="2"/>
      <c r="R103" s="2"/>
      <c r="AD103" s="19"/>
    </row>
    <row r="104" spans="2:30">
      <c r="B104" s="2"/>
      <c r="C104" s="2"/>
      <c r="D104" s="2"/>
      <c r="K104" s="2"/>
      <c r="L104" s="2"/>
      <c r="M104" s="2"/>
      <c r="N104" s="2"/>
      <c r="O104" s="2"/>
      <c r="R104" s="2"/>
      <c r="AD104" s="19"/>
    </row>
    <row r="105" spans="2:30">
      <c r="B105" s="2"/>
      <c r="C105" s="2"/>
      <c r="D105" s="2"/>
      <c r="K105" s="2"/>
      <c r="L105" s="2"/>
      <c r="M105" s="2"/>
      <c r="N105" s="2"/>
      <c r="O105" s="2"/>
      <c r="R105" s="2"/>
      <c r="AD105" s="19"/>
    </row>
    <row r="106" spans="2:30">
      <c r="B106" s="2"/>
      <c r="C106" s="2"/>
      <c r="D106" s="2"/>
      <c r="K106" s="2"/>
      <c r="L106" s="2"/>
      <c r="M106" s="2"/>
      <c r="N106" s="2"/>
      <c r="O106" s="2"/>
      <c r="R106" s="2"/>
      <c r="AD106" s="19"/>
    </row>
    <row r="107" spans="2:30">
      <c r="B107" s="2"/>
      <c r="C107" s="2"/>
      <c r="D107" s="2"/>
      <c r="K107" s="2"/>
      <c r="L107" s="2"/>
      <c r="M107" s="2"/>
      <c r="N107" s="2"/>
      <c r="O107" s="2"/>
      <c r="R107" s="2"/>
      <c r="AD107" s="19"/>
    </row>
    <row r="108" spans="2:30">
      <c r="B108" s="2"/>
      <c r="C108" s="2"/>
      <c r="D108" s="2"/>
      <c r="K108" s="2"/>
      <c r="L108" s="2"/>
      <c r="M108" s="2"/>
      <c r="N108" s="2"/>
      <c r="O108" s="2"/>
      <c r="R108" s="2"/>
      <c r="AD108" s="19"/>
    </row>
    <row r="109" spans="2:30">
      <c r="B109" s="2"/>
      <c r="C109" s="2"/>
      <c r="D109" s="2"/>
      <c r="K109" s="2"/>
      <c r="L109" s="2"/>
      <c r="M109" s="2"/>
      <c r="N109" s="2"/>
      <c r="O109" s="2"/>
      <c r="R109" s="2"/>
      <c r="AD109" s="19"/>
    </row>
    <row r="110" spans="2:30">
      <c r="B110" s="2"/>
      <c r="C110" s="2"/>
      <c r="D110" s="2"/>
      <c r="K110" s="2"/>
      <c r="L110" s="2"/>
      <c r="M110" s="2"/>
      <c r="N110" s="2"/>
      <c r="O110" s="2"/>
      <c r="R110" s="2"/>
      <c r="AD110" s="19"/>
    </row>
    <row r="111" spans="2:30">
      <c r="B111" s="2"/>
      <c r="C111" s="2"/>
      <c r="D111" s="2"/>
      <c r="K111" s="2"/>
      <c r="L111" s="2"/>
      <c r="M111" s="2"/>
      <c r="N111" s="2"/>
      <c r="O111" s="2"/>
      <c r="R111" s="2"/>
      <c r="AD111" s="19"/>
    </row>
    <row r="112" spans="2:30">
      <c r="B112" s="2"/>
      <c r="C112" s="2"/>
      <c r="D112" s="2"/>
      <c r="K112" s="2"/>
      <c r="L112" s="2"/>
      <c r="M112" s="2"/>
      <c r="N112" s="2"/>
      <c r="O112" s="2"/>
      <c r="R112" s="2"/>
      <c r="AD112" s="19"/>
    </row>
    <row r="113" spans="2:30">
      <c r="B113" s="2"/>
      <c r="C113" s="2"/>
      <c r="D113" s="2"/>
      <c r="K113" s="2"/>
      <c r="L113" s="2"/>
      <c r="M113" s="2"/>
      <c r="N113" s="2"/>
      <c r="O113" s="2"/>
      <c r="R113" s="2"/>
      <c r="AD113" s="19"/>
    </row>
    <row r="114" spans="2:30">
      <c r="B114" s="2"/>
      <c r="C114" s="2"/>
      <c r="D114" s="2"/>
      <c r="K114" s="2"/>
      <c r="L114" s="2"/>
      <c r="M114" s="2"/>
      <c r="N114" s="2"/>
      <c r="O114" s="2"/>
      <c r="R114" s="2"/>
      <c r="AD114" s="19"/>
    </row>
    <row r="115" spans="2:30">
      <c r="B115" s="2"/>
      <c r="C115" s="2"/>
      <c r="D115" s="2"/>
      <c r="K115" s="2"/>
      <c r="L115" s="2"/>
      <c r="M115" s="2"/>
      <c r="N115" s="2"/>
      <c r="O115" s="2"/>
      <c r="R115" s="2"/>
      <c r="AD115" s="19"/>
    </row>
    <row r="116" spans="2:30">
      <c r="B116" s="2"/>
      <c r="C116" s="2"/>
      <c r="D116" s="2"/>
      <c r="K116" s="2"/>
      <c r="L116" s="2"/>
      <c r="M116" s="2"/>
      <c r="N116" s="2"/>
      <c r="O116" s="2"/>
      <c r="R116" s="2"/>
      <c r="AD116" s="19"/>
    </row>
    <row r="117" spans="2:30">
      <c r="B117" s="2"/>
      <c r="C117" s="2"/>
      <c r="D117" s="2"/>
      <c r="K117" s="2"/>
      <c r="L117" s="2"/>
      <c r="M117" s="2"/>
      <c r="N117" s="2"/>
      <c r="O117" s="2"/>
      <c r="R117" s="2"/>
      <c r="AD117" s="19"/>
    </row>
    <row r="118" spans="2:30">
      <c r="B118" s="2"/>
      <c r="C118" s="2"/>
      <c r="D118" s="2"/>
      <c r="K118" s="2"/>
      <c r="L118" s="2"/>
      <c r="M118" s="2"/>
      <c r="N118" s="2"/>
      <c r="O118" s="2"/>
      <c r="R118" s="2"/>
      <c r="AD118" s="19"/>
    </row>
    <row r="119" spans="2:30">
      <c r="B119" s="2"/>
      <c r="C119" s="2"/>
      <c r="D119" s="2"/>
      <c r="K119" s="2"/>
      <c r="L119" s="2"/>
      <c r="M119" s="2"/>
      <c r="N119" s="2"/>
      <c r="O119" s="2"/>
      <c r="R119" s="2"/>
      <c r="AD119" s="19"/>
    </row>
    <row r="120" spans="2:30">
      <c r="B120" s="2"/>
      <c r="C120" s="2"/>
      <c r="D120" s="2"/>
      <c r="K120" s="2"/>
      <c r="L120" s="2"/>
      <c r="M120" s="2"/>
      <c r="N120" s="2"/>
      <c r="O120" s="2"/>
      <c r="R120" s="2"/>
      <c r="AD120" s="19"/>
    </row>
    <row r="121" spans="2:30">
      <c r="B121" s="2"/>
      <c r="C121" s="2"/>
      <c r="D121" s="2"/>
      <c r="K121" s="2"/>
      <c r="L121" s="2"/>
      <c r="M121" s="2"/>
      <c r="N121" s="2"/>
      <c r="O121" s="2"/>
      <c r="R121" s="2"/>
      <c r="AD121" s="19"/>
    </row>
    <row r="122" spans="2:30">
      <c r="B122" s="2"/>
      <c r="C122" s="2"/>
      <c r="D122" s="2"/>
      <c r="K122" s="2"/>
      <c r="L122" s="2"/>
      <c r="M122" s="2"/>
      <c r="N122" s="2"/>
      <c r="O122" s="2"/>
      <c r="R122" s="2"/>
      <c r="AD122" s="19"/>
    </row>
    <row r="123" spans="2:30">
      <c r="B123" s="2"/>
      <c r="C123" s="2"/>
      <c r="D123" s="2"/>
      <c r="K123" s="2"/>
      <c r="L123" s="2"/>
      <c r="M123" s="2"/>
      <c r="N123" s="2"/>
      <c r="O123" s="2"/>
      <c r="R123" s="2"/>
      <c r="AD123" s="19"/>
    </row>
    <row r="124" spans="2:30">
      <c r="B124" s="2"/>
      <c r="C124" s="2"/>
      <c r="D124" s="2"/>
      <c r="K124" s="2"/>
      <c r="L124" s="2"/>
      <c r="M124" s="2"/>
      <c r="N124" s="2"/>
      <c r="O124" s="2"/>
      <c r="R124" s="2"/>
      <c r="AD124" s="19"/>
    </row>
    <row r="125" spans="2:30">
      <c r="B125" s="2"/>
      <c r="C125" s="2"/>
      <c r="D125" s="2"/>
      <c r="K125" s="2"/>
      <c r="L125" s="2"/>
      <c r="M125" s="2"/>
      <c r="N125" s="2"/>
      <c r="O125" s="2"/>
      <c r="R125" s="2"/>
      <c r="AD125" s="19"/>
    </row>
    <row r="126" spans="2:30">
      <c r="B126" s="2"/>
      <c r="C126" s="2"/>
      <c r="D126" s="2"/>
      <c r="K126" s="2"/>
      <c r="L126" s="2"/>
      <c r="M126" s="2"/>
      <c r="N126" s="2"/>
      <c r="O126" s="2"/>
      <c r="R126" s="2"/>
      <c r="AD126" s="19"/>
    </row>
    <row r="127" spans="2:30">
      <c r="B127" s="2"/>
      <c r="C127" s="2"/>
      <c r="D127" s="2"/>
      <c r="K127" s="2"/>
      <c r="L127" s="2"/>
      <c r="M127" s="2"/>
      <c r="N127" s="2"/>
      <c r="O127" s="2"/>
      <c r="R127" s="2"/>
      <c r="AD127" s="19"/>
    </row>
    <row r="128" spans="2:30">
      <c r="B128" s="2"/>
      <c r="C128" s="2"/>
      <c r="D128" s="2"/>
      <c r="K128" s="2"/>
      <c r="L128" s="2"/>
      <c r="M128" s="2"/>
      <c r="N128" s="2"/>
      <c r="O128" s="2"/>
      <c r="R128" s="2"/>
      <c r="AD128" s="19"/>
    </row>
    <row r="129" spans="2:30">
      <c r="B129" s="2"/>
      <c r="C129" s="2"/>
      <c r="D129" s="2"/>
      <c r="K129" s="2"/>
      <c r="L129" s="2"/>
      <c r="M129" s="2"/>
      <c r="N129" s="2"/>
      <c r="O129" s="2"/>
      <c r="R129" s="2"/>
      <c r="AD129" s="19"/>
    </row>
    <row r="130" spans="2:30">
      <c r="B130" s="2"/>
      <c r="C130" s="2"/>
      <c r="D130" s="2"/>
      <c r="K130" s="2"/>
      <c r="L130" s="2"/>
      <c r="M130" s="2"/>
      <c r="N130" s="2"/>
      <c r="O130" s="2"/>
      <c r="R130" s="2"/>
      <c r="AD130" s="19"/>
    </row>
    <row r="131" spans="2:30">
      <c r="B131" s="2"/>
      <c r="C131" s="2"/>
      <c r="D131" s="2"/>
      <c r="K131" s="2"/>
      <c r="L131" s="2"/>
      <c r="M131" s="2"/>
      <c r="N131" s="2"/>
      <c r="O131" s="2"/>
      <c r="R131" s="2"/>
      <c r="AD131" s="19"/>
    </row>
    <row r="132" spans="2:30">
      <c r="B132" s="2"/>
      <c r="C132" s="2"/>
      <c r="D132" s="2"/>
      <c r="K132" s="2"/>
      <c r="L132" s="2"/>
      <c r="M132" s="2"/>
      <c r="N132" s="2"/>
      <c r="O132" s="2"/>
      <c r="R132" s="2"/>
      <c r="AD132" s="19"/>
    </row>
    <row r="133" spans="2:30">
      <c r="B133" s="2"/>
      <c r="C133" s="2"/>
      <c r="D133" s="2"/>
      <c r="K133" s="2"/>
      <c r="L133" s="2"/>
      <c r="M133" s="2"/>
      <c r="N133" s="2"/>
      <c r="O133" s="2"/>
      <c r="R133" s="2"/>
      <c r="AD133" s="19"/>
    </row>
    <row r="134" spans="2:30">
      <c r="B134" s="2"/>
      <c r="C134" s="2"/>
      <c r="D134" s="2"/>
      <c r="K134" s="2"/>
      <c r="L134" s="2"/>
      <c r="M134" s="2"/>
      <c r="N134" s="2"/>
      <c r="O134" s="2"/>
      <c r="R134" s="2"/>
      <c r="AD134" s="19"/>
    </row>
    <row r="135" spans="2:30">
      <c r="B135" s="2"/>
      <c r="C135" s="2"/>
      <c r="D135" s="2"/>
      <c r="K135" s="2"/>
      <c r="L135" s="2"/>
      <c r="M135" s="2"/>
      <c r="N135" s="2"/>
      <c r="O135" s="2"/>
      <c r="R135" s="2"/>
      <c r="AD135" s="19"/>
    </row>
    <row r="136" spans="2:30">
      <c r="B136" s="2"/>
      <c r="C136" s="2"/>
      <c r="D136" s="2"/>
      <c r="K136" s="2"/>
      <c r="L136" s="2"/>
      <c r="M136" s="2"/>
      <c r="N136" s="2"/>
      <c r="O136" s="2"/>
      <c r="R136" s="2"/>
      <c r="AD136" s="19"/>
    </row>
    <row r="137" spans="2:30">
      <c r="B137" s="2"/>
      <c r="C137" s="2"/>
      <c r="D137" s="2"/>
      <c r="K137" s="2"/>
      <c r="L137" s="2"/>
      <c r="M137" s="2"/>
      <c r="N137" s="2"/>
      <c r="O137" s="2"/>
      <c r="R137" s="2"/>
      <c r="AD137" s="19"/>
    </row>
    <row r="138" spans="2:30">
      <c r="B138" s="2"/>
      <c r="C138" s="2"/>
      <c r="D138" s="2"/>
      <c r="K138" s="2"/>
      <c r="L138" s="2"/>
      <c r="M138" s="2"/>
      <c r="N138" s="2"/>
      <c r="O138" s="2"/>
      <c r="R138" s="2"/>
      <c r="AD138" s="19"/>
    </row>
    <row r="139" spans="2:30">
      <c r="B139" s="2"/>
      <c r="C139" s="2"/>
      <c r="D139" s="2"/>
      <c r="K139" s="2"/>
      <c r="L139" s="2"/>
      <c r="M139" s="2"/>
      <c r="N139" s="2"/>
      <c r="O139" s="2"/>
      <c r="R139" s="2"/>
      <c r="AD139" s="19"/>
    </row>
    <row r="140" spans="2:30">
      <c r="B140" s="2"/>
      <c r="C140" s="2"/>
      <c r="D140" s="2"/>
      <c r="K140" s="2"/>
      <c r="L140" s="2"/>
      <c r="M140" s="2"/>
      <c r="N140" s="2"/>
      <c r="O140" s="2"/>
      <c r="R140" s="2"/>
      <c r="AD140" s="19"/>
    </row>
    <row r="141" spans="2:30">
      <c r="B141" s="2"/>
      <c r="C141" s="2"/>
      <c r="D141" s="2"/>
      <c r="K141" s="2"/>
      <c r="L141" s="2"/>
      <c r="M141" s="2"/>
      <c r="N141" s="2"/>
      <c r="O141" s="2"/>
      <c r="R141" s="2"/>
      <c r="AD141" s="19"/>
    </row>
    <row r="142" spans="2:30">
      <c r="B142" s="2"/>
      <c r="C142" s="2"/>
      <c r="D142" s="2"/>
      <c r="K142" s="2"/>
      <c r="L142" s="2"/>
      <c r="M142" s="2"/>
      <c r="N142" s="2"/>
      <c r="O142" s="2"/>
      <c r="R142" s="2"/>
      <c r="AD142" s="19"/>
    </row>
    <row r="143" spans="2:30">
      <c r="B143" s="2"/>
      <c r="C143" s="2"/>
      <c r="D143" s="2"/>
      <c r="K143" s="2"/>
      <c r="L143" s="2"/>
      <c r="M143" s="2"/>
      <c r="N143" s="2"/>
      <c r="O143" s="2"/>
      <c r="R143" s="2"/>
      <c r="AD143" s="19"/>
    </row>
    <row r="144" spans="2:30">
      <c r="B144" s="2"/>
      <c r="C144" s="2"/>
      <c r="D144" s="2"/>
      <c r="K144" s="2"/>
      <c r="L144" s="2"/>
      <c r="M144" s="2"/>
      <c r="N144" s="2"/>
      <c r="O144" s="2"/>
      <c r="R144" s="2"/>
      <c r="AD144" s="19"/>
    </row>
    <row r="145" spans="2:30">
      <c r="B145" s="2"/>
      <c r="C145" s="2"/>
      <c r="D145" s="2"/>
      <c r="K145" s="2"/>
      <c r="L145" s="2"/>
      <c r="M145" s="2"/>
      <c r="N145" s="2"/>
      <c r="O145" s="2"/>
      <c r="R145" s="2"/>
      <c r="AD145" s="19"/>
    </row>
    <row r="146" spans="2:30">
      <c r="B146" s="2"/>
      <c r="C146" s="2"/>
      <c r="D146" s="2"/>
      <c r="K146" s="2"/>
      <c r="L146" s="2"/>
      <c r="M146" s="2"/>
      <c r="N146" s="2"/>
      <c r="O146" s="2"/>
      <c r="R146" s="2"/>
      <c r="AD146" s="19"/>
    </row>
    <row r="147" spans="2:30">
      <c r="B147" s="2"/>
      <c r="C147" s="2"/>
      <c r="D147" s="2"/>
      <c r="K147" s="2"/>
      <c r="L147" s="2"/>
      <c r="M147" s="2"/>
      <c r="N147" s="2"/>
      <c r="O147" s="2"/>
      <c r="R147" s="2"/>
      <c r="AD147" s="19"/>
    </row>
    <row r="148" spans="2:30">
      <c r="B148" s="2"/>
      <c r="C148" s="2"/>
      <c r="D148" s="2"/>
      <c r="K148" s="2"/>
      <c r="L148" s="2"/>
      <c r="M148" s="2"/>
      <c r="N148" s="2"/>
      <c r="O148" s="2"/>
      <c r="R148" s="2"/>
      <c r="AD148" s="19"/>
    </row>
    <row r="149" spans="2:30">
      <c r="B149" s="2"/>
      <c r="C149" s="2"/>
      <c r="D149" s="2"/>
      <c r="K149" s="2"/>
      <c r="L149" s="2"/>
      <c r="M149" s="2"/>
      <c r="N149" s="2"/>
      <c r="O149" s="2"/>
      <c r="R149" s="2"/>
      <c r="AD149" s="19"/>
    </row>
    <row r="150" spans="2:30">
      <c r="B150" s="2"/>
      <c r="C150" s="2"/>
      <c r="D150" s="2"/>
      <c r="K150" s="2"/>
      <c r="L150" s="2"/>
      <c r="M150" s="2"/>
      <c r="N150" s="2"/>
      <c r="O150" s="2"/>
      <c r="R150" s="2"/>
      <c r="AD150" s="19"/>
    </row>
    <row r="151" spans="2:30">
      <c r="B151" s="2"/>
      <c r="C151" s="2"/>
      <c r="D151" s="2"/>
      <c r="K151" s="2"/>
      <c r="L151" s="2"/>
      <c r="M151" s="2"/>
      <c r="N151" s="2"/>
      <c r="O151" s="2"/>
      <c r="R151" s="2"/>
      <c r="AD151" s="19"/>
    </row>
    <row r="152" spans="2:30">
      <c r="B152" s="2"/>
      <c r="C152" s="2"/>
      <c r="D152" s="2"/>
      <c r="K152" s="2"/>
      <c r="L152" s="2"/>
      <c r="M152" s="2"/>
      <c r="N152" s="2"/>
      <c r="O152" s="2"/>
      <c r="R152" s="2"/>
      <c r="AD152" s="19"/>
    </row>
    <row r="153" spans="2:30">
      <c r="B153" s="2"/>
      <c r="C153" s="2"/>
      <c r="D153" s="2"/>
      <c r="K153" s="2"/>
      <c r="L153" s="2"/>
      <c r="M153" s="2"/>
      <c r="N153" s="2"/>
      <c r="O153" s="2"/>
      <c r="R153" s="2"/>
      <c r="AD153" s="19"/>
    </row>
    <row r="154" spans="2:30">
      <c r="B154" s="2"/>
      <c r="C154" s="2"/>
      <c r="D154" s="2"/>
      <c r="K154" s="2"/>
      <c r="L154" s="2"/>
      <c r="M154" s="2"/>
      <c r="N154" s="2"/>
      <c r="O154" s="2"/>
      <c r="R154" s="2"/>
      <c r="AD154" s="19"/>
    </row>
    <row r="155" spans="2:30">
      <c r="B155" s="2"/>
      <c r="C155" s="2"/>
      <c r="D155" s="2"/>
      <c r="K155" s="2"/>
      <c r="L155" s="2"/>
      <c r="M155" s="2"/>
      <c r="N155" s="2"/>
      <c r="O155" s="2"/>
      <c r="R155" s="2"/>
      <c r="AD155" s="19"/>
    </row>
    <row r="156" spans="2:30">
      <c r="B156" s="2"/>
      <c r="C156" s="2"/>
      <c r="D156" s="2"/>
      <c r="K156" s="2"/>
      <c r="L156" s="2"/>
      <c r="M156" s="2"/>
      <c r="N156" s="2"/>
      <c r="O156" s="2"/>
      <c r="R156" s="2"/>
      <c r="AD156" s="19"/>
    </row>
    <row r="157" spans="2:30">
      <c r="B157" s="2"/>
      <c r="C157" s="2"/>
      <c r="D157" s="2"/>
      <c r="K157" s="2"/>
      <c r="L157" s="2"/>
      <c r="M157" s="2"/>
      <c r="N157" s="2"/>
      <c r="O157" s="2"/>
      <c r="R157" s="2"/>
      <c r="AD157" s="19"/>
    </row>
    <row r="158" spans="2:30">
      <c r="B158" s="2"/>
      <c r="C158" s="2"/>
      <c r="D158" s="2"/>
      <c r="K158" s="2"/>
      <c r="L158" s="2"/>
      <c r="M158" s="2"/>
      <c r="N158" s="2"/>
      <c r="O158" s="2"/>
      <c r="R158" s="2"/>
      <c r="AD158" s="19"/>
    </row>
    <row r="159" spans="2:30">
      <c r="B159" s="2"/>
      <c r="C159" s="2"/>
      <c r="D159" s="2"/>
      <c r="K159" s="2"/>
      <c r="L159" s="2"/>
      <c r="M159" s="2"/>
      <c r="N159" s="2"/>
      <c r="O159" s="2"/>
      <c r="R159" s="2"/>
      <c r="AD159" s="19"/>
    </row>
    <row r="160" spans="2:30">
      <c r="B160" s="2"/>
      <c r="C160" s="2"/>
      <c r="D160" s="2"/>
      <c r="K160" s="2"/>
      <c r="L160" s="2"/>
      <c r="M160" s="2"/>
      <c r="N160" s="2"/>
      <c r="O160" s="2"/>
      <c r="R160" s="2"/>
      <c r="AD160" s="19"/>
    </row>
    <row r="161" spans="2:30">
      <c r="B161" s="2"/>
      <c r="C161" s="2"/>
      <c r="D161" s="2"/>
      <c r="K161" s="2"/>
      <c r="L161" s="2"/>
      <c r="M161" s="2"/>
      <c r="N161" s="2"/>
      <c r="O161" s="2"/>
      <c r="R161" s="2"/>
      <c r="AD161" s="19"/>
    </row>
    <row r="162" spans="2:30">
      <c r="B162" s="2"/>
      <c r="C162" s="2"/>
      <c r="D162" s="2"/>
      <c r="K162" s="2"/>
      <c r="L162" s="2"/>
      <c r="M162" s="2"/>
      <c r="N162" s="2"/>
      <c r="O162" s="2"/>
      <c r="R162" s="2"/>
      <c r="AD162" s="19"/>
    </row>
    <row r="163" spans="2:30">
      <c r="B163" s="2"/>
      <c r="C163" s="2"/>
      <c r="D163" s="2"/>
      <c r="K163" s="2"/>
      <c r="L163" s="2"/>
      <c r="M163" s="2"/>
      <c r="N163" s="2"/>
      <c r="O163" s="2"/>
      <c r="R163" s="2"/>
      <c r="AD163" s="19"/>
    </row>
    <row r="164" spans="2:30">
      <c r="B164" s="2"/>
      <c r="C164" s="2"/>
      <c r="D164" s="2"/>
      <c r="K164" s="2"/>
      <c r="L164" s="2"/>
      <c r="M164" s="2"/>
      <c r="N164" s="2"/>
      <c r="O164" s="2"/>
      <c r="R164" s="2"/>
      <c r="AD164" s="19"/>
    </row>
    <row r="165" spans="2:30">
      <c r="B165" s="2"/>
      <c r="C165" s="2"/>
      <c r="D165" s="2"/>
      <c r="K165" s="2"/>
      <c r="L165" s="2"/>
      <c r="M165" s="2"/>
      <c r="N165" s="2"/>
      <c r="O165" s="2"/>
      <c r="R165" s="2"/>
      <c r="AD165" s="19"/>
    </row>
    <row r="166" spans="2:30">
      <c r="B166" s="2"/>
      <c r="C166" s="2"/>
      <c r="D166" s="2"/>
      <c r="K166" s="2"/>
      <c r="L166" s="2"/>
      <c r="M166" s="2"/>
      <c r="N166" s="2"/>
      <c r="O166" s="2"/>
      <c r="R166" s="2"/>
      <c r="AD166" s="19"/>
    </row>
    <row r="167" spans="2:30">
      <c r="B167" s="2"/>
      <c r="C167" s="2"/>
      <c r="D167" s="2"/>
      <c r="K167" s="2"/>
      <c r="L167" s="2"/>
      <c r="M167" s="2"/>
      <c r="N167" s="2"/>
      <c r="O167" s="2"/>
      <c r="R167" s="2"/>
      <c r="AD167" s="19"/>
    </row>
    <row r="168" spans="2:30">
      <c r="B168" s="2"/>
      <c r="C168" s="2"/>
      <c r="D168" s="2"/>
      <c r="K168" s="2"/>
      <c r="L168" s="2"/>
      <c r="M168" s="2"/>
      <c r="N168" s="2"/>
      <c r="O168" s="2"/>
      <c r="R168" s="2"/>
      <c r="AD168" s="19"/>
    </row>
    <row r="169" spans="2:30">
      <c r="B169" s="2"/>
      <c r="C169" s="2"/>
      <c r="D169" s="2"/>
      <c r="K169" s="2"/>
      <c r="L169" s="2"/>
      <c r="M169" s="2"/>
      <c r="N169" s="2"/>
      <c r="O169" s="2"/>
      <c r="R169" s="2"/>
      <c r="AD169" s="19"/>
    </row>
    <row r="170" spans="2:30">
      <c r="B170" s="2"/>
      <c r="C170" s="2"/>
      <c r="D170" s="2"/>
      <c r="K170" s="2"/>
      <c r="L170" s="2"/>
      <c r="M170" s="2"/>
      <c r="N170" s="2"/>
      <c r="O170" s="2"/>
      <c r="R170" s="2"/>
      <c r="AD170" s="19"/>
    </row>
    <row r="171" spans="2:30">
      <c r="B171" s="2"/>
      <c r="C171" s="2"/>
      <c r="D171" s="2"/>
      <c r="K171" s="2"/>
      <c r="L171" s="2"/>
      <c r="M171" s="2"/>
      <c r="N171" s="2"/>
      <c r="O171" s="2"/>
      <c r="R171" s="2"/>
      <c r="AD171" s="19"/>
    </row>
    <row r="172" spans="2:30">
      <c r="B172" s="2"/>
      <c r="C172" s="2"/>
      <c r="D172" s="2"/>
      <c r="K172" s="2"/>
      <c r="L172" s="2"/>
      <c r="M172" s="2"/>
      <c r="N172" s="2"/>
      <c r="O172" s="2"/>
      <c r="R172" s="2"/>
      <c r="AD172" s="19"/>
    </row>
    <row r="173" spans="2:30">
      <c r="B173" s="2"/>
      <c r="C173" s="2"/>
      <c r="D173" s="2"/>
      <c r="K173" s="2"/>
      <c r="L173" s="2"/>
      <c r="M173" s="2"/>
      <c r="N173" s="2"/>
      <c r="O173" s="2"/>
      <c r="R173" s="2"/>
      <c r="AD173" s="19"/>
    </row>
    <row r="174" spans="2:30">
      <c r="B174" s="2"/>
      <c r="C174" s="2"/>
      <c r="D174" s="2"/>
      <c r="K174" s="2"/>
      <c r="L174" s="2"/>
      <c r="M174" s="2"/>
      <c r="N174" s="2"/>
      <c r="O174" s="2"/>
      <c r="R174" s="2"/>
      <c r="AD174" s="19"/>
    </row>
    <row r="175" spans="2:30">
      <c r="B175" s="2"/>
      <c r="C175" s="2"/>
      <c r="D175" s="2"/>
      <c r="K175" s="2"/>
      <c r="L175" s="2"/>
      <c r="M175" s="2"/>
      <c r="N175" s="2"/>
      <c r="O175" s="2"/>
      <c r="R175" s="2"/>
      <c r="AD175" s="19"/>
    </row>
    <row r="176" spans="2:30">
      <c r="B176" s="2"/>
      <c r="C176" s="2"/>
      <c r="D176" s="2"/>
      <c r="K176" s="2"/>
      <c r="L176" s="2"/>
      <c r="M176" s="2"/>
      <c r="N176" s="2"/>
      <c r="O176" s="2"/>
      <c r="R176" s="2"/>
      <c r="AD176" s="19"/>
    </row>
    <row r="177" spans="2:30">
      <c r="B177" s="2"/>
      <c r="C177" s="2"/>
      <c r="D177" s="2"/>
      <c r="K177" s="2"/>
      <c r="L177" s="2"/>
      <c r="M177" s="2"/>
      <c r="N177" s="2"/>
      <c r="O177" s="2"/>
      <c r="R177" s="2"/>
      <c r="AD177" s="19"/>
    </row>
    <row r="178" spans="2:30">
      <c r="B178" s="2"/>
      <c r="C178" s="2"/>
      <c r="D178" s="2"/>
      <c r="K178" s="2"/>
      <c r="L178" s="2"/>
      <c r="M178" s="2"/>
      <c r="N178" s="2"/>
      <c r="O178" s="2"/>
      <c r="R178" s="2"/>
      <c r="AD178" s="19"/>
    </row>
    <row r="179" spans="2:30">
      <c r="B179" s="2"/>
      <c r="C179" s="2"/>
      <c r="D179" s="2"/>
      <c r="K179" s="2"/>
      <c r="L179" s="2"/>
      <c r="M179" s="2"/>
      <c r="N179" s="2"/>
      <c r="O179" s="2"/>
      <c r="R179" s="2"/>
      <c r="AD179" s="19"/>
    </row>
    <row r="180" spans="2:30">
      <c r="B180" s="2"/>
      <c r="C180" s="2"/>
      <c r="D180" s="2"/>
      <c r="K180" s="2"/>
      <c r="L180" s="2"/>
      <c r="M180" s="2"/>
      <c r="N180" s="2"/>
      <c r="O180" s="2"/>
      <c r="R180" s="2"/>
      <c r="AD180" s="19"/>
    </row>
    <row r="181" spans="2:30">
      <c r="B181" s="2"/>
      <c r="C181" s="2"/>
      <c r="D181" s="2"/>
      <c r="K181" s="2"/>
      <c r="L181" s="2"/>
      <c r="M181" s="2"/>
      <c r="N181" s="2"/>
      <c r="O181" s="2"/>
      <c r="R181" s="2"/>
      <c r="AD181" s="19"/>
    </row>
    <row r="182" spans="2:30">
      <c r="B182" s="2"/>
      <c r="C182" s="2"/>
      <c r="D182" s="2"/>
      <c r="K182" s="2"/>
      <c r="L182" s="2"/>
      <c r="M182" s="2"/>
      <c r="N182" s="2"/>
      <c r="O182" s="2"/>
      <c r="R182" s="2"/>
      <c r="AD182" s="19"/>
    </row>
    <row r="183" spans="2:30">
      <c r="B183" s="2"/>
      <c r="C183" s="2"/>
      <c r="D183" s="2"/>
      <c r="K183" s="2"/>
      <c r="L183" s="2"/>
      <c r="M183" s="2"/>
      <c r="N183" s="2"/>
      <c r="O183" s="2"/>
      <c r="R183" s="2"/>
      <c r="AD183" s="19"/>
    </row>
    <row r="184" spans="2:30">
      <c r="B184" s="2"/>
      <c r="C184" s="2"/>
      <c r="D184" s="2"/>
      <c r="K184" s="2"/>
      <c r="L184" s="2"/>
      <c r="M184" s="2"/>
      <c r="N184" s="2"/>
      <c r="O184" s="2"/>
      <c r="R184" s="2"/>
      <c r="AD184" s="19"/>
    </row>
    <row r="185" spans="2:30">
      <c r="B185" s="2"/>
      <c r="C185" s="2"/>
      <c r="D185" s="2"/>
      <c r="K185" s="2"/>
      <c r="L185" s="2"/>
      <c r="M185" s="2"/>
      <c r="N185" s="2"/>
      <c r="O185" s="2"/>
      <c r="R185" s="2"/>
      <c r="AD185" s="19"/>
    </row>
    <row r="186" spans="2:30">
      <c r="B186" s="2"/>
      <c r="C186" s="2"/>
      <c r="D186" s="2"/>
      <c r="K186" s="2"/>
      <c r="L186" s="2"/>
      <c r="M186" s="2"/>
      <c r="N186" s="2"/>
      <c r="O186" s="2"/>
      <c r="R186" s="2"/>
      <c r="AD186" s="19"/>
    </row>
    <row r="187" spans="2:30">
      <c r="B187" s="2"/>
      <c r="C187" s="2"/>
      <c r="D187" s="2"/>
      <c r="K187" s="2"/>
      <c r="L187" s="2"/>
      <c r="M187" s="2"/>
      <c r="N187" s="2"/>
      <c r="O187" s="2"/>
      <c r="R187" s="2"/>
      <c r="AD187" s="19"/>
    </row>
    <row r="188" spans="2:30">
      <c r="B188" s="2"/>
      <c r="C188" s="2"/>
      <c r="D188" s="2"/>
      <c r="K188" s="2"/>
      <c r="L188" s="2"/>
      <c r="M188" s="2"/>
      <c r="N188" s="2"/>
      <c r="O188" s="2"/>
      <c r="R188" s="2"/>
      <c r="AD188" s="19"/>
    </row>
    <row r="189" spans="2:30">
      <c r="B189" s="2"/>
      <c r="C189" s="2"/>
      <c r="D189" s="2"/>
      <c r="K189" s="2"/>
      <c r="L189" s="2"/>
      <c r="M189" s="2"/>
      <c r="N189" s="2"/>
      <c r="O189" s="2"/>
      <c r="R189" s="2"/>
      <c r="AD189" s="19"/>
    </row>
    <row r="190" spans="2:30">
      <c r="B190" s="2"/>
      <c r="C190" s="2"/>
      <c r="D190" s="2"/>
      <c r="K190" s="2"/>
      <c r="L190" s="2"/>
      <c r="M190" s="2"/>
      <c r="N190" s="2"/>
      <c r="O190" s="2"/>
      <c r="R190" s="2"/>
      <c r="AD190" s="19"/>
    </row>
    <row r="191" spans="2:30">
      <c r="B191" s="2"/>
      <c r="C191" s="2"/>
      <c r="D191" s="2"/>
      <c r="K191" s="2"/>
      <c r="L191" s="2"/>
      <c r="M191" s="2"/>
      <c r="N191" s="2"/>
      <c r="O191" s="2"/>
      <c r="R191" s="2"/>
      <c r="AD191" s="19"/>
    </row>
    <row r="192" spans="2:30">
      <c r="B192" s="2"/>
      <c r="C192" s="2"/>
      <c r="D192" s="2"/>
      <c r="K192" s="2"/>
      <c r="L192" s="2"/>
      <c r="M192" s="2"/>
      <c r="N192" s="2"/>
      <c r="O192" s="2"/>
      <c r="R192" s="2"/>
      <c r="AD192" s="19"/>
    </row>
    <row r="193" spans="2:30">
      <c r="B193" s="2"/>
      <c r="C193" s="2"/>
      <c r="D193" s="2"/>
      <c r="K193" s="2"/>
      <c r="L193" s="2"/>
      <c r="M193" s="2"/>
      <c r="N193" s="2"/>
      <c r="O193" s="2"/>
      <c r="R193" s="2"/>
      <c r="AD193" s="19"/>
    </row>
    <row r="194" spans="2:30">
      <c r="B194" s="2"/>
      <c r="C194" s="2"/>
      <c r="D194" s="2"/>
      <c r="K194" s="2"/>
      <c r="L194" s="2"/>
      <c r="M194" s="2"/>
      <c r="N194" s="2"/>
      <c r="O194" s="2"/>
      <c r="R194" s="2"/>
      <c r="AD194" s="19"/>
    </row>
    <row r="195" spans="2:30">
      <c r="B195" s="2"/>
      <c r="C195" s="2"/>
      <c r="D195" s="2"/>
      <c r="K195" s="2"/>
      <c r="L195" s="2"/>
      <c r="M195" s="2"/>
      <c r="N195" s="2"/>
      <c r="O195" s="2"/>
      <c r="R195" s="2"/>
      <c r="AD195" s="19"/>
    </row>
    <row r="196" spans="2:30">
      <c r="B196" s="2"/>
      <c r="C196" s="2"/>
      <c r="D196" s="2"/>
      <c r="K196" s="2"/>
      <c r="L196" s="2"/>
      <c r="M196" s="2"/>
      <c r="N196" s="2"/>
      <c r="O196" s="2"/>
      <c r="R196" s="2"/>
      <c r="AD196" s="19"/>
    </row>
    <row r="197" spans="2:30">
      <c r="B197" s="2"/>
      <c r="C197" s="2"/>
      <c r="D197" s="2"/>
      <c r="K197" s="2"/>
      <c r="L197" s="2"/>
      <c r="M197" s="2"/>
      <c r="N197" s="2"/>
      <c r="O197" s="2"/>
      <c r="R197" s="2"/>
      <c r="AD197" s="19"/>
    </row>
    <row r="198" spans="2:30">
      <c r="B198" s="2"/>
      <c r="C198" s="2"/>
      <c r="D198" s="2"/>
      <c r="K198" s="2"/>
      <c r="L198" s="2"/>
      <c r="M198" s="2"/>
      <c r="N198" s="2"/>
      <c r="O198" s="2"/>
      <c r="R198" s="2"/>
      <c r="AD198" s="19"/>
    </row>
    <row r="199" spans="2:30">
      <c r="B199" s="2"/>
      <c r="C199" s="2"/>
      <c r="D199" s="2"/>
      <c r="K199" s="2"/>
      <c r="L199" s="2"/>
      <c r="M199" s="2"/>
      <c r="N199" s="2"/>
      <c r="O199" s="2"/>
      <c r="R199" s="2"/>
      <c r="AD199" s="19"/>
    </row>
    <row r="200" spans="2:30">
      <c r="B200" s="2"/>
      <c r="C200" s="2"/>
      <c r="D200" s="2"/>
      <c r="K200" s="2"/>
      <c r="L200" s="2"/>
      <c r="M200" s="2"/>
      <c r="N200" s="2"/>
      <c r="O200" s="2"/>
      <c r="R200" s="2"/>
      <c r="AD200" s="19"/>
    </row>
    <row r="201" spans="2:30">
      <c r="B201" s="2"/>
      <c r="C201" s="2"/>
      <c r="D201" s="2"/>
      <c r="K201" s="2"/>
      <c r="L201" s="2"/>
      <c r="M201" s="2"/>
      <c r="N201" s="2"/>
      <c r="O201" s="2"/>
      <c r="R201" s="2"/>
      <c r="AD201" s="19"/>
    </row>
    <row r="202" spans="2:30">
      <c r="B202" s="2"/>
      <c r="C202" s="2"/>
      <c r="D202" s="2"/>
      <c r="K202" s="2"/>
      <c r="L202" s="2"/>
      <c r="M202" s="2"/>
      <c r="N202" s="2"/>
      <c r="O202" s="2"/>
      <c r="R202" s="2"/>
      <c r="AD202" s="19"/>
    </row>
    <row r="203" spans="2:30">
      <c r="B203" s="2"/>
      <c r="C203" s="2"/>
      <c r="D203" s="2"/>
      <c r="K203" s="2"/>
      <c r="L203" s="2"/>
      <c r="M203" s="2"/>
      <c r="N203" s="2"/>
      <c r="O203" s="2"/>
      <c r="R203" s="2"/>
      <c r="AD203" s="19"/>
    </row>
    <row r="204" spans="2:30">
      <c r="B204" s="2"/>
      <c r="C204" s="2"/>
      <c r="D204" s="2"/>
      <c r="K204" s="2"/>
      <c r="L204" s="2"/>
      <c r="M204" s="2"/>
      <c r="N204" s="2"/>
      <c r="O204" s="2"/>
      <c r="R204" s="2"/>
      <c r="AD204" s="19"/>
    </row>
    <row r="205" spans="2:30">
      <c r="B205" s="2"/>
      <c r="C205" s="2"/>
      <c r="D205" s="2"/>
      <c r="K205" s="2"/>
      <c r="L205" s="2"/>
      <c r="M205" s="2"/>
      <c r="N205" s="2"/>
      <c r="O205" s="2"/>
      <c r="R205" s="2"/>
      <c r="AD205" s="19"/>
    </row>
    <row r="206" spans="2:30">
      <c r="B206" s="2"/>
      <c r="C206" s="2"/>
      <c r="D206" s="2"/>
      <c r="K206" s="2"/>
      <c r="L206" s="2"/>
      <c r="M206" s="2"/>
      <c r="N206" s="2"/>
      <c r="O206" s="2"/>
      <c r="R206" s="2"/>
      <c r="AD206" s="19"/>
    </row>
    <row r="207" spans="2:30">
      <c r="B207" s="2"/>
      <c r="C207" s="2"/>
      <c r="D207" s="2"/>
      <c r="K207" s="2"/>
      <c r="L207" s="2"/>
      <c r="M207" s="2"/>
      <c r="N207" s="2"/>
      <c r="O207" s="2"/>
      <c r="R207" s="2"/>
      <c r="AD207" s="19"/>
    </row>
    <row r="208" spans="2:30">
      <c r="B208" s="2"/>
      <c r="C208" s="2"/>
      <c r="D208" s="2"/>
      <c r="K208" s="2"/>
      <c r="L208" s="2"/>
      <c r="M208" s="2"/>
      <c r="N208" s="2"/>
      <c r="O208" s="2"/>
      <c r="R208" s="2"/>
      <c r="AD208" s="19"/>
    </row>
    <row r="209" spans="2:30">
      <c r="B209" s="2"/>
      <c r="C209" s="2"/>
      <c r="D209" s="2"/>
      <c r="K209" s="2"/>
      <c r="L209" s="2"/>
      <c r="M209" s="2"/>
      <c r="N209" s="2"/>
      <c r="O209" s="2"/>
      <c r="R209" s="2"/>
      <c r="AD209" s="19"/>
    </row>
    <row r="210" spans="2:30">
      <c r="B210" s="2"/>
      <c r="C210" s="2"/>
      <c r="D210" s="2"/>
      <c r="K210" s="2"/>
      <c r="L210" s="2"/>
      <c r="M210" s="2"/>
      <c r="N210" s="2"/>
      <c r="O210" s="2"/>
      <c r="R210" s="2"/>
      <c r="AD210" s="19"/>
    </row>
    <row r="211" spans="2:30">
      <c r="B211" s="2"/>
      <c r="C211" s="2"/>
      <c r="D211" s="2"/>
      <c r="K211" s="2"/>
      <c r="L211" s="2"/>
      <c r="M211" s="2"/>
      <c r="N211" s="2"/>
      <c r="O211" s="2"/>
      <c r="R211" s="2"/>
      <c r="AD211" s="19"/>
    </row>
    <row r="212" spans="2:30">
      <c r="B212" s="2"/>
      <c r="C212" s="2"/>
      <c r="D212" s="2"/>
      <c r="K212" s="2"/>
      <c r="L212" s="2"/>
      <c r="M212" s="2"/>
      <c r="N212" s="2"/>
      <c r="O212" s="2"/>
      <c r="R212" s="2"/>
      <c r="AD212" s="19"/>
    </row>
    <row r="213" spans="2:30">
      <c r="B213" s="2"/>
      <c r="C213" s="2"/>
      <c r="D213" s="2"/>
      <c r="K213" s="2"/>
      <c r="L213" s="2"/>
      <c r="M213" s="2"/>
      <c r="N213" s="2"/>
      <c r="O213" s="2"/>
      <c r="R213" s="2"/>
      <c r="AD213" s="19"/>
    </row>
    <row r="214" spans="2:30">
      <c r="B214" s="2"/>
      <c r="C214" s="2"/>
      <c r="D214" s="2"/>
      <c r="K214" s="2"/>
      <c r="L214" s="2"/>
      <c r="M214" s="2"/>
      <c r="N214" s="2"/>
      <c r="O214" s="2"/>
      <c r="R214" s="2"/>
      <c r="AD214" s="19"/>
    </row>
    <row r="215" spans="2:30">
      <c r="B215" s="2"/>
      <c r="C215" s="2"/>
      <c r="D215" s="2"/>
      <c r="K215" s="2"/>
      <c r="L215" s="2"/>
      <c r="M215" s="2"/>
      <c r="N215" s="2"/>
      <c r="O215" s="2"/>
      <c r="R215" s="2"/>
      <c r="AD215" s="19"/>
    </row>
    <row r="216" spans="2:30">
      <c r="B216" s="2"/>
      <c r="C216" s="2"/>
      <c r="D216" s="2"/>
      <c r="K216" s="2"/>
      <c r="L216" s="2"/>
      <c r="M216" s="2"/>
      <c r="N216" s="2"/>
      <c r="O216" s="2"/>
      <c r="R216" s="2"/>
      <c r="AD216" s="19"/>
    </row>
    <row r="217" spans="2:30">
      <c r="B217" s="2"/>
      <c r="C217" s="2"/>
      <c r="D217" s="2"/>
      <c r="K217" s="2"/>
      <c r="L217" s="2"/>
      <c r="M217" s="2"/>
      <c r="N217" s="2"/>
      <c r="O217" s="2"/>
      <c r="R217" s="2"/>
      <c r="AD217" s="19"/>
    </row>
    <row r="218" spans="2:30">
      <c r="B218" s="2"/>
      <c r="C218" s="2"/>
      <c r="D218" s="2"/>
      <c r="K218" s="2"/>
      <c r="L218" s="2"/>
      <c r="M218" s="2"/>
      <c r="N218" s="2"/>
      <c r="O218" s="2"/>
      <c r="R218" s="2"/>
      <c r="AD218" s="19"/>
    </row>
    <row r="219" spans="2:30">
      <c r="B219" s="2"/>
      <c r="C219" s="2"/>
      <c r="D219" s="2"/>
      <c r="K219" s="2"/>
      <c r="L219" s="2"/>
      <c r="M219" s="2"/>
      <c r="N219" s="2"/>
      <c r="O219" s="2"/>
      <c r="R219" s="2"/>
      <c r="AD219" s="19"/>
    </row>
    <row r="220" spans="2:30">
      <c r="B220" s="2"/>
      <c r="C220" s="2"/>
      <c r="D220" s="2"/>
      <c r="K220" s="2"/>
      <c r="L220" s="2"/>
      <c r="M220" s="2"/>
      <c r="N220" s="2"/>
      <c r="O220" s="2"/>
      <c r="R220" s="2"/>
      <c r="AD220" s="19"/>
    </row>
    <row r="221" spans="2:30">
      <c r="B221" s="2"/>
      <c r="C221" s="2"/>
      <c r="D221" s="2"/>
      <c r="K221" s="2"/>
      <c r="L221" s="2"/>
      <c r="M221" s="2"/>
      <c r="N221" s="2"/>
      <c r="O221" s="2"/>
      <c r="R221" s="2"/>
      <c r="AD221" s="19"/>
    </row>
    <row r="222" spans="2:30">
      <c r="B222" s="2"/>
      <c r="C222" s="2"/>
      <c r="D222" s="2"/>
      <c r="K222" s="2"/>
      <c r="L222" s="2"/>
      <c r="M222" s="2"/>
      <c r="N222" s="2"/>
      <c r="O222" s="2"/>
      <c r="R222" s="2"/>
      <c r="AD222" s="19"/>
    </row>
    <row r="223" spans="2:30">
      <c r="B223" s="2"/>
      <c r="C223" s="2"/>
      <c r="D223" s="2"/>
      <c r="K223" s="2"/>
      <c r="L223" s="2"/>
      <c r="M223" s="2"/>
      <c r="N223" s="2"/>
      <c r="O223" s="2"/>
      <c r="R223" s="2"/>
      <c r="AD223" s="19"/>
    </row>
    <row r="224" spans="2:30">
      <c r="B224" s="2"/>
      <c r="C224" s="2"/>
      <c r="D224" s="2"/>
      <c r="K224" s="2"/>
      <c r="L224" s="2"/>
      <c r="M224" s="2"/>
      <c r="N224" s="2"/>
      <c r="O224" s="2"/>
      <c r="R224" s="2"/>
      <c r="AD224" s="19"/>
    </row>
    <row r="225" spans="2:30">
      <c r="B225" s="2"/>
      <c r="C225" s="2"/>
      <c r="D225" s="2"/>
      <c r="K225" s="2"/>
      <c r="L225" s="2"/>
      <c r="M225" s="2"/>
      <c r="N225" s="2"/>
      <c r="O225" s="2"/>
      <c r="R225" s="2"/>
      <c r="AD225" s="19"/>
    </row>
    <row r="226" spans="2:30">
      <c r="B226" s="2"/>
      <c r="C226" s="2"/>
      <c r="D226" s="2"/>
      <c r="K226" s="2"/>
      <c r="L226" s="2"/>
      <c r="M226" s="2"/>
      <c r="N226" s="2"/>
      <c r="O226" s="2"/>
      <c r="R226" s="2"/>
      <c r="AD226" s="19"/>
    </row>
    <row r="227" spans="2:30">
      <c r="B227" s="2"/>
      <c r="C227" s="2"/>
      <c r="D227" s="2"/>
      <c r="K227" s="2"/>
      <c r="L227" s="2"/>
      <c r="M227" s="2"/>
      <c r="N227" s="2"/>
      <c r="O227" s="2"/>
      <c r="R227" s="2"/>
      <c r="AD227" s="19"/>
    </row>
    <row r="228" spans="2:30">
      <c r="B228" s="2"/>
      <c r="C228" s="2"/>
      <c r="D228" s="2"/>
      <c r="K228" s="2"/>
      <c r="L228" s="2"/>
      <c r="M228" s="2"/>
      <c r="N228" s="2"/>
      <c r="O228" s="2"/>
      <c r="R228" s="2"/>
      <c r="AD228" s="19"/>
    </row>
    <row r="229" spans="2:30">
      <c r="B229" s="2"/>
      <c r="C229" s="2"/>
      <c r="D229" s="2"/>
      <c r="K229" s="2"/>
      <c r="L229" s="2"/>
      <c r="M229" s="2"/>
      <c r="N229" s="2"/>
      <c r="O229" s="2"/>
      <c r="R229" s="2"/>
      <c r="AD229" s="19"/>
    </row>
    <row r="230" spans="2:30">
      <c r="B230" s="2"/>
      <c r="C230" s="2"/>
      <c r="D230" s="2"/>
      <c r="K230" s="2"/>
      <c r="L230" s="2"/>
      <c r="M230" s="2"/>
      <c r="N230" s="2"/>
      <c r="O230" s="2"/>
      <c r="R230" s="2"/>
      <c r="AD230" s="19"/>
    </row>
    <row r="231" spans="2:30">
      <c r="B231" s="2"/>
      <c r="C231" s="2"/>
      <c r="D231" s="2"/>
      <c r="K231" s="2"/>
      <c r="L231" s="2"/>
      <c r="M231" s="2"/>
      <c r="N231" s="2"/>
      <c r="O231" s="2"/>
      <c r="R231" s="2"/>
      <c r="AD231" s="19"/>
    </row>
    <row r="232" spans="2:30">
      <c r="B232" s="2"/>
      <c r="C232" s="2"/>
      <c r="D232" s="2"/>
      <c r="K232" s="2"/>
      <c r="L232" s="2"/>
      <c r="M232" s="2"/>
      <c r="N232" s="2"/>
      <c r="O232" s="2"/>
      <c r="R232" s="2"/>
      <c r="AD232" s="19"/>
    </row>
    <row r="233" spans="2:30">
      <c r="B233" s="2"/>
      <c r="C233" s="2"/>
      <c r="D233" s="2"/>
      <c r="K233" s="2"/>
      <c r="L233" s="2"/>
      <c r="M233" s="2"/>
      <c r="N233" s="2"/>
      <c r="O233" s="2"/>
      <c r="R233" s="2"/>
      <c r="AD233" s="19"/>
    </row>
    <row r="234" spans="2:30">
      <c r="B234" s="2"/>
      <c r="C234" s="2"/>
      <c r="D234" s="2"/>
      <c r="K234" s="2"/>
      <c r="L234" s="2"/>
      <c r="M234" s="2"/>
      <c r="N234" s="2"/>
      <c r="O234" s="2"/>
      <c r="R234" s="2"/>
      <c r="AD234" s="19"/>
    </row>
    <row r="235" spans="2:30">
      <c r="B235" s="2"/>
      <c r="C235" s="2"/>
      <c r="D235" s="2"/>
      <c r="K235" s="2"/>
      <c r="L235" s="2"/>
      <c r="M235" s="2"/>
      <c r="N235" s="2"/>
      <c r="O235" s="2"/>
      <c r="R235" s="2"/>
      <c r="AD235" s="19"/>
    </row>
    <row r="236" spans="2:30">
      <c r="B236" s="2"/>
      <c r="C236" s="2"/>
      <c r="D236" s="2"/>
      <c r="K236" s="2"/>
      <c r="L236" s="2"/>
      <c r="M236" s="2"/>
      <c r="N236" s="2"/>
      <c r="O236" s="2"/>
      <c r="R236" s="2"/>
      <c r="AD236" s="19"/>
    </row>
    <row r="237" spans="2:30">
      <c r="B237" s="2"/>
      <c r="C237" s="2"/>
      <c r="D237" s="2"/>
      <c r="K237" s="2"/>
      <c r="L237" s="2"/>
      <c r="M237" s="2"/>
      <c r="N237" s="2"/>
      <c r="O237" s="2"/>
      <c r="R237" s="2"/>
      <c r="AD237" s="19"/>
    </row>
    <row r="238" spans="2:30">
      <c r="B238" s="2"/>
      <c r="C238" s="2"/>
      <c r="D238" s="2"/>
      <c r="K238" s="2"/>
      <c r="L238" s="2"/>
      <c r="M238" s="2"/>
      <c r="N238" s="2"/>
      <c r="O238" s="2"/>
      <c r="R238" s="2"/>
      <c r="AD238" s="19"/>
    </row>
    <row r="239" spans="2:30">
      <c r="B239" s="2"/>
      <c r="C239" s="2"/>
      <c r="D239" s="2"/>
      <c r="K239" s="2"/>
      <c r="L239" s="2"/>
      <c r="M239" s="2"/>
      <c r="N239" s="2"/>
      <c r="O239" s="2"/>
      <c r="R239" s="2"/>
      <c r="AD239" s="19"/>
    </row>
    <row r="240" spans="2:30">
      <c r="B240" s="2"/>
      <c r="C240" s="2"/>
      <c r="D240" s="2"/>
      <c r="K240" s="2"/>
      <c r="L240" s="2"/>
      <c r="M240" s="2"/>
      <c r="N240" s="2"/>
      <c r="O240" s="2"/>
      <c r="R240" s="2"/>
      <c r="AD240" s="19"/>
    </row>
    <row r="241" spans="2:30">
      <c r="B241" s="2"/>
      <c r="C241" s="2"/>
      <c r="D241" s="2"/>
      <c r="K241" s="2"/>
      <c r="L241" s="2"/>
      <c r="M241" s="2"/>
      <c r="N241" s="2"/>
      <c r="O241" s="2"/>
      <c r="R241" s="2"/>
      <c r="AD241" s="19"/>
    </row>
    <row r="242" spans="2:30">
      <c r="B242" s="2"/>
      <c r="C242" s="2"/>
      <c r="D242" s="2"/>
      <c r="K242" s="2"/>
      <c r="L242" s="2"/>
      <c r="M242" s="2"/>
      <c r="N242" s="2"/>
      <c r="O242" s="2"/>
      <c r="R242" s="2"/>
      <c r="AD242" s="19"/>
    </row>
    <row r="243" spans="2:30">
      <c r="B243" s="2"/>
      <c r="C243" s="2"/>
      <c r="D243" s="2"/>
      <c r="K243" s="2"/>
      <c r="L243" s="2"/>
      <c r="M243" s="2"/>
      <c r="N243" s="2"/>
      <c r="O243" s="2"/>
      <c r="R243" s="2"/>
      <c r="AD243" s="19"/>
    </row>
    <row r="244" spans="2:30">
      <c r="B244" s="2"/>
      <c r="C244" s="2"/>
      <c r="D244" s="2"/>
      <c r="K244" s="2"/>
      <c r="L244" s="2"/>
      <c r="M244" s="2"/>
      <c r="N244" s="2"/>
      <c r="O244" s="2"/>
      <c r="R244" s="2"/>
      <c r="AD244" s="19"/>
    </row>
    <row r="245" spans="2:30">
      <c r="B245" s="2"/>
      <c r="C245" s="2"/>
      <c r="D245" s="2"/>
      <c r="K245" s="2"/>
      <c r="L245" s="2"/>
      <c r="M245" s="2"/>
      <c r="N245" s="2"/>
      <c r="O245" s="2"/>
      <c r="R245" s="2"/>
      <c r="AD245" s="19"/>
    </row>
    <row r="246" spans="2:30">
      <c r="B246" s="2"/>
      <c r="C246" s="2"/>
      <c r="D246" s="2"/>
      <c r="K246" s="2"/>
      <c r="L246" s="2"/>
      <c r="M246" s="2"/>
      <c r="N246" s="2"/>
      <c r="O246" s="2"/>
      <c r="R246" s="2"/>
      <c r="AD246" s="19"/>
    </row>
    <row r="247" spans="2:30">
      <c r="B247" s="2"/>
      <c r="C247" s="2"/>
      <c r="D247" s="2"/>
      <c r="K247" s="2"/>
      <c r="L247" s="2"/>
      <c r="M247" s="2"/>
      <c r="N247" s="2"/>
      <c r="O247" s="2"/>
      <c r="R247" s="2"/>
      <c r="AD247" s="19"/>
    </row>
    <row r="248" spans="2:30">
      <c r="B248" s="2"/>
      <c r="C248" s="2"/>
      <c r="D248" s="2"/>
      <c r="K248" s="2"/>
      <c r="L248" s="2"/>
      <c r="M248" s="2"/>
      <c r="N248" s="2"/>
      <c r="O248" s="2"/>
      <c r="R248" s="2"/>
      <c r="AD248" s="19"/>
    </row>
    <row r="249" spans="2:30">
      <c r="B249" s="2"/>
      <c r="C249" s="2"/>
      <c r="D249" s="2"/>
      <c r="K249" s="2"/>
      <c r="L249" s="2"/>
      <c r="M249" s="2"/>
      <c r="N249" s="2"/>
      <c r="O249" s="2"/>
      <c r="R249" s="2"/>
      <c r="AD249" s="19"/>
    </row>
    <row r="250" spans="2:30">
      <c r="B250" s="2"/>
      <c r="C250" s="2"/>
      <c r="D250" s="2"/>
      <c r="K250" s="2"/>
      <c r="L250" s="2"/>
      <c r="M250" s="2"/>
      <c r="N250" s="2"/>
      <c r="O250" s="2"/>
      <c r="R250" s="2"/>
      <c r="AD250" s="19"/>
    </row>
    <row r="251" spans="2:30">
      <c r="B251" s="2"/>
      <c r="C251" s="2"/>
      <c r="D251" s="2"/>
      <c r="K251" s="2"/>
      <c r="L251" s="2"/>
      <c r="M251" s="2"/>
      <c r="N251" s="2"/>
      <c r="O251" s="2"/>
      <c r="R251" s="2"/>
      <c r="AD251" s="19"/>
    </row>
    <row r="252" spans="2:30">
      <c r="B252" s="2"/>
      <c r="C252" s="2"/>
      <c r="D252" s="2"/>
      <c r="K252" s="2"/>
      <c r="L252" s="2"/>
      <c r="M252" s="2"/>
      <c r="N252" s="2"/>
      <c r="O252" s="2"/>
      <c r="R252" s="2"/>
      <c r="AD252" s="19"/>
    </row>
    <row r="253" spans="2:30">
      <c r="B253" s="2"/>
      <c r="C253" s="2"/>
      <c r="D253" s="2"/>
      <c r="K253" s="2"/>
      <c r="L253" s="2"/>
      <c r="M253" s="2"/>
      <c r="N253" s="2"/>
      <c r="O253" s="2"/>
      <c r="R253" s="2"/>
      <c r="AD253" s="19"/>
    </row>
    <row r="254" spans="2:30">
      <c r="B254" s="2"/>
      <c r="C254" s="2"/>
      <c r="D254" s="2"/>
      <c r="K254" s="2"/>
      <c r="L254" s="2"/>
      <c r="M254" s="2"/>
      <c r="N254" s="2"/>
      <c r="O254" s="2"/>
      <c r="R254" s="2"/>
      <c r="AD254" s="19"/>
    </row>
    <row r="255" spans="2:30">
      <c r="B255" s="2"/>
      <c r="C255" s="2"/>
      <c r="D255" s="2"/>
      <c r="K255" s="2"/>
      <c r="L255" s="2"/>
      <c r="M255" s="2"/>
      <c r="N255" s="2"/>
      <c r="O255" s="2"/>
      <c r="R255" s="2"/>
      <c r="AD255" s="19"/>
    </row>
    <row r="256" spans="2:30">
      <c r="B256" s="2"/>
      <c r="C256" s="2"/>
      <c r="D256" s="2"/>
      <c r="K256" s="2"/>
      <c r="L256" s="2"/>
      <c r="M256" s="2"/>
      <c r="N256" s="2"/>
      <c r="O256" s="2"/>
      <c r="R256" s="2"/>
      <c r="AD256" s="19"/>
    </row>
    <row r="257" spans="2:30">
      <c r="B257" s="2"/>
      <c r="C257" s="2"/>
      <c r="D257" s="2"/>
      <c r="K257" s="2"/>
      <c r="L257" s="2"/>
      <c r="M257" s="2"/>
      <c r="N257" s="2"/>
      <c r="O257" s="2"/>
      <c r="R257" s="2"/>
      <c r="AD257" s="19"/>
    </row>
    <row r="258" spans="2:30">
      <c r="B258" s="2"/>
      <c r="C258" s="2"/>
      <c r="D258" s="2"/>
      <c r="K258" s="2"/>
      <c r="L258" s="2"/>
      <c r="M258" s="2"/>
      <c r="N258" s="2"/>
      <c r="O258" s="2"/>
      <c r="R258" s="2"/>
      <c r="AD258" s="19"/>
    </row>
    <row r="259" spans="2:30">
      <c r="B259" s="2"/>
      <c r="C259" s="2"/>
      <c r="D259" s="2"/>
      <c r="K259" s="2"/>
      <c r="L259" s="2"/>
      <c r="M259" s="2"/>
      <c r="N259" s="2"/>
      <c r="O259" s="2"/>
      <c r="R259" s="2"/>
      <c r="AD259" s="19"/>
    </row>
    <row r="260" spans="2:30">
      <c r="B260" s="2"/>
      <c r="C260" s="2"/>
      <c r="D260" s="2"/>
      <c r="K260" s="2"/>
      <c r="L260" s="2"/>
      <c r="M260" s="2"/>
      <c r="N260" s="2"/>
      <c r="O260" s="2"/>
      <c r="R260" s="2"/>
      <c r="AD260" s="19"/>
    </row>
    <row r="261" spans="2:30">
      <c r="B261" s="2"/>
      <c r="C261" s="2"/>
      <c r="D261" s="2"/>
      <c r="K261" s="2"/>
      <c r="L261" s="2"/>
      <c r="M261" s="2"/>
      <c r="N261" s="2"/>
      <c r="O261" s="2"/>
      <c r="R261" s="2"/>
      <c r="AD261" s="19"/>
    </row>
    <row r="262" spans="2:30">
      <c r="B262" s="2"/>
      <c r="C262" s="2"/>
      <c r="D262" s="2"/>
      <c r="K262" s="2"/>
      <c r="L262" s="2"/>
      <c r="M262" s="2"/>
      <c r="N262" s="2"/>
      <c r="O262" s="2"/>
      <c r="R262" s="2"/>
      <c r="AD262" s="19"/>
    </row>
    <row r="263" spans="2:30">
      <c r="B263" s="2"/>
      <c r="C263" s="2"/>
      <c r="D263" s="2"/>
      <c r="K263" s="2"/>
      <c r="L263" s="2"/>
      <c r="M263" s="2"/>
      <c r="N263" s="2"/>
      <c r="O263" s="2"/>
      <c r="R263" s="2"/>
      <c r="AD263" s="19"/>
    </row>
    <row r="264" spans="2:30">
      <c r="B264" s="2"/>
      <c r="C264" s="2"/>
      <c r="D264" s="2"/>
      <c r="K264" s="2"/>
      <c r="L264" s="2"/>
      <c r="M264" s="2"/>
      <c r="N264" s="2"/>
      <c r="O264" s="2"/>
      <c r="R264" s="2"/>
      <c r="AD264" s="19"/>
    </row>
    <row r="265" spans="2:30">
      <c r="B265" s="2"/>
      <c r="C265" s="2"/>
      <c r="D265" s="2"/>
      <c r="K265" s="2"/>
      <c r="L265" s="2"/>
      <c r="M265" s="2"/>
      <c r="N265" s="2"/>
      <c r="O265" s="2"/>
      <c r="R265" s="2"/>
      <c r="AD265" s="19"/>
    </row>
    <row r="266" spans="2:30">
      <c r="B266" s="2"/>
      <c r="C266" s="2"/>
      <c r="D266" s="2"/>
      <c r="K266" s="2"/>
      <c r="L266" s="2"/>
      <c r="M266" s="2"/>
      <c r="N266" s="2"/>
      <c r="O266" s="2"/>
      <c r="R266" s="2"/>
      <c r="AD266" s="19"/>
    </row>
    <row r="267" spans="2:30">
      <c r="B267" s="2"/>
      <c r="C267" s="2"/>
      <c r="D267" s="2"/>
      <c r="K267" s="2"/>
      <c r="L267" s="2"/>
      <c r="M267" s="2"/>
      <c r="N267" s="2"/>
      <c r="O267" s="2"/>
      <c r="R267" s="2"/>
      <c r="AD267" s="19"/>
    </row>
    <row r="268" spans="2:30">
      <c r="B268" s="2"/>
      <c r="C268" s="2"/>
      <c r="D268" s="2"/>
      <c r="K268" s="2"/>
      <c r="L268" s="2"/>
      <c r="M268" s="2"/>
      <c r="N268" s="2"/>
      <c r="O268" s="2"/>
      <c r="R268" s="2"/>
      <c r="AD268" s="19"/>
    </row>
    <row r="269" spans="2:30">
      <c r="B269" s="2"/>
      <c r="C269" s="2"/>
      <c r="D269" s="2"/>
      <c r="K269" s="2"/>
      <c r="L269" s="2"/>
      <c r="M269" s="2"/>
      <c r="N269" s="2"/>
      <c r="O269" s="2"/>
      <c r="R269" s="2"/>
      <c r="AD269" s="19"/>
    </row>
    <row r="270" spans="2:30">
      <c r="B270" s="2"/>
      <c r="C270" s="2"/>
      <c r="D270" s="2"/>
      <c r="K270" s="2"/>
      <c r="L270" s="2"/>
      <c r="M270" s="2"/>
      <c r="N270" s="2"/>
      <c r="O270" s="2"/>
      <c r="R270" s="2"/>
      <c r="AD270" s="19"/>
    </row>
    <row r="271" spans="2:30">
      <c r="B271" s="2"/>
      <c r="C271" s="2"/>
      <c r="D271" s="2"/>
      <c r="K271" s="2"/>
      <c r="L271" s="2"/>
      <c r="M271" s="2"/>
      <c r="N271" s="2"/>
      <c r="O271" s="2"/>
      <c r="R271" s="2"/>
      <c r="AD271" s="19"/>
    </row>
    <row r="272" spans="2:30">
      <c r="B272" s="2"/>
      <c r="C272" s="2"/>
      <c r="D272" s="2"/>
      <c r="K272" s="2"/>
      <c r="L272" s="2"/>
      <c r="M272" s="2"/>
      <c r="N272" s="2"/>
      <c r="O272" s="2"/>
      <c r="R272" s="2"/>
      <c r="AD272" s="19"/>
    </row>
    <row r="273" spans="2:30">
      <c r="B273" s="2"/>
      <c r="C273" s="2"/>
      <c r="D273" s="2"/>
      <c r="K273" s="2"/>
      <c r="L273" s="2"/>
      <c r="M273" s="2"/>
      <c r="N273" s="2"/>
      <c r="O273" s="2"/>
      <c r="R273" s="2"/>
      <c r="AD273" s="19"/>
    </row>
    <row r="274" spans="2:30">
      <c r="B274" s="2"/>
      <c r="C274" s="2"/>
      <c r="D274" s="2"/>
      <c r="K274" s="2"/>
      <c r="L274" s="2"/>
      <c r="M274" s="2"/>
      <c r="N274" s="2"/>
      <c r="O274" s="2"/>
      <c r="R274" s="2"/>
      <c r="AD274" s="19"/>
    </row>
    <row r="275" spans="2:30">
      <c r="B275" s="2"/>
      <c r="C275" s="2"/>
      <c r="D275" s="2"/>
      <c r="K275" s="2"/>
      <c r="L275" s="2"/>
      <c r="M275" s="2"/>
      <c r="N275" s="2"/>
      <c r="O275" s="2"/>
      <c r="R275" s="2"/>
      <c r="AD275" s="19"/>
    </row>
    <row r="276" spans="2:30">
      <c r="B276" s="2"/>
      <c r="C276" s="2"/>
      <c r="D276" s="2"/>
      <c r="K276" s="2"/>
      <c r="L276" s="2"/>
      <c r="M276" s="2"/>
      <c r="N276" s="2"/>
      <c r="O276" s="2"/>
      <c r="R276" s="2"/>
      <c r="AD276" s="19"/>
    </row>
    <row r="277" spans="2:30">
      <c r="B277" s="2"/>
      <c r="C277" s="2"/>
      <c r="D277" s="2"/>
      <c r="K277" s="2"/>
      <c r="L277" s="2"/>
      <c r="M277" s="2"/>
      <c r="N277" s="2"/>
      <c r="O277" s="2"/>
      <c r="R277" s="2"/>
      <c r="AD277" s="19"/>
    </row>
    <row r="278" spans="2:30">
      <c r="B278" s="2"/>
      <c r="C278" s="2"/>
      <c r="D278" s="2"/>
      <c r="K278" s="2"/>
      <c r="L278" s="2"/>
      <c r="M278" s="2"/>
      <c r="N278" s="2"/>
      <c r="O278" s="2"/>
      <c r="R278" s="2"/>
      <c r="AD278" s="19"/>
    </row>
    <row r="279" spans="2:30">
      <c r="B279" s="2"/>
      <c r="C279" s="2"/>
      <c r="D279" s="2"/>
      <c r="K279" s="2"/>
      <c r="L279" s="2"/>
      <c r="M279" s="2"/>
      <c r="N279" s="2"/>
      <c r="O279" s="2"/>
      <c r="R279" s="2"/>
      <c r="AD279" s="19"/>
    </row>
    <row r="280" spans="2:30">
      <c r="B280" s="2"/>
      <c r="C280" s="2"/>
      <c r="D280" s="2"/>
      <c r="K280" s="2"/>
      <c r="L280" s="2"/>
      <c r="M280" s="2"/>
      <c r="N280" s="2"/>
      <c r="O280" s="2"/>
      <c r="R280" s="2"/>
      <c r="AD280" s="19"/>
    </row>
    <row r="281" spans="2:30">
      <c r="B281" s="2"/>
      <c r="C281" s="2"/>
      <c r="D281" s="2"/>
      <c r="K281" s="2"/>
      <c r="L281" s="2"/>
      <c r="M281" s="2"/>
      <c r="N281" s="2"/>
      <c r="O281" s="2"/>
      <c r="R281" s="2"/>
      <c r="AD281" s="19"/>
    </row>
    <row r="282" spans="2:30">
      <c r="B282" s="2"/>
      <c r="C282" s="2"/>
      <c r="D282" s="2"/>
      <c r="K282" s="2"/>
      <c r="L282" s="2"/>
      <c r="M282" s="2"/>
      <c r="N282" s="2"/>
      <c r="O282" s="2"/>
      <c r="R282" s="2"/>
      <c r="AD282" s="19"/>
    </row>
    <row r="283" spans="2:30">
      <c r="B283" s="2"/>
      <c r="C283" s="2"/>
      <c r="D283" s="2"/>
      <c r="K283" s="2"/>
      <c r="L283" s="2"/>
      <c r="M283" s="2"/>
      <c r="N283" s="2"/>
      <c r="O283" s="2"/>
      <c r="R283" s="2"/>
      <c r="AD283" s="19"/>
    </row>
    <row r="284" spans="2:30">
      <c r="B284" s="2"/>
      <c r="C284" s="2"/>
      <c r="D284" s="2"/>
      <c r="K284" s="2"/>
      <c r="L284" s="2"/>
      <c r="M284" s="2"/>
      <c r="N284" s="2"/>
      <c r="O284" s="2"/>
      <c r="R284" s="2"/>
      <c r="AD284" s="19"/>
    </row>
    <row r="285" spans="2:30">
      <c r="B285" s="2"/>
      <c r="C285" s="2"/>
      <c r="D285" s="2"/>
      <c r="K285" s="2"/>
      <c r="L285" s="2"/>
      <c r="M285" s="2"/>
      <c r="N285" s="2"/>
      <c r="O285" s="2"/>
      <c r="R285" s="2"/>
      <c r="AD285" s="19"/>
    </row>
    <row r="286" spans="2:30">
      <c r="B286" s="2"/>
      <c r="C286" s="2"/>
      <c r="D286" s="2"/>
      <c r="K286" s="2"/>
      <c r="L286" s="2"/>
      <c r="M286" s="2"/>
      <c r="N286" s="2"/>
      <c r="O286" s="2"/>
      <c r="R286" s="2"/>
      <c r="AD286" s="19"/>
    </row>
    <row r="287" spans="2:30">
      <c r="B287" s="2"/>
      <c r="C287" s="2"/>
      <c r="D287" s="2"/>
      <c r="K287" s="2"/>
      <c r="L287" s="2"/>
      <c r="M287" s="2"/>
      <c r="N287" s="2"/>
      <c r="O287" s="2"/>
      <c r="R287" s="2"/>
      <c r="AD287" s="19"/>
    </row>
    <row r="288" spans="2:30">
      <c r="B288" s="2"/>
      <c r="C288" s="2"/>
      <c r="D288" s="2"/>
      <c r="K288" s="2"/>
      <c r="L288" s="2"/>
      <c r="M288" s="2"/>
      <c r="N288" s="2"/>
      <c r="O288" s="2"/>
      <c r="R288" s="2"/>
      <c r="AD288" s="19"/>
    </row>
    <row r="289" spans="2:30">
      <c r="B289" s="2"/>
      <c r="C289" s="2"/>
      <c r="D289" s="2"/>
      <c r="K289" s="2"/>
      <c r="L289" s="2"/>
      <c r="M289" s="2"/>
      <c r="N289" s="2"/>
      <c r="O289" s="2"/>
      <c r="R289" s="2"/>
      <c r="AD289" s="19"/>
    </row>
    <row r="290" spans="2:30">
      <c r="B290" s="2"/>
      <c r="C290" s="2"/>
      <c r="D290" s="2"/>
      <c r="K290" s="2"/>
      <c r="L290" s="2"/>
      <c r="M290" s="2"/>
      <c r="N290" s="2"/>
      <c r="O290" s="2"/>
      <c r="R290" s="2"/>
      <c r="AD290" s="19"/>
    </row>
    <row r="291" spans="2:30">
      <c r="B291" s="2"/>
      <c r="C291" s="2"/>
      <c r="D291" s="2"/>
      <c r="K291" s="2"/>
      <c r="L291" s="2"/>
      <c r="M291" s="2"/>
      <c r="N291" s="2"/>
      <c r="O291" s="2"/>
      <c r="R291" s="2"/>
      <c r="AD291" s="19"/>
    </row>
    <row r="292" spans="2:30">
      <c r="B292" s="2"/>
      <c r="C292" s="2"/>
      <c r="D292" s="2"/>
      <c r="K292" s="2"/>
      <c r="L292" s="2"/>
      <c r="M292" s="2"/>
      <c r="N292" s="2"/>
      <c r="O292" s="2"/>
      <c r="R292" s="2"/>
      <c r="AD292" s="19"/>
    </row>
    <row r="293" spans="2:30">
      <c r="B293" s="2"/>
      <c r="C293" s="2"/>
      <c r="D293" s="2"/>
      <c r="K293" s="2"/>
      <c r="L293" s="2"/>
      <c r="M293" s="2"/>
      <c r="N293" s="2"/>
      <c r="O293" s="2"/>
      <c r="R293" s="2"/>
      <c r="AD293" s="19"/>
    </row>
    <row r="294" spans="2:30">
      <c r="B294" s="2"/>
      <c r="C294" s="2"/>
      <c r="D294" s="2"/>
      <c r="K294" s="2"/>
      <c r="L294" s="2"/>
      <c r="M294" s="2"/>
      <c r="N294" s="2"/>
      <c r="O294" s="2"/>
      <c r="R294" s="2"/>
      <c r="AD294" s="19"/>
    </row>
    <row r="295" spans="2:30">
      <c r="B295" s="2"/>
      <c r="C295" s="2"/>
      <c r="D295" s="2"/>
      <c r="K295" s="2"/>
      <c r="L295" s="2"/>
      <c r="M295" s="2"/>
      <c r="N295" s="2"/>
      <c r="O295" s="2"/>
      <c r="R295" s="2"/>
      <c r="AD295" s="19"/>
    </row>
    <row r="296" spans="2:30">
      <c r="B296" s="2"/>
      <c r="C296" s="2"/>
      <c r="D296" s="2"/>
      <c r="K296" s="2"/>
      <c r="L296" s="2"/>
      <c r="M296" s="2"/>
      <c r="N296" s="2"/>
      <c r="O296" s="2"/>
      <c r="R296" s="2"/>
      <c r="AD296" s="19"/>
    </row>
    <row r="297" spans="2:30">
      <c r="B297" s="2"/>
      <c r="C297" s="2"/>
      <c r="D297" s="2"/>
      <c r="K297" s="2"/>
      <c r="L297" s="2"/>
      <c r="M297" s="2"/>
      <c r="N297" s="2"/>
      <c r="O297" s="2"/>
      <c r="R297" s="2"/>
      <c r="AD297" s="19"/>
    </row>
    <row r="298" spans="2:30">
      <c r="B298" s="2"/>
      <c r="C298" s="2"/>
      <c r="D298" s="2"/>
      <c r="K298" s="2"/>
      <c r="L298" s="2"/>
      <c r="M298" s="2"/>
      <c r="N298" s="2"/>
      <c r="O298" s="2"/>
      <c r="R298" s="2"/>
      <c r="AD298" s="19"/>
    </row>
    <row r="299" spans="2:30">
      <c r="B299" s="2"/>
      <c r="C299" s="2"/>
      <c r="D299" s="2"/>
      <c r="K299" s="2"/>
      <c r="L299" s="2"/>
      <c r="M299" s="2"/>
      <c r="N299" s="2"/>
      <c r="O299" s="2"/>
      <c r="R299" s="2"/>
      <c r="AD299" s="19"/>
    </row>
    <row r="300" spans="2:30">
      <c r="B300" s="2"/>
      <c r="C300" s="2"/>
      <c r="D300" s="2"/>
      <c r="K300" s="2"/>
      <c r="L300" s="2"/>
      <c r="M300" s="2"/>
      <c r="N300" s="2"/>
      <c r="O300" s="2"/>
      <c r="R300" s="2"/>
      <c r="AD300" s="19"/>
    </row>
    <row r="301" spans="2:30">
      <c r="B301" s="2"/>
      <c r="C301" s="2"/>
      <c r="D301" s="2"/>
      <c r="K301" s="2"/>
      <c r="L301" s="2"/>
      <c r="M301" s="2"/>
      <c r="N301" s="2"/>
      <c r="O301" s="2"/>
      <c r="R301" s="2"/>
      <c r="AD301" s="19"/>
    </row>
    <row r="302" spans="2:30">
      <c r="B302" s="2"/>
      <c r="C302" s="2"/>
      <c r="D302" s="2"/>
      <c r="K302" s="2"/>
      <c r="L302" s="2"/>
      <c r="M302" s="2"/>
      <c r="N302" s="2"/>
      <c r="O302" s="2"/>
      <c r="R302" s="2"/>
      <c r="AD302" s="19"/>
    </row>
    <row r="303" spans="2:30">
      <c r="B303" s="2"/>
      <c r="C303" s="2"/>
      <c r="D303" s="2"/>
      <c r="K303" s="2"/>
      <c r="L303" s="2"/>
      <c r="M303" s="2"/>
      <c r="N303" s="2"/>
      <c r="O303" s="2"/>
      <c r="R303" s="2"/>
      <c r="AD303" s="19"/>
    </row>
    <row r="304" spans="2:30">
      <c r="B304" s="2"/>
      <c r="C304" s="2"/>
      <c r="D304" s="2"/>
      <c r="K304" s="2"/>
      <c r="L304" s="2"/>
      <c r="M304" s="2"/>
      <c r="N304" s="2"/>
      <c r="O304" s="2"/>
      <c r="R304" s="2"/>
      <c r="AD304" s="19"/>
    </row>
    <row r="305" spans="2:30">
      <c r="B305" s="2"/>
      <c r="C305" s="2"/>
      <c r="D305" s="2"/>
      <c r="K305" s="2"/>
      <c r="L305" s="2"/>
      <c r="M305" s="2"/>
      <c r="N305" s="2"/>
      <c r="O305" s="2"/>
      <c r="R305" s="2"/>
      <c r="AD305" s="19"/>
    </row>
    <row r="306" spans="2:30">
      <c r="B306" s="2"/>
      <c r="C306" s="2"/>
      <c r="D306" s="2"/>
      <c r="K306" s="2"/>
      <c r="L306" s="2"/>
      <c r="M306" s="2"/>
      <c r="N306" s="2"/>
      <c r="O306" s="2"/>
      <c r="R306" s="2"/>
      <c r="AD306" s="19"/>
    </row>
    <row r="307" spans="2:30">
      <c r="B307" s="2"/>
      <c r="C307" s="2"/>
      <c r="D307" s="2"/>
      <c r="K307" s="2"/>
      <c r="L307" s="2"/>
      <c r="M307" s="2"/>
      <c r="N307" s="2"/>
      <c r="O307" s="2"/>
      <c r="R307" s="2"/>
      <c r="AD307" s="19"/>
    </row>
    <row r="308" spans="2:30">
      <c r="B308" s="2"/>
      <c r="C308" s="2"/>
      <c r="D308" s="2"/>
      <c r="K308" s="2"/>
      <c r="L308" s="2"/>
      <c r="M308" s="2"/>
      <c r="N308" s="2"/>
      <c r="O308" s="2"/>
      <c r="R308" s="2"/>
      <c r="AD308" s="19"/>
    </row>
    <row r="309" spans="2:30">
      <c r="B309" s="2"/>
      <c r="C309" s="2"/>
      <c r="D309" s="2"/>
      <c r="K309" s="2"/>
      <c r="L309" s="2"/>
      <c r="M309" s="2"/>
      <c r="N309" s="2"/>
      <c r="O309" s="2"/>
      <c r="R309" s="2"/>
      <c r="AD309" s="19"/>
    </row>
    <row r="310" spans="2:30">
      <c r="B310" s="2"/>
      <c r="C310" s="2"/>
      <c r="D310" s="2"/>
      <c r="K310" s="2"/>
      <c r="L310" s="2"/>
      <c r="M310" s="2"/>
      <c r="N310" s="2"/>
      <c r="O310" s="2"/>
      <c r="R310" s="2"/>
      <c r="AD310" s="19"/>
    </row>
    <row r="311" spans="2:30">
      <c r="B311" s="2"/>
      <c r="C311" s="2"/>
      <c r="D311" s="2"/>
      <c r="K311" s="2"/>
      <c r="L311" s="2"/>
      <c r="M311" s="2"/>
      <c r="N311" s="2"/>
      <c r="O311" s="2"/>
      <c r="R311" s="2"/>
      <c r="AD311" s="19"/>
    </row>
    <row r="312" spans="2:30">
      <c r="B312" s="2"/>
      <c r="C312" s="2"/>
      <c r="D312" s="2"/>
      <c r="K312" s="2"/>
      <c r="L312" s="2"/>
      <c r="M312" s="2"/>
      <c r="N312" s="2"/>
      <c r="O312" s="2"/>
      <c r="R312" s="2"/>
      <c r="AD312" s="19"/>
    </row>
    <row r="313" spans="2:30">
      <c r="B313" s="2"/>
      <c r="C313" s="2"/>
      <c r="D313" s="2"/>
      <c r="K313" s="2"/>
      <c r="L313" s="2"/>
      <c r="M313" s="2"/>
      <c r="N313" s="2"/>
      <c r="O313" s="2"/>
      <c r="R313" s="2"/>
      <c r="AD313" s="19"/>
    </row>
    <row r="314" spans="2:30">
      <c r="B314" s="2"/>
      <c r="C314" s="2"/>
      <c r="D314" s="2"/>
      <c r="K314" s="2"/>
      <c r="L314" s="2"/>
      <c r="M314" s="2"/>
      <c r="N314" s="2"/>
      <c r="O314" s="2"/>
      <c r="R314" s="2"/>
      <c r="AD314" s="19"/>
    </row>
    <row r="315" spans="2:30">
      <c r="B315" s="2"/>
      <c r="C315" s="2"/>
      <c r="D315" s="2"/>
      <c r="K315" s="2"/>
      <c r="L315" s="2"/>
      <c r="M315" s="2"/>
      <c r="N315" s="2"/>
      <c r="O315" s="2"/>
      <c r="R315" s="2"/>
      <c r="AD315" s="19"/>
    </row>
    <row r="316" spans="2:30">
      <c r="B316" s="2"/>
      <c r="C316" s="2"/>
      <c r="D316" s="2"/>
      <c r="K316" s="2"/>
      <c r="L316" s="2"/>
      <c r="M316" s="2"/>
      <c r="N316" s="2"/>
      <c r="O316" s="2"/>
      <c r="R316" s="2"/>
      <c r="AD316" s="19"/>
    </row>
    <row r="317" spans="2:30">
      <c r="B317" s="2"/>
      <c r="C317" s="2"/>
      <c r="D317" s="2"/>
      <c r="K317" s="2"/>
      <c r="L317" s="2"/>
      <c r="M317" s="2"/>
      <c r="N317" s="2"/>
      <c r="O317" s="2"/>
      <c r="R317" s="2"/>
      <c r="AD317" s="19"/>
    </row>
    <row r="318" spans="2:30">
      <c r="B318" s="2"/>
      <c r="C318" s="2"/>
      <c r="D318" s="2"/>
      <c r="K318" s="2"/>
      <c r="L318" s="2"/>
      <c r="M318" s="2"/>
      <c r="N318" s="2"/>
      <c r="O318" s="2"/>
      <c r="R318" s="2"/>
      <c r="AD318" s="19"/>
    </row>
    <row r="319" spans="2:30">
      <c r="B319" s="2"/>
      <c r="C319" s="2"/>
      <c r="D319" s="2"/>
      <c r="K319" s="2"/>
      <c r="L319" s="2"/>
      <c r="M319" s="2"/>
      <c r="N319" s="2"/>
      <c r="O319" s="2"/>
      <c r="R319" s="2"/>
      <c r="AD319" s="19"/>
    </row>
    <row r="320" spans="2:30">
      <c r="B320" s="2"/>
      <c r="C320" s="2"/>
      <c r="D320" s="2"/>
      <c r="K320" s="2"/>
      <c r="L320" s="2"/>
      <c r="M320" s="2"/>
      <c r="N320" s="2"/>
      <c r="O320" s="2"/>
      <c r="R320" s="2"/>
      <c r="AD320" s="19"/>
    </row>
    <row r="321" spans="2:30">
      <c r="B321" s="2"/>
      <c r="C321" s="2"/>
      <c r="D321" s="2"/>
      <c r="K321" s="2"/>
      <c r="L321" s="2"/>
      <c r="M321" s="2"/>
      <c r="N321" s="2"/>
      <c r="O321" s="2"/>
      <c r="R321" s="2"/>
      <c r="AD321" s="19"/>
    </row>
    <row r="322" spans="2:30">
      <c r="B322" s="2"/>
      <c r="C322" s="2"/>
      <c r="D322" s="2"/>
      <c r="K322" s="2"/>
      <c r="L322" s="2"/>
      <c r="M322" s="2"/>
      <c r="N322" s="2"/>
      <c r="O322" s="2"/>
      <c r="R322" s="2"/>
      <c r="AD322" s="19"/>
    </row>
    <row r="323" spans="2:30">
      <c r="B323" s="2"/>
      <c r="C323" s="2"/>
      <c r="D323" s="2"/>
      <c r="K323" s="2"/>
      <c r="L323" s="2"/>
      <c r="M323" s="2"/>
      <c r="N323" s="2"/>
      <c r="O323" s="2"/>
      <c r="R323" s="2"/>
      <c r="AD323" s="19"/>
    </row>
    <row r="324" spans="2:30">
      <c r="B324" s="2"/>
      <c r="C324" s="2"/>
      <c r="D324" s="2"/>
      <c r="K324" s="2"/>
      <c r="L324" s="2"/>
      <c r="M324" s="2"/>
      <c r="N324" s="2"/>
      <c r="O324" s="2"/>
      <c r="R324" s="2"/>
      <c r="AD324" s="19"/>
    </row>
    <row r="325" spans="2:30">
      <c r="B325" s="2"/>
      <c r="C325" s="2"/>
      <c r="D325" s="2"/>
      <c r="K325" s="2"/>
      <c r="L325" s="2"/>
      <c r="M325" s="2"/>
      <c r="N325" s="2"/>
      <c r="O325" s="2"/>
      <c r="R325" s="2"/>
      <c r="AD325" s="19"/>
    </row>
    <row r="326" spans="2:30">
      <c r="B326" s="2"/>
      <c r="C326" s="2"/>
      <c r="D326" s="2"/>
      <c r="K326" s="2"/>
      <c r="L326" s="2"/>
      <c r="M326" s="2"/>
      <c r="N326" s="2"/>
      <c r="O326" s="2"/>
      <c r="R326" s="2"/>
      <c r="AD326" s="19"/>
    </row>
    <row r="327" spans="2:30">
      <c r="B327" s="2"/>
      <c r="C327" s="2"/>
      <c r="D327" s="2"/>
      <c r="K327" s="2"/>
      <c r="L327" s="2"/>
      <c r="M327" s="2"/>
      <c r="N327" s="2"/>
      <c r="O327" s="2"/>
      <c r="R327" s="2"/>
      <c r="AD327" s="19"/>
    </row>
    <row r="328" spans="2:30">
      <c r="B328" s="2"/>
      <c r="C328" s="2"/>
      <c r="D328" s="2"/>
      <c r="K328" s="2"/>
      <c r="L328" s="2"/>
      <c r="M328" s="2"/>
      <c r="N328" s="2"/>
      <c r="O328" s="2"/>
      <c r="R328" s="2"/>
      <c r="AD328" s="19"/>
    </row>
    <row r="329" spans="2:30">
      <c r="B329" s="2"/>
      <c r="C329" s="2"/>
      <c r="D329" s="2"/>
      <c r="K329" s="2"/>
      <c r="L329" s="2"/>
      <c r="M329" s="2"/>
      <c r="N329" s="2"/>
      <c r="O329" s="2"/>
      <c r="R329" s="2"/>
      <c r="AD329" s="19"/>
    </row>
    <row r="330" spans="2:30">
      <c r="B330" s="2"/>
      <c r="C330" s="2"/>
      <c r="D330" s="2"/>
      <c r="K330" s="2"/>
      <c r="L330" s="2"/>
      <c r="M330" s="2"/>
      <c r="N330" s="2"/>
      <c r="O330" s="2"/>
      <c r="R330" s="2"/>
      <c r="AD330" s="19"/>
    </row>
    <row r="331" spans="2:30">
      <c r="B331" s="2"/>
      <c r="C331" s="2"/>
      <c r="D331" s="2"/>
      <c r="K331" s="2"/>
      <c r="L331" s="2"/>
      <c r="M331" s="2"/>
      <c r="N331" s="2"/>
      <c r="O331" s="2"/>
      <c r="R331" s="2"/>
      <c r="AD331" s="19"/>
    </row>
    <row r="332" spans="2:30">
      <c r="B332" s="2"/>
      <c r="C332" s="2"/>
      <c r="D332" s="2"/>
      <c r="K332" s="2"/>
      <c r="L332" s="2"/>
      <c r="M332" s="2"/>
      <c r="N332" s="2"/>
      <c r="O332" s="2"/>
      <c r="R332" s="2"/>
      <c r="AD332" s="19"/>
    </row>
    <row r="333" spans="2:30">
      <c r="B333" s="2"/>
      <c r="C333" s="2"/>
      <c r="D333" s="2"/>
      <c r="K333" s="2"/>
      <c r="L333" s="2"/>
      <c r="M333" s="2"/>
      <c r="N333" s="2"/>
      <c r="O333" s="2"/>
      <c r="R333" s="2"/>
      <c r="AD333" s="19"/>
    </row>
    <row r="334" spans="2:30">
      <c r="B334" s="2"/>
      <c r="C334" s="2"/>
      <c r="D334" s="2"/>
      <c r="K334" s="2"/>
      <c r="L334" s="2"/>
      <c r="M334" s="2"/>
      <c r="N334" s="2"/>
      <c r="O334" s="2"/>
      <c r="R334" s="2"/>
      <c r="AD334" s="19"/>
    </row>
    <row r="335" spans="2:30">
      <c r="B335" s="2"/>
      <c r="C335" s="2"/>
      <c r="D335" s="2"/>
      <c r="K335" s="2"/>
      <c r="L335" s="2"/>
      <c r="M335" s="2"/>
      <c r="N335" s="2"/>
      <c r="O335" s="2"/>
      <c r="R335" s="2"/>
      <c r="AD335" s="19"/>
    </row>
    <row r="336" spans="2:30">
      <c r="B336" s="2"/>
      <c r="C336" s="2"/>
      <c r="D336" s="2"/>
      <c r="K336" s="2"/>
      <c r="L336" s="2"/>
      <c r="M336" s="2"/>
      <c r="N336" s="2"/>
      <c r="O336" s="2"/>
      <c r="R336" s="2"/>
      <c r="AD336" s="19"/>
    </row>
    <row r="337" spans="2:30">
      <c r="B337" s="2"/>
      <c r="C337" s="2"/>
      <c r="D337" s="2"/>
      <c r="K337" s="2"/>
      <c r="L337" s="2"/>
      <c r="M337" s="2"/>
      <c r="N337" s="2"/>
      <c r="O337" s="2"/>
      <c r="R337" s="2"/>
      <c r="AD337" s="19"/>
    </row>
    <row r="338" spans="2:30">
      <c r="B338" s="2"/>
      <c r="C338" s="2"/>
      <c r="D338" s="2"/>
      <c r="K338" s="2"/>
      <c r="L338" s="2"/>
      <c r="M338" s="2"/>
      <c r="N338" s="2"/>
      <c r="O338" s="2"/>
      <c r="R338" s="2"/>
      <c r="AD338" s="19"/>
    </row>
    <row r="339" spans="2:30">
      <c r="B339" s="2"/>
      <c r="C339" s="2"/>
      <c r="D339" s="2"/>
      <c r="K339" s="2"/>
      <c r="L339" s="2"/>
      <c r="M339" s="2"/>
      <c r="N339" s="2"/>
      <c r="O339" s="2"/>
      <c r="R339" s="2"/>
      <c r="AD339" s="19"/>
    </row>
    <row r="340" spans="2:30">
      <c r="B340" s="2"/>
      <c r="C340" s="2"/>
      <c r="D340" s="2"/>
      <c r="K340" s="2"/>
      <c r="L340" s="2"/>
      <c r="M340" s="2"/>
      <c r="N340" s="2"/>
      <c r="O340" s="2"/>
      <c r="R340" s="2"/>
      <c r="AD340" s="19"/>
    </row>
    <row r="341" spans="2:30">
      <c r="B341" s="2"/>
      <c r="C341" s="2"/>
      <c r="D341" s="2"/>
      <c r="K341" s="2"/>
      <c r="L341" s="2"/>
      <c r="M341" s="2"/>
      <c r="N341" s="2"/>
      <c r="O341" s="2"/>
      <c r="R341" s="2"/>
      <c r="AD341" s="19"/>
    </row>
    <row r="342" spans="2:30">
      <c r="B342" s="2"/>
      <c r="C342" s="2"/>
      <c r="D342" s="2"/>
      <c r="K342" s="2"/>
      <c r="L342" s="2"/>
      <c r="M342" s="2"/>
      <c r="N342" s="2"/>
      <c r="O342" s="2"/>
      <c r="R342" s="2"/>
      <c r="AD342" s="19"/>
    </row>
    <row r="343" spans="2:30">
      <c r="B343" s="2"/>
      <c r="C343" s="2"/>
      <c r="D343" s="2"/>
      <c r="K343" s="2"/>
      <c r="L343" s="2"/>
      <c r="M343" s="2"/>
      <c r="N343" s="2"/>
      <c r="O343" s="2"/>
      <c r="R343" s="2"/>
      <c r="AD343" s="19"/>
    </row>
    <row r="344" spans="2:30">
      <c r="B344" s="2"/>
      <c r="C344" s="2"/>
      <c r="D344" s="2"/>
      <c r="K344" s="2"/>
      <c r="L344" s="2"/>
      <c r="M344" s="2"/>
      <c r="N344" s="2"/>
      <c r="O344" s="2"/>
      <c r="R344" s="2"/>
      <c r="AD344" s="19"/>
    </row>
    <row r="345" spans="2:30">
      <c r="B345" s="2"/>
      <c r="C345" s="2"/>
      <c r="D345" s="2"/>
      <c r="K345" s="2"/>
      <c r="L345" s="2"/>
      <c r="M345" s="2"/>
      <c r="N345" s="2"/>
      <c r="O345" s="2"/>
      <c r="R345" s="2"/>
      <c r="AD345" s="19"/>
    </row>
    <row r="346" spans="2:30">
      <c r="B346" s="2"/>
      <c r="C346" s="2"/>
      <c r="D346" s="2"/>
      <c r="K346" s="2"/>
      <c r="L346" s="2"/>
      <c r="M346" s="2"/>
      <c r="N346" s="2"/>
      <c r="O346" s="2"/>
      <c r="R346" s="2"/>
      <c r="AD346" s="19"/>
    </row>
    <row r="347" spans="2:30">
      <c r="B347" s="2"/>
      <c r="C347" s="2"/>
      <c r="D347" s="2"/>
      <c r="K347" s="2"/>
      <c r="L347" s="2"/>
      <c r="M347" s="2"/>
      <c r="N347" s="2"/>
      <c r="O347" s="2"/>
      <c r="R347" s="2"/>
      <c r="AD347" s="19"/>
    </row>
    <row r="348" spans="2:30">
      <c r="B348" s="2"/>
      <c r="C348" s="2"/>
      <c r="D348" s="2"/>
      <c r="K348" s="2"/>
      <c r="L348" s="2"/>
      <c r="M348" s="2"/>
      <c r="N348" s="2"/>
      <c r="O348" s="2"/>
      <c r="R348" s="2"/>
      <c r="AD348" s="19"/>
    </row>
    <row r="349" spans="2:30">
      <c r="B349" s="2"/>
      <c r="C349" s="2"/>
      <c r="D349" s="2"/>
      <c r="K349" s="2"/>
      <c r="L349" s="2"/>
      <c r="M349" s="2"/>
      <c r="N349" s="2"/>
      <c r="O349" s="2"/>
      <c r="R349" s="2"/>
      <c r="AD349" s="19"/>
    </row>
    <row r="350" spans="2:30">
      <c r="B350" s="2"/>
      <c r="C350" s="2"/>
      <c r="D350" s="2"/>
      <c r="K350" s="2"/>
      <c r="L350" s="2"/>
      <c r="M350" s="2"/>
      <c r="N350" s="2"/>
      <c r="O350" s="2"/>
      <c r="R350" s="2"/>
      <c r="AD350" s="19"/>
    </row>
    <row r="351" spans="2:30">
      <c r="B351" s="2"/>
      <c r="C351" s="2"/>
      <c r="D351" s="2"/>
      <c r="K351" s="2"/>
      <c r="L351" s="2"/>
      <c r="M351" s="2"/>
      <c r="N351" s="2"/>
      <c r="O351" s="2"/>
      <c r="R351" s="2"/>
      <c r="AD351" s="19"/>
    </row>
    <row r="352" spans="2:30">
      <c r="B352" s="2"/>
      <c r="C352" s="2"/>
      <c r="D352" s="2"/>
      <c r="K352" s="2"/>
      <c r="L352" s="2"/>
      <c r="M352" s="2"/>
      <c r="N352" s="2"/>
      <c r="O352" s="2"/>
      <c r="R352" s="2"/>
      <c r="AD352" s="19"/>
    </row>
    <row r="353" spans="2:30">
      <c r="B353" s="2"/>
      <c r="C353" s="2"/>
      <c r="D353" s="2"/>
      <c r="K353" s="2"/>
      <c r="L353" s="2"/>
      <c r="M353" s="2"/>
      <c r="N353" s="2"/>
      <c r="O353" s="2"/>
      <c r="R353" s="2"/>
      <c r="AD353" s="19"/>
    </row>
    <row r="354" spans="2:30">
      <c r="B354" s="2"/>
      <c r="C354" s="2"/>
      <c r="D354" s="2"/>
      <c r="K354" s="2"/>
      <c r="L354" s="2"/>
      <c r="M354" s="2"/>
      <c r="N354" s="2"/>
      <c r="O354" s="2"/>
      <c r="R354" s="2"/>
      <c r="AD354" s="19"/>
    </row>
    <row r="355" spans="2:30">
      <c r="B355" s="2"/>
      <c r="C355" s="2"/>
      <c r="D355" s="2"/>
      <c r="K355" s="2"/>
      <c r="L355" s="2"/>
      <c r="M355" s="2"/>
      <c r="N355" s="2"/>
      <c r="O355" s="2"/>
      <c r="R355" s="2"/>
      <c r="AD355" s="19"/>
    </row>
    <row r="356" spans="2:30">
      <c r="B356" s="2"/>
      <c r="C356" s="2"/>
      <c r="D356" s="2"/>
      <c r="K356" s="2"/>
      <c r="L356" s="2"/>
      <c r="M356" s="2"/>
      <c r="N356" s="2"/>
      <c r="O356" s="2"/>
      <c r="R356" s="2"/>
      <c r="AD356" s="19"/>
    </row>
  </sheetData>
  <mergeCells count="36">
    <mergeCell ref="AH2:AH3"/>
    <mergeCell ref="AI2:AI3"/>
    <mergeCell ref="AB2:AB3"/>
    <mergeCell ref="AC2:AC3"/>
    <mergeCell ref="AD2:AD3"/>
    <mergeCell ref="AE2:AE3"/>
    <mergeCell ref="AF2:AF3"/>
    <mergeCell ref="AG2:AG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A1:AI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" type="noConversion"/>
  <conditionalFormatting sqref="H27:AA27 B27:F27">
    <cfRule type="cellIs" dxfId="4" priority="1" stopIfTrue="1" operator="lessThan">
      <formula>600</formula>
    </cfRule>
  </conditionalFormatting>
  <pageMargins left="0.74803149606299213" right="0.74803149606299213" top="0.62992125984251968" bottom="0.51181102362204722" header="0.51181102362204722" footer="0.27559055118110237"/>
  <pageSetup paperSize="8" scale="55" orientation="landscape" r:id="rId1"/>
  <headerFooter alignWithMargins="0">
    <oddFooter>&amp;R&amp;"Times New Roman,常规"&amp;P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2017年</vt:lpstr>
      <vt:lpstr>1月份</vt:lpstr>
      <vt:lpstr>2月份</vt:lpstr>
      <vt:lpstr>3月份</vt:lpstr>
      <vt:lpstr>4月份</vt:lpstr>
      <vt:lpstr>5月份</vt:lpstr>
      <vt:lpstr>6月份</vt:lpstr>
      <vt:lpstr>7月份</vt:lpstr>
      <vt:lpstr>8月份</vt:lpstr>
      <vt:lpstr>9月份</vt:lpstr>
      <vt:lpstr>10月份</vt:lpstr>
      <vt:lpstr>11月份</vt:lpstr>
      <vt:lpstr>12月份</vt:lpstr>
      <vt:lpstr>计数表</vt:lpstr>
    </vt:vector>
  </TitlesOfParts>
  <Company>pcrd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</dc:creator>
  <cp:keywords>h</cp:keywords>
  <cp:lastModifiedBy>123</cp:lastModifiedBy>
  <cp:lastPrinted>2016-06-22T04:28:04Z</cp:lastPrinted>
  <dcterms:created xsi:type="dcterms:W3CDTF">2014-06-18T14:34:00Z</dcterms:created>
  <dcterms:modified xsi:type="dcterms:W3CDTF">2017-04-11T00:34:19Z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