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0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ing\waccache\MR1PEPF00000EFB\EXCELCNV\80928db7-4ec4-4088-be6a-e67b5cc6c283\"/>
    </mc:Choice>
  </mc:AlternateContent>
  <xr:revisionPtr revIDLastSave="0" documentId="8_{41CD36FA-B8C2-4119-AA0E-50DDB83D47E4}" xr6:coauthVersionLast="47" xr6:coauthVersionMax="47" xr10:uidLastSave="{00000000-0000-0000-0000-000000000000}"/>
  <bookViews>
    <workbookView xWindow="-60" yWindow="-60" windowWidth="15480" windowHeight="11640" activeTab="2" xr2:uid="{86317722-CD5E-405D-A9D5-DEB2E4C500BF}"/>
  </bookViews>
  <sheets>
    <sheet name="Sheet2" sheetId="2" r:id="rId1"/>
    <sheet name="Sheet3" sheetId="3" r:id="rId2"/>
    <sheet name="Sheet1" sheetId="1" r:id="rId3"/>
  </sheets>
  <definedNames>
    <definedName name="_xlnm._FilterDatabase" localSheetId="2" hidden="1">Sheet1!$A$1:$T$41</definedName>
  </definedNames>
  <calcPr calcId="191028"/>
  <pivotCaches>
    <pivotCache cacheId="8565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3" i="3" l="1"/>
  <c r="H12" i="3"/>
  <c r="H11" i="3"/>
  <c r="C13" i="3"/>
  <c r="C12" i="3"/>
  <c r="C11" i="3"/>
  <c r="H7" i="3"/>
  <c r="H6" i="3"/>
  <c r="H5" i="3"/>
  <c r="C7" i="3"/>
  <c r="C6" i="3"/>
  <c r="C5" i="3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2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3" i="1"/>
  <c r="D4" i="1"/>
  <c r="D5" i="1"/>
  <c r="D6" i="1"/>
  <c r="D7" i="1"/>
  <c r="D8" i="1"/>
  <c r="D9" i="1"/>
  <c r="D2" i="1"/>
  <c r="B1" i="1" l="1"/>
  <c r="E2" i="1"/>
  <c r="E9" i="1"/>
  <c r="F9" i="1" s="1"/>
  <c r="E8" i="1"/>
  <c r="F8" i="1" s="1"/>
  <c r="E7" i="1"/>
  <c r="F7" i="1" s="1"/>
  <c r="E6" i="1"/>
  <c r="F6" i="1" s="1"/>
  <c r="E5" i="1"/>
  <c r="F5" i="1" s="1"/>
  <c r="E4" i="1"/>
  <c r="F4" i="1" s="1"/>
  <c r="E3" i="1"/>
  <c r="F3" i="1" s="1"/>
  <c r="E41" i="1"/>
  <c r="F41" i="1" s="1"/>
  <c r="E40" i="1"/>
  <c r="F40" i="1" s="1"/>
  <c r="E39" i="1"/>
  <c r="F39" i="1" s="1"/>
  <c r="E38" i="1"/>
  <c r="F38" i="1" s="1"/>
  <c r="E37" i="1"/>
  <c r="F37" i="1" s="1"/>
  <c r="E36" i="1"/>
  <c r="F36" i="1" s="1"/>
  <c r="E35" i="1"/>
  <c r="F35" i="1" s="1"/>
  <c r="E34" i="1"/>
  <c r="F34" i="1" s="1"/>
  <c r="E33" i="1"/>
  <c r="F33" i="1" s="1"/>
  <c r="E32" i="1"/>
  <c r="F32" i="1" s="1"/>
  <c r="E31" i="1"/>
  <c r="F31" i="1" s="1"/>
  <c r="E30" i="1"/>
  <c r="F30" i="1" s="1"/>
  <c r="E29" i="1"/>
  <c r="F29" i="1" s="1"/>
  <c r="E28" i="1"/>
  <c r="F28" i="1" s="1"/>
  <c r="E27" i="1"/>
  <c r="F27" i="1" s="1"/>
  <c r="E26" i="1"/>
  <c r="F26" i="1" s="1"/>
  <c r="E25" i="1"/>
  <c r="F25" i="1" s="1"/>
  <c r="E24" i="1"/>
  <c r="F24" i="1" s="1"/>
  <c r="E23" i="1"/>
  <c r="F23" i="1" s="1"/>
  <c r="E22" i="1"/>
  <c r="F22" i="1" s="1"/>
  <c r="E21" i="1"/>
  <c r="F21" i="1" s="1"/>
  <c r="E20" i="1"/>
  <c r="F20" i="1" s="1"/>
  <c r="E19" i="1"/>
  <c r="F19" i="1" s="1"/>
  <c r="E18" i="1"/>
  <c r="F18" i="1" s="1"/>
  <c r="E17" i="1"/>
  <c r="F17" i="1" s="1"/>
  <c r="E16" i="1"/>
  <c r="F16" i="1" s="1"/>
  <c r="E15" i="1"/>
  <c r="F15" i="1" s="1"/>
  <c r="E14" i="1"/>
  <c r="F14" i="1" s="1"/>
  <c r="E13" i="1"/>
  <c r="F13" i="1" s="1"/>
  <c r="E12" i="1"/>
  <c r="F12" i="1" s="1"/>
  <c r="E11" i="1"/>
  <c r="F11" i="1" s="1"/>
  <c r="E10" i="1"/>
  <c r="F10" i="1" s="1"/>
  <c r="F2" i="1" l="1"/>
</calcChain>
</file>

<file path=xl/sharedStrings.xml><?xml version="1.0" encoding="utf-8"?>
<sst xmlns="http://schemas.openxmlformats.org/spreadsheetml/2006/main" count="230" uniqueCount="98">
  <si>
    <t>Analysis Report</t>
  </si>
  <si>
    <t>Top 10 Best-Selling Cars</t>
  </si>
  <si>
    <t>Peak Sales Analysis</t>
  </si>
  <si>
    <t>Top Cars with Best Fuel Capacity and Efficiency</t>
  </si>
  <si>
    <t>Manufacturer</t>
  </si>
  <si>
    <t>Sum of Total Sales Amount</t>
  </si>
  <si>
    <t>Latest_Launch</t>
  </si>
  <si>
    <t>Sum of Fuel_capacity</t>
  </si>
  <si>
    <t>Sum of Fuel_efficiency</t>
  </si>
  <si>
    <t>Toyota</t>
  </si>
  <si>
    <t>Dodge</t>
  </si>
  <si>
    <t>Jeep</t>
  </si>
  <si>
    <t>Nissan</t>
  </si>
  <si>
    <t>Buick</t>
  </si>
  <si>
    <t>Chrysler</t>
  </si>
  <si>
    <t>Honda</t>
  </si>
  <si>
    <t>Acura</t>
  </si>
  <si>
    <t>Lincoln</t>
  </si>
  <si>
    <t>Lexus</t>
  </si>
  <si>
    <t>Chevrolet</t>
  </si>
  <si>
    <t>Grand Total</t>
  </si>
  <si>
    <t>Top Cars by Profit Margin</t>
  </si>
  <si>
    <t>Top High-Priced Cars</t>
  </si>
  <si>
    <t>Cars with Below-Average Margins</t>
  </si>
  <si>
    <t>Sum of Profit Margin</t>
  </si>
  <si>
    <t>Sum of Price (simplified)</t>
  </si>
  <si>
    <t>Hyundai</t>
  </si>
  <si>
    <t>Audi</t>
  </si>
  <si>
    <t>Porsche</t>
  </si>
  <si>
    <t>Mercedes-B</t>
  </si>
  <si>
    <t>BMW</t>
  </si>
  <si>
    <t>Volkswagen</t>
  </si>
  <si>
    <t>Summary Statistics</t>
  </si>
  <si>
    <t>Sales Statistics</t>
  </si>
  <si>
    <t>Price Statistics</t>
  </si>
  <si>
    <t>Average</t>
  </si>
  <si>
    <t>Median</t>
  </si>
  <si>
    <t>Mode</t>
  </si>
  <si>
    <t>Profit Margin</t>
  </si>
  <si>
    <t>Cost of Production</t>
  </si>
  <si>
    <t>Sales_in_thousands</t>
  </si>
  <si>
    <t>Total Sales Amount</t>
  </si>
  <si>
    <t>Cost Of Production</t>
  </si>
  <si>
    <t>Year_resale_value</t>
  </si>
  <si>
    <t>Vehicle_type</t>
  </si>
  <si>
    <t>Price_in_thousands</t>
  </si>
  <si>
    <t>Price (simplified)</t>
  </si>
  <si>
    <t>Engine_size</t>
  </si>
  <si>
    <t>Horsepower</t>
  </si>
  <si>
    <t>Wheelbase</t>
  </si>
  <si>
    <t>Width</t>
  </si>
  <si>
    <t>Length</t>
  </si>
  <si>
    <t>Curb_weight</t>
  </si>
  <si>
    <t>Fuel_capacity</t>
  </si>
  <si>
    <t>Fuel_efficiency</t>
  </si>
  <si>
    <t>Power_perf_factor</t>
  </si>
  <si>
    <t>Integra</t>
  </si>
  <si>
    <t>Passenger</t>
  </si>
  <si>
    <t>TL</t>
  </si>
  <si>
    <t>RL</t>
  </si>
  <si>
    <t>A4</t>
  </si>
  <si>
    <t>A6</t>
  </si>
  <si>
    <t>528i</t>
  </si>
  <si>
    <t>Century</t>
  </si>
  <si>
    <t>Regal</t>
  </si>
  <si>
    <t>Corvette</t>
  </si>
  <si>
    <t>Prizm</t>
  </si>
  <si>
    <t>Concorde</t>
  </si>
  <si>
    <t>Cirrus</t>
  </si>
  <si>
    <t>LHS</t>
  </si>
  <si>
    <t>Neon</t>
  </si>
  <si>
    <t>Avenger</t>
  </si>
  <si>
    <t>Viper</t>
  </si>
  <si>
    <t>Ram Pickup</t>
  </si>
  <si>
    <t>Car</t>
  </si>
  <si>
    <t>Ram Wagon</t>
  </si>
  <si>
    <t>Caravan</t>
  </si>
  <si>
    <t>Passport</t>
  </si>
  <si>
    <t>Odyssey</t>
  </si>
  <si>
    <t>Accent</t>
  </si>
  <si>
    <t>Wrangler</t>
  </si>
  <si>
    <t>Cherokee</t>
  </si>
  <si>
    <t>Grand Cherokee</t>
  </si>
  <si>
    <t>ES300</t>
  </si>
  <si>
    <t>GS300</t>
  </si>
  <si>
    <t>Continental</t>
  </si>
  <si>
    <t>Town car</t>
  </si>
  <si>
    <t>E-Class</t>
  </si>
  <si>
    <t>Altima</t>
  </si>
  <si>
    <t>Maxima</t>
  </si>
  <si>
    <t>Quest</t>
  </si>
  <si>
    <t>Carrera Cabrio</t>
  </si>
  <si>
    <t>Corolla</t>
  </si>
  <si>
    <t>Camry</t>
  </si>
  <si>
    <t>Tacoma</t>
  </si>
  <si>
    <t>RAV4</t>
  </si>
  <si>
    <t>4Runner</t>
  </si>
  <si>
    <t>GTI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</si>
</sst>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242424"/>
      <name val="Aptos Narrow"/>
      <charset val="1"/>
    </font>
    <font>
      <b/>
      <sz val="18"/>
      <color rgb="FF000000"/>
      <name val="Calibri"/>
      <scheme val="minor"/>
    </font>
    <font>
      <b/>
      <sz val="14"/>
      <color rgb="FF000000"/>
      <name val="Calibri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4"/>
      <color rgb="FF000000"/>
      <name val="Calibri"/>
      <scheme val="minor"/>
    </font>
    <font>
      <b/>
      <sz val="12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14" fontId="0" fillId="0" borderId="0" xfId="0" applyNumberFormat="1" applyAlignment="1">
      <alignment wrapText="1"/>
    </xf>
    <xf numFmtId="0" fontId="0" fillId="0" borderId="0" xfId="0" pivotButton="1"/>
    <xf numFmtId="14" fontId="18" fillId="0" borderId="0" xfId="0" applyNumberFormat="1" applyFont="1"/>
    <xf numFmtId="0" fontId="16" fillId="0" borderId="0" xfId="0" applyFont="1"/>
    <xf numFmtId="0" fontId="23" fillId="33" borderId="0" xfId="0" applyFont="1" applyFill="1" applyAlignment="1">
      <alignment horizontal="center"/>
    </xf>
    <xf numFmtId="0" fontId="0" fillId="33" borderId="0" xfId="0" applyFill="1" applyAlignment="1">
      <alignment horizontal="center"/>
    </xf>
    <xf numFmtId="0" fontId="24" fillId="34" borderId="0" xfId="0" applyFont="1" applyFill="1" applyAlignment="1">
      <alignment horizontal="center"/>
    </xf>
    <xf numFmtId="0" fontId="19" fillId="33" borderId="0" xfId="0" applyFont="1" applyFill="1" applyAlignment="1">
      <alignment horizontal="center"/>
    </xf>
    <xf numFmtId="0" fontId="20" fillId="33" borderId="0" xfId="0" applyFont="1" applyFill="1" applyAlignment="1">
      <alignment horizontal="center"/>
    </xf>
    <xf numFmtId="0" fontId="22" fillId="33" borderId="0" xfId="0" applyFont="1" applyFill="1" applyAlignment="1">
      <alignment horizontal="center"/>
    </xf>
    <xf numFmtId="0" fontId="21" fillId="33" borderId="0" xfId="0" applyFon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513.613473148151" createdVersion="8" refreshedVersion="8" minRefreshableVersion="3" recordCount="40" xr:uid="{ADA8F53E-7675-4129-B6D2-B30DCBBB84A4}">
  <cacheSource type="worksheet">
    <worksheetSource ref="A1:T41" sheet="Sheet1"/>
  </cacheSource>
  <cacheFields count="20">
    <cacheField name="Manufacturer" numFmtId="0">
      <sharedItems count="17">
        <s v="Acura"/>
        <s v="Audi"/>
        <s v="BMW"/>
        <s v="Buick"/>
        <s v="Chevrolet"/>
        <s v="Chrysler"/>
        <s v="Dodge"/>
        <s v="Honda"/>
        <s v="Hyundai"/>
        <s v="Jeep"/>
        <s v="Lexus"/>
        <s v="Lincoln"/>
        <s v="Mercedes-B"/>
        <s v="Nissan"/>
        <s v="Porsche"/>
        <s v="Toyota"/>
        <s v="Volkswagen"/>
      </sharedItems>
    </cacheField>
    <cacheField name="16919" numFmtId="0">
      <sharedItems/>
    </cacheField>
    <cacheField name="Sales_in_thousands" numFmtId="0">
      <sharedItems containsSemiMixedTypes="0" containsString="0" containsNumber="1" minValue="0.91600000000000004" maxValue="247.994"/>
    </cacheField>
    <cacheField name="Total Sales Amount" numFmtId="0">
      <sharedItems containsSemiMixedTypes="0" containsString="0" containsNumber="1" minValue="916" maxValue="247994"/>
    </cacheField>
    <cacheField name="Cost Of Production" numFmtId="0">
      <sharedItems containsSemiMixedTypes="0" containsString="0" containsNumber="1" minValue="732.80000000000007" maxValue="198395.2"/>
    </cacheField>
    <cacheField name="Profit Margin" numFmtId="0">
      <sharedItems containsSemiMixedTypes="0" containsString="0" containsNumber="1" minValue="183.19999999999993" maxValue="49598.799999999988"/>
    </cacheField>
    <cacheField name="Year_resale_value" numFmtId="0">
      <sharedItems containsSemiMixedTypes="0" containsString="0" containsNumber="1" minValue="5.86" maxValue="67.55"/>
    </cacheField>
    <cacheField name="Vehicle_type" numFmtId="0">
      <sharedItems/>
    </cacheField>
    <cacheField name="Price_in_thousands" numFmtId="0">
      <sharedItems containsSemiMixedTypes="0" containsString="0" containsNumber="1" minValue="9.6989999999999998" maxValue="74.97"/>
    </cacheField>
    <cacheField name="Price (simplified)" numFmtId="0">
      <sharedItems containsSemiMixedTypes="0" containsString="0" containsNumber="1" containsInteger="1" minValue="9699" maxValue="74970"/>
    </cacheField>
    <cacheField name="Engine_size" numFmtId="0">
      <sharedItems containsSemiMixedTypes="0" containsString="0" containsNumber="1" minValue="1.5" maxValue="8"/>
    </cacheField>
    <cacheField name="Horsepower" numFmtId="0">
      <sharedItems containsSemiMixedTypes="0" containsString="0" containsNumber="1" containsInteger="1" minValue="92" maxValue="450"/>
    </cacheField>
    <cacheField name="Wheelbase" numFmtId="0">
      <sharedItems containsSemiMixedTypes="0" containsString="0" containsNumber="1" minValue="92.6" maxValue="138.69999999999999"/>
    </cacheField>
    <cacheField name="Width" numFmtId="0">
      <sharedItems containsSemiMixedTypes="0" containsString="0" containsNumber="1" minValue="65.7" maxValue="79.3"/>
    </cacheField>
    <cacheField name="Length" numFmtId="0">
      <sharedItems containsSemiMixedTypes="0" containsString="0" containsNumber="1" minValue="152" maxValue="224.2"/>
    </cacheField>
    <cacheField name="Curb_weight" numFmtId="0">
      <sharedItems containsSemiMixedTypes="0" containsString="0" containsNumber="1" minValue="2.2400000000000002" maxValue="4.47"/>
    </cacheField>
    <cacheField name="Fuel_capacity" numFmtId="0">
      <sharedItems containsSemiMixedTypes="0" containsString="0" containsNumber="1" minValue="11.9" maxValue="32"/>
    </cacheField>
    <cacheField name="Fuel_efficiency" numFmtId="0">
      <sharedItems containsSemiMixedTypes="0" containsString="0" containsNumber="1" containsInteger="1" minValue="15" maxValue="33"/>
    </cacheField>
    <cacheField name="Latest_Launch" numFmtId="14">
      <sharedItems containsSemiMixedTypes="0" containsNonDate="0" containsDate="1" containsString="0" minDate="2011-01-04T00:00:00" maxDate="2012-12-06T00:00:00" count="38">
        <d v="2012-02-02T00:00:00"/>
        <d v="2011-03-06T00:00:00"/>
        <d v="2011-10-03T00:00:00"/>
        <d v="2011-08-10T00:00:00"/>
        <d v="2011-09-08T00:00:00"/>
        <d v="2011-04-04T00:00:00"/>
        <d v="2011-02-11T00:00:00"/>
        <d v="2011-03-09T00:00:00"/>
        <d v="2012-12-05T00:00:00"/>
        <d v="2011-11-09T00:00:00"/>
        <d v="2012-06-06T00:00:00"/>
        <d v="2011-06-10T00:00:00"/>
        <d v="2012-08-05T00:00:00"/>
        <d v="2011-12-12T00:00:00"/>
        <d v="2012-01-07T00:00:00"/>
        <d v="2011-07-08T00:00:00"/>
        <d v="2012-06-03T00:00:00"/>
        <d v="2012-06-01T00:00:00"/>
        <d v="2011-01-09T00:00:00"/>
        <d v="2012-09-10T00:00:00"/>
        <d v="2012-08-02T00:00:00"/>
        <d v="2012-10-09T00:00:00"/>
        <d v="2012-04-03T00:00:00"/>
        <d v="2012-05-10T00:00:00"/>
        <d v="2011-10-12T00:00:00"/>
        <d v="2012-09-07T00:00:00"/>
        <d v="2012-10-05T00:00:00"/>
        <d v="2012-03-08T00:00:00"/>
        <d v="2012-04-06T00:00:00"/>
        <d v="2011-12-07T00:00:00"/>
        <d v="2011-02-08T00:00:00"/>
        <d v="2011-06-05T00:00:00"/>
        <d v="2011-07-03T00:00:00"/>
        <d v="2011-11-07T00:00:00"/>
        <d v="2011-11-04T00:00:00"/>
        <d v="2011-10-02T00:00:00"/>
        <d v="2011-01-08T00:00:00"/>
        <d v="2011-01-04T00:00:00"/>
      </sharedItems>
    </cacheField>
    <cacheField name="Power_perf_factor" numFmtId="0">
      <sharedItems containsSemiMixedTypes="0" containsString="0" containsNumber="1" minValue="36.672283579999998" maxValue="188.1443230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">
  <r>
    <x v="0"/>
    <s v="Integra"/>
    <n v="16.919"/>
    <n v="16919"/>
    <n v="13535.2"/>
    <n v="3383.7999999999993"/>
    <n v="16.36"/>
    <s v="Passenger"/>
    <n v="21.5"/>
    <n v="21500"/>
    <n v="1.8"/>
    <n v="140"/>
    <n v="101.2"/>
    <n v="67.3"/>
    <n v="172.4"/>
    <n v="2.6389999999999998"/>
    <n v="13.2"/>
    <n v="28"/>
    <x v="0"/>
    <n v="58.280149520000002"/>
  </r>
  <r>
    <x v="0"/>
    <s v="TL"/>
    <n v="39.384"/>
    <n v="39384"/>
    <n v="31507.200000000001"/>
    <n v="7876.7999999999993"/>
    <n v="19.875"/>
    <s v="Passenger"/>
    <n v="28.4"/>
    <n v="28400"/>
    <n v="3.2"/>
    <n v="225"/>
    <n v="108.1"/>
    <n v="70.3"/>
    <n v="192.9"/>
    <n v="3.5169999999999999"/>
    <n v="17.2"/>
    <n v="25"/>
    <x v="1"/>
    <n v="91.370777660000002"/>
  </r>
  <r>
    <x v="0"/>
    <s v="RL"/>
    <n v="8.5879999999999992"/>
    <n v="8588"/>
    <n v="6870.4000000000005"/>
    <n v="1717.5999999999995"/>
    <n v="29.725000000000001"/>
    <s v="Passenger"/>
    <n v="42"/>
    <n v="42000"/>
    <n v="3.5"/>
    <n v="210"/>
    <n v="114.6"/>
    <n v="71.400000000000006"/>
    <n v="196.6"/>
    <n v="3.85"/>
    <n v="18"/>
    <n v="22"/>
    <x v="2"/>
    <n v="91.389779329999996"/>
  </r>
  <r>
    <x v="1"/>
    <s v="A4"/>
    <n v="20.396999999999998"/>
    <n v="20397"/>
    <n v="16317.6"/>
    <n v="4079.3999999999996"/>
    <n v="22.254999999999999"/>
    <s v="Passenger"/>
    <n v="23.99"/>
    <n v="23990"/>
    <n v="1.8"/>
    <n v="150"/>
    <n v="102.6"/>
    <n v="68.2"/>
    <n v="178"/>
    <n v="2.9980000000000002"/>
    <n v="16.399999999999999"/>
    <n v="27"/>
    <x v="3"/>
    <n v="62.777639200000003"/>
  </r>
  <r>
    <x v="1"/>
    <s v="A6"/>
    <n v="18.78"/>
    <n v="18780"/>
    <n v="15024"/>
    <n v="3756"/>
    <n v="23.555"/>
    <s v="Passenger"/>
    <n v="33.950000000000003"/>
    <n v="33950"/>
    <n v="2.8"/>
    <n v="200"/>
    <n v="108.7"/>
    <n v="76.099999999999994"/>
    <n v="192"/>
    <n v="3.5609999999999999"/>
    <n v="18.5"/>
    <n v="22"/>
    <x v="4"/>
    <n v="84.565105020000004"/>
  </r>
  <r>
    <x v="2"/>
    <s v="528i"/>
    <n v="17.527000000000001"/>
    <n v="17527"/>
    <n v="14021.6"/>
    <n v="3505.3999999999996"/>
    <n v="36.125"/>
    <s v="Passenger"/>
    <n v="38.9"/>
    <n v="38900"/>
    <n v="2.8"/>
    <n v="193"/>
    <n v="111.4"/>
    <n v="70.900000000000006"/>
    <n v="188"/>
    <n v="3.472"/>
    <n v="18.5"/>
    <n v="25"/>
    <x v="5"/>
    <n v="83.998723799999993"/>
  </r>
  <r>
    <x v="3"/>
    <s v="Century"/>
    <n v="91.561000000000007"/>
    <n v="91561"/>
    <n v="73248.800000000003"/>
    <n v="18312.199999999997"/>
    <n v="12.475"/>
    <s v="Passenger"/>
    <n v="21.975000000000001"/>
    <n v="21975"/>
    <n v="3.1"/>
    <n v="175"/>
    <n v="109"/>
    <n v="72.7"/>
    <n v="194.6"/>
    <n v="3.3679999999999999"/>
    <n v="17.5"/>
    <n v="25"/>
    <x v="6"/>
    <n v="71.181451319999994"/>
  </r>
  <r>
    <x v="3"/>
    <s v="Regal"/>
    <n v="39.35"/>
    <n v="39350"/>
    <n v="31480"/>
    <n v="7870"/>
    <n v="13.74"/>
    <s v="Passenger"/>
    <n v="25.3"/>
    <n v="25300"/>
    <n v="3.8"/>
    <n v="240"/>
    <n v="109"/>
    <n v="72.7"/>
    <n v="196.2"/>
    <n v="3.5430000000000001"/>
    <n v="17.5"/>
    <n v="23"/>
    <x v="7"/>
    <n v="95.636702529999994"/>
  </r>
  <r>
    <x v="4"/>
    <s v="Corvette"/>
    <n v="17.946999999999999"/>
    <n v="17947"/>
    <n v="14357.6"/>
    <n v="3589.3999999999996"/>
    <n v="36.225000000000001"/>
    <s v="Passenger"/>
    <n v="45.704999999999998"/>
    <n v="45705"/>
    <n v="5.7"/>
    <n v="345"/>
    <n v="104.5"/>
    <n v="73.599999999999994"/>
    <n v="179.7"/>
    <n v="3.21"/>
    <n v="19.100000000000001"/>
    <n v="22"/>
    <x v="8"/>
    <n v="141.14115000000001"/>
  </r>
  <r>
    <x v="4"/>
    <s v="Prizm"/>
    <n v="32.298999999999999"/>
    <n v="32299"/>
    <n v="25839.200000000001"/>
    <n v="6459.7999999999993"/>
    <n v="9.125"/>
    <s v="Passenger"/>
    <n v="13.96"/>
    <n v="13960"/>
    <n v="1.8"/>
    <n v="120"/>
    <n v="97.1"/>
    <n v="66.7"/>
    <n v="174.3"/>
    <n v="2.3980000000000001"/>
    <n v="13.2"/>
    <n v="33"/>
    <x v="9"/>
    <n v="48.297636099999998"/>
  </r>
  <r>
    <x v="5"/>
    <s v="Concorde"/>
    <n v="31.148"/>
    <n v="31148"/>
    <n v="24918.400000000001"/>
    <n v="6229.5999999999985"/>
    <n v="13.725"/>
    <s v="Passenger"/>
    <n v="22.245000000000001"/>
    <n v="22245"/>
    <n v="2.7"/>
    <n v="200"/>
    <n v="113"/>
    <n v="74.400000000000006"/>
    <n v="209.1"/>
    <n v="3.452"/>
    <n v="17"/>
    <n v="26"/>
    <x v="10"/>
    <n v="80.02378204"/>
  </r>
  <r>
    <x v="5"/>
    <s v="Cirrus"/>
    <n v="32.305999999999997"/>
    <n v="32305.999999999996"/>
    <n v="25844.799999999999"/>
    <n v="6461.1999999999971"/>
    <n v="12.64"/>
    <s v="Passenger"/>
    <n v="16.48"/>
    <n v="16480"/>
    <n v="2"/>
    <n v="132"/>
    <n v="108"/>
    <n v="71"/>
    <n v="186"/>
    <n v="2.911"/>
    <n v="16"/>
    <n v="27"/>
    <x v="11"/>
    <n v="53.566199869999998"/>
  </r>
  <r>
    <x v="5"/>
    <s v="LHS"/>
    <n v="13.462"/>
    <n v="13462"/>
    <n v="10769.6"/>
    <n v="2692.3999999999996"/>
    <n v="17.324999999999999"/>
    <s v="Passenger"/>
    <n v="28.34"/>
    <n v="28340"/>
    <n v="3.5"/>
    <n v="253"/>
    <n v="113"/>
    <n v="74.400000000000006"/>
    <n v="207.7"/>
    <n v="3.5640000000000001"/>
    <n v="17"/>
    <n v="23"/>
    <x v="12"/>
    <n v="101.3292807"/>
  </r>
  <r>
    <x v="6"/>
    <s v="Neon"/>
    <n v="76.034000000000006"/>
    <n v="76034"/>
    <n v="60827.200000000004"/>
    <n v="15206.799999999996"/>
    <n v="7.75"/>
    <s v="Passenger"/>
    <n v="12.64"/>
    <n v="12640"/>
    <n v="2"/>
    <n v="132"/>
    <n v="105"/>
    <n v="74.400000000000006"/>
    <n v="174.4"/>
    <n v="2.5670000000000002"/>
    <n v="12.5"/>
    <n v="29"/>
    <x v="13"/>
    <n v="52.084898750000001"/>
  </r>
  <r>
    <x v="6"/>
    <s v="Avenger"/>
    <n v="4.734"/>
    <n v="4734"/>
    <n v="3787.2000000000003"/>
    <n v="946.79999999999973"/>
    <n v="12.545"/>
    <s v="Passenger"/>
    <n v="19.045000000000002"/>
    <n v="19045"/>
    <n v="2.5"/>
    <n v="163"/>
    <n v="103.7"/>
    <n v="69.099999999999994"/>
    <n v="190.2"/>
    <n v="2.879"/>
    <n v="15.9"/>
    <n v="24"/>
    <x v="14"/>
    <n v="65.650508340000002"/>
  </r>
  <r>
    <x v="6"/>
    <s v="Viper"/>
    <n v="0.91600000000000004"/>
    <n v="916"/>
    <n v="732.80000000000007"/>
    <n v="183.19999999999993"/>
    <n v="58.47"/>
    <s v="Passenger"/>
    <n v="69.724999999999994"/>
    <n v="69725"/>
    <n v="8"/>
    <n v="450"/>
    <n v="96.2"/>
    <n v="75.7"/>
    <n v="176.7"/>
    <n v="3.375"/>
    <n v="19"/>
    <n v="16"/>
    <x v="15"/>
    <n v="188.14432300000001"/>
  </r>
  <r>
    <x v="6"/>
    <s v="Ram Pickup"/>
    <n v="227.06100000000001"/>
    <n v="227061"/>
    <n v="181648.80000000002"/>
    <n v="45412.199999999983"/>
    <n v="15.06"/>
    <s v="Car"/>
    <n v="19.46"/>
    <n v="19460"/>
    <n v="5.2"/>
    <n v="230"/>
    <n v="138.69999999999999"/>
    <n v="79.3"/>
    <n v="224.2"/>
    <n v="4.47"/>
    <n v="26"/>
    <n v="17"/>
    <x v="16"/>
    <n v="90.211700050000005"/>
  </r>
  <r>
    <x v="6"/>
    <s v="Ram Wagon"/>
    <n v="16.766999999999999"/>
    <n v="16767"/>
    <n v="13413.6"/>
    <n v="3353.3999999999996"/>
    <n v="15.51"/>
    <s v="Car"/>
    <n v="21.315000000000001"/>
    <n v="21315"/>
    <n v="3.9"/>
    <n v="175"/>
    <n v="109.6"/>
    <n v="78.8"/>
    <n v="192.6"/>
    <n v="4.2450000000000001"/>
    <n v="32"/>
    <n v="15"/>
    <x v="17"/>
    <n v="71.135291609999996"/>
  </r>
  <r>
    <x v="6"/>
    <s v="Caravan"/>
    <n v="181.749"/>
    <n v="181749"/>
    <n v="145399.20000000001"/>
    <n v="36349.799999999988"/>
    <n v="12.025"/>
    <s v="Car"/>
    <n v="19.565000000000001"/>
    <n v="19565"/>
    <n v="2.4"/>
    <n v="150"/>
    <n v="113.3"/>
    <n v="76.8"/>
    <n v="186.3"/>
    <n v="3.5329999999999999"/>
    <n v="20"/>
    <n v="24"/>
    <x v="18"/>
    <n v="61.227000310000001"/>
  </r>
  <r>
    <x v="7"/>
    <s v="Passport"/>
    <n v="12.855"/>
    <n v="12855"/>
    <n v="10284"/>
    <n v="2571"/>
    <n v="17.524999999999999"/>
    <s v="Car"/>
    <n v="26.6"/>
    <n v="26600"/>
    <n v="3.2"/>
    <n v="205"/>
    <n v="106.4"/>
    <n v="70.400000000000006"/>
    <n v="178.2"/>
    <n v="3.8570000000000002"/>
    <n v="21.1"/>
    <n v="19"/>
    <x v="19"/>
    <n v="83.602500800000001"/>
  </r>
  <r>
    <x v="7"/>
    <s v="Odyssey"/>
    <n v="76.028999999999996"/>
    <n v="76029"/>
    <n v="60823.200000000004"/>
    <n v="15205.799999999996"/>
    <n v="19.489999999999998"/>
    <s v="Car"/>
    <n v="26"/>
    <n v="26000"/>
    <n v="3.5"/>
    <n v="210"/>
    <n v="118.1"/>
    <n v="75.599999999999994"/>
    <n v="201.2"/>
    <n v="4.2880000000000003"/>
    <n v="20"/>
    <n v="23"/>
    <x v="20"/>
    <n v="85.217691340000002"/>
  </r>
  <r>
    <x v="8"/>
    <s v="Accent"/>
    <n v="41.183999999999997"/>
    <n v="41184"/>
    <n v="32947.200000000004"/>
    <n v="8236.7999999999956"/>
    <n v="5.86"/>
    <s v="Passenger"/>
    <n v="9.6989999999999998"/>
    <n v="9699"/>
    <n v="1.5"/>
    <n v="92"/>
    <n v="96.1"/>
    <n v="65.7"/>
    <n v="166.7"/>
    <n v="2.2400000000000002"/>
    <n v="11.9"/>
    <n v="31"/>
    <x v="21"/>
    <n v="36.672283579999998"/>
  </r>
  <r>
    <x v="9"/>
    <s v="Wrangler"/>
    <n v="55.557000000000002"/>
    <n v="55557"/>
    <n v="44445.600000000006"/>
    <n v="11111.399999999994"/>
    <n v="13.475"/>
    <s v="Car"/>
    <n v="14.46"/>
    <n v="14460"/>
    <n v="2.5"/>
    <n v="120"/>
    <n v="93.4"/>
    <n v="66.7"/>
    <n v="152"/>
    <n v="3.0449999999999999"/>
    <n v="19"/>
    <n v="17"/>
    <x v="22"/>
    <n v="48.672897910000003"/>
  </r>
  <r>
    <x v="9"/>
    <s v="Cherokee"/>
    <n v="80.555999999999997"/>
    <n v="80556"/>
    <n v="64444.800000000003"/>
    <n v="16111.199999999997"/>
    <n v="13.775"/>
    <s v="Car"/>
    <n v="21.62"/>
    <n v="21620"/>
    <n v="4"/>
    <n v="190"/>
    <n v="101.4"/>
    <n v="69.400000000000006"/>
    <n v="167.5"/>
    <n v="3.194"/>
    <n v="20"/>
    <n v="20"/>
    <x v="23"/>
    <n v="76.584439619999998"/>
  </r>
  <r>
    <x v="9"/>
    <s v="Grand Cherokee"/>
    <n v="157.04"/>
    <n v="157040"/>
    <n v="125632"/>
    <n v="31408"/>
    <n v="18.809999999999999"/>
    <s v="Car"/>
    <n v="26.895"/>
    <n v="26895"/>
    <n v="4"/>
    <n v="195"/>
    <n v="105.9"/>
    <n v="72.3"/>
    <n v="181.5"/>
    <n v="3.88"/>
    <n v="20.5"/>
    <n v="19"/>
    <x v="24"/>
    <n v="80.387779120000005"/>
  </r>
  <r>
    <x v="10"/>
    <s v="ES300"/>
    <n v="24.071999999999999"/>
    <n v="24072"/>
    <n v="19257.600000000002"/>
    <n v="4814.3999999999978"/>
    <n v="26.975000000000001"/>
    <s v="Passenger"/>
    <n v="31.504999999999999"/>
    <n v="31505"/>
    <n v="3"/>
    <n v="210"/>
    <n v="105.1"/>
    <n v="70.5"/>
    <n v="190.2"/>
    <n v="3.3730000000000002"/>
    <n v="18.5"/>
    <n v="23"/>
    <x v="25"/>
    <n v="87.211001039999999"/>
  </r>
  <r>
    <x v="10"/>
    <s v="GS300"/>
    <n v="12.698"/>
    <n v="12698"/>
    <n v="10158.400000000001"/>
    <n v="2539.5999999999985"/>
    <n v="32.075000000000003"/>
    <s v="Passenger"/>
    <n v="37.805"/>
    <n v="37805"/>
    <n v="3"/>
    <n v="225"/>
    <n v="110.2"/>
    <n v="70.900000000000006"/>
    <n v="189.2"/>
    <n v="3.6379999999999999"/>
    <n v="19.8"/>
    <n v="23"/>
    <x v="26"/>
    <n v="94.946698400000002"/>
  </r>
  <r>
    <x v="11"/>
    <s v="Continental"/>
    <n v="13.798"/>
    <n v="13798"/>
    <n v="11038.400000000001"/>
    <n v="2759.5999999999985"/>
    <n v="20.524999999999999"/>
    <s v="Passenger"/>
    <n v="39.08"/>
    <n v="39080"/>
    <n v="4.5999999999999996"/>
    <n v="275"/>
    <n v="109"/>
    <n v="73.599999999999994"/>
    <n v="208.5"/>
    <n v="3.8679999999999999"/>
    <n v="20"/>
    <n v="22"/>
    <x v="27"/>
    <n v="113.5402069"/>
  </r>
  <r>
    <x v="11"/>
    <s v="Town car"/>
    <n v="48.911000000000001"/>
    <n v="48911"/>
    <n v="39128.800000000003"/>
    <n v="9782.1999999999971"/>
    <n v="21.725000000000001"/>
    <s v="Passenger"/>
    <n v="43.33"/>
    <n v="43330"/>
    <n v="4.5999999999999996"/>
    <n v="215"/>
    <n v="117.7"/>
    <n v="78.2"/>
    <n v="215.3"/>
    <n v="4.1210000000000004"/>
    <n v="19"/>
    <n v="21"/>
    <x v="28"/>
    <n v="93.957916900000001"/>
  </r>
  <r>
    <x v="12"/>
    <s v="E-Class"/>
    <n v="27.602"/>
    <n v="27602"/>
    <n v="22081.600000000002"/>
    <n v="5520.3999999999978"/>
    <n v="41.45"/>
    <s v="Passenger"/>
    <n v="49.9"/>
    <n v="49900"/>
    <n v="3.2"/>
    <n v="221"/>
    <n v="111.5"/>
    <n v="70.8"/>
    <n v="189.4"/>
    <n v="3.823"/>
    <n v="21.1"/>
    <n v="25"/>
    <x v="29"/>
    <n v="98.249737499999995"/>
  </r>
  <r>
    <x v="13"/>
    <s v="Altima"/>
    <n v="88.093999999999994"/>
    <n v="88094"/>
    <n v="70475.199999999997"/>
    <n v="17618.800000000003"/>
    <n v="11.295"/>
    <s v="Passenger"/>
    <n v="20.39"/>
    <n v="20390"/>
    <n v="2.4"/>
    <n v="155"/>
    <n v="103.1"/>
    <n v="69.099999999999994"/>
    <n v="183.5"/>
    <n v="3.012"/>
    <n v="15.9"/>
    <n v="25"/>
    <x v="30"/>
    <n v="63.313727829999998"/>
  </r>
  <r>
    <x v="13"/>
    <s v="Maxima"/>
    <n v="79.852999999999994"/>
    <n v="79853"/>
    <n v="63882.400000000001"/>
    <n v="15970.599999999999"/>
    <n v="15.125"/>
    <s v="Passenger"/>
    <n v="26.248999999999999"/>
    <n v="26249"/>
    <n v="3"/>
    <n v="222"/>
    <n v="108.3"/>
    <n v="70.3"/>
    <n v="190.5"/>
    <n v="3.294"/>
    <n v="18.5"/>
    <n v="25"/>
    <x v="31"/>
    <n v="89.427820310000001"/>
  </r>
  <r>
    <x v="13"/>
    <s v="Quest"/>
    <n v="27.308"/>
    <n v="27308"/>
    <n v="21846.400000000001"/>
    <n v="5461.5999999999985"/>
    <n v="15.38"/>
    <s v="Car"/>
    <n v="26.399000000000001"/>
    <n v="26399"/>
    <n v="3.3"/>
    <n v="170"/>
    <n v="112.2"/>
    <n v="74.900000000000006"/>
    <n v="194.8"/>
    <n v="3.9910000000000001"/>
    <n v="20"/>
    <n v="21"/>
    <x v="32"/>
    <n v="71.171664129999996"/>
  </r>
  <r>
    <x v="14"/>
    <s v="Carrera Cabrio"/>
    <n v="1.8660000000000001"/>
    <n v="1866"/>
    <n v="1492.8000000000002"/>
    <n v="373.19999999999982"/>
    <n v="67.55"/>
    <s v="Passenger"/>
    <n v="74.97"/>
    <n v="74970"/>
    <n v="3.4"/>
    <n v="300"/>
    <n v="92.6"/>
    <n v="69.5"/>
    <n v="174.5"/>
    <n v="3.0750000000000002"/>
    <n v="17"/>
    <n v="23"/>
    <x v="33"/>
    <n v="135.91470960000001"/>
  </r>
  <r>
    <x v="15"/>
    <s v="Corolla"/>
    <n v="142.535"/>
    <n v="142535"/>
    <n v="114028"/>
    <n v="28507"/>
    <n v="10.025"/>
    <s v="Passenger"/>
    <n v="13.108000000000001"/>
    <n v="13108"/>
    <n v="1.8"/>
    <n v="120"/>
    <n v="97"/>
    <n v="66.7"/>
    <n v="174"/>
    <n v="2.42"/>
    <n v="13.2"/>
    <n v="33"/>
    <x v="34"/>
    <n v="47.96897242"/>
  </r>
  <r>
    <x v="15"/>
    <s v="Camry"/>
    <n v="247.994"/>
    <n v="247994"/>
    <n v="198395.2"/>
    <n v="49598.799999999988"/>
    <n v="13.244999999999999"/>
    <s v="Passenger"/>
    <n v="17.518000000000001"/>
    <n v="17518"/>
    <n v="2.2000000000000002"/>
    <n v="133"/>
    <n v="105.2"/>
    <n v="70.099999999999994"/>
    <n v="188.5"/>
    <n v="2.9980000000000002"/>
    <n v="18.5"/>
    <n v="27"/>
    <x v="35"/>
    <n v="54.372419649999998"/>
  </r>
  <r>
    <x v="15"/>
    <s v="Tacoma"/>
    <n v="84.087000000000003"/>
    <n v="84087"/>
    <n v="67269.600000000006"/>
    <n v="16817.399999999994"/>
    <n v="9.5749999999999993"/>
    <s v="Car"/>
    <n v="11.528"/>
    <n v="11528"/>
    <n v="2.4"/>
    <n v="142"/>
    <n v="103.3"/>
    <n v="66.5"/>
    <n v="178.7"/>
    <n v="2.58"/>
    <n v="15.1"/>
    <n v="23"/>
    <x v="36"/>
    <n v="55.297116580000001"/>
  </r>
  <r>
    <x v="15"/>
    <s v="RAV4"/>
    <n v="25.106000000000002"/>
    <n v="25106"/>
    <n v="20084.800000000003"/>
    <n v="5021.1999999999971"/>
    <n v="13.324999999999999"/>
    <s v="Car"/>
    <n v="16.888000000000002"/>
    <n v="16888"/>
    <n v="2"/>
    <n v="127"/>
    <n v="94.9"/>
    <n v="66.7"/>
    <n v="163.80000000000001"/>
    <n v="2.6680000000000001"/>
    <n v="15.3"/>
    <n v="27"/>
    <x v="31"/>
    <n v="51.955108869999997"/>
  </r>
  <r>
    <x v="15"/>
    <s v="4Runner"/>
    <n v="68.411000000000001"/>
    <n v="68411"/>
    <n v="54728.800000000003"/>
    <n v="13682.199999999997"/>
    <n v="19.425000000000001"/>
    <s v="Car"/>
    <n v="22.288"/>
    <n v="22288"/>
    <n v="2.7"/>
    <n v="150"/>
    <n v="105.3"/>
    <n v="66.5"/>
    <n v="183.3"/>
    <n v="3.44"/>
    <n v="18.5"/>
    <n v="23"/>
    <x v="32"/>
    <n v="62.35557713"/>
  </r>
  <r>
    <x v="16"/>
    <s v="GTI"/>
    <n v="5.5960000000000001"/>
    <n v="5596"/>
    <n v="4476.8"/>
    <n v="1119.1999999999998"/>
    <n v="13.76"/>
    <s v="Passenger"/>
    <n v="17.5"/>
    <n v="17500"/>
    <n v="2"/>
    <n v="115"/>
    <n v="98.9"/>
    <n v="68.3"/>
    <n v="163.30000000000001"/>
    <n v="2.762"/>
    <n v="14.6"/>
    <n v="26"/>
    <x v="37"/>
    <n v="47.94684105999999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07DE04-0598-43CB-BAA4-F0A772B4CB31}" name="PivotTable4" cacheId="856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22:B33" firstHeaderRow="1" firstDataRow="1" firstDataCol="1"/>
  <pivotFields count="20">
    <pivotField axis="axisRow" compact="0" outline="0" showAll="0" measureFilter="1" sortType="descending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compact="0" outline="0" showAll="0"/>
  </pivotFields>
  <rowFields count="1">
    <field x="0"/>
  </rowFields>
  <rowItems count="11">
    <i>
      <x v="15"/>
    </i>
    <i>
      <x v="6"/>
    </i>
    <i>
      <x v="9"/>
    </i>
    <i>
      <x v="13"/>
    </i>
    <i>
      <x v="3"/>
    </i>
    <i>
      <x v="7"/>
    </i>
    <i>
      <x v="5"/>
    </i>
    <i>
      <x/>
    </i>
    <i>
      <x v="11"/>
    </i>
    <i>
      <x v="4"/>
    </i>
    <i t="grand">
      <x/>
    </i>
  </rowItems>
  <colItems count="1">
    <i/>
  </colItems>
  <dataFields count="1">
    <dataField name="Sum of Profit Margin" fld="5" baseField="0" baseItem="0"/>
  </dataField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B6ED5E-E758-48F0-8132-2B7819DEEDCA}" name="PivotTable3" cacheId="856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F5:G16" firstHeaderRow="1" firstDataRow="1" firstDataCol="1"/>
  <pivotFields count="20"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numFmtId="14" outline="0" showAll="0" sortType="descending">
      <items count="39">
        <item x="37"/>
        <item x="36"/>
        <item x="18"/>
        <item x="30"/>
        <item x="6"/>
        <item x="1"/>
        <item x="7"/>
        <item x="5"/>
        <item x="31"/>
        <item x="11"/>
        <item x="32"/>
        <item x="15"/>
        <item x="3"/>
        <item x="4"/>
        <item x="35"/>
        <item x="2"/>
        <item x="24"/>
        <item x="34"/>
        <item x="33"/>
        <item x="9"/>
        <item x="29"/>
        <item x="13"/>
        <item x="14"/>
        <item x="0"/>
        <item x="27"/>
        <item x="22"/>
        <item x="28"/>
        <item x="23"/>
        <item x="17"/>
        <item x="16"/>
        <item x="10"/>
        <item x="20"/>
        <item x="12"/>
        <item x="25"/>
        <item x="19"/>
        <item x="26"/>
        <item x="21"/>
        <item x="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</pivotFields>
  <rowFields count="1">
    <field x="18"/>
  </rowFields>
  <rowItems count="11">
    <i>
      <x v="2"/>
    </i>
    <i>
      <x v="4"/>
    </i>
    <i>
      <x v="3"/>
    </i>
    <i>
      <x v="1"/>
    </i>
    <i>
      <x v="5"/>
    </i>
    <i>
      <x v="6"/>
    </i>
    <i>
      <x v="23"/>
    </i>
    <i>
      <x v="24"/>
    </i>
    <i>
      <x/>
    </i>
    <i>
      <x v="22"/>
    </i>
    <i t="grand">
      <x/>
    </i>
  </rowItems>
  <colItems count="1">
    <i/>
  </colItems>
  <dataFields count="1">
    <dataField name="Sum of Total Sales Amount" fld="3" baseField="0" baseItem="0"/>
  </dataFields>
  <pivotTableStyleInfo name="PivotStyleLight16" showRowHeaders="1" showColHeaders="1" showRowStripes="0" showColStripes="0" showLastColumn="1"/>
  <filters count="1">
    <filter fld="18" type="Q1" evalOrder="-1" id="6">
      <autoFilter ref="A1">
        <filterColumn colId="0">
          <dynamicFilter type="Q1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34B1E0-40F7-4C64-8050-814EAA43EA5D}" name="PivotTable6" cacheId="856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I22:J31" firstHeaderRow="1" firstDataRow="1" firstDataCol="1"/>
  <pivotFields count="20">
    <pivotField axis="axisRow" compact="0" outline="0" showAll="0" measureFilter="1" sortType="descending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compact="0" outline="0" showAll="0"/>
  </pivotFields>
  <rowFields count="1">
    <field x="0"/>
  </rowFields>
  <rowItems count="9">
    <i>
      <x v="4"/>
    </i>
    <i>
      <x v="8"/>
    </i>
    <i>
      <x v="1"/>
    </i>
    <i>
      <x v="10"/>
    </i>
    <i>
      <x v="12"/>
    </i>
    <i>
      <x v="2"/>
    </i>
    <i>
      <x v="16"/>
    </i>
    <i>
      <x v="14"/>
    </i>
    <i t="grand">
      <x/>
    </i>
  </rowItems>
  <colItems count="1">
    <i/>
  </colItems>
  <dataFields count="1">
    <dataField name="Sum of Profit Margin" fld="5" baseField="0" baseItem="0"/>
  </dataFields>
  <pivotTableStyleInfo name="PivotStyleLight16" showRowHeaders="1" showColHeaders="1" showRowStripes="0" showColStripes="0" showLastColumn="1"/>
  <filters count="1">
    <filter fld="0" type="valueLessThanOrEqual" evalOrder="-1" id="1" iMeasureFld="0">
      <autoFilter ref="A1">
        <filterColumn colId="0">
          <customFilters>
            <customFilter operator="lessThanOrEqual" val="11040.41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20C781-2D0D-40B1-BBA5-0FAEF42D5349}" name="PivotTable1" cacheId="856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I5:K16" firstHeaderRow="0" firstDataRow="1" firstDataCol="1"/>
  <pivotFields count="20">
    <pivotField axis="axisRow" compact="0" outline="0" showAll="0" measureFilter="1" sortType="descending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dataField="1" compact="0" outline="0" showAll="0"/>
    <pivotField compact="0" numFmtId="14" outline="0" showAll="0"/>
    <pivotField compact="0" outline="0" showAll="0"/>
  </pivotFields>
  <rowFields count="1">
    <field x="0"/>
  </rowFields>
  <rowItems count="11">
    <i>
      <x v="6"/>
    </i>
    <i>
      <x v="15"/>
    </i>
    <i>
      <x v="9"/>
    </i>
    <i>
      <x v="13"/>
    </i>
    <i>
      <x v="5"/>
    </i>
    <i>
      <x/>
    </i>
    <i>
      <x v="7"/>
    </i>
    <i>
      <x v="11"/>
    </i>
    <i>
      <x v="10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Fuel_capacity" fld="16" baseField="0" baseItem="0"/>
    <dataField name="Sum of Fuel_efficiency" fld="17" baseField="0" baseItem="0"/>
  </dataField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5602FB-C2DA-4F2B-A8ED-9105A224CBD6}" name="PivotTable2" cacheId="856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5:B16" firstHeaderRow="1" firstDataRow="1" firstDataCol="1"/>
  <pivotFields count="20">
    <pivotField axis="axisRow" compact="0" outline="0" showAll="0" measureFilter="1" sortType="descending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compact="0" outline="0" showAll="0"/>
  </pivotFields>
  <rowFields count="1">
    <field x="0"/>
  </rowFields>
  <rowItems count="11">
    <i>
      <x v="15"/>
    </i>
    <i>
      <x v="6"/>
    </i>
    <i>
      <x v="9"/>
    </i>
    <i>
      <x v="13"/>
    </i>
    <i>
      <x v="3"/>
    </i>
    <i>
      <x v="7"/>
    </i>
    <i>
      <x v="5"/>
    </i>
    <i>
      <x/>
    </i>
    <i>
      <x v="11"/>
    </i>
    <i>
      <x v="4"/>
    </i>
    <i t="grand">
      <x/>
    </i>
  </rowItems>
  <colItems count="1">
    <i/>
  </colItems>
  <dataFields count="1">
    <dataField name="Sum of Total Sales Amount" fld="3" baseField="0" baseItem="0"/>
  </dataField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3AA7C5-9104-4A17-8240-1C984BD00E77}" name="PivotTable5" cacheId="856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F22:G33" firstHeaderRow="1" firstDataRow="1" firstDataCol="1"/>
  <pivotFields count="20">
    <pivotField axis="axisRow" compact="0" outline="0" showAll="0" measureFilter="1" sortType="descending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compact="0" outline="0" showAll="0"/>
  </pivotFields>
  <rowFields count="1">
    <field x="0"/>
  </rowFields>
  <rowItems count="11">
    <i>
      <x v="6"/>
    </i>
    <i>
      <x/>
    </i>
    <i>
      <x v="11"/>
    </i>
    <i>
      <x v="15"/>
    </i>
    <i>
      <x v="14"/>
    </i>
    <i>
      <x v="13"/>
    </i>
    <i>
      <x v="10"/>
    </i>
    <i>
      <x v="5"/>
    </i>
    <i>
      <x v="9"/>
    </i>
    <i>
      <x v="4"/>
    </i>
    <i t="grand">
      <x/>
    </i>
  </rowItems>
  <colItems count="1">
    <i/>
  </colItems>
  <dataFields count="1">
    <dataField name="Sum of Price (simplified)" fld="9" baseField="0" baseItem="0"/>
  </dataField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4BF0C-389D-4982-A4A7-02C16A5C280C}">
  <dimension ref="A1:K33"/>
  <sheetViews>
    <sheetView topLeftCell="B1" workbookViewId="0">
      <selection activeCell="K23" sqref="K23"/>
    </sheetView>
  </sheetViews>
  <sheetFormatPr defaultRowHeight="15" outlineLevelRow="1"/>
  <cols>
    <col min="1" max="1" width="16.85546875" bestFit="1" customWidth="1"/>
    <col min="2" max="2" width="23.85546875" customWidth="1"/>
    <col min="6" max="6" width="16.85546875" bestFit="1" customWidth="1"/>
    <col min="7" max="7" width="23.28515625" bestFit="1" customWidth="1"/>
    <col min="8" max="8" width="22.42578125" bestFit="1" customWidth="1"/>
    <col min="9" max="9" width="16.85546875" bestFit="1" customWidth="1"/>
    <col min="10" max="10" width="20" bestFit="1" customWidth="1"/>
    <col min="11" max="11" width="21.5703125" bestFit="1" customWidth="1"/>
  </cols>
  <sheetData>
    <row r="1" spans="1:11">
      <c r="A1" s="8" t="s">
        <v>0</v>
      </c>
      <c r="B1" s="9"/>
      <c r="C1" s="9"/>
      <c r="D1" s="9"/>
      <c r="E1" s="9"/>
      <c r="F1" s="9"/>
      <c r="G1" s="9"/>
      <c r="H1" s="9"/>
      <c r="I1" s="9"/>
      <c r="J1" s="9"/>
      <c r="K1" s="9"/>
    </row>
    <row r="2" spans="1:11">
      <c r="A2" s="9"/>
      <c r="B2" s="9"/>
      <c r="C2" s="9"/>
      <c r="D2" s="9"/>
      <c r="E2" s="9"/>
      <c r="F2" s="9"/>
      <c r="G2" s="9"/>
      <c r="H2" s="9"/>
      <c r="I2" s="9"/>
      <c r="J2" s="9"/>
      <c r="K2" s="9"/>
    </row>
    <row r="4" spans="1:11" ht="15.75">
      <c r="A4" s="10" t="s">
        <v>1</v>
      </c>
      <c r="B4" s="10"/>
      <c r="F4" s="10" t="s">
        <v>2</v>
      </c>
      <c r="G4" s="10"/>
      <c r="I4" s="10" t="s">
        <v>3</v>
      </c>
      <c r="J4" s="10"/>
      <c r="K4" s="10"/>
    </row>
    <row r="5" spans="1:11">
      <c r="A5" s="5" t="s">
        <v>4</v>
      </c>
      <c r="B5" t="s">
        <v>5</v>
      </c>
      <c r="F5" s="5" t="s">
        <v>6</v>
      </c>
      <c r="G5" t="s">
        <v>5</v>
      </c>
      <c r="I5" s="5" t="s">
        <v>4</v>
      </c>
      <c r="J5" t="s">
        <v>7</v>
      </c>
      <c r="K5" t="s">
        <v>8</v>
      </c>
    </row>
    <row r="6" spans="1:11" outlineLevel="1">
      <c r="A6" t="s">
        <v>9</v>
      </c>
      <c r="B6">
        <v>568133</v>
      </c>
      <c r="F6" s="1">
        <v>40552</v>
      </c>
      <c r="G6">
        <v>181749</v>
      </c>
      <c r="I6" t="s">
        <v>10</v>
      </c>
      <c r="J6">
        <v>125.4</v>
      </c>
      <c r="K6">
        <v>125</v>
      </c>
    </row>
    <row r="7" spans="1:11">
      <c r="A7" t="s">
        <v>10</v>
      </c>
      <c r="B7">
        <v>507261</v>
      </c>
      <c r="F7" s="1">
        <v>40585</v>
      </c>
      <c r="G7">
        <v>91561</v>
      </c>
      <c r="I7" t="s">
        <v>9</v>
      </c>
      <c r="J7">
        <v>80.599999999999994</v>
      </c>
      <c r="K7">
        <v>133</v>
      </c>
    </row>
    <row r="8" spans="1:11">
      <c r="A8" t="s">
        <v>11</v>
      </c>
      <c r="B8">
        <v>293153</v>
      </c>
      <c r="F8" s="1">
        <v>40582</v>
      </c>
      <c r="G8">
        <v>88094</v>
      </c>
      <c r="I8" t="s">
        <v>11</v>
      </c>
      <c r="J8">
        <v>59.5</v>
      </c>
      <c r="K8">
        <v>56</v>
      </c>
    </row>
    <row r="9" spans="1:11">
      <c r="A9" t="s">
        <v>12</v>
      </c>
      <c r="B9">
        <v>195255</v>
      </c>
      <c r="F9" s="1">
        <v>40551</v>
      </c>
      <c r="G9">
        <v>84087</v>
      </c>
      <c r="I9" t="s">
        <v>12</v>
      </c>
      <c r="J9">
        <v>54.4</v>
      </c>
      <c r="K9">
        <v>71</v>
      </c>
    </row>
    <row r="10" spans="1:11">
      <c r="A10" t="s">
        <v>13</v>
      </c>
      <c r="B10">
        <v>130911</v>
      </c>
      <c r="F10" s="1">
        <v>40608</v>
      </c>
      <c r="G10">
        <v>39384</v>
      </c>
      <c r="I10" t="s">
        <v>14</v>
      </c>
      <c r="J10">
        <v>50</v>
      </c>
      <c r="K10">
        <v>76</v>
      </c>
    </row>
    <row r="11" spans="1:11">
      <c r="A11" t="s">
        <v>15</v>
      </c>
      <c r="B11">
        <v>88884</v>
      </c>
      <c r="F11" s="1">
        <v>40611</v>
      </c>
      <c r="G11">
        <v>39350</v>
      </c>
      <c r="I11" t="s">
        <v>16</v>
      </c>
      <c r="J11">
        <v>48.4</v>
      </c>
      <c r="K11">
        <v>75</v>
      </c>
    </row>
    <row r="12" spans="1:11">
      <c r="A12" t="s">
        <v>14</v>
      </c>
      <c r="B12">
        <v>76916</v>
      </c>
      <c r="F12" s="1">
        <v>40941</v>
      </c>
      <c r="G12">
        <v>16919</v>
      </c>
      <c r="I12" t="s">
        <v>15</v>
      </c>
      <c r="J12">
        <v>41.1</v>
      </c>
      <c r="K12">
        <v>42</v>
      </c>
    </row>
    <row r="13" spans="1:11">
      <c r="A13" t="s">
        <v>16</v>
      </c>
      <c r="B13">
        <v>64891</v>
      </c>
      <c r="F13" s="1">
        <v>40976</v>
      </c>
      <c r="G13">
        <v>13798</v>
      </c>
      <c r="I13" t="s">
        <v>17</v>
      </c>
      <c r="J13">
        <v>39</v>
      </c>
      <c r="K13">
        <v>43</v>
      </c>
    </row>
    <row r="14" spans="1:11">
      <c r="A14" t="s">
        <v>17</v>
      </c>
      <c r="B14">
        <v>62709</v>
      </c>
      <c r="F14" s="1">
        <v>40547</v>
      </c>
      <c r="G14">
        <v>5596</v>
      </c>
      <c r="I14" t="s">
        <v>18</v>
      </c>
      <c r="J14">
        <v>38.299999999999997</v>
      </c>
      <c r="K14">
        <v>46</v>
      </c>
    </row>
    <row r="15" spans="1:11">
      <c r="A15" t="s">
        <v>19</v>
      </c>
      <c r="B15">
        <v>50246</v>
      </c>
      <c r="F15" s="1">
        <v>40915</v>
      </c>
      <c r="G15">
        <v>4734</v>
      </c>
      <c r="I15" t="s">
        <v>13</v>
      </c>
      <c r="J15">
        <v>35</v>
      </c>
      <c r="K15">
        <v>48</v>
      </c>
    </row>
    <row r="16" spans="1:11">
      <c r="A16" t="s">
        <v>20</v>
      </c>
      <c r="B16">
        <v>2038359</v>
      </c>
      <c r="F16" s="1" t="s">
        <v>20</v>
      </c>
      <c r="G16">
        <v>565272</v>
      </c>
      <c r="I16" t="s">
        <v>20</v>
      </c>
      <c r="J16">
        <v>571.70000000000005</v>
      </c>
      <c r="K16">
        <v>715</v>
      </c>
    </row>
    <row r="21" spans="1:10" ht="15.75">
      <c r="A21" s="10" t="s">
        <v>21</v>
      </c>
      <c r="B21" s="10"/>
      <c r="F21" s="10" t="s">
        <v>22</v>
      </c>
      <c r="G21" s="10"/>
      <c r="I21" s="10" t="s">
        <v>23</v>
      </c>
      <c r="J21" s="10"/>
    </row>
    <row r="22" spans="1:10">
      <c r="A22" s="5" t="s">
        <v>4</v>
      </c>
      <c r="B22" t="s">
        <v>24</v>
      </c>
      <c r="F22" s="5" t="s">
        <v>4</v>
      </c>
      <c r="G22" t="s">
        <v>25</v>
      </c>
      <c r="I22" s="5" t="s">
        <v>4</v>
      </c>
      <c r="J22" t="s">
        <v>24</v>
      </c>
    </row>
    <row r="23" spans="1:10">
      <c r="A23" t="s">
        <v>9</v>
      </c>
      <c r="B23">
        <v>113626.59999999998</v>
      </c>
      <c r="F23" t="s">
        <v>10</v>
      </c>
      <c r="G23">
        <v>161750</v>
      </c>
      <c r="I23" t="s">
        <v>19</v>
      </c>
      <c r="J23">
        <v>10049.199999999999</v>
      </c>
    </row>
    <row r="24" spans="1:10">
      <c r="A24" t="s">
        <v>10</v>
      </c>
      <c r="B24">
        <v>101452.19999999997</v>
      </c>
      <c r="F24" t="s">
        <v>16</v>
      </c>
      <c r="G24">
        <v>91900</v>
      </c>
      <c r="I24" t="s">
        <v>26</v>
      </c>
      <c r="J24">
        <v>8236.7999999999956</v>
      </c>
    </row>
    <row r="25" spans="1:10">
      <c r="A25" t="s">
        <v>11</v>
      </c>
      <c r="B25">
        <v>58630.599999999991</v>
      </c>
      <c r="F25" t="s">
        <v>17</v>
      </c>
      <c r="G25">
        <v>82410</v>
      </c>
      <c r="I25" t="s">
        <v>27</v>
      </c>
      <c r="J25">
        <v>7835.4</v>
      </c>
    </row>
    <row r="26" spans="1:10">
      <c r="A26" t="s">
        <v>12</v>
      </c>
      <c r="B26">
        <v>39051</v>
      </c>
      <c r="F26" t="s">
        <v>9</v>
      </c>
      <c r="G26">
        <v>81330</v>
      </c>
      <c r="I26" t="s">
        <v>18</v>
      </c>
      <c r="J26">
        <v>7353.9999999999964</v>
      </c>
    </row>
    <row r="27" spans="1:10">
      <c r="A27" t="s">
        <v>13</v>
      </c>
      <c r="B27">
        <v>26182.199999999997</v>
      </c>
      <c r="F27" t="s">
        <v>28</v>
      </c>
      <c r="G27">
        <v>74970</v>
      </c>
      <c r="I27" t="s">
        <v>29</v>
      </c>
      <c r="J27">
        <v>5520.3999999999978</v>
      </c>
    </row>
    <row r="28" spans="1:10">
      <c r="A28" t="s">
        <v>15</v>
      </c>
      <c r="B28">
        <v>17776.799999999996</v>
      </c>
      <c r="F28" t="s">
        <v>12</v>
      </c>
      <c r="G28">
        <v>73038</v>
      </c>
      <c r="I28" t="s">
        <v>30</v>
      </c>
      <c r="J28">
        <v>3505.3999999999996</v>
      </c>
    </row>
    <row r="29" spans="1:10">
      <c r="A29" t="s">
        <v>14</v>
      </c>
      <c r="B29">
        <v>15383.199999999995</v>
      </c>
      <c r="F29" t="s">
        <v>18</v>
      </c>
      <c r="G29">
        <v>69310</v>
      </c>
      <c r="I29" t="s">
        <v>31</v>
      </c>
      <c r="J29">
        <v>1119.1999999999998</v>
      </c>
    </row>
    <row r="30" spans="1:10">
      <c r="A30" t="s">
        <v>16</v>
      </c>
      <c r="B30">
        <v>12978.199999999997</v>
      </c>
      <c r="F30" t="s">
        <v>14</v>
      </c>
      <c r="G30">
        <v>67065</v>
      </c>
      <c r="I30" t="s">
        <v>28</v>
      </c>
      <c r="J30">
        <v>373.19999999999982</v>
      </c>
    </row>
    <row r="31" spans="1:10">
      <c r="A31" t="s">
        <v>17</v>
      </c>
      <c r="B31">
        <v>12541.799999999996</v>
      </c>
      <c r="F31" t="s">
        <v>11</v>
      </c>
      <c r="G31">
        <v>62975</v>
      </c>
      <c r="I31" t="s">
        <v>20</v>
      </c>
      <c r="J31">
        <v>43993.599999999977</v>
      </c>
    </row>
    <row r="32" spans="1:10">
      <c r="A32" t="s">
        <v>19</v>
      </c>
      <c r="B32">
        <v>10049.199999999999</v>
      </c>
      <c r="F32" t="s">
        <v>19</v>
      </c>
      <c r="G32">
        <v>59665</v>
      </c>
    </row>
    <row r="33" spans="1:7">
      <c r="A33" t="s">
        <v>20</v>
      </c>
      <c r="B33">
        <v>407671.79999999987</v>
      </c>
      <c r="F33" t="s">
        <v>20</v>
      </c>
      <c r="G33">
        <v>824413</v>
      </c>
    </row>
  </sheetData>
  <mergeCells count="7">
    <mergeCell ref="A1:K2"/>
    <mergeCell ref="A4:B4"/>
    <mergeCell ref="F4:G4"/>
    <mergeCell ref="I4:K4"/>
    <mergeCell ref="A21:B21"/>
    <mergeCell ref="F21:G21"/>
    <mergeCell ref="I21:J2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B067F-6D8D-44BF-A385-2BC36EAF936D}">
  <dimension ref="B1:L13"/>
  <sheetViews>
    <sheetView workbookViewId="0">
      <selection activeCell="G10" sqref="G10:I10"/>
    </sheetView>
  </sheetViews>
  <sheetFormatPr defaultRowHeight="15"/>
  <sheetData>
    <row r="1" spans="2:12">
      <c r="B1" s="11" t="s">
        <v>32</v>
      </c>
      <c r="C1" s="9"/>
      <c r="D1" s="9"/>
      <c r="E1" s="9"/>
      <c r="F1" s="9"/>
      <c r="G1" s="9"/>
      <c r="H1" s="9"/>
      <c r="I1" s="9"/>
      <c r="J1" s="9"/>
      <c r="K1" s="9"/>
      <c r="L1" s="9"/>
    </row>
    <row r="2" spans="2:12">
      <c r="B2" s="9"/>
      <c r="C2" s="9"/>
      <c r="D2" s="9"/>
      <c r="E2" s="9"/>
      <c r="F2" s="9"/>
      <c r="G2" s="9"/>
      <c r="H2" s="9"/>
      <c r="I2" s="9"/>
      <c r="J2" s="9"/>
      <c r="K2" s="9"/>
      <c r="L2" s="9"/>
    </row>
    <row r="4" spans="2:12" ht="18.75">
      <c r="B4" s="12" t="s">
        <v>33</v>
      </c>
      <c r="C4" s="12"/>
      <c r="D4" s="12"/>
      <c r="G4" s="13" t="s">
        <v>34</v>
      </c>
      <c r="H4" s="13"/>
      <c r="I4" s="13"/>
    </row>
    <row r="5" spans="2:12">
      <c r="B5" s="7" t="s">
        <v>35</v>
      </c>
      <c r="C5">
        <f>AVERAGE(Sheet1!D2:D41)</f>
        <v>55202.025000000001</v>
      </c>
      <c r="G5" s="7" t="s">
        <v>35</v>
      </c>
      <c r="H5">
        <f>AVERAGE(Sheet1!J2:J41)</f>
        <v>27455.674999999999</v>
      </c>
    </row>
    <row r="6" spans="2:12">
      <c r="B6" s="7" t="s">
        <v>36</v>
      </c>
      <c r="C6">
        <f>MEDIAN(Sheet1!D2:D41)</f>
        <v>31723.5</v>
      </c>
      <c r="G6" s="7" t="s">
        <v>36</v>
      </c>
      <c r="H6">
        <f>MEDIAN(Sheet1!J2:J41)</f>
        <v>23139</v>
      </c>
    </row>
    <row r="7" spans="2:12">
      <c r="B7" s="7" t="s">
        <v>37</v>
      </c>
      <c r="C7" t="e">
        <f>MODE(Sheet1!D2:D41)</f>
        <v>#N/A</v>
      </c>
      <c r="G7" s="7" t="s">
        <v>37</v>
      </c>
      <c r="H7" t="e">
        <f>MODE(Sheet1!J2:J41)</f>
        <v>#N/A</v>
      </c>
    </row>
    <row r="10" spans="2:12" ht="18.75">
      <c r="B10" s="12" t="s">
        <v>38</v>
      </c>
      <c r="C10" s="14"/>
      <c r="D10" s="14"/>
      <c r="G10" s="13" t="s">
        <v>39</v>
      </c>
      <c r="H10" s="13"/>
      <c r="I10" s="13"/>
    </row>
    <row r="11" spans="2:12">
      <c r="B11" s="7" t="s">
        <v>35</v>
      </c>
      <c r="C11">
        <f>AVERAGE(Sheet1!F2:F41)</f>
        <v>11040.404999999997</v>
      </c>
      <c r="G11" s="7" t="s">
        <v>35</v>
      </c>
      <c r="H11">
        <f>AVERAGE(Sheet1!E2:E41)</f>
        <v>44161.619999999995</v>
      </c>
    </row>
    <row r="12" spans="2:12">
      <c r="B12" s="7" t="s">
        <v>36</v>
      </c>
      <c r="C12">
        <f>MEDIAN(Sheet1!F2:F41)</f>
        <v>6344.6999999999989</v>
      </c>
      <c r="G12" s="7" t="s">
        <v>36</v>
      </c>
      <c r="H12">
        <f>MEDIAN(Sheet1!E2:E41)</f>
        <v>25378.800000000003</v>
      </c>
    </row>
    <row r="13" spans="2:12">
      <c r="B13" s="7" t="s">
        <v>37</v>
      </c>
      <c r="C13" t="e">
        <f>MODE(Sheet1!F2:F41)</f>
        <v>#N/A</v>
      </c>
      <c r="G13" s="7" t="s">
        <v>37</v>
      </c>
      <c r="H13" t="e">
        <f>MODE(Sheet1!E2:E41)</f>
        <v>#N/A</v>
      </c>
    </row>
  </sheetData>
  <mergeCells count="5">
    <mergeCell ref="B1:L2"/>
    <mergeCell ref="B4:D4"/>
    <mergeCell ref="G4:I4"/>
    <mergeCell ref="B10:D10"/>
    <mergeCell ref="G10:I1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9A1A9-FE14-4C98-87F6-5AF04902DF05}">
  <dimension ref="A1:U41"/>
  <sheetViews>
    <sheetView tabSelected="1" topLeftCell="G1" workbookViewId="0">
      <selection sqref="A1:T1"/>
    </sheetView>
  </sheetViews>
  <sheetFormatPr defaultColWidth="9.140625" defaultRowHeight="15" outlineLevelRow="1" outlineLevelCol="1"/>
  <cols>
    <col min="1" max="1" width="14.5703125" customWidth="1"/>
    <col min="3" max="6" width="18.28515625" customWidth="1"/>
    <col min="7" max="7" width="16.42578125" customWidth="1"/>
    <col min="8" max="8" width="12.5703125" customWidth="1"/>
    <col min="9" max="10" width="11.85546875" customWidth="1"/>
    <col min="11" max="11" width="11.7109375" customWidth="1"/>
    <col min="12" max="12" width="11.140625" customWidth="1"/>
    <col min="19" max="19" width="15" style="1" customWidth="1" outlineLevel="1"/>
    <col min="20" max="20" width="16.7109375" customWidth="1"/>
    <col min="21" max="21" width="11.42578125" bestFit="1" customWidth="1"/>
  </cols>
  <sheetData>
    <row r="1" spans="1:21" ht="30.75" outlineLevel="1">
      <c r="A1" s="2" t="s">
        <v>4</v>
      </c>
      <c r="B1" s="2">
        <f>AVERAGE(Sheet1!D2)</f>
        <v>16919</v>
      </c>
      <c r="C1" s="2" t="s">
        <v>40</v>
      </c>
      <c r="D1" s="2" t="s">
        <v>41</v>
      </c>
      <c r="E1" s="2" t="s">
        <v>42</v>
      </c>
      <c r="F1" s="2" t="s">
        <v>38</v>
      </c>
      <c r="G1" s="3" t="s">
        <v>43</v>
      </c>
      <c r="H1" s="2" t="s">
        <v>44</v>
      </c>
      <c r="I1" s="2" t="s">
        <v>45</v>
      </c>
      <c r="J1" s="2" t="s">
        <v>46</v>
      </c>
      <c r="K1" s="2" t="s">
        <v>47</v>
      </c>
      <c r="L1" s="2" t="s">
        <v>48</v>
      </c>
      <c r="M1" s="2" t="s">
        <v>49</v>
      </c>
      <c r="N1" s="2" t="s">
        <v>50</v>
      </c>
      <c r="O1" s="2" t="s">
        <v>51</v>
      </c>
      <c r="P1" s="2" t="s">
        <v>52</v>
      </c>
      <c r="Q1" s="2" t="s">
        <v>53</v>
      </c>
      <c r="R1" s="2" t="s">
        <v>54</v>
      </c>
      <c r="S1" s="4" t="s">
        <v>6</v>
      </c>
      <c r="T1" s="2" t="s">
        <v>55</v>
      </c>
      <c r="U1" s="2"/>
    </row>
    <row r="2" spans="1:21" outlineLevel="1">
      <c r="A2" t="s">
        <v>16</v>
      </c>
      <c r="B2" t="s">
        <v>56</v>
      </c>
      <c r="C2">
        <v>16.919</v>
      </c>
      <c r="D2">
        <f>C2 *1000</f>
        <v>16919</v>
      </c>
      <c r="E2">
        <f>D2*0.8</f>
        <v>13535.2</v>
      </c>
      <c r="F2">
        <f>D2-E2</f>
        <v>3383.7999999999993</v>
      </c>
      <c r="G2">
        <v>16.36</v>
      </c>
      <c r="H2" t="s">
        <v>57</v>
      </c>
      <c r="I2">
        <v>21.5</v>
      </c>
      <c r="J2">
        <f>I2*1000</f>
        <v>21500</v>
      </c>
      <c r="K2">
        <v>1.8</v>
      </c>
      <c r="L2">
        <v>140</v>
      </c>
      <c r="M2">
        <v>101.2</v>
      </c>
      <c r="N2">
        <v>67.3</v>
      </c>
      <c r="O2">
        <v>172.4</v>
      </c>
      <c r="P2">
        <v>2.6389999999999998</v>
      </c>
      <c r="Q2">
        <v>13.2</v>
      </c>
      <c r="R2">
        <v>28</v>
      </c>
      <c r="S2" s="6">
        <v>40941</v>
      </c>
      <c r="T2">
        <v>58.280149520000002</v>
      </c>
    </row>
    <row r="3" spans="1:21" outlineLevel="1">
      <c r="A3" t="s">
        <v>16</v>
      </c>
      <c r="B3" t="s">
        <v>58</v>
      </c>
      <c r="C3">
        <v>39.384</v>
      </c>
      <c r="D3">
        <f>C3 *1000</f>
        <v>39384</v>
      </c>
      <c r="E3">
        <f>D3*0.8</f>
        <v>31507.200000000001</v>
      </c>
      <c r="F3">
        <f>D3-E3</f>
        <v>7876.7999999999993</v>
      </c>
      <c r="G3">
        <v>19.875</v>
      </c>
      <c r="H3" t="s">
        <v>57</v>
      </c>
      <c r="I3">
        <v>28.4</v>
      </c>
      <c r="J3">
        <f>I3*1000</f>
        <v>28400</v>
      </c>
      <c r="K3">
        <v>3.2</v>
      </c>
      <c r="L3">
        <v>225</v>
      </c>
      <c r="M3">
        <v>108.1</v>
      </c>
      <c r="N3">
        <v>70.3</v>
      </c>
      <c r="O3">
        <v>192.9</v>
      </c>
      <c r="P3">
        <v>3.5169999999999999</v>
      </c>
      <c r="Q3">
        <v>17.2</v>
      </c>
      <c r="R3">
        <v>25</v>
      </c>
      <c r="S3" s="1">
        <v>40608</v>
      </c>
      <c r="T3">
        <v>91.370777660000002</v>
      </c>
    </row>
    <row r="4" spans="1:21" outlineLevel="1">
      <c r="A4" t="s">
        <v>16</v>
      </c>
      <c r="B4" t="s">
        <v>59</v>
      </c>
      <c r="C4">
        <v>8.5879999999999992</v>
      </c>
      <c r="D4">
        <f>C4 *1000</f>
        <v>8588</v>
      </c>
      <c r="E4">
        <f>D4*0.8</f>
        <v>6870.4000000000005</v>
      </c>
      <c r="F4">
        <f>D4-E4</f>
        <v>1717.5999999999995</v>
      </c>
      <c r="G4">
        <v>29.725000000000001</v>
      </c>
      <c r="H4" t="s">
        <v>57</v>
      </c>
      <c r="I4">
        <v>42</v>
      </c>
      <c r="J4">
        <f>I4*1000</f>
        <v>42000</v>
      </c>
      <c r="K4">
        <v>3.5</v>
      </c>
      <c r="L4">
        <v>210</v>
      </c>
      <c r="M4">
        <v>114.6</v>
      </c>
      <c r="N4">
        <v>71.400000000000006</v>
      </c>
      <c r="O4">
        <v>196.6</v>
      </c>
      <c r="P4">
        <v>3.85</v>
      </c>
      <c r="Q4">
        <v>18</v>
      </c>
      <c r="R4">
        <v>22</v>
      </c>
      <c r="S4" s="1">
        <v>40819</v>
      </c>
      <c r="T4">
        <v>91.389779329999996</v>
      </c>
    </row>
    <row r="5" spans="1:21" outlineLevel="1">
      <c r="A5" t="s">
        <v>27</v>
      </c>
      <c r="B5" t="s">
        <v>60</v>
      </c>
      <c r="C5">
        <v>20.396999999999998</v>
      </c>
      <c r="D5">
        <f>C5 *1000</f>
        <v>20397</v>
      </c>
      <c r="E5">
        <f>D5*0.8</f>
        <v>16317.6</v>
      </c>
      <c r="F5">
        <f>D5-E5</f>
        <v>4079.3999999999996</v>
      </c>
      <c r="G5">
        <v>22.254999999999999</v>
      </c>
      <c r="H5" t="s">
        <v>57</v>
      </c>
      <c r="I5">
        <v>23.99</v>
      </c>
      <c r="J5">
        <f>I5*1000</f>
        <v>23990</v>
      </c>
      <c r="K5">
        <v>1.8</v>
      </c>
      <c r="L5">
        <v>150</v>
      </c>
      <c r="M5">
        <v>102.6</v>
      </c>
      <c r="N5">
        <v>68.2</v>
      </c>
      <c r="O5">
        <v>178</v>
      </c>
      <c r="P5">
        <v>2.9980000000000002</v>
      </c>
      <c r="Q5">
        <v>16.399999999999999</v>
      </c>
      <c r="R5">
        <v>27</v>
      </c>
      <c r="S5" s="1">
        <v>40765</v>
      </c>
      <c r="T5">
        <v>62.777639200000003</v>
      </c>
    </row>
    <row r="6" spans="1:21" outlineLevel="1">
      <c r="A6" t="s">
        <v>27</v>
      </c>
      <c r="B6" t="s">
        <v>61</v>
      </c>
      <c r="C6">
        <v>18.78</v>
      </c>
      <c r="D6">
        <f>C6 *1000</f>
        <v>18780</v>
      </c>
      <c r="E6">
        <f>D6*0.8</f>
        <v>15024</v>
      </c>
      <c r="F6">
        <f>D6-E6</f>
        <v>3756</v>
      </c>
      <c r="G6">
        <v>23.555</v>
      </c>
      <c r="H6" t="s">
        <v>57</v>
      </c>
      <c r="I6">
        <v>33.950000000000003</v>
      </c>
      <c r="J6">
        <f>I6*1000</f>
        <v>33950</v>
      </c>
      <c r="K6">
        <v>2.8</v>
      </c>
      <c r="L6">
        <v>200</v>
      </c>
      <c r="M6">
        <v>108.7</v>
      </c>
      <c r="N6">
        <v>76.099999999999994</v>
      </c>
      <c r="O6">
        <v>192</v>
      </c>
      <c r="P6">
        <v>3.5609999999999999</v>
      </c>
      <c r="Q6">
        <v>18.5</v>
      </c>
      <c r="R6">
        <v>22</v>
      </c>
      <c r="S6" s="1">
        <v>40794</v>
      </c>
      <c r="T6">
        <v>84.565105020000004</v>
      </c>
      <c r="U6" s="1"/>
    </row>
    <row r="7" spans="1:21" outlineLevel="1">
      <c r="A7" t="s">
        <v>30</v>
      </c>
      <c r="B7" t="s">
        <v>62</v>
      </c>
      <c r="C7">
        <v>17.527000000000001</v>
      </c>
      <c r="D7">
        <f>C7 *1000</f>
        <v>17527</v>
      </c>
      <c r="E7">
        <f>D7*0.8</f>
        <v>14021.6</v>
      </c>
      <c r="F7">
        <f>D7-E7</f>
        <v>3505.3999999999996</v>
      </c>
      <c r="G7">
        <v>36.125</v>
      </c>
      <c r="H7" t="s">
        <v>57</v>
      </c>
      <c r="I7">
        <v>38.9</v>
      </c>
      <c r="J7">
        <f>I7*1000</f>
        <v>38900</v>
      </c>
      <c r="K7">
        <v>2.8</v>
      </c>
      <c r="L7">
        <v>193</v>
      </c>
      <c r="M7">
        <v>111.4</v>
      </c>
      <c r="N7">
        <v>70.900000000000006</v>
      </c>
      <c r="O7">
        <v>188</v>
      </c>
      <c r="P7">
        <v>3.472</v>
      </c>
      <c r="Q7">
        <v>18.5</v>
      </c>
      <c r="R7">
        <v>25</v>
      </c>
      <c r="S7" s="1">
        <v>40637</v>
      </c>
      <c r="T7">
        <v>83.998723799999993</v>
      </c>
    </row>
    <row r="8" spans="1:21" outlineLevel="1">
      <c r="A8" t="s">
        <v>13</v>
      </c>
      <c r="B8" t="s">
        <v>63</v>
      </c>
      <c r="C8">
        <v>91.561000000000007</v>
      </c>
      <c r="D8">
        <f>C8 *1000</f>
        <v>91561</v>
      </c>
      <c r="E8">
        <f>D8*0.8</f>
        <v>73248.800000000003</v>
      </c>
      <c r="F8">
        <f>D8-E8</f>
        <v>18312.199999999997</v>
      </c>
      <c r="G8">
        <v>12.475</v>
      </c>
      <c r="H8" t="s">
        <v>57</v>
      </c>
      <c r="I8">
        <v>21.975000000000001</v>
      </c>
      <c r="J8">
        <f>I8*1000</f>
        <v>21975</v>
      </c>
      <c r="K8">
        <v>3.1</v>
      </c>
      <c r="L8">
        <v>175</v>
      </c>
      <c r="M8">
        <v>109</v>
      </c>
      <c r="N8">
        <v>72.7</v>
      </c>
      <c r="O8">
        <v>194.6</v>
      </c>
      <c r="P8">
        <v>3.3679999999999999</v>
      </c>
      <c r="Q8">
        <v>17.5</v>
      </c>
      <c r="R8">
        <v>25</v>
      </c>
      <c r="S8" s="1">
        <v>40585</v>
      </c>
      <c r="T8">
        <v>71.181451319999994</v>
      </c>
    </row>
    <row r="9" spans="1:21" outlineLevel="1">
      <c r="A9" t="s">
        <v>13</v>
      </c>
      <c r="B9" t="s">
        <v>64</v>
      </c>
      <c r="C9">
        <v>39.35</v>
      </c>
      <c r="D9">
        <f>C9 *1000</f>
        <v>39350</v>
      </c>
      <c r="E9">
        <f>D9*0.8</f>
        <v>31480</v>
      </c>
      <c r="F9">
        <f>D9-E9</f>
        <v>7870</v>
      </c>
      <c r="G9">
        <v>13.74</v>
      </c>
      <c r="H9" t="s">
        <v>57</v>
      </c>
      <c r="I9">
        <v>25.3</v>
      </c>
      <c r="J9">
        <f>I9*1000</f>
        <v>25300</v>
      </c>
      <c r="K9">
        <v>3.8</v>
      </c>
      <c r="L9">
        <v>240</v>
      </c>
      <c r="M9">
        <v>109</v>
      </c>
      <c r="N9">
        <v>72.7</v>
      </c>
      <c r="O9">
        <v>196.2</v>
      </c>
      <c r="P9">
        <v>3.5430000000000001</v>
      </c>
      <c r="Q9">
        <v>17.5</v>
      </c>
      <c r="R9">
        <v>23</v>
      </c>
      <c r="S9" s="1">
        <v>40611</v>
      </c>
      <c r="T9">
        <v>95.636702529999994</v>
      </c>
    </row>
    <row r="10" spans="1:21" outlineLevel="1">
      <c r="A10" t="s">
        <v>19</v>
      </c>
      <c r="B10" t="s">
        <v>65</v>
      </c>
      <c r="C10">
        <v>17.946999999999999</v>
      </c>
      <c r="D10">
        <f>C10 *1000</f>
        <v>17947</v>
      </c>
      <c r="E10">
        <f>D10*0.8</f>
        <v>14357.6</v>
      </c>
      <c r="F10">
        <f>D10-E10</f>
        <v>3589.3999999999996</v>
      </c>
      <c r="G10">
        <v>36.225000000000001</v>
      </c>
      <c r="H10" t="s">
        <v>57</v>
      </c>
      <c r="I10">
        <v>45.704999999999998</v>
      </c>
      <c r="J10">
        <f>I10*1000</f>
        <v>45705</v>
      </c>
      <c r="K10">
        <v>5.7</v>
      </c>
      <c r="L10">
        <v>345</v>
      </c>
      <c r="M10">
        <v>104.5</v>
      </c>
      <c r="N10">
        <v>73.599999999999994</v>
      </c>
      <c r="O10">
        <v>179.7</v>
      </c>
      <c r="P10">
        <v>3.21</v>
      </c>
      <c r="Q10">
        <v>19.100000000000001</v>
      </c>
      <c r="R10">
        <v>22</v>
      </c>
      <c r="S10" s="1">
        <v>41248</v>
      </c>
      <c r="T10">
        <v>141.14115000000001</v>
      </c>
    </row>
    <row r="11" spans="1:21" outlineLevel="1">
      <c r="A11" t="s">
        <v>19</v>
      </c>
      <c r="B11" t="s">
        <v>66</v>
      </c>
      <c r="C11">
        <v>32.298999999999999</v>
      </c>
      <c r="D11">
        <f>C11 *1000</f>
        <v>32299</v>
      </c>
      <c r="E11">
        <f>D11*0.8</f>
        <v>25839.200000000001</v>
      </c>
      <c r="F11">
        <f>D11-E11</f>
        <v>6459.7999999999993</v>
      </c>
      <c r="G11">
        <v>9.125</v>
      </c>
      <c r="H11" t="s">
        <v>57</v>
      </c>
      <c r="I11">
        <v>13.96</v>
      </c>
      <c r="J11">
        <f>I11*1000</f>
        <v>13960</v>
      </c>
      <c r="K11">
        <v>1.8</v>
      </c>
      <c r="L11">
        <v>120</v>
      </c>
      <c r="M11">
        <v>97.1</v>
      </c>
      <c r="N11">
        <v>66.7</v>
      </c>
      <c r="O11">
        <v>174.3</v>
      </c>
      <c r="P11">
        <v>2.3980000000000001</v>
      </c>
      <c r="Q11">
        <v>13.2</v>
      </c>
      <c r="R11">
        <v>33</v>
      </c>
      <c r="S11" s="1">
        <v>40856</v>
      </c>
      <c r="T11">
        <v>48.297636099999998</v>
      </c>
    </row>
    <row r="12" spans="1:21" outlineLevel="1">
      <c r="A12" t="s">
        <v>14</v>
      </c>
      <c r="B12" t="s">
        <v>67</v>
      </c>
      <c r="C12">
        <v>31.148</v>
      </c>
      <c r="D12">
        <f>C12 *1000</f>
        <v>31148</v>
      </c>
      <c r="E12">
        <f>D12*0.8</f>
        <v>24918.400000000001</v>
      </c>
      <c r="F12">
        <f>D12-E12</f>
        <v>6229.5999999999985</v>
      </c>
      <c r="G12">
        <v>13.725</v>
      </c>
      <c r="H12" t="s">
        <v>57</v>
      </c>
      <c r="I12">
        <v>22.245000000000001</v>
      </c>
      <c r="J12">
        <f>I12*1000</f>
        <v>22245</v>
      </c>
      <c r="K12">
        <v>2.7</v>
      </c>
      <c r="L12">
        <v>200</v>
      </c>
      <c r="M12">
        <v>113</v>
      </c>
      <c r="N12">
        <v>74.400000000000006</v>
      </c>
      <c r="O12">
        <v>209.1</v>
      </c>
      <c r="P12">
        <v>3.452</v>
      </c>
      <c r="Q12">
        <v>17</v>
      </c>
      <c r="R12">
        <v>26</v>
      </c>
      <c r="S12" s="1">
        <v>41066</v>
      </c>
      <c r="T12">
        <v>80.02378204</v>
      </c>
    </row>
    <row r="13" spans="1:21" outlineLevel="1">
      <c r="A13" t="s">
        <v>14</v>
      </c>
      <c r="B13" t="s">
        <v>68</v>
      </c>
      <c r="C13">
        <v>32.305999999999997</v>
      </c>
      <c r="D13">
        <f>C13 *1000</f>
        <v>32305.999999999996</v>
      </c>
      <c r="E13">
        <f>D13*0.8</f>
        <v>25844.799999999999</v>
      </c>
      <c r="F13">
        <f>D13-E13</f>
        <v>6461.1999999999971</v>
      </c>
      <c r="G13">
        <v>12.64</v>
      </c>
      <c r="H13" t="s">
        <v>57</v>
      </c>
      <c r="I13">
        <v>16.48</v>
      </c>
      <c r="J13">
        <f>I13*1000</f>
        <v>16480</v>
      </c>
      <c r="K13">
        <v>2</v>
      </c>
      <c r="L13">
        <v>132</v>
      </c>
      <c r="M13">
        <v>108</v>
      </c>
      <c r="N13">
        <v>71</v>
      </c>
      <c r="O13">
        <v>186</v>
      </c>
      <c r="P13">
        <v>2.911</v>
      </c>
      <c r="Q13">
        <v>16</v>
      </c>
      <c r="R13">
        <v>27</v>
      </c>
      <c r="S13" s="1">
        <v>40704</v>
      </c>
      <c r="T13">
        <v>53.566199869999998</v>
      </c>
    </row>
    <row r="14" spans="1:21" outlineLevel="1">
      <c r="A14" t="s">
        <v>14</v>
      </c>
      <c r="B14" t="s">
        <v>69</v>
      </c>
      <c r="C14">
        <v>13.462</v>
      </c>
      <c r="D14">
        <f>C14 *1000</f>
        <v>13462</v>
      </c>
      <c r="E14">
        <f>D14*0.8</f>
        <v>10769.6</v>
      </c>
      <c r="F14">
        <f>D14-E14</f>
        <v>2692.3999999999996</v>
      </c>
      <c r="G14">
        <v>17.324999999999999</v>
      </c>
      <c r="H14" t="s">
        <v>57</v>
      </c>
      <c r="I14">
        <v>28.34</v>
      </c>
      <c r="J14">
        <f>I14*1000</f>
        <v>28340</v>
      </c>
      <c r="K14">
        <v>3.5</v>
      </c>
      <c r="L14">
        <v>253</v>
      </c>
      <c r="M14">
        <v>113</v>
      </c>
      <c r="N14">
        <v>74.400000000000006</v>
      </c>
      <c r="O14">
        <v>207.7</v>
      </c>
      <c r="P14">
        <v>3.5640000000000001</v>
      </c>
      <c r="Q14">
        <v>17</v>
      </c>
      <c r="R14">
        <v>23</v>
      </c>
      <c r="S14" s="1">
        <v>41126</v>
      </c>
      <c r="T14">
        <v>101.3292807</v>
      </c>
    </row>
    <row r="15" spans="1:21" outlineLevel="1">
      <c r="A15" t="s">
        <v>10</v>
      </c>
      <c r="B15" t="s">
        <v>70</v>
      </c>
      <c r="C15">
        <v>76.034000000000006</v>
      </c>
      <c r="D15">
        <f>C15 *1000</f>
        <v>76034</v>
      </c>
      <c r="E15">
        <f>D15*0.8</f>
        <v>60827.200000000004</v>
      </c>
      <c r="F15">
        <f>D15-E15</f>
        <v>15206.799999999996</v>
      </c>
      <c r="G15">
        <v>7.75</v>
      </c>
      <c r="H15" t="s">
        <v>57</v>
      </c>
      <c r="I15">
        <v>12.64</v>
      </c>
      <c r="J15">
        <f>I15*1000</f>
        <v>12640</v>
      </c>
      <c r="K15">
        <v>2</v>
      </c>
      <c r="L15">
        <v>132</v>
      </c>
      <c r="M15">
        <v>105</v>
      </c>
      <c r="N15">
        <v>74.400000000000006</v>
      </c>
      <c r="O15">
        <v>174.4</v>
      </c>
      <c r="P15">
        <v>2.5670000000000002</v>
      </c>
      <c r="Q15">
        <v>12.5</v>
      </c>
      <c r="R15">
        <v>29</v>
      </c>
      <c r="S15" s="1">
        <v>40889</v>
      </c>
      <c r="T15">
        <v>52.084898750000001</v>
      </c>
    </row>
    <row r="16" spans="1:21" outlineLevel="1">
      <c r="A16" t="s">
        <v>10</v>
      </c>
      <c r="B16" t="s">
        <v>71</v>
      </c>
      <c r="C16">
        <v>4.734</v>
      </c>
      <c r="D16">
        <f>C16 *1000</f>
        <v>4734</v>
      </c>
      <c r="E16">
        <f>D16*0.8</f>
        <v>3787.2000000000003</v>
      </c>
      <c r="F16">
        <f>D16-E16</f>
        <v>946.79999999999973</v>
      </c>
      <c r="G16">
        <v>12.545</v>
      </c>
      <c r="H16" t="s">
        <v>57</v>
      </c>
      <c r="I16">
        <v>19.045000000000002</v>
      </c>
      <c r="J16">
        <f>I16*1000</f>
        <v>19045</v>
      </c>
      <c r="K16">
        <v>2.5</v>
      </c>
      <c r="L16">
        <v>163</v>
      </c>
      <c r="M16">
        <v>103.7</v>
      </c>
      <c r="N16">
        <v>69.099999999999994</v>
      </c>
      <c r="O16">
        <v>190.2</v>
      </c>
      <c r="P16">
        <v>2.879</v>
      </c>
      <c r="Q16">
        <v>15.9</v>
      </c>
      <c r="R16">
        <v>24</v>
      </c>
      <c r="S16" s="1">
        <v>40915</v>
      </c>
      <c r="T16">
        <v>65.650508340000002</v>
      </c>
    </row>
    <row r="17" spans="1:20" outlineLevel="1">
      <c r="A17" t="s">
        <v>10</v>
      </c>
      <c r="B17" t="s">
        <v>72</v>
      </c>
      <c r="C17">
        <v>0.91600000000000004</v>
      </c>
      <c r="D17">
        <f>C17 *1000</f>
        <v>916</v>
      </c>
      <c r="E17">
        <f>D17*0.8</f>
        <v>732.80000000000007</v>
      </c>
      <c r="F17">
        <f>D17-E17</f>
        <v>183.19999999999993</v>
      </c>
      <c r="G17">
        <v>58.47</v>
      </c>
      <c r="H17" t="s">
        <v>57</v>
      </c>
      <c r="I17">
        <v>69.724999999999994</v>
      </c>
      <c r="J17">
        <f>I17*1000</f>
        <v>69725</v>
      </c>
      <c r="K17">
        <v>8</v>
      </c>
      <c r="L17">
        <v>450</v>
      </c>
      <c r="M17">
        <v>96.2</v>
      </c>
      <c r="N17">
        <v>75.7</v>
      </c>
      <c r="O17">
        <v>176.7</v>
      </c>
      <c r="P17">
        <v>3.375</v>
      </c>
      <c r="Q17">
        <v>19</v>
      </c>
      <c r="R17">
        <v>16</v>
      </c>
      <c r="S17" s="1">
        <v>40732</v>
      </c>
      <c r="T17">
        <v>188.14432300000001</v>
      </c>
    </row>
    <row r="18" spans="1:20" outlineLevel="1">
      <c r="A18" t="s">
        <v>10</v>
      </c>
      <c r="B18" t="s">
        <v>73</v>
      </c>
      <c r="C18">
        <v>227.06100000000001</v>
      </c>
      <c r="D18">
        <f>C18 *1000</f>
        <v>227061</v>
      </c>
      <c r="E18">
        <f>D18*0.8</f>
        <v>181648.80000000002</v>
      </c>
      <c r="F18">
        <f>D18-E18</f>
        <v>45412.199999999983</v>
      </c>
      <c r="G18">
        <v>15.06</v>
      </c>
      <c r="H18" t="s">
        <v>74</v>
      </c>
      <c r="I18">
        <v>19.46</v>
      </c>
      <c r="J18">
        <f>I18*1000</f>
        <v>19460</v>
      </c>
      <c r="K18">
        <v>5.2</v>
      </c>
      <c r="L18">
        <v>230</v>
      </c>
      <c r="M18">
        <v>138.69999999999999</v>
      </c>
      <c r="N18">
        <v>79.3</v>
      </c>
      <c r="O18">
        <v>224.2</v>
      </c>
      <c r="P18">
        <v>4.47</v>
      </c>
      <c r="Q18">
        <v>26</v>
      </c>
      <c r="R18">
        <v>17</v>
      </c>
      <c r="S18" s="1">
        <v>41063</v>
      </c>
      <c r="T18">
        <v>90.211700050000005</v>
      </c>
    </row>
    <row r="19" spans="1:20" outlineLevel="1">
      <c r="A19" t="s">
        <v>10</v>
      </c>
      <c r="B19" t="s">
        <v>75</v>
      </c>
      <c r="C19">
        <v>16.766999999999999</v>
      </c>
      <c r="D19">
        <f>C19 *1000</f>
        <v>16767</v>
      </c>
      <c r="E19">
        <f>D19*0.8</f>
        <v>13413.6</v>
      </c>
      <c r="F19">
        <f>D19-E19</f>
        <v>3353.3999999999996</v>
      </c>
      <c r="G19">
        <v>15.51</v>
      </c>
      <c r="H19" t="s">
        <v>74</v>
      </c>
      <c r="I19">
        <v>21.315000000000001</v>
      </c>
      <c r="J19">
        <f>I19*1000</f>
        <v>21315</v>
      </c>
      <c r="K19">
        <v>3.9</v>
      </c>
      <c r="L19">
        <v>175</v>
      </c>
      <c r="M19">
        <v>109.6</v>
      </c>
      <c r="N19">
        <v>78.8</v>
      </c>
      <c r="O19">
        <v>192.6</v>
      </c>
      <c r="P19">
        <v>4.2450000000000001</v>
      </c>
      <c r="Q19">
        <v>32</v>
      </c>
      <c r="R19">
        <v>15</v>
      </c>
      <c r="S19" s="1">
        <v>41061</v>
      </c>
      <c r="T19">
        <v>71.135291609999996</v>
      </c>
    </row>
    <row r="20" spans="1:20" outlineLevel="1">
      <c r="A20" t="s">
        <v>10</v>
      </c>
      <c r="B20" t="s">
        <v>76</v>
      </c>
      <c r="C20">
        <v>181.749</v>
      </c>
      <c r="D20">
        <f>C20 *1000</f>
        <v>181749</v>
      </c>
      <c r="E20">
        <f>D20*0.8</f>
        <v>145399.20000000001</v>
      </c>
      <c r="F20">
        <f>D20-E20</f>
        <v>36349.799999999988</v>
      </c>
      <c r="G20">
        <v>12.025</v>
      </c>
      <c r="H20" t="s">
        <v>74</v>
      </c>
      <c r="I20">
        <v>19.565000000000001</v>
      </c>
      <c r="J20">
        <f>I20*1000</f>
        <v>19565</v>
      </c>
      <c r="K20">
        <v>2.4</v>
      </c>
      <c r="L20">
        <v>150</v>
      </c>
      <c r="M20">
        <v>113.3</v>
      </c>
      <c r="N20">
        <v>76.8</v>
      </c>
      <c r="O20">
        <v>186.3</v>
      </c>
      <c r="P20">
        <v>3.5329999999999999</v>
      </c>
      <c r="Q20">
        <v>20</v>
      </c>
      <c r="R20">
        <v>24</v>
      </c>
      <c r="S20" s="1">
        <v>40552</v>
      </c>
      <c r="T20">
        <v>61.227000310000001</v>
      </c>
    </row>
    <row r="21" spans="1:20" outlineLevel="1">
      <c r="A21" t="s">
        <v>15</v>
      </c>
      <c r="B21" t="s">
        <v>77</v>
      </c>
      <c r="C21">
        <v>12.855</v>
      </c>
      <c r="D21">
        <f>C21 *1000</f>
        <v>12855</v>
      </c>
      <c r="E21">
        <f>D21*0.8</f>
        <v>10284</v>
      </c>
      <c r="F21">
        <f>D21-E21</f>
        <v>2571</v>
      </c>
      <c r="G21">
        <v>17.524999999999999</v>
      </c>
      <c r="H21" t="s">
        <v>74</v>
      </c>
      <c r="I21">
        <v>26.6</v>
      </c>
      <c r="J21">
        <f>I21*1000</f>
        <v>26600</v>
      </c>
      <c r="K21">
        <v>3.2</v>
      </c>
      <c r="L21">
        <v>205</v>
      </c>
      <c r="M21">
        <v>106.4</v>
      </c>
      <c r="N21">
        <v>70.400000000000006</v>
      </c>
      <c r="O21">
        <v>178.2</v>
      </c>
      <c r="P21">
        <v>3.8570000000000002</v>
      </c>
      <c r="Q21">
        <v>21.1</v>
      </c>
      <c r="R21">
        <v>19</v>
      </c>
      <c r="S21" s="1">
        <v>41162</v>
      </c>
      <c r="T21">
        <v>83.602500800000001</v>
      </c>
    </row>
    <row r="22" spans="1:20" outlineLevel="1">
      <c r="A22" t="s">
        <v>15</v>
      </c>
      <c r="B22" t="s">
        <v>78</v>
      </c>
      <c r="C22">
        <v>76.028999999999996</v>
      </c>
      <c r="D22">
        <f>C22 *1000</f>
        <v>76029</v>
      </c>
      <c r="E22">
        <f>D22*0.8</f>
        <v>60823.200000000004</v>
      </c>
      <c r="F22">
        <f>D22-E22</f>
        <v>15205.799999999996</v>
      </c>
      <c r="G22">
        <v>19.489999999999998</v>
      </c>
      <c r="H22" t="s">
        <v>74</v>
      </c>
      <c r="I22">
        <v>26</v>
      </c>
      <c r="J22">
        <f>I22*1000</f>
        <v>26000</v>
      </c>
      <c r="K22">
        <v>3.5</v>
      </c>
      <c r="L22">
        <v>210</v>
      </c>
      <c r="M22">
        <v>118.1</v>
      </c>
      <c r="N22">
        <v>75.599999999999994</v>
      </c>
      <c r="O22">
        <v>201.2</v>
      </c>
      <c r="P22">
        <v>4.2880000000000003</v>
      </c>
      <c r="Q22">
        <v>20</v>
      </c>
      <c r="R22">
        <v>23</v>
      </c>
      <c r="S22" s="1">
        <v>41123</v>
      </c>
      <c r="T22">
        <v>85.217691340000002</v>
      </c>
    </row>
    <row r="23" spans="1:20" outlineLevel="1">
      <c r="A23" t="s">
        <v>26</v>
      </c>
      <c r="B23" t="s">
        <v>79</v>
      </c>
      <c r="C23">
        <v>41.183999999999997</v>
      </c>
      <c r="D23">
        <f>C23 *1000</f>
        <v>41184</v>
      </c>
      <c r="E23">
        <f>D23*0.8</f>
        <v>32947.200000000004</v>
      </c>
      <c r="F23">
        <f>D23-E23</f>
        <v>8236.7999999999956</v>
      </c>
      <c r="G23">
        <v>5.86</v>
      </c>
      <c r="H23" t="s">
        <v>57</v>
      </c>
      <c r="I23">
        <v>9.6989999999999998</v>
      </c>
      <c r="J23">
        <f>I23*1000</f>
        <v>9699</v>
      </c>
      <c r="K23">
        <v>1.5</v>
      </c>
      <c r="L23">
        <v>92</v>
      </c>
      <c r="M23">
        <v>96.1</v>
      </c>
      <c r="N23">
        <v>65.7</v>
      </c>
      <c r="O23">
        <v>166.7</v>
      </c>
      <c r="P23">
        <v>2.2400000000000002</v>
      </c>
      <c r="Q23">
        <v>11.9</v>
      </c>
      <c r="R23">
        <v>31</v>
      </c>
      <c r="S23" s="1">
        <v>41191</v>
      </c>
      <c r="T23">
        <v>36.672283579999998</v>
      </c>
    </row>
    <row r="24" spans="1:20" outlineLevel="1">
      <c r="A24" t="s">
        <v>11</v>
      </c>
      <c r="B24" t="s">
        <v>80</v>
      </c>
      <c r="C24">
        <v>55.557000000000002</v>
      </c>
      <c r="D24">
        <f>C24 *1000</f>
        <v>55557</v>
      </c>
      <c r="E24">
        <f>D24*0.8</f>
        <v>44445.600000000006</v>
      </c>
      <c r="F24">
        <f>D24-E24</f>
        <v>11111.399999999994</v>
      </c>
      <c r="G24">
        <v>13.475</v>
      </c>
      <c r="H24" t="s">
        <v>74</v>
      </c>
      <c r="I24">
        <v>14.46</v>
      </c>
      <c r="J24">
        <f>I24*1000</f>
        <v>14460</v>
      </c>
      <c r="K24">
        <v>2.5</v>
      </c>
      <c r="L24">
        <v>120</v>
      </c>
      <c r="M24">
        <v>93.4</v>
      </c>
      <c r="N24">
        <v>66.7</v>
      </c>
      <c r="O24">
        <v>152</v>
      </c>
      <c r="P24">
        <v>3.0449999999999999</v>
      </c>
      <c r="Q24">
        <v>19</v>
      </c>
      <c r="R24">
        <v>17</v>
      </c>
      <c r="S24" s="1">
        <v>41002</v>
      </c>
      <c r="T24">
        <v>48.672897910000003</v>
      </c>
    </row>
    <row r="25" spans="1:20" outlineLevel="1">
      <c r="A25" t="s">
        <v>11</v>
      </c>
      <c r="B25" t="s">
        <v>81</v>
      </c>
      <c r="C25">
        <v>80.555999999999997</v>
      </c>
      <c r="D25">
        <f>C25 *1000</f>
        <v>80556</v>
      </c>
      <c r="E25">
        <f>D25*0.8</f>
        <v>64444.800000000003</v>
      </c>
      <c r="F25">
        <f>D25-E25</f>
        <v>16111.199999999997</v>
      </c>
      <c r="G25">
        <v>13.775</v>
      </c>
      <c r="H25" t="s">
        <v>74</v>
      </c>
      <c r="I25">
        <v>21.62</v>
      </c>
      <c r="J25">
        <f>I25*1000</f>
        <v>21620</v>
      </c>
      <c r="K25">
        <v>4</v>
      </c>
      <c r="L25">
        <v>190</v>
      </c>
      <c r="M25">
        <v>101.4</v>
      </c>
      <c r="N25">
        <v>69.400000000000006</v>
      </c>
      <c r="O25">
        <v>167.5</v>
      </c>
      <c r="P25">
        <v>3.194</v>
      </c>
      <c r="Q25">
        <v>20</v>
      </c>
      <c r="R25">
        <v>20</v>
      </c>
      <c r="S25" s="1">
        <v>41039</v>
      </c>
      <c r="T25">
        <v>76.584439619999998</v>
      </c>
    </row>
    <row r="26" spans="1:20" outlineLevel="1">
      <c r="A26" t="s">
        <v>11</v>
      </c>
      <c r="B26" t="s">
        <v>82</v>
      </c>
      <c r="C26">
        <v>157.04</v>
      </c>
      <c r="D26">
        <f>C26 *1000</f>
        <v>157040</v>
      </c>
      <c r="E26">
        <f>D26*0.8</f>
        <v>125632</v>
      </c>
      <c r="F26">
        <f>D26-E26</f>
        <v>31408</v>
      </c>
      <c r="G26">
        <v>18.809999999999999</v>
      </c>
      <c r="H26" t="s">
        <v>74</v>
      </c>
      <c r="I26">
        <v>26.895</v>
      </c>
      <c r="J26">
        <f>I26*1000</f>
        <v>26895</v>
      </c>
      <c r="K26">
        <v>4</v>
      </c>
      <c r="L26">
        <v>195</v>
      </c>
      <c r="M26">
        <v>105.9</v>
      </c>
      <c r="N26">
        <v>72.3</v>
      </c>
      <c r="O26">
        <v>181.5</v>
      </c>
      <c r="P26">
        <v>3.88</v>
      </c>
      <c r="Q26">
        <v>20.5</v>
      </c>
      <c r="R26">
        <v>19</v>
      </c>
      <c r="S26" s="1">
        <v>40828</v>
      </c>
      <c r="T26">
        <v>80.387779120000005</v>
      </c>
    </row>
    <row r="27" spans="1:20" outlineLevel="1">
      <c r="A27" t="s">
        <v>18</v>
      </c>
      <c r="B27" t="s">
        <v>83</v>
      </c>
      <c r="C27">
        <v>24.071999999999999</v>
      </c>
      <c r="D27">
        <f>C27 *1000</f>
        <v>24072</v>
      </c>
      <c r="E27">
        <f>D27*0.8</f>
        <v>19257.600000000002</v>
      </c>
      <c r="F27">
        <f>D27-E27</f>
        <v>4814.3999999999978</v>
      </c>
      <c r="G27">
        <v>26.975000000000001</v>
      </c>
      <c r="H27" t="s">
        <v>57</v>
      </c>
      <c r="I27">
        <v>31.504999999999999</v>
      </c>
      <c r="J27">
        <f>I27*1000</f>
        <v>31505</v>
      </c>
      <c r="K27">
        <v>3</v>
      </c>
      <c r="L27">
        <v>210</v>
      </c>
      <c r="M27">
        <v>105.1</v>
      </c>
      <c r="N27">
        <v>70.5</v>
      </c>
      <c r="O27">
        <v>190.2</v>
      </c>
      <c r="P27">
        <v>3.3730000000000002</v>
      </c>
      <c r="Q27">
        <v>18.5</v>
      </c>
      <c r="R27">
        <v>23</v>
      </c>
      <c r="S27" s="1">
        <v>41159</v>
      </c>
      <c r="T27">
        <v>87.211001039999999</v>
      </c>
    </row>
    <row r="28" spans="1:20" outlineLevel="1">
      <c r="A28" t="s">
        <v>18</v>
      </c>
      <c r="B28" t="s">
        <v>84</v>
      </c>
      <c r="C28">
        <v>12.698</v>
      </c>
      <c r="D28">
        <f>C28 *1000</f>
        <v>12698</v>
      </c>
      <c r="E28">
        <f>D28*0.8</f>
        <v>10158.400000000001</v>
      </c>
      <c r="F28">
        <f>D28-E28</f>
        <v>2539.5999999999985</v>
      </c>
      <c r="G28">
        <v>32.075000000000003</v>
      </c>
      <c r="H28" t="s">
        <v>57</v>
      </c>
      <c r="I28">
        <v>37.805</v>
      </c>
      <c r="J28">
        <f>I28*1000</f>
        <v>37805</v>
      </c>
      <c r="K28">
        <v>3</v>
      </c>
      <c r="L28">
        <v>225</v>
      </c>
      <c r="M28">
        <v>110.2</v>
      </c>
      <c r="N28">
        <v>70.900000000000006</v>
      </c>
      <c r="O28">
        <v>189.2</v>
      </c>
      <c r="P28">
        <v>3.6379999999999999</v>
      </c>
      <c r="Q28">
        <v>19.8</v>
      </c>
      <c r="R28">
        <v>23</v>
      </c>
      <c r="S28" s="1">
        <v>41187</v>
      </c>
      <c r="T28">
        <v>94.946698400000002</v>
      </c>
    </row>
    <row r="29" spans="1:20" outlineLevel="1">
      <c r="A29" t="s">
        <v>17</v>
      </c>
      <c r="B29" t="s">
        <v>85</v>
      </c>
      <c r="C29">
        <v>13.798</v>
      </c>
      <c r="D29">
        <f>C29 *1000</f>
        <v>13798</v>
      </c>
      <c r="E29">
        <f>D29*0.8</f>
        <v>11038.400000000001</v>
      </c>
      <c r="F29">
        <f>D29-E29</f>
        <v>2759.5999999999985</v>
      </c>
      <c r="G29">
        <v>20.524999999999999</v>
      </c>
      <c r="H29" t="s">
        <v>57</v>
      </c>
      <c r="I29">
        <v>39.08</v>
      </c>
      <c r="J29">
        <f>I29*1000</f>
        <v>39080</v>
      </c>
      <c r="K29">
        <v>4.5999999999999996</v>
      </c>
      <c r="L29">
        <v>275</v>
      </c>
      <c r="M29">
        <v>109</v>
      </c>
      <c r="N29">
        <v>73.599999999999994</v>
      </c>
      <c r="O29">
        <v>208.5</v>
      </c>
      <c r="P29">
        <v>3.8679999999999999</v>
      </c>
      <c r="Q29">
        <v>20</v>
      </c>
      <c r="R29">
        <v>22</v>
      </c>
      <c r="S29" s="1">
        <v>40976</v>
      </c>
      <c r="T29">
        <v>113.5402069</v>
      </c>
    </row>
    <row r="30" spans="1:20" outlineLevel="1">
      <c r="A30" t="s">
        <v>17</v>
      </c>
      <c r="B30" t="s">
        <v>86</v>
      </c>
      <c r="C30">
        <v>48.911000000000001</v>
      </c>
      <c r="D30">
        <f>C30 *1000</f>
        <v>48911</v>
      </c>
      <c r="E30">
        <f>D30*0.8</f>
        <v>39128.800000000003</v>
      </c>
      <c r="F30">
        <f>D30-E30</f>
        <v>9782.1999999999971</v>
      </c>
      <c r="G30">
        <v>21.725000000000001</v>
      </c>
      <c r="H30" t="s">
        <v>57</v>
      </c>
      <c r="I30">
        <v>43.33</v>
      </c>
      <c r="J30">
        <f>I30*1000</f>
        <v>43330</v>
      </c>
      <c r="K30">
        <v>4.5999999999999996</v>
      </c>
      <c r="L30">
        <v>215</v>
      </c>
      <c r="M30">
        <v>117.7</v>
      </c>
      <c r="N30">
        <v>78.2</v>
      </c>
      <c r="O30">
        <v>215.3</v>
      </c>
      <c r="P30">
        <v>4.1210000000000004</v>
      </c>
      <c r="Q30">
        <v>19</v>
      </c>
      <c r="R30">
        <v>21</v>
      </c>
      <c r="S30" s="1">
        <v>41005</v>
      </c>
      <c r="T30">
        <v>93.957916900000001</v>
      </c>
    </row>
    <row r="31" spans="1:20" outlineLevel="1">
      <c r="A31" t="s">
        <v>29</v>
      </c>
      <c r="B31" t="s">
        <v>87</v>
      </c>
      <c r="C31">
        <v>27.602</v>
      </c>
      <c r="D31">
        <f>C31 *1000</f>
        <v>27602</v>
      </c>
      <c r="E31">
        <f>D31*0.8</f>
        <v>22081.600000000002</v>
      </c>
      <c r="F31">
        <f>D31-E31</f>
        <v>5520.3999999999978</v>
      </c>
      <c r="G31">
        <v>41.45</v>
      </c>
      <c r="H31" t="s">
        <v>57</v>
      </c>
      <c r="I31">
        <v>49.9</v>
      </c>
      <c r="J31">
        <f>I31*1000</f>
        <v>49900</v>
      </c>
      <c r="K31">
        <v>3.2</v>
      </c>
      <c r="L31">
        <v>221</v>
      </c>
      <c r="M31">
        <v>111.5</v>
      </c>
      <c r="N31">
        <v>70.8</v>
      </c>
      <c r="O31">
        <v>189.4</v>
      </c>
      <c r="P31">
        <v>3.823</v>
      </c>
      <c r="Q31">
        <v>21.1</v>
      </c>
      <c r="R31">
        <v>25</v>
      </c>
      <c r="S31" s="1">
        <v>40884</v>
      </c>
      <c r="T31">
        <v>98.249737499999995</v>
      </c>
    </row>
    <row r="32" spans="1:20" outlineLevel="1">
      <c r="A32" t="s">
        <v>12</v>
      </c>
      <c r="B32" t="s">
        <v>88</v>
      </c>
      <c r="C32">
        <v>88.093999999999994</v>
      </c>
      <c r="D32">
        <f>C32 *1000</f>
        <v>88094</v>
      </c>
      <c r="E32">
        <f>D32*0.8</f>
        <v>70475.199999999997</v>
      </c>
      <c r="F32">
        <f>D32-E32</f>
        <v>17618.800000000003</v>
      </c>
      <c r="G32">
        <v>11.295</v>
      </c>
      <c r="H32" t="s">
        <v>57</v>
      </c>
      <c r="I32">
        <v>20.39</v>
      </c>
      <c r="J32">
        <f>I32*1000</f>
        <v>20390</v>
      </c>
      <c r="K32">
        <v>2.4</v>
      </c>
      <c r="L32">
        <v>155</v>
      </c>
      <c r="M32">
        <v>103.1</v>
      </c>
      <c r="N32">
        <v>69.099999999999994</v>
      </c>
      <c r="O32">
        <v>183.5</v>
      </c>
      <c r="P32">
        <v>3.012</v>
      </c>
      <c r="Q32">
        <v>15.9</v>
      </c>
      <c r="R32">
        <v>25</v>
      </c>
      <c r="S32" s="1">
        <v>40582</v>
      </c>
      <c r="T32">
        <v>63.313727829999998</v>
      </c>
    </row>
    <row r="33" spans="1:20" outlineLevel="1">
      <c r="A33" t="s">
        <v>12</v>
      </c>
      <c r="B33" t="s">
        <v>89</v>
      </c>
      <c r="C33">
        <v>79.852999999999994</v>
      </c>
      <c r="D33">
        <f>C33 *1000</f>
        <v>79853</v>
      </c>
      <c r="E33">
        <f>D33*0.8</f>
        <v>63882.400000000001</v>
      </c>
      <c r="F33">
        <f>D33-E33</f>
        <v>15970.599999999999</v>
      </c>
      <c r="G33">
        <v>15.125</v>
      </c>
      <c r="H33" t="s">
        <v>57</v>
      </c>
      <c r="I33">
        <v>26.248999999999999</v>
      </c>
      <c r="J33">
        <f>I33*1000</f>
        <v>26249</v>
      </c>
      <c r="K33">
        <v>3</v>
      </c>
      <c r="L33">
        <v>222</v>
      </c>
      <c r="M33">
        <v>108.3</v>
      </c>
      <c r="N33">
        <v>70.3</v>
      </c>
      <c r="O33">
        <v>190.5</v>
      </c>
      <c r="P33">
        <v>3.294</v>
      </c>
      <c r="Q33">
        <v>18.5</v>
      </c>
      <c r="R33">
        <v>25</v>
      </c>
      <c r="S33" s="1">
        <v>40699</v>
      </c>
      <c r="T33">
        <v>89.427820310000001</v>
      </c>
    </row>
    <row r="34" spans="1:20" outlineLevel="1">
      <c r="A34" t="s">
        <v>12</v>
      </c>
      <c r="B34" t="s">
        <v>90</v>
      </c>
      <c r="C34">
        <v>27.308</v>
      </c>
      <c r="D34">
        <f>C34 *1000</f>
        <v>27308</v>
      </c>
      <c r="E34">
        <f>D34*0.8</f>
        <v>21846.400000000001</v>
      </c>
      <c r="F34">
        <f>D34-E34</f>
        <v>5461.5999999999985</v>
      </c>
      <c r="G34">
        <v>15.38</v>
      </c>
      <c r="H34" t="s">
        <v>74</v>
      </c>
      <c r="I34">
        <v>26.399000000000001</v>
      </c>
      <c r="J34">
        <f>I34*1000</f>
        <v>26399</v>
      </c>
      <c r="K34">
        <v>3.3</v>
      </c>
      <c r="L34">
        <v>170</v>
      </c>
      <c r="M34">
        <v>112.2</v>
      </c>
      <c r="N34">
        <v>74.900000000000006</v>
      </c>
      <c r="O34">
        <v>194.8</v>
      </c>
      <c r="P34">
        <v>3.9910000000000001</v>
      </c>
      <c r="Q34">
        <v>20</v>
      </c>
      <c r="R34">
        <v>21</v>
      </c>
      <c r="S34" s="1">
        <v>40727</v>
      </c>
      <c r="T34">
        <v>71.171664129999996</v>
      </c>
    </row>
    <row r="35" spans="1:20" outlineLevel="1">
      <c r="A35" t="s">
        <v>28</v>
      </c>
      <c r="B35" t="s">
        <v>91</v>
      </c>
      <c r="C35">
        <v>1.8660000000000001</v>
      </c>
      <c r="D35">
        <f>C35 *1000</f>
        <v>1866</v>
      </c>
      <c r="E35">
        <f>D35*0.8</f>
        <v>1492.8000000000002</v>
      </c>
      <c r="F35">
        <f>D35-E35</f>
        <v>373.19999999999982</v>
      </c>
      <c r="G35">
        <v>67.55</v>
      </c>
      <c r="H35" t="s">
        <v>57</v>
      </c>
      <c r="I35">
        <v>74.97</v>
      </c>
      <c r="J35">
        <f>I35*1000</f>
        <v>74970</v>
      </c>
      <c r="K35">
        <v>3.4</v>
      </c>
      <c r="L35">
        <v>300</v>
      </c>
      <c r="M35">
        <v>92.6</v>
      </c>
      <c r="N35">
        <v>69.5</v>
      </c>
      <c r="O35">
        <v>174.5</v>
      </c>
      <c r="P35">
        <v>3.0750000000000002</v>
      </c>
      <c r="Q35">
        <v>17</v>
      </c>
      <c r="R35">
        <v>23</v>
      </c>
      <c r="S35" s="1">
        <v>40854</v>
      </c>
      <c r="T35">
        <v>135.91470960000001</v>
      </c>
    </row>
    <row r="36" spans="1:20" outlineLevel="1">
      <c r="A36" t="s">
        <v>9</v>
      </c>
      <c r="B36" t="s">
        <v>92</v>
      </c>
      <c r="C36">
        <v>142.535</v>
      </c>
      <c r="D36">
        <f>C36 *1000</f>
        <v>142535</v>
      </c>
      <c r="E36">
        <f>D36*0.8</f>
        <v>114028</v>
      </c>
      <c r="F36">
        <f>D36-E36</f>
        <v>28507</v>
      </c>
      <c r="G36">
        <v>10.025</v>
      </c>
      <c r="H36" t="s">
        <v>57</v>
      </c>
      <c r="I36">
        <v>13.108000000000001</v>
      </c>
      <c r="J36">
        <f>I36*1000</f>
        <v>13108</v>
      </c>
      <c r="K36">
        <v>1.8</v>
      </c>
      <c r="L36">
        <v>120</v>
      </c>
      <c r="M36">
        <v>97</v>
      </c>
      <c r="N36">
        <v>66.7</v>
      </c>
      <c r="O36">
        <v>174</v>
      </c>
      <c r="P36">
        <v>2.42</v>
      </c>
      <c r="Q36">
        <v>13.2</v>
      </c>
      <c r="R36">
        <v>33</v>
      </c>
      <c r="S36" s="1">
        <v>40851</v>
      </c>
      <c r="T36">
        <v>47.96897242</v>
      </c>
    </row>
    <row r="37" spans="1:20" outlineLevel="1">
      <c r="A37" t="s">
        <v>9</v>
      </c>
      <c r="B37" t="s">
        <v>93</v>
      </c>
      <c r="C37">
        <v>247.994</v>
      </c>
      <c r="D37">
        <f>C37 *1000</f>
        <v>247994</v>
      </c>
      <c r="E37">
        <f>D37*0.8</f>
        <v>198395.2</v>
      </c>
      <c r="F37">
        <f>D37-E37</f>
        <v>49598.799999999988</v>
      </c>
      <c r="G37">
        <v>13.244999999999999</v>
      </c>
      <c r="H37" t="s">
        <v>57</v>
      </c>
      <c r="I37">
        <v>17.518000000000001</v>
      </c>
      <c r="J37">
        <f>I37*1000</f>
        <v>17518</v>
      </c>
      <c r="K37">
        <v>2.2000000000000002</v>
      </c>
      <c r="L37">
        <v>133</v>
      </c>
      <c r="M37">
        <v>105.2</v>
      </c>
      <c r="N37">
        <v>70.099999999999994</v>
      </c>
      <c r="O37">
        <v>188.5</v>
      </c>
      <c r="P37">
        <v>2.9980000000000002</v>
      </c>
      <c r="Q37">
        <v>18.5</v>
      </c>
      <c r="R37">
        <v>27</v>
      </c>
      <c r="S37" s="1">
        <v>40818</v>
      </c>
      <c r="T37">
        <v>54.372419649999998</v>
      </c>
    </row>
    <row r="38" spans="1:20" outlineLevel="1">
      <c r="A38" t="s">
        <v>9</v>
      </c>
      <c r="B38" t="s">
        <v>94</v>
      </c>
      <c r="C38">
        <v>84.087000000000003</v>
      </c>
      <c r="D38">
        <f>C38 *1000</f>
        <v>84087</v>
      </c>
      <c r="E38">
        <f>D38*0.8</f>
        <v>67269.600000000006</v>
      </c>
      <c r="F38">
        <f>D38-E38</f>
        <v>16817.399999999994</v>
      </c>
      <c r="G38">
        <v>9.5749999999999993</v>
      </c>
      <c r="H38" t="s">
        <v>74</v>
      </c>
      <c r="I38">
        <v>11.528</v>
      </c>
      <c r="J38">
        <f>I38*1000</f>
        <v>11528</v>
      </c>
      <c r="K38">
        <v>2.4</v>
      </c>
      <c r="L38">
        <v>142</v>
      </c>
      <c r="M38">
        <v>103.3</v>
      </c>
      <c r="N38">
        <v>66.5</v>
      </c>
      <c r="O38">
        <v>178.7</v>
      </c>
      <c r="P38">
        <v>2.58</v>
      </c>
      <c r="Q38">
        <v>15.1</v>
      </c>
      <c r="R38">
        <v>23</v>
      </c>
      <c r="S38" s="1">
        <v>40551</v>
      </c>
      <c r="T38">
        <v>55.297116580000001</v>
      </c>
    </row>
    <row r="39" spans="1:20" outlineLevel="1">
      <c r="A39" t="s">
        <v>9</v>
      </c>
      <c r="B39" t="s">
        <v>95</v>
      </c>
      <c r="C39">
        <v>25.106000000000002</v>
      </c>
      <c r="D39">
        <f>C39 *1000</f>
        <v>25106</v>
      </c>
      <c r="E39">
        <f>D39*0.8</f>
        <v>20084.800000000003</v>
      </c>
      <c r="F39">
        <f>D39-E39</f>
        <v>5021.1999999999971</v>
      </c>
      <c r="G39">
        <v>13.324999999999999</v>
      </c>
      <c r="H39" t="s">
        <v>74</v>
      </c>
      <c r="I39">
        <v>16.888000000000002</v>
      </c>
      <c r="J39">
        <f>I39*1000</f>
        <v>16888</v>
      </c>
      <c r="K39">
        <v>2</v>
      </c>
      <c r="L39">
        <v>127</v>
      </c>
      <c r="M39">
        <v>94.9</v>
      </c>
      <c r="N39">
        <v>66.7</v>
      </c>
      <c r="O39">
        <v>163.80000000000001</v>
      </c>
      <c r="P39">
        <v>2.6680000000000001</v>
      </c>
      <c r="Q39">
        <v>15.3</v>
      </c>
      <c r="R39">
        <v>27</v>
      </c>
      <c r="S39" s="1">
        <v>40699</v>
      </c>
      <c r="T39">
        <v>51.955108869999997</v>
      </c>
    </row>
    <row r="40" spans="1:20" outlineLevel="1">
      <c r="A40" t="s">
        <v>9</v>
      </c>
      <c r="B40" t="s">
        <v>96</v>
      </c>
      <c r="C40">
        <v>68.411000000000001</v>
      </c>
      <c r="D40">
        <f>C40 *1000</f>
        <v>68411</v>
      </c>
      <c r="E40">
        <f>D40*0.8</f>
        <v>54728.800000000003</v>
      </c>
      <c r="F40">
        <f>D40-E40</f>
        <v>13682.199999999997</v>
      </c>
      <c r="G40">
        <v>19.425000000000001</v>
      </c>
      <c r="H40" t="s">
        <v>74</v>
      </c>
      <c r="I40">
        <v>22.288</v>
      </c>
      <c r="J40">
        <f>I40*1000</f>
        <v>22288</v>
      </c>
      <c r="K40">
        <v>2.7</v>
      </c>
      <c r="L40">
        <v>150</v>
      </c>
      <c r="M40">
        <v>105.3</v>
      </c>
      <c r="N40">
        <v>66.5</v>
      </c>
      <c r="O40">
        <v>183.3</v>
      </c>
      <c r="P40">
        <v>3.44</v>
      </c>
      <c r="Q40">
        <v>18.5</v>
      </c>
      <c r="R40">
        <v>23</v>
      </c>
      <c r="S40" s="1">
        <v>40727</v>
      </c>
      <c r="T40">
        <v>62.35557713</v>
      </c>
    </row>
    <row r="41" spans="1:20" outlineLevel="1">
      <c r="A41" t="s">
        <v>31</v>
      </c>
      <c r="B41" t="s">
        <v>97</v>
      </c>
      <c r="C41">
        <v>5.5960000000000001</v>
      </c>
      <c r="D41">
        <f>C41 *1000</f>
        <v>5596</v>
      </c>
      <c r="E41">
        <f>D41*0.8</f>
        <v>4476.8</v>
      </c>
      <c r="F41">
        <f>D41-E41</f>
        <v>1119.1999999999998</v>
      </c>
      <c r="G41">
        <v>13.76</v>
      </c>
      <c r="H41" t="s">
        <v>57</v>
      </c>
      <c r="I41">
        <v>17.5</v>
      </c>
      <c r="J41">
        <f>I41*1000</f>
        <v>17500</v>
      </c>
      <c r="K41">
        <v>2</v>
      </c>
      <c r="L41">
        <v>115</v>
      </c>
      <c r="M41">
        <v>98.9</v>
      </c>
      <c r="N41">
        <v>68.3</v>
      </c>
      <c r="O41">
        <v>163.30000000000001</v>
      </c>
      <c r="P41">
        <v>2.762</v>
      </c>
      <c r="Q41">
        <v>14.6</v>
      </c>
      <c r="R41">
        <v>26</v>
      </c>
      <c r="S41" s="1">
        <v>40547</v>
      </c>
      <c r="T41">
        <v>47.946841059999997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2024-08-08T17:46:03Z</dcterms:created>
  <dcterms:modified xsi:type="dcterms:W3CDTF">2024-08-09T19:44:50Z</dcterms:modified>
  <cp:category/>
  <cp:contentStatus/>
</cp:coreProperties>
</file>