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1"/>
  </bookViews>
  <sheets>
    <sheet name="RMA_puls" sheetId="1" r:id="rId1"/>
    <sheet name="RMA_hr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8" i="2" l="1"/>
  <c r="I27" i="2"/>
  <c r="F29" i="2"/>
  <c r="F28" i="2"/>
  <c r="F27" i="2"/>
  <c r="C27" i="2"/>
  <c r="C29" i="2"/>
  <c r="C28" i="2"/>
  <c r="H32" i="2"/>
  <c r="G32" i="2"/>
  <c r="F32" i="2"/>
  <c r="E32" i="2"/>
  <c r="D32" i="2"/>
  <c r="C32" i="2"/>
  <c r="B32" i="2"/>
  <c r="A32" i="2"/>
  <c r="J23" i="2"/>
  <c r="I23" i="2"/>
  <c r="H23" i="2"/>
  <c r="G23" i="2"/>
  <c r="F23" i="2"/>
  <c r="E23" i="2"/>
  <c r="D23" i="2"/>
  <c r="C23" i="2"/>
  <c r="B23" i="2"/>
  <c r="J7" i="2"/>
  <c r="J8" i="2"/>
  <c r="J9" i="2"/>
  <c r="J10" i="2"/>
  <c r="J11" i="2"/>
  <c r="J12" i="2"/>
  <c r="J13" i="2"/>
  <c r="J14" i="2"/>
  <c r="J15" i="2"/>
  <c r="J16" i="2"/>
  <c r="J17" i="2"/>
  <c r="J18" i="2"/>
  <c r="L27" i="2"/>
  <c r="J22" i="2"/>
  <c r="J21" i="2"/>
  <c r="J20" i="2"/>
  <c r="J19" i="2"/>
  <c r="J6" i="2"/>
  <c r="J5" i="2"/>
  <c r="J4" i="2"/>
  <c r="J3" i="2"/>
  <c r="L26" i="1" l="1"/>
  <c r="L25" i="1"/>
  <c r="B30" i="1"/>
  <c r="J4" i="1"/>
  <c r="J21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C21" i="1"/>
  <c r="D21" i="1"/>
  <c r="C30" i="1" s="1"/>
  <c r="E21" i="1"/>
  <c r="D30" i="1" s="1"/>
  <c r="F21" i="1"/>
  <c r="E30" i="1" s="1"/>
  <c r="G21" i="1"/>
  <c r="F30" i="1" s="1"/>
  <c r="H21" i="1"/>
  <c r="G30" i="1" s="1"/>
  <c r="I21" i="1"/>
  <c r="H30" i="1" s="1"/>
  <c r="B21" i="1"/>
  <c r="C25" i="1" l="1"/>
  <c r="F26" i="1" s="1"/>
  <c r="C27" i="1"/>
  <c r="A30" i="1"/>
  <c r="C26" i="1" s="1"/>
  <c r="F25" i="1" s="1"/>
  <c r="F27" i="1" s="1"/>
  <c r="I28" i="2" l="1"/>
  <c r="I26" i="1"/>
  <c r="I25" i="1"/>
</calcChain>
</file>

<file path=xl/sharedStrings.xml><?xml version="1.0" encoding="utf-8"?>
<sst xmlns="http://schemas.openxmlformats.org/spreadsheetml/2006/main" count="60" uniqueCount="31">
  <si>
    <t>Subjekt</t>
  </si>
  <si>
    <t>Průměr</t>
  </si>
  <si>
    <t>Není statisticky významný rozdíl mezi středními hodnotami v obou skupinách.</t>
  </si>
  <si>
    <t>H1: střední hodnoty sledované náhodné veličiny jsou v některých skupinách rozdílné.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</si>
  <si>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</si>
  <si>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</si>
  <si>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</si>
  <si>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</si>
  <si>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</si>
  <si>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</si>
  <si>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</si>
  <si>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</si>
  <si>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H0: střední hodnoty sledované náhodné veličiny jsou ve všech skupinách stejné (tj. bez statisticky významných rozdílů).</t>
  </si>
  <si>
    <t>Ss_subjects</t>
  </si>
  <si>
    <t>Ss_w</t>
  </si>
  <si>
    <t>Ss_time</t>
  </si>
  <si>
    <t>Ss_w tmp - mezivýpočty</t>
  </si>
  <si>
    <t>Ss_error</t>
  </si>
  <si>
    <t>Ms_time</t>
  </si>
  <si>
    <t>Ms_error</t>
  </si>
  <si>
    <t>F-statistic</t>
  </si>
  <si>
    <t>P-value</t>
  </si>
  <si>
    <t>df_time</t>
  </si>
  <si>
    <t>df_error</t>
  </si>
  <si>
    <t>F(7,119)</t>
  </si>
  <si>
    <t>Puls</t>
  </si>
  <si>
    <t>F(7,133)</t>
  </si>
  <si>
    <t>alfa</t>
  </si>
  <si>
    <t>F critical value - alfa</t>
  </si>
  <si>
    <t>0,8829  &lt; 2,0791 = H0 není zamítnuta</t>
  </si>
  <si>
    <t>2,0831  &lt; 2,0874 = H0 není zamítnuta (F hodnota je ale blízká kritické hodnotě)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</si>
</sst>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6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2" fillId="4" borderId="24" xfId="3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4" borderId="14" xfId="3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9" xfId="3" applyBorder="1" applyAlignment="1">
      <alignment horizontal="center" vertical="center"/>
    </xf>
    <xf numFmtId="0" fontId="2" fillId="4" borderId="17" xfId="3" applyBorder="1" applyAlignment="1">
      <alignment horizontal="center" vertical="center"/>
    </xf>
    <xf numFmtId="0" fontId="2" fillId="4" borderId="18" xfId="3" applyBorder="1" applyAlignment="1">
      <alignment horizontal="center" vertical="center"/>
    </xf>
    <xf numFmtId="0" fontId="2" fillId="4" borderId="22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2" fontId="1" fillId="3" borderId="12" xfId="2" applyNumberFormat="1" applyBorder="1"/>
    <xf numFmtId="2" fontId="1" fillId="3" borderId="17" xfId="2" applyNumberFormat="1" applyBorder="1"/>
    <xf numFmtId="2" fontId="2" fillId="2" borderId="1" xfId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2" borderId="27" xfId="1" applyBorder="1"/>
    <xf numFmtId="2" fontId="2" fillId="2" borderId="38" xfId="1" applyNumberFormat="1" applyBorder="1"/>
    <xf numFmtId="2" fontId="2" fillId="2" borderId="39" xfId="1" applyNumberFormat="1" applyBorder="1"/>
    <xf numFmtId="2" fontId="2" fillId="2" borderId="40" xfId="1" applyNumberFormat="1" applyBorder="1"/>
    <xf numFmtId="2" fontId="2" fillId="2" borderId="41" xfId="1" applyNumberFormat="1" applyBorder="1"/>
    <xf numFmtId="2" fontId="2" fillId="2" borderId="21" xfId="1" applyNumberFormat="1" applyBorder="1"/>
    <xf numFmtId="2" fontId="2" fillId="2" borderId="42" xfId="1" applyNumberFormat="1" applyBorder="1"/>
    <xf numFmtId="164" fontId="2" fillId="2" borderId="21" xfId="1" applyNumberFormat="1" applyBorder="1"/>
    <xf numFmtId="0" fontId="2" fillId="2" borderId="44" xfId="1" applyBorder="1"/>
    <xf numFmtId="0" fontId="2" fillId="2" borderId="42" xfId="1" applyBorder="1"/>
    <xf numFmtId="0" fontId="0" fillId="3" borderId="2" xfId="2" applyFont="1" applyBorder="1" applyAlignment="1">
      <alignment horizontal="left"/>
    </xf>
    <xf numFmtId="0" fontId="1" fillId="3" borderId="3" xfId="2" applyBorder="1" applyAlignment="1">
      <alignment horizontal="left"/>
    </xf>
    <xf numFmtId="0" fontId="1" fillId="3" borderId="4" xfId="2" applyBorder="1" applyAlignment="1">
      <alignment horizontal="left"/>
    </xf>
    <xf numFmtId="0" fontId="1" fillId="3" borderId="5" xfId="2" applyBorder="1" applyAlignment="1">
      <alignment horizontal="left"/>
    </xf>
    <xf numFmtId="0" fontId="1" fillId="3" borderId="6" xfId="2" applyBorder="1" applyAlignment="1">
      <alignment horizontal="left"/>
    </xf>
    <xf numFmtId="0" fontId="1" fillId="3" borderId="7" xfId="2" applyBorder="1" applyAlignment="1">
      <alignment horizontal="left"/>
    </xf>
    <xf numFmtId="0" fontId="0" fillId="0" borderId="0" xfId="0" applyAlignment="1">
      <alignment horizontal="left"/>
    </xf>
    <xf numFmtId="0" fontId="2" fillId="4" borderId="34" xfId="3" applyBorder="1" applyAlignment="1">
      <alignment horizontal="center"/>
    </xf>
    <xf numFmtId="0" fontId="2" fillId="4" borderId="8" xfId="3" applyBorder="1" applyAlignment="1">
      <alignment horizontal="center"/>
    </xf>
    <xf numFmtId="0" fontId="2" fillId="4" borderId="28" xfId="3" applyBorder="1" applyAlignment="1">
      <alignment horizontal="center"/>
    </xf>
    <xf numFmtId="0" fontId="2" fillId="4" borderId="29" xfId="3" applyBorder="1" applyAlignment="1">
      <alignment horizontal="center"/>
    </xf>
    <xf numFmtId="0" fontId="2" fillId="4" borderId="25" xfId="3" applyBorder="1" applyAlignment="1">
      <alignment horizontal="center"/>
    </xf>
    <xf numFmtId="0" fontId="2" fillId="4" borderId="26" xfId="3" applyBorder="1" applyAlignment="1">
      <alignment horizontal="center"/>
    </xf>
    <xf numFmtId="0" fontId="2" fillId="4" borderId="43" xfId="3" applyBorder="1" applyAlignment="1">
      <alignment horizontal="center"/>
    </xf>
    <xf numFmtId="0" fontId="2" fillId="4" borderId="9" xfId="3" applyBorder="1" applyAlignment="1">
      <alignment horizontal="center"/>
    </xf>
    <xf numFmtId="0" fontId="2" fillId="4" borderId="11" xfId="3" applyBorder="1" applyAlignment="1">
      <alignment horizontal="center"/>
    </xf>
    <xf numFmtId="0" fontId="2" fillId="4" borderId="12" xfId="3" applyBorder="1" applyAlignment="1">
      <alignment horizontal="center"/>
    </xf>
    <xf numFmtId="0" fontId="2" fillId="4" borderId="11" xfId="3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3" xfId="3" applyBorder="1" applyAlignment="1">
      <alignment horizontal="center" vertical="center"/>
    </xf>
    <xf numFmtId="0" fontId="2" fillId="4" borderId="13" xfId="3" applyBorder="1" applyAlignment="1">
      <alignment horizontal="center"/>
    </xf>
    <xf numFmtId="0" fontId="2" fillId="4" borderId="35" xfId="3" applyBorder="1" applyAlignment="1">
      <alignment horizontal="center"/>
    </xf>
    <xf numFmtId="0" fontId="2" fillId="4" borderId="30" xfId="3" applyBorder="1" applyAlignment="1">
      <alignment horizontal="center"/>
    </xf>
    <xf numFmtId="0" fontId="2" fillId="4" borderId="37" xfId="3" applyBorder="1" applyAlignment="1">
      <alignment horizontal="center"/>
    </xf>
    <xf numFmtId="0" fontId="2" fillId="4" borderId="36" xfId="3" applyBorder="1" applyAlignment="1">
      <alignment horizontal="center"/>
    </xf>
    <xf numFmtId="2" fontId="2" fillId="2" borderId="30" xfId="1" applyNumberFormat="1" applyBorder="1" applyAlignment="1">
      <alignment horizontal="right"/>
    </xf>
    <xf numFmtId="164" fontId="2" fillId="2" borderId="27" xfId="1" applyNumberFormat="1" applyBorder="1"/>
    <xf numFmtId="0" fontId="4" fillId="0" borderId="8" xfId="0" applyFont="1" applyFill="1" applyBorder="1" applyAlignment="1">
      <alignment horizontal="right" vertical="center" wrapText="1"/>
    </xf>
  </cellXfs>
  <cellStyles count="5">
    <cellStyle name="20% - Accent1" xfId="2" builtinId="30"/>
    <cellStyle name="60% - Accent1" xfId="3" builtinId="32"/>
    <cellStyle name="Accent1" xfId="1" builtinId="29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1" sqref="B21"/>
    </sheetView>
  </sheetViews>
  <sheetFormatPr defaultRowHeight="15" x14ac:dyDescent="0.25"/>
  <sheetData>
    <row r="1" spans="1:10" ht="15.75" thickBot="1" x14ac:dyDescent="0.3">
      <c r="A1" s="10"/>
      <c r="B1" s="52" t="s">
        <v>25</v>
      </c>
      <c r="C1" s="53"/>
      <c r="D1" s="53"/>
      <c r="E1" s="53"/>
      <c r="F1" s="53"/>
      <c r="G1" s="53"/>
      <c r="H1" s="53"/>
      <c r="I1" s="53"/>
      <c r="J1" s="54"/>
    </row>
    <row r="2" spans="1:10" ht="15.75" thickBot="1" x14ac:dyDescent="0.3">
      <c r="A2" s="11" t="s">
        <v>0</v>
      </c>
      <c r="B2" s="12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11</v>
      </c>
      <c r="J2" s="11" t="s">
        <v>1</v>
      </c>
    </row>
    <row r="3" spans="1:10" x14ac:dyDescent="0.25">
      <c r="A3" s="15">
        <v>1</v>
      </c>
      <c r="B3" s="4">
        <v>83.5</v>
      </c>
      <c r="C3" s="3">
        <v>84</v>
      </c>
      <c r="D3" s="3">
        <v>84</v>
      </c>
      <c r="E3" s="3">
        <v>89</v>
      </c>
      <c r="F3" s="3">
        <v>82</v>
      </c>
      <c r="G3" s="3">
        <v>85</v>
      </c>
      <c r="H3" s="3">
        <v>85.5</v>
      </c>
      <c r="I3" s="6">
        <v>87</v>
      </c>
      <c r="J3" s="20">
        <f>SUM(B3:I3)/8</f>
        <v>85</v>
      </c>
    </row>
    <row r="4" spans="1:10" x14ac:dyDescent="0.25">
      <c r="A4" s="16">
        <v>2</v>
      </c>
      <c r="B4" s="5">
        <v>70</v>
      </c>
      <c r="C4" s="1">
        <v>71</v>
      </c>
      <c r="D4" s="1">
        <v>72</v>
      </c>
      <c r="E4" s="1">
        <v>70</v>
      </c>
      <c r="F4" s="1">
        <v>67</v>
      </c>
      <c r="G4" s="1">
        <v>72</v>
      </c>
      <c r="H4" s="1">
        <v>69</v>
      </c>
      <c r="I4" s="7">
        <v>70</v>
      </c>
      <c r="J4" s="20">
        <f t="shared" ref="J4:J20" si="0">SUM(B4:I4)/8</f>
        <v>70.125</v>
      </c>
    </row>
    <row r="5" spans="1:10" x14ac:dyDescent="0.25">
      <c r="A5" s="16">
        <v>3</v>
      </c>
      <c r="B5" s="5">
        <v>80</v>
      </c>
      <c r="C5" s="1">
        <v>74</v>
      </c>
      <c r="D5" s="1">
        <v>72</v>
      </c>
      <c r="E5" s="1">
        <v>78</v>
      </c>
      <c r="F5" s="1">
        <v>70</v>
      </c>
      <c r="G5" s="1">
        <v>81</v>
      </c>
      <c r="H5" s="1">
        <v>75</v>
      </c>
      <c r="I5" s="7">
        <v>76.5</v>
      </c>
      <c r="J5" s="20">
        <f t="shared" si="0"/>
        <v>75.8125</v>
      </c>
    </row>
    <row r="6" spans="1:10" x14ac:dyDescent="0.25">
      <c r="A6" s="16">
        <v>4</v>
      </c>
      <c r="B6" s="5">
        <v>64</v>
      </c>
      <c r="C6" s="1">
        <v>63</v>
      </c>
      <c r="D6" s="1">
        <v>62</v>
      </c>
      <c r="E6" s="1">
        <v>66</v>
      </c>
      <c r="F6" s="1">
        <v>62</v>
      </c>
      <c r="G6" s="1">
        <v>77.5</v>
      </c>
      <c r="H6" s="1">
        <v>63</v>
      </c>
      <c r="I6" s="7">
        <v>64</v>
      </c>
      <c r="J6" s="20">
        <f t="shared" si="0"/>
        <v>65.1875</v>
      </c>
    </row>
    <row r="7" spans="1:10" x14ac:dyDescent="0.25">
      <c r="A7" s="16">
        <v>6</v>
      </c>
      <c r="B7" s="5">
        <v>63</v>
      </c>
      <c r="C7" s="1">
        <v>73</v>
      </c>
      <c r="D7" s="1">
        <v>67</v>
      </c>
      <c r="E7" s="1">
        <v>70</v>
      </c>
      <c r="F7" s="1">
        <v>67</v>
      </c>
      <c r="G7" s="1">
        <v>63</v>
      </c>
      <c r="H7" s="1">
        <v>60</v>
      </c>
      <c r="I7" s="7">
        <v>66</v>
      </c>
      <c r="J7" s="20">
        <f t="shared" si="0"/>
        <v>66.125</v>
      </c>
    </row>
    <row r="8" spans="1:10" x14ac:dyDescent="0.25">
      <c r="A8" s="16">
        <v>7</v>
      </c>
      <c r="B8" s="5">
        <v>66</v>
      </c>
      <c r="C8" s="1">
        <v>70.5</v>
      </c>
      <c r="D8" s="1">
        <v>66</v>
      </c>
      <c r="E8" s="1">
        <v>67</v>
      </c>
      <c r="F8" s="1">
        <v>63</v>
      </c>
      <c r="G8" s="1">
        <v>65</v>
      </c>
      <c r="H8" s="1">
        <v>67</v>
      </c>
      <c r="I8" s="7">
        <v>70</v>
      </c>
      <c r="J8" s="20">
        <f t="shared" si="0"/>
        <v>66.8125</v>
      </c>
    </row>
    <row r="9" spans="1:10" x14ac:dyDescent="0.25">
      <c r="A9" s="16">
        <v>8</v>
      </c>
      <c r="B9" s="5">
        <v>71.5</v>
      </c>
      <c r="C9" s="1">
        <v>66</v>
      </c>
      <c r="D9" s="1">
        <v>66</v>
      </c>
      <c r="E9" s="1">
        <v>64</v>
      </c>
      <c r="F9" s="1">
        <v>64</v>
      </c>
      <c r="G9" s="1">
        <v>66</v>
      </c>
      <c r="H9" s="1">
        <v>66</v>
      </c>
      <c r="I9" s="7">
        <v>67</v>
      </c>
      <c r="J9" s="20">
        <f t="shared" si="0"/>
        <v>66.3125</v>
      </c>
    </row>
    <row r="10" spans="1:10" x14ac:dyDescent="0.25">
      <c r="A10" s="16">
        <v>9</v>
      </c>
      <c r="B10" s="5">
        <v>67</v>
      </c>
      <c r="C10" s="1">
        <v>63</v>
      </c>
      <c r="D10" s="1">
        <v>64</v>
      </c>
      <c r="E10" s="1">
        <v>66</v>
      </c>
      <c r="F10" s="1">
        <v>64</v>
      </c>
      <c r="G10" s="1">
        <v>63</v>
      </c>
      <c r="H10" s="1">
        <v>66</v>
      </c>
      <c r="I10" s="7">
        <v>66</v>
      </c>
      <c r="J10" s="20">
        <f t="shared" si="0"/>
        <v>64.875</v>
      </c>
    </row>
    <row r="11" spans="1:10" x14ac:dyDescent="0.25">
      <c r="A11" s="16">
        <v>10</v>
      </c>
      <c r="B11" s="5">
        <v>73</v>
      </c>
      <c r="C11" s="1">
        <v>76</v>
      </c>
      <c r="D11" s="1">
        <v>72</v>
      </c>
      <c r="E11" s="1">
        <v>69</v>
      </c>
      <c r="F11" s="1">
        <v>72</v>
      </c>
      <c r="G11" s="1">
        <v>70</v>
      </c>
      <c r="H11" s="1">
        <v>67</v>
      </c>
      <c r="I11" s="7">
        <v>69</v>
      </c>
      <c r="J11" s="20">
        <f t="shared" si="0"/>
        <v>71</v>
      </c>
    </row>
    <row r="12" spans="1:10" x14ac:dyDescent="0.25">
      <c r="A12" s="16">
        <v>11</v>
      </c>
      <c r="B12" s="5">
        <v>87</v>
      </c>
      <c r="C12" s="1">
        <v>89</v>
      </c>
      <c r="D12" s="1">
        <v>89</v>
      </c>
      <c r="E12" s="1">
        <v>88</v>
      </c>
      <c r="F12" s="1">
        <v>84</v>
      </c>
      <c r="G12" s="1">
        <v>85</v>
      </c>
      <c r="H12" s="1">
        <v>84</v>
      </c>
      <c r="I12" s="7">
        <v>86.5</v>
      </c>
      <c r="J12" s="20">
        <f t="shared" si="0"/>
        <v>86.5625</v>
      </c>
    </row>
    <row r="13" spans="1:10" x14ac:dyDescent="0.25">
      <c r="A13" s="16">
        <v>12</v>
      </c>
      <c r="B13" s="5">
        <v>83</v>
      </c>
      <c r="C13" s="1">
        <v>78</v>
      </c>
      <c r="D13" s="1">
        <v>77</v>
      </c>
      <c r="E13" s="1">
        <v>81</v>
      </c>
      <c r="F13" s="1">
        <v>77</v>
      </c>
      <c r="G13" s="1">
        <v>78</v>
      </c>
      <c r="H13" s="1">
        <v>80</v>
      </c>
      <c r="I13" s="7">
        <v>79</v>
      </c>
      <c r="J13" s="20">
        <f t="shared" si="0"/>
        <v>79.125</v>
      </c>
    </row>
    <row r="14" spans="1:10" x14ac:dyDescent="0.25">
      <c r="A14" s="16">
        <v>13</v>
      </c>
      <c r="B14" s="5">
        <v>70</v>
      </c>
      <c r="C14" s="1">
        <v>73</v>
      </c>
      <c r="D14" s="1">
        <v>70.5</v>
      </c>
      <c r="E14" s="1">
        <v>71</v>
      </c>
      <c r="F14" s="1">
        <v>69</v>
      </c>
      <c r="G14" s="1">
        <v>66</v>
      </c>
      <c r="H14" s="1">
        <v>65</v>
      </c>
      <c r="I14" s="7">
        <v>69</v>
      </c>
      <c r="J14" s="20">
        <f t="shared" si="0"/>
        <v>69.1875</v>
      </c>
    </row>
    <row r="15" spans="1:10" x14ac:dyDescent="0.25">
      <c r="A15" s="16">
        <v>14</v>
      </c>
      <c r="B15" s="5">
        <v>64</v>
      </c>
      <c r="C15" s="1">
        <v>69.5</v>
      </c>
      <c r="D15" s="1">
        <v>67</v>
      </c>
      <c r="E15" s="1">
        <v>83</v>
      </c>
      <c r="F15" s="1">
        <v>68</v>
      </c>
      <c r="G15" s="1">
        <v>112</v>
      </c>
      <c r="H15" s="1">
        <v>64</v>
      </c>
      <c r="I15" s="7">
        <v>62</v>
      </c>
      <c r="J15" s="20">
        <f t="shared" si="0"/>
        <v>73.6875</v>
      </c>
    </row>
    <row r="16" spans="1:10" x14ac:dyDescent="0.25">
      <c r="A16" s="16">
        <v>16</v>
      </c>
      <c r="B16" s="5">
        <v>66</v>
      </c>
      <c r="C16" s="1">
        <v>69</v>
      </c>
      <c r="D16" s="1">
        <v>69</v>
      </c>
      <c r="E16" s="1">
        <v>66</v>
      </c>
      <c r="F16" s="1">
        <v>61</v>
      </c>
      <c r="G16" s="1">
        <v>74</v>
      </c>
      <c r="H16" s="1">
        <v>65</v>
      </c>
      <c r="I16" s="7">
        <v>66</v>
      </c>
      <c r="J16" s="20">
        <f t="shared" si="0"/>
        <v>67</v>
      </c>
    </row>
    <row r="17" spans="1:12" x14ac:dyDescent="0.25">
      <c r="A17" s="16">
        <v>17</v>
      </c>
      <c r="B17" s="5">
        <v>55</v>
      </c>
      <c r="C17" s="1">
        <v>53</v>
      </c>
      <c r="D17" s="1">
        <v>55</v>
      </c>
      <c r="E17" s="1">
        <v>56</v>
      </c>
      <c r="F17" s="1">
        <v>56</v>
      </c>
      <c r="G17" s="1">
        <v>58</v>
      </c>
      <c r="H17" s="1">
        <v>58</v>
      </c>
      <c r="I17" s="7">
        <v>59</v>
      </c>
      <c r="J17" s="20">
        <f t="shared" si="0"/>
        <v>56.25</v>
      </c>
    </row>
    <row r="18" spans="1:12" x14ac:dyDescent="0.25">
      <c r="A18" s="16">
        <v>18</v>
      </c>
      <c r="B18" s="5">
        <v>73</v>
      </c>
      <c r="C18" s="1">
        <v>86.5</v>
      </c>
      <c r="D18" s="1">
        <v>78</v>
      </c>
      <c r="E18" s="1">
        <v>75</v>
      </c>
      <c r="F18" s="1">
        <v>78</v>
      </c>
      <c r="G18" s="1">
        <v>73</v>
      </c>
      <c r="H18" s="1">
        <v>76</v>
      </c>
      <c r="I18" s="7">
        <v>70</v>
      </c>
      <c r="J18" s="20">
        <f t="shared" si="0"/>
        <v>76.1875</v>
      </c>
    </row>
    <row r="19" spans="1:12" x14ac:dyDescent="0.25">
      <c r="A19" s="16">
        <v>19</v>
      </c>
      <c r="B19" s="5">
        <v>71</v>
      </c>
      <c r="C19" s="1">
        <v>76.5</v>
      </c>
      <c r="D19" s="1">
        <v>73</v>
      </c>
      <c r="E19" s="1">
        <v>77</v>
      </c>
      <c r="F19" s="1">
        <v>71</v>
      </c>
      <c r="G19" s="1">
        <v>70.5</v>
      </c>
      <c r="H19" s="1">
        <v>72</v>
      </c>
      <c r="I19" s="7">
        <v>73</v>
      </c>
      <c r="J19" s="20">
        <f t="shared" si="0"/>
        <v>73</v>
      </c>
    </row>
    <row r="20" spans="1:12" ht="15.75" thickBot="1" x14ac:dyDescent="0.3">
      <c r="A20" s="17">
        <v>20</v>
      </c>
      <c r="B20" s="8">
        <v>83</v>
      </c>
      <c r="C20" s="2">
        <v>85</v>
      </c>
      <c r="D20" s="2">
        <v>82</v>
      </c>
      <c r="E20" s="2">
        <v>78</v>
      </c>
      <c r="F20" s="2">
        <v>76</v>
      </c>
      <c r="G20" s="2">
        <v>77</v>
      </c>
      <c r="H20" s="2">
        <v>78</v>
      </c>
      <c r="I20" s="9">
        <v>78</v>
      </c>
      <c r="J20" s="20">
        <f t="shared" si="0"/>
        <v>79.625</v>
      </c>
    </row>
    <row r="21" spans="1:12" ht="15.75" thickBot="1" x14ac:dyDescent="0.3">
      <c r="A21" s="18" t="s">
        <v>1</v>
      </c>
      <c r="B21" s="19">
        <f>SUM(B3:B20)/18</f>
        <v>71.666666666666671</v>
      </c>
      <c r="C21" s="19">
        <f t="shared" ref="C21:I21" si="1">SUM(C3:C20)/18</f>
        <v>73.333333333333329</v>
      </c>
      <c r="D21" s="19">
        <f t="shared" si="1"/>
        <v>71.416666666666671</v>
      </c>
      <c r="E21" s="19">
        <f t="shared" si="1"/>
        <v>73</v>
      </c>
      <c r="F21" s="19">
        <f t="shared" si="1"/>
        <v>69.5</v>
      </c>
      <c r="G21" s="19">
        <f t="shared" si="1"/>
        <v>74.222222222222229</v>
      </c>
      <c r="H21" s="19">
        <f t="shared" si="1"/>
        <v>70.027777777777771</v>
      </c>
      <c r="I21" s="19">
        <f t="shared" si="1"/>
        <v>71</v>
      </c>
      <c r="J21" s="21">
        <f>SUM(J3:J20)/18</f>
        <v>71.770833333333329</v>
      </c>
    </row>
    <row r="22" spans="1:12" x14ac:dyDescent="0.25">
      <c r="A22" s="41" t="s">
        <v>12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x14ac:dyDescent="0.25">
      <c r="A23" s="41" t="s">
        <v>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2" ht="15.75" thickBot="1" x14ac:dyDescent="0.3"/>
    <row r="25" spans="1:12" x14ac:dyDescent="0.25">
      <c r="A25" s="58" t="s">
        <v>15</v>
      </c>
      <c r="B25" s="59"/>
      <c r="C25" s="26">
        <f>18*((B21-J21)^2+(C21-J21)^2+(D21-J21)^2+(E21-J21)^2+(F21-J21)^2+(G21-J21)^2+(H21-J21)^2+(I21-J21)^2)</f>
        <v>339.9652777777784</v>
      </c>
      <c r="D25" s="46" t="s">
        <v>17</v>
      </c>
      <c r="E25" s="47"/>
      <c r="F25" s="29">
        <f>C26-C27</f>
        <v>2774.4097222222235</v>
      </c>
      <c r="G25" s="46" t="s">
        <v>20</v>
      </c>
      <c r="H25" s="47"/>
      <c r="I25" s="29">
        <f>F26/F27</f>
        <v>2.0831132748457533</v>
      </c>
      <c r="J25" s="46" t="s">
        <v>22</v>
      </c>
      <c r="K25" s="47"/>
      <c r="L25" s="25">
        <f>8-1</f>
        <v>7</v>
      </c>
    </row>
    <row r="26" spans="1:12" ht="15.75" thickBot="1" x14ac:dyDescent="0.3">
      <c r="A26" s="42" t="s">
        <v>14</v>
      </c>
      <c r="B26" s="56"/>
      <c r="C26" s="27">
        <f>SUM(A30:H30)</f>
        <v>10785.472222222223</v>
      </c>
      <c r="D26" s="42" t="s">
        <v>18</v>
      </c>
      <c r="E26" s="43"/>
      <c r="F26" s="30">
        <f>C25/(8-1)</f>
        <v>48.566468253968345</v>
      </c>
      <c r="G26" s="42" t="s">
        <v>24</v>
      </c>
      <c r="H26" s="43"/>
      <c r="I26" s="32">
        <f>F26/F27</f>
        <v>2.0831132748457533</v>
      </c>
      <c r="J26" s="48" t="s">
        <v>23</v>
      </c>
      <c r="K26" s="49"/>
      <c r="L26" s="33">
        <f>(18-1)*(8-1)</f>
        <v>119</v>
      </c>
    </row>
    <row r="27" spans="1:12" ht="15.75" thickBot="1" x14ac:dyDescent="0.3">
      <c r="A27" s="44" t="s">
        <v>13</v>
      </c>
      <c r="B27" s="57"/>
      <c r="C27" s="28">
        <f>8*((J3-J21)^2+(J4-J21)^2+(J5-J21)^2+(J6-J21)^2+(J7-J21)^2+(J8-J21)^2+(J9-J21)^2+(J10-J21)^2+(J11-J21)^2+(J12-J21)^2+(J13-J21)^2+(J14-J21)^2+(J15-J21)^2+(J16-J21)^2+(J17-J21)^2+(J18-J21)^2+(J19-J21)^2+(J20-J21)^2)</f>
        <v>8011.0624999999991</v>
      </c>
      <c r="D27" s="44" t="s">
        <v>19</v>
      </c>
      <c r="E27" s="45"/>
      <c r="F27" s="31">
        <f>F25/((18-1)*(8-1))</f>
        <v>23.31436741363213</v>
      </c>
      <c r="G27" s="44" t="s">
        <v>21</v>
      </c>
      <c r="H27" s="45"/>
      <c r="I27" s="34">
        <v>0.05</v>
      </c>
      <c r="J27" s="46" t="s">
        <v>28</v>
      </c>
      <c r="K27" s="47"/>
      <c r="L27" s="61">
        <v>2.0874000000000001</v>
      </c>
    </row>
    <row r="28" spans="1:12" ht="15.75" thickBot="1" x14ac:dyDescent="0.3">
      <c r="J28" s="44" t="s">
        <v>27</v>
      </c>
      <c r="K28" s="45"/>
      <c r="L28" s="60">
        <v>0.05</v>
      </c>
    </row>
    <row r="29" spans="1:12" ht="15.75" thickBot="1" x14ac:dyDescent="0.3">
      <c r="A29" s="50" t="s">
        <v>16</v>
      </c>
      <c r="B29" s="51"/>
      <c r="C29" s="51"/>
      <c r="D29" s="51"/>
      <c r="E29" s="51"/>
      <c r="F29" s="51"/>
      <c r="G29" s="51"/>
      <c r="H29" s="55"/>
    </row>
    <row r="30" spans="1:12" ht="15.75" thickBot="1" x14ac:dyDescent="0.3">
      <c r="A30" s="22">
        <f t="shared" ref="A30:H30" si="2">(B3-B21)^2+(B4-B21)^2+(B5-B21)^2+(B6-B21)^2+(B7-B21)^2+(B8-B21)^2+(B9-B21)^2+(B10-B21)^2+(B11-B21)^2+(B12-B21)^2+(B13-B21)^2+(B14-B21)^2+(B15-B21)^2+(B16-B21)^2+(B17-B21)^2+(B18-B21)^2+(B19-B21)^2+(B20-B21)^2</f>
        <v>1267.5</v>
      </c>
      <c r="B30" s="23">
        <f t="shared" si="2"/>
        <v>1436.0000000000002</v>
      </c>
      <c r="C30" s="23">
        <f t="shared" si="2"/>
        <v>1175.125</v>
      </c>
      <c r="D30" s="23">
        <f t="shared" si="2"/>
        <v>1306</v>
      </c>
      <c r="E30" s="23">
        <f t="shared" si="2"/>
        <v>974.5</v>
      </c>
      <c r="F30" s="23">
        <f t="shared" si="2"/>
        <v>2511.6111111111113</v>
      </c>
      <c r="G30" s="23">
        <f t="shared" si="2"/>
        <v>1095.2361111111113</v>
      </c>
      <c r="H30" s="24">
        <f t="shared" si="2"/>
        <v>1019.5</v>
      </c>
    </row>
    <row r="31" spans="1:12" ht="15.75" thickBot="1" x14ac:dyDescent="0.3"/>
    <row r="32" spans="1:12" x14ac:dyDescent="0.25">
      <c r="A32" s="35" t="s">
        <v>30</v>
      </c>
      <c r="B32" s="36"/>
      <c r="C32" s="36"/>
      <c r="D32" s="36"/>
      <c r="E32" s="36"/>
      <c r="F32" s="36"/>
      <c r="G32" s="36"/>
      <c r="H32" s="37"/>
    </row>
    <row r="33" spans="1:8" ht="15.75" thickBot="1" x14ac:dyDescent="0.3">
      <c r="A33" s="38" t="s">
        <v>2</v>
      </c>
      <c r="B33" s="39"/>
      <c r="C33" s="39"/>
      <c r="D33" s="39"/>
      <c r="E33" s="39"/>
      <c r="F33" s="39"/>
      <c r="G33" s="39"/>
      <c r="H33" s="40"/>
    </row>
  </sheetData>
  <mergeCells count="19">
    <mergeCell ref="B1:J1"/>
    <mergeCell ref="A29:H29"/>
    <mergeCell ref="A26:B26"/>
    <mergeCell ref="A27:B27"/>
    <mergeCell ref="A25:B25"/>
    <mergeCell ref="D25:E25"/>
    <mergeCell ref="D26:E26"/>
    <mergeCell ref="D27:E27"/>
    <mergeCell ref="G25:H25"/>
    <mergeCell ref="J28:K28"/>
    <mergeCell ref="A32:H32"/>
    <mergeCell ref="A33:H33"/>
    <mergeCell ref="A22:L22"/>
    <mergeCell ref="A23:L23"/>
    <mergeCell ref="G26:H26"/>
    <mergeCell ref="G27:H27"/>
    <mergeCell ref="J25:K25"/>
    <mergeCell ref="J26:K26"/>
    <mergeCell ref="J27:K2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7" sqref="L7"/>
    </sheetView>
  </sheetViews>
  <sheetFormatPr defaultRowHeight="15" x14ac:dyDescent="0.25"/>
  <cols>
    <col min="11" max="11" width="11.42578125" customWidth="1"/>
  </cols>
  <sheetData>
    <row r="1" spans="1:10" ht="15.75" thickBot="1" x14ac:dyDescent="0.3">
      <c r="A1" s="10"/>
      <c r="B1" s="52" t="s">
        <v>25</v>
      </c>
      <c r="C1" s="53"/>
      <c r="D1" s="53"/>
      <c r="E1" s="53"/>
      <c r="F1" s="53"/>
      <c r="G1" s="53"/>
      <c r="H1" s="53"/>
      <c r="I1" s="53"/>
      <c r="J1" s="54"/>
    </row>
    <row r="2" spans="1:10" ht="15.75" thickBot="1" x14ac:dyDescent="0.3">
      <c r="A2" s="11" t="s">
        <v>0</v>
      </c>
      <c r="B2" s="12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11</v>
      </c>
      <c r="J2" s="11" t="s">
        <v>1</v>
      </c>
    </row>
    <row r="3" spans="1:10" x14ac:dyDescent="0.25">
      <c r="A3" s="15">
        <v>1</v>
      </c>
      <c r="B3" s="62">
        <v>50</v>
      </c>
      <c r="C3" s="62">
        <v>72</v>
      </c>
      <c r="D3" s="62">
        <v>58</v>
      </c>
      <c r="E3" s="62">
        <v>54</v>
      </c>
      <c r="F3" s="62">
        <v>60</v>
      </c>
      <c r="G3" s="62">
        <v>50</v>
      </c>
      <c r="H3" s="62">
        <v>64</v>
      </c>
      <c r="I3" s="62">
        <v>76</v>
      </c>
      <c r="J3" s="20">
        <f>SUM(B3:I3)/8</f>
        <v>60.5</v>
      </c>
    </row>
    <row r="4" spans="1:10" x14ac:dyDescent="0.25">
      <c r="A4" s="16">
        <v>2</v>
      </c>
      <c r="B4" s="62">
        <v>72</v>
      </c>
      <c r="C4" s="62">
        <v>76</v>
      </c>
      <c r="D4" s="62">
        <v>56</v>
      </c>
      <c r="E4" s="62">
        <v>52</v>
      </c>
      <c r="F4" s="62">
        <v>42</v>
      </c>
      <c r="G4" s="62">
        <v>46</v>
      </c>
      <c r="H4" s="62">
        <v>74</v>
      </c>
      <c r="I4" s="62">
        <v>38</v>
      </c>
      <c r="J4" s="20">
        <f t="shared" ref="J4:J22" si="0">SUM(B4:I4)/8</f>
        <v>57</v>
      </c>
    </row>
    <row r="5" spans="1:10" x14ac:dyDescent="0.25">
      <c r="A5" s="16">
        <v>3</v>
      </c>
      <c r="B5" s="62">
        <v>44</v>
      </c>
      <c r="C5" s="62">
        <v>44</v>
      </c>
      <c r="D5" s="62">
        <v>50</v>
      </c>
      <c r="E5" s="62">
        <v>54</v>
      </c>
      <c r="F5" s="62">
        <v>60</v>
      </c>
      <c r="G5" s="62">
        <v>74</v>
      </c>
      <c r="H5" s="62">
        <v>52</v>
      </c>
      <c r="I5" s="62">
        <v>62</v>
      </c>
      <c r="J5" s="20">
        <f t="shared" si="0"/>
        <v>55</v>
      </c>
    </row>
    <row r="6" spans="1:10" x14ac:dyDescent="0.25">
      <c r="A6" s="16">
        <v>4</v>
      </c>
      <c r="B6" s="62">
        <v>42</v>
      </c>
      <c r="C6" s="62">
        <v>52</v>
      </c>
      <c r="D6" s="62">
        <v>48</v>
      </c>
      <c r="E6" s="62">
        <v>56</v>
      </c>
      <c r="F6" s="62">
        <v>50</v>
      </c>
      <c r="G6" s="62">
        <v>38</v>
      </c>
      <c r="H6" s="62">
        <v>36</v>
      </c>
      <c r="I6" s="62">
        <v>54</v>
      </c>
      <c r="J6" s="20">
        <f t="shared" si="0"/>
        <v>47</v>
      </c>
    </row>
    <row r="7" spans="1:10" x14ac:dyDescent="0.25">
      <c r="A7" s="16">
        <v>5</v>
      </c>
      <c r="B7" s="62">
        <v>50</v>
      </c>
      <c r="C7" s="62">
        <v>46</v>
      </c>
      <c r="D7" s="62">
        <v>74</v>
      </c>
      <c r="E7" s="62">
        <v>76</v>
      </c>
      <c r="F7" s="62">
        <v>62</v>
      </c>
      <c r="G7" s="62">
        <v>52</v>
      </c>
      <c r="H7" s="62">
        <v>48</v>
      </c>
      <c r="I7" s="62">
        <v>60</v>
      </c>
      <c r="J7" s="20">
        <f t="shared" si="0"/>
        <v>58.5</v>
      </c>
    </row>
    <row r="8" spans="1:10" x14ac:dyDescent="0.25">
      <c r="A8" s="16">
        <v>6</v>
      </c>
      <c r="B8" s="62">
        <v>58</v>
      </c>
      <c r="C8" s="62">
        <v>80</v>
      </c>
      <c r="D8" s="62">
        <v>60</v>
      </c>
      <c r="E8" s="62">
        <v>72</v>
      </c>
      <c r="F8" s="62">
        <v>72</v>
      </c>
      <c r="G8" s="62">
        <v>66</v>
      </c>
      <c r="H8" s="62">
        <v>62</v>
      </c>
      <c r="I8" s="62">
        <v>50</v>
      </c>
      <c r="J8" s="20">
        <f t="shared" si="0"/>
        <v>65</v>
      </c>
    </row>
    <row r="9" spans="1:10" x14ac:dyDescent="0.25">
      <c r="A9" s="16">
        <v>7</v>
      </c>
      <c r="B9" s="62">
        <v>52</v>
      </c>
      <c r="C9" s="62">
        <v>54</v>
      </c>
      <c r="D9" s="62">
        <v>64</v>
      </c>
      <c r="E9" s="62">
        <v>72</v>
      </c>
      <c r="F9" s="62">
        <v>66</v>
      </c>
      <c r="G9" s="62">
        <v>66</v>
      </c>
      <c r="H9" s="62">
        <v>72</v>
      </c>
      <c r="I9" s="62">
        <v>74</v>
      </c>
      <c r="J9" s="20">
        <f t="shared" si="0"/>
        <v>65</v>
      </c>
    </row>
    <row r="10" spans="1:10" x14ac:dyDescent="0.25">
      <c r="A10" s="16">
        <v>8</v>
      </c>
      <c r="B10" s="62">
        <v>84</v>
      </c>
      <c r="C10" s="62">
        <v>62</v>
      </c>
      <c r="D10" s="62">
        <v>64</v>
      </c>
      <c r="E10" s="62">
        <v>72</v>
      </c>
      <c r="F10" s="62">
        <v>68</v>
      </c>
      <c r="G10" s="62">
        <v>80</v>
      </c>
      <c r="H10" s="62">
        <v>80</v>
      </c>
      <c r="I10" s="62">
        <v>82</v>
      </c>
      <c r="J10" s="20">
        <f t="shared" si="0"/>
        <v>74</v>
      </c>
    </row>
    <row r="11" spans="1:10" x14ac:dyDescent="0.25">
      <c r="A11" s="16">
        <v>9</v>
      </c>
      <c r="B11" s="62">
        <v>86</v>
      </c>
      <c r="C11" s="62">
        <v>84</v>
      </c>
      <c r="D11" s="62">
        <v>78</v>
      </c>
      <c r="E11" s="62">
        <v>72</v>
      </c>
      <c r="F11" s="62">
        <v>92</v>
      </c>
      <c r="G11" s="62">
        <v>78</v>
      </c>
      <c r="H11" s="62">
        <v>76</v>
      </c>
      <c r="I11" s="62">
        <v>80</v>
      </c>
      <c r="J11" s="20">
        <f t="shared" si="0"/>
        <v>80.75</v>
      </c>
    </row>
    <row r="12" spans="1:10" x14ac:dyDescent="0.25">
      <c r="A12" s="16">
        <v>10</v>
      </c>
      <c r="B12" s="62">
        <v>40</v>
      </c>
      <c r="C12" s="62">
        <v>42</v>
      </c>
      <c r="D12" s="62">
        <v>38</v>
      </c>
      <c r="E12" s="62">
        <v>36</v>
      </c>
      <c r="F12" s="62">
        <v>12</v>
      </c>
      <c r="G12" s="62">
        <v>36</v>
      </c>
      <c r="H12" s="62">
        <v>42</v>
      </c>
      <c r="I12" s="62">
        <v>38</v>
      </c>
      <c r="J12" s="20">
        <f t="shared" si="0"/>
        <v>35.5</v>
      </c>
    </row>
    <row r="13" spans="1:10" x14ac:dyDescent="0.25">
      <c r="A13" s="16">
        <v>11</v>
      </c>
      <c r="B13" s="62">
        <v>72</v>
      </c>
      <c r="C13" s="62">
        <v>56</v>
      </c>
      <c r="D13" s="62">
        <v>72</v>
      </c>
      <c r="E13" s="62">
        <v>78</v>
      </c>
      <c r="F13" s="62">
        <v>88</v>
      </c>
      <c r="G13" s="62">
        <v>82</v>
      </c>
      <c r="H13" s="62">
        <v>84</v>
      </c>
      <c r="I13" s="62">
        <v>76</v>
      </c>
      <c r="J13" s="20">
        <f t="shared" si="0"/>
        <v>76</v>
      </c>
    </row>
    <row r="14" spans="1:10" x14ac:dyDescent="0.25">
      <c r="A14" s="16">
        <v>12</v>
      </c>
      <c r="B14" s="62">
        <v>64</v>
      </c>
      <c r="C14" s="62">
        <v>60</v>
      </c>
      <c r="D14" s="62">
        <v>52</v>
      </c>
      <c r="E14" s="62">
        <v>72</v>
      </c>
      <c r="F14" s="62">
        <v>58</v>
      </c>
      <c r="G14" s="62">
        <v>54</v>
      </c>
      <c r="H14" s="62">
        <v>72</v>
      </c>
      <c r="I14" s="62">
        <v>72</v>
      </c>
      <c r="J14" s="20">
        <f t="shared" si="0"/>
        <v>63</v>
      </c>
    </row>
    <row r="15" spans="1:10" x14ac:dyDescent="0.25">
      <c r="A15" s="16">
        <v>13</v>
      </c>
      <c r="B15" s="62">
        <v>58</v>
      </c>
      <c r="C15" s="62">
        <v>76</v>
      </c>
      <c r="D15" s="62">
        <v>50</v>
      </c>
      <c r="E15" s="62">
        <v>68</v>
      </c>
      <c r="F15" s="62">
        <v>46</v>
      </c>
      <c r="G15" s="62">
        <v>46</v>
      </c>
      <c r="H15" s="62">
        <v>42</v>
      </c>
      <c r="I15" s="62">
        <v>76</v>
      </c>
      <c r="J15" s="20">
        <f t="shared" si="0"/>
        <v>57.75</v>
      </c>
    </row>
    <row r="16" spans="1:10" x14ac:dyDescent="0.25">
      <c r="A16" s="16">
        <v>14</v>
      </c>
      <c r="B16" s="62">
        <v>90</v>
      </c>
      <c r="C16" s="62">
        <v>80</v>
      </c>
      <c r="D16" s="62">
        <v>58</v>
      </c>
      <c r="E16" s="62">
        <v>74</v>
      </c>
      <c r="F16" s="62">
        <v>54</v>
      </c>
      <c r="G16" s="62">
        <v>48</v>
      </c>
      <c r="H16" s="62">
        <v>76</v>
      </c>
      <c r="I16" s="62">
        <v>74</v>
      </c>
      <c r="J16" s="20">
        <f t="shared" si="0"/>
        <v>69.25</v>
      </c>
    </row>
    <row r="17" spans="1:12" x14ac:dyDescent="0.25">
      <c r="A17" s="16">
        <v>15</v>
      </c>
      <c r="B17" s="62">
        <v>54</v>
      </c>
      <c r="C17" s="62">
        <v>52</v>
      </c>
      <c r="D17" s="62">
        <v>72</v>
      </c>
      <c r="E17" s="62">
        <v>58</v>
      </c>
      <c r="F17" s="62">
        <v>66</v>
      </c>
      <c r="G17" s="62">
        <v>44</v>
      </c>
      <c r="H17" s="62">
        <v>64</v>
      </c>
      <c r="I17" s="62">
        <v>54</v>
      </c>
      <c r="J17" s="20">
        <f t="shared" si="0"/>
        <v>58</v>
      </c>
    </row>
    <row r="18" spans="1:12" x14ac:dyDescent="0.25">
      <c r="A18" s="16">
        <v>16</v>
      </c>
      <c r="B18" s="62">
        <v>94</v>
      </c>
      <c r="C18" s="62">
        <v>72</v>
      </c>
      <c r="D18" s="62">
        <v>76</v>
      </c>
      <c r="E18" s="62">
        <v>96</v>
      </c>
      <c r="F18" s="62">
        <v>82</v>
      </c>
      <c r="G18" s="62">
        <v>76</v>
      </c>
      <c r="H18" s="62">
        <v>90</v>
      </c>
      <c r="I18" s="62">
        <v>100</v>
      </c>
      <c r="J18" s="20">
        <f t="shared" si="0"/>
        <v>85.75</v>
      </c>
    </row>
    <row r="19" spans="1:12" x14ac:dyDescent="0.25">
      <c r="A19" s="16">
        <v>17</v>
      </c>
      <c r="B19" s="62">
        <v>50</v>
      </c>
      <c r="C19" s="62">
        <v>62</v>
      </c>
      <c r="D19" s="62">
        <v>44</v>
      </c>
      <c r="E19" s="62">
        <v>54</v>
      </c>
      <c r="F19" s="62">
        <v>50</v>
      </c>
      <c r="G19" s="62">
        <v>74</v>
      </c>
      <c r="H19" s="62">
        <v>56</v>
      </c>
      <c r="I19" s="62">
        <v>50</v>
      </c>
      <c r="J19" s="20">
        <f t="shared" si="0"/>
        <v>55</v>
      </c>
    </row>
    <row r="20" spans="1:12" x14ac:dyDescent="0.25">
      <c r="A20" s="16">
        <v>18</v>
      </c>
      <c r="B20" s="62">
        <v>74</v>
      </c>
      <c r="C20" s="62">
        <v>72</v>
      </c>
      <c r="D20" s="62">
        <v>54</v>
      </c>
      <c r="E20" s="62">
        <v>72</v>
      </c>
      <c r="F20" s="62">
        <v>70</v>
      </c>
      <c r="G20" s="62">
        <v>52</v>
      </c>
      <c r="H20" s="62">
        <v>72</v>
      </c>
      <c r="I20" s="62">
        <v>40</v>
      </c>
      <c r="J20" s="20">
        <f t="shared" si="0"/>
        <v>63.25</v>
      </c>
    </row>
    <row r="21" spans="1:12" x14ac:dyDescent="0.25">
      <c r="A21" s="16">
        <v>19</v>
      </c>
      <c r="B21" s="62">
        <v>82</v>
      </c>
      <c r="C21" s="62">
        <v>74</v>
      </c>
      <c r="D21" s="62">
        <v>84</v>
      </c>
      <c r="E21" s="62">
        <v>72</v>
      </c>
      <c r="F21" s="62">
        <v>78</v>
      </c>
      <c r="G21" s="62">
        <v>56</v>
      </c>
      <c r="H21" s="62">
        <v>80</v>
      </c>
      <c r="I21" s="62">
        <v>74</v>
      </c>
      <c r="J21" s="20">
        <f t="shared" si="0"/>
        <v>75</v>
      </c>
    </row>
    <row r="22" spans="1:12" ht="15.75" thickBot="1" x14ac:dyDescent="0.3">
      <c r="A22" s="17">
        <v>20</v>
      </c>
      <c r="B22" s="62">
        <v>74</v>
      </c>
      <c r="C22" s="62">
        <v>94</v>
      </c>
      <c r="D22" s="62">
        <v>72</v>
      </c>
      <c r="E22" s="62">
        <v>72</v>
      </c>
      <c r="F22" s="62">
        <v>88</v>
      </c>
      <c r="G22" s="62">
        <v>94</v>
      </c>
      <c r="H22" s="62">
        <v>64</v>
      </c>
      <c r="I22" s="62">
        <v>86</v>
      </c>
      <c r="J22" s="20">
        <f t="shared" si="0"/>
        <v>80.5</v>
      </c>
    </row>
    <row r="23" spans="1:12" ht="15.75" thickBot="1" x14ac:dyDescent="0.3">
      <c r="A23" s="18" t="s">
        <v>1</v>
      </c>
      <c r="B23" s="19">
        <f>SUM(B3:B22)/20</f>
        <v>64.5</v>
      </c>
      <c r="C23" s="19">
        <f>SUM(C3:C22)/20</f>
        <v>65.5</v>
      </c>
      <c r="D23" s="19">
        <f>SUM(D3:D22)/20</f>
        <v>61.2</v>
      </c>
      <c r="E23" s="19">
        <f>SUM(E3:E22)/20</f>
        <v>66.599999999999994</v>
      </c>
      <c r="F23" s="19">
        <f>SUM(F3:F22)/20</f>
        <v>63.2</v>
      </c>
      <c r="G23" s="19">
        <f>SUM(G3:G22)/20</f>
        <v>60.6</v>
      </c>
      <c r="H23" s="19">
        <f>SUM(H3:H22)/20</f>
        <v>65.3</v>
      </c>
      <c r="I23" s="19">
        <f>SUM(I3:I22)/20</f>
        <v>65.8</v>
      </c>
      <c r="J23" s="21">
        <f>SUM(J3:J22)/20</f>
        <v>64.087500000000006</v>
      </c>
    </row>
    <row r="24" spans="1:12" x14ac:dyDescent="0.25">
      <c r="A24" s="41" t="s">
        <v>12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5">
      <c r="A25" s="41" t="s">
        <v>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2" ht="15.75" thickBot="1" x14ac:dyDescent="0.3"/>
    <row r="27" spans="1:12" x14ac:dyDescent="0.25">
      <c r="A27" s="58" t="s">
        <v>15</v>
      </c>
      <c r="B27" s="59"/>
      <c r="C27" s="26">
        <f>20*((B23-J23)^2+(C23-J23)^2+(D23-J23)^2+(E23-J23)^2+(F23-J23)^2+(G23-J23)^2+(H23-J23)^2+(I23-J23)^2)</f>
        <v>683.37499999999852</v>
      </c>
      <c r="D27" s="46" t="s">
        <v>17</v>
      </c>
      <c r="E27" s="47"/>
      <c r="F27" s="29">
        <f>C28-C29</f>
        <v>14706.125</v>
      </c>
      <c r="G27" s="46" t="s">
        <v>20</v>
      </c>
      <c r="H27" s="47"/>
      <c r="I27" s="29">
        <f>F28/F29</f>
        <v>0.8829059320521192</v>
      </c>
      <c r="J27" s="46" t="s">
        <v>22</v>
      </c>
      <c r="K27" s="47"/>
      <c r="L27" s="25">
        <f>8-1</f>
        <v>7</v>
      </c>
    </row>
    <row r="28" spans="1:12" ht="15.75" thickBot="1" x14ac:dyDescent="0.3">
      <c r="A28" s="42" t="s">
        <v>14</v>
      </c>
      <c r="B28" s="56"/>
      <c r="C28" s="27">
        <f>SUM(A32:H32)</f>
        <v>37519.4</v>
      </c>
      <c r="D28" s="42" t="s">
        <v>18</v>
      </c>
      <c r="E28" s="43"/>
      <c r="F28" s="30">
        <f>C27/(8-1)</f>
        <v>97.624999999999787</v>
      </c>
      <c r="G28" s="42" t="s">
        <v>26</v>
      </c>
      <c r="H28" s="43"/>
      <c r="I28" s="32">
        <f>F28/F29</f>
        <v>0.8829059320521192</v>
      </c>
      <c r="J28" s="48" t="s">
        <v>23</v>
      </c>
      <c r="K28" s="49"/>
      <c r="L28" s="33">
        <f>(20-1)*(8-1)</f>
        <v>133</v>
      </c>
    </row>
    <row r="29" spans="1:12" ht="15.75" thickBot="1" x14ac:dyDescent="0.3">
      <c r="A29" s="44" t="s">
        <v>13</v>
      </c>
      <c r="B29" s="57"/>
      <c r="C29" s="28">
        <f>8*((J3-J23)^2+(J4-J23)^2+(J5-J23)^2+(J6-J23)^2+(J7-J23)^2+(J8-J23)^2+(J9-J23)^2+(J10-J23)^2+(J11-J23)^2+(J12-J23)^2+(J13-J23)^2+(J14-J23)^2+(J15-J23)^2+(J16-J23)^2+(J17-J23)^2+(J18-J23)^2+(J19-J23)^2+(J20-J23)^2+(J21-J23)^2+(J22-J23)^2)</f>
        <v>22813.275000000001</v>
      </c>
      <c r="D29" s="44" t="s">
        <v>19</v>
      </c>
      <c r="E29" s="45"/>
      <c r="F29" s="31">
        <f>F27/((20-1)*(8-1))</f>
        <v>110.57236842105263</v>
      </c>
      <c r="G29" s="44" t="s">
        <v>21</v>
      </c>
      <c r="H29" s="45"/>
      <c r="I29" s="34">
        <v>0.52</v>
      </c>
      <c r="J29" s="46" t="s">
        <v>28</v>
      </c>
      <c r="K29" s="47"/>
      <c r="L29" s="61">
        <v>2.0790999999999999</v>
      </c>
    </row>
    <row r="30" spans="1:12" ht="15.75" thickBot="1" x14ac:dyDescent="0.3">
      <c r="J30" s="44" t="s">
        <v>27</v>
      </c>
      <c r="K30" s="45"/>
      <c r="L30" s="60">
        <v>0.05</v>
      </c>
    </row>
    <row r="31" spans="1:12" ht="15.75" thickBot="1" x14ac:dyDescent="0.3">
      <c r="A31" s="50" t="s">
        <v>16</v>
      </c>
      <c r="B31" s="51"/>
      <c r="C31" s="51"/>
      <c r="D31" s="51"/>
      <c r="E31" s="51"/>
      <c r="F31" s="51"/>
      <c r="G31" s="51"/>
      <c r="H31" s="55"/>
    </row>
    <row r="32" spans="1:12" ht="15.75" thickBot="1" x14ac:dyDescent="0.3">
      <c r="A32" s="22">
        <f>(B3-B23)^2+(B4-B23)^2+(B5-B23)^2+(B6-B23)^2+(B7-B23)^2+(B8-B23)^2+(B9-B23)^2+(B10-B23)^2+(B11-B23)^2+(B12-B23)^2+(B13-B23)^2+(B14-B23)^2+(B15-B23)^2+(B16-B23)^2+(B17-B23)^2+(B18-B23)^2+(B19-B23)^2+(B20-B23)^2+(B21-B23)^2+(B22-B23)^2</f>
        <v>5471</v>
      </c>
      <c r="B32" s="23">
        <f>(C3-C23)^2+(C4-C23)^2+(C5-C23)^2+(C6-C23)^2+(C7-C23)^2+(C8-C23)^2+(C9-C23)^2+(C10-C23)^2+(C11-C23)^2+(C12-C23)^2+(C13-C23)^2+(C14-C23)^2+(C15-C23)^2+(C16-C23)^2+(C17-C23)^2+(C18-C23)^2+(C19-C23)^2+(C20-C23)^2+(C21-C23)^2+(C22-C23)^2</f>
        <v>4031</v>
      </c>
      <c r="C32" s="23">
        <f>(D3-D23)^2+(D4-D23)^2+(D5-D23)^2+(D6-D23)^2+(D7-D23)^2+(D8-D23)^2+(D9-D23)^2+(D10-D23)^2+(D11-D23)^2+(D12-D23)^2+(D13-D23)^2+(D14-D23)^2+(D15-D23)^2+(D16-D23)^2+(D17-D23)^2+(D18-D23)^2+(D19-D23)^2+(D20-D23)^2+(D21-D23)^2+(D22-D23)^2</f>
        <v>2995.2000000000003</v>
      </c>
      <c r="D32" s="23">
        <f>(E3-E23)^2+(E4-E23)^2+(E5-E23)^2+(E6-E23)^2+(E7-E23)^2+(E8-E23)^2+(E9-E23)^2+(E10-E23)^2+(E11-E23)^2+(E12-E23)^2+(E13-E23)^2+(E14-E23)^2+(E15-E23)^2+(E16-E23)^2+(E17-E23)^2+(E18-E23)^2+(E19-E23)^2+(E20-E23)^2+(E21-E23)^2+(E22-E23)^2</f>
        <v>3184.7999999999997</v>
      </c>
      <c r="E32" s="23">
        <f>(F3-F23)^2+(F4-F23)^2+(F5-F23)^2+(F6-F23)^2+(F7-F23)^2+(F8-F23)^2+(F9-F23)^2+(F10-F23)^2+(F11-F23)^2+(F12-F23)^2+(F13-F23)^2+(F14-F23)^2+(F15-F23)^2+(F16-F23)^2+(F17-F23)^2+(F18-F23)^2+(F19-F23)^2+(F20-F23)^2+(F21-F23)^2+(F22-F23)^2</f>
        <v>6643.2000000000007</v>
      </c>
      <c r="F32" s="23">
        <f>(G3-G23)^2+(G4-G23)^2+(G5-G23)^2+(G6-G23)^2+(G7-G23)^2+(G8-G23)^2+(G9-G23)^2+(G10-G23)^2+(G11-G23)^2+(G12-G23)^2+(G13-G23)^2+(G14-G23)^2+(G15-G23)^2+(G16-G23)^2+(G17-G23)^2+(G18-G23)^2+(G19-G23)^2+(G20-G23)^2+(G21-G23)^2+(G22-G23)^2</f>
        <v>5208.8</v>
      </c>
      <c r="G32" s="23">
        <f>(H3-H23)^2+(H4-H23)^2+(H5-H23)^2+(H6-H23)^2+(H7-H23)^2+(H8-H23)^2+(H9-H23)^2+(H10-H23)^2+(H11-H23)^2+(H12-H23)^2+(H13-H23)^2+(H14-H23)^2+(H15-H23)^2+(H16-H23)^2+(H17-H23)^2+(H18-H23)^2+(H19-H23)^2+(H20-H23)^2+(H21-H23)^2+(H22-H23)^2</f>
        <v>4354.2</v>
      </c>
      <c r="H32" s="24">
        <f>(I3-I23)^2+(I4-I23)^2+(I5-I23)^2+(I6-I23)^2+(I7-I23)^2+(I8-I23)^2+(I9-I23)^2+(I10-I23)^2+(I11-I23)^2+(I12-I23)^2+(I13-I23)^2+(I14-I23)^2+(I15-I23)^2+(I16-I23)^2+(I17-I23)^2+(I18-I23)^2+(I19-I23)^2+(I20-I23)^2+(I21-I23)^2+(I22-I23)^2</f>
        <v>5631.2</v>
      </c>
    </row>
    <row r="33" spans="1:8" ht="15.75" thickBot="1" x14ac:dyDescent="0.3"/>
    <row r="34" spans="1:8" x14ac:dyDescent="0.25">
      <c r="A34" s="35" t="s">
        <v>29</v>
      </c>
      <c r="B34" s="36"/>
      <c r="C34" s="36"/>
      <c r="D34" s="36"/>
      <c r="E34" s="36"/>
      <c r="F34" s="36"/>
      <c r="G34" s="36"/>
      <c r="H34" s="37"/>
    </row>
    <row r="35" spans="1:8" ht="15.75" thickBot="1" x14ac:dyDescent="0.3">
      <c r="A35" s="38" t="s">
        <v>2</v>
      </c>
      <c r="B35" s="39"/>
      <c r="C35" s="39"/>
      <c r="D35" s="39"/>
      <c r="E35" s="39"/>
      <c r="F35" s="39"/>
      <c r="G35" s="39"/>
      <c r="H35" s="40"/>
    </row>
  </sheetData>
  <mergeCells count="19">
    <mergeCell ref="A31:H31"/>
    <mergeCell ref="A34:H34"/>
    <mergeCell ref="A35:H35"/>
    <mergeCell ref="J30:K30"/>
    <mergeCell ref="A28:B28"/>
    <mergeCell ref="D28:E28"/>
    <mergeCell ref="G28:H28"/>
    <mergeCell ref="J28:K28"/>
    <mergeCell ref="A29:B29"/>
    <mergeCell ref="D29:E29"/>
    <mergeCell ref="G29:H29"/>
    <mergeCell ref="J29:K29"/>
    <mergeCell ref="B1:J1"/>
    <mergeCell ref="A24:L24"/>
    <mergeCell ref="A25:L25"/>
    <mergeCell ref="A27:B27"/>
    <mergeCell ref="D27:E27"/>
    <mergeCell ref="G27:H27"/>
    <mergeCell ref="J27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RMA_puls</vt:lpstr>
      <vt:lpstr>RMA_hra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DrobeK</cp:lastModifiedBy>
  <dcterms:created xsi:type="dcterms:W3CDTF">2019-05-21T15:38:47Z</dcterms:created>
  <dcterms:modified xsi:type="dcterms:W3CDTF">2019-05-22T07:13:52Z</dcterms:modified>
</cp:coreProperties>
</file>