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"/>
    </mc:Choice>
  </mc:AlternateContent>
  <bookViews>
    <workbookView xWindow="0" yWindow="0" windowWidth="28800" windowHeight="11550"/>
  </bookViews>
  <sheets>
    <sheet name="Scorecard" sheetId="1" r:id="rId1"/>
    <sheet name="Customers" sheetId="3" state="hidden" r:id="rId2"/>
    <sheet name="Scoring Reference" sheetId="5" r:id="rId3"/>
    <sheet name="Data" sheetId="6" r:id="rId4"/>
  </sheets>
  <definedNames>
    <definedName name="ExternalData_1" localSheetId="3" hidden="1">Data!$A$1:$AT$21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N17" i="1"/>
  <c r="M17" i="1"/>
  <c r="L17" i="1"/>
  <c r="K17" i="1"/>
  <c r="J17" i="1"/>
  <c r="I17" i="1"/>
  <c r="N16" i="1"/>
  <c r="I16" i="1" l="1"/>
  <c r="M16" i="1"/>
  <c r="L16" i="1"/>
  <c r="K16" i="1"/>
  <c r="J16" i="1"/>
  <c r="N15" i="1"/>
  <c r="D6" i="1"/>
  <c r="D5" i="1"/>
  <c r="D4" i="1"/>
  <c r="D3" i="1"/>
  <c r="D14" i="1" l="1"/>
  <c r="D15" i="1"/>
  <c r="D17" i="1"/>
  <c r="D16" i="1"/>
  <c r="H11" i="1"/>
  <c r="H10" i="1"/>
  <c r="H9" i="1"/>
  <c r="C9" i="1"/>
  <c r="C11" i="1"/>
  <c r="C10" i="1"/>
  <c r="I15" i="1"/>
  <c r="M15" i="1"/>
  <c r="L15" i="1"/>
  <c r="K15" i="1"/>
  <c r="J15" i="1"/>
  <c r="I14" i="1"/>
  <c r="N14" i="1"/>
  <c r="M14" i="1"/>
  <c r="L14" i="1"/>
  <c r="K14" i="1"/>
  <c r="J14" i="1"/>
</calcChain>
</file>

<file path=xl/connections.xml><?xml version="1.0" encoding="utf-8"?>
<connections xmlns="http://schemas.openxmlformats.org/spreadsheetml/2006/main">
  <connection id="1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<sst xmlns="http://schemas.openxmlformats.org/spreadsheetml/2006/main" count="99" uniqueCount="77">
  <si>
    <t>CUSTOMER</t>
  </si>
  <si>
    <t>&lt;1 month</t>
  </si>
  <si>
    <t>1-2 months</t>
  </si>
  <si>
    <t>3-4 months</t>
  </si>
  <si>
    <t>5-6 months</t>
  </si>
  <si>
    <t>7-8 months</t>
  </si>
  <si>
    <t>9-12 months</t>
  </si>
  <si>
    <t>Customer ID</t>
  </si>
  <si>
    <t>Customer Name</t>
  </si>
  <si>
    <t>Business Corp</t>
  </si>
  <si>
    <t>Douglas</t>
  </si>
  <si>
    <t>Margaret's Company</t>
  </si>
  <si>
    <t>Envisiquizision</t>
  </si>
  <si>
    <t>Walmart</t>
  </si>
  <si>
    <t>Customer Since</t>
  </si>
  <si>
    <t>Representative</t>
  </si>
  <si>
    <t>Happiness</t>
  </si>
  <si>
    <t>Feedback Score</t>
  </si>
  <si>
    <t>Survey Response Text</t>
  </si>
  <si>
    <t>Success Stats</t>
  </si>
  <si>
    <t>Top Products</t>
  </si>
  <si>
    <t>Staffing</t>
  </si>
  <si>
    <t>Perception</t>
  </si>
  <si>
    <t>Performance</t>
  </si>
  <si>
    <t>Financial</t>
  </si>
  <si>
    <t>Overall</t>
  </si>
  <si>
    <t>Organization Size</t>
  </si>
  <si>
    <t>Organization Type</t>
  </si>
  <si>
    <t>CEO</t>
  </si>
  <si>
    <t>Days Since Last Incident</t>
  </si>
  <si>
    <t>Industry Ranking</t>
  </si>
  <si>
    <t>Indicators</t>
  </si>
  <si>
    <t>Top Request</t>
  </si>
  <si>
    <t>Small (&lt;50)</t>
  </si>
  <si>
    <t>Medium (51~250)</t>
  </si>
  <si>
    <t>Big (251~1000)</t>
  </si>
  <si>
    <t>Green at least</t>
  </si>
  <si>
    <t>Yellow at least</t>
  </si>
  <si>
    <t>Best value</t>
  </si>
  <si>
    <t>Worst value</t>
  </si>
  <si>
    <t>Midpoint</t>
  </si>
  <si>
    <t>Networking Percentile</t>
  </si>
  <si>
    <t>Worst</t>
  </si>
  <si>
    <t>Best</t>
  </si>
  <si>
    <t>Top Product 1</t>
  </si>
  <si>
    <t>Top Product 2</t>
  </si>
  <si>
    <t>Top Product 3</t>
  </si>
  <si>
    <t>Overall (Less than 1 Month)</t>
  </si>
  <si>
    <t>Overall (1 to 2 Months)</t>
  </si>
  <si>
    <t>Overall (3 to 4 Months)</t>
  </si>
  <si>
    <t>Overall (5 to 6 Months)</t>
  </si>
  <si>
    <t>Overall (7 to 8 Months)</t>
  </si>
  <si>
    <t>Overall (9 to 12 Months)</t>
  </si>
  <si>
    <t>Financial (Less than 1 Month)</t>
  </si>
  <si>
    <t>Financial (1 to 2 Months)</t>
  </si>
  <si>
    <t>Financial (3 to 4 Months)</t>
  </si>
  <si>
    <t>Financial (5 to 6 Months)</t>
  </si>
  <si>
    <t>Financial (7 to 8 Months)</t>
  </si>
  <si>
    <t>Financial (9 to 12 Months)</t>
  </si>
  <si>
    <t>Performance (Less than 1 Month)</t>
  </si>
  <si>
    <t>Performance (1 to 2 Months)</t>
  </si>
  <si>
    <t>Performance (3 to 4 Months)</t>
  </si>
  <si>
    <t>Performance (5 to 6 Months)</t>
  </si>
  <si>
    <t>Performance (7 to 8 Months)</t>
  </si>
  <si>
    <t>Performance (9 to 12 Months)</t>
  </si>
  <si>
    <t>Perception (Less than 1 Month)</t>
  </si>
  <si>
    <t>Perception (1 to 2 Months)</t>
  </si>
  <si>
    <t>Perception (3 to 4 Months)</t>
  </si>
  <si>
    <t>Perception (5 to 6 Months)</t>
  </si>
  <si>
    <t>Perception (7 to 8 Months)</t>
  </si>
  <si>
    <t>Perception (9 to 12 Months)</t>
  </si>
  <si>
    <t>Staffing (Less than 1 Month)</t>
  </si>
  <si>
    <t>Staffing (1 to 2 Months)</t>
  </si>
  <si>
    <t>Staffing (3 to 4 Months)</t>
  </si>
  <si>
    <t>Staffing (5 to 6 Months)</t>
  </si>
  <si>
    <t>Staffing (7 to 8 Months)</t>
  </si>
  <si>
    <t>Staffing (9 to 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</si>
</sst>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6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00206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6"/>
      <color theme="1" tint="0.14999847407452621"/>
      <name val="Calibri Light"/>
      <family val="2"/>
      <scheme val="major"/>
    </font>
    <font>
      <sz val="16"/>
      <color theme="2" tint="-0.74999237037263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0" fillId="2" borderId="0" xfId="0" applyFill="1"/>
    <xf numFmtId="0" fontId="5" fillId="0" borderId="0" xfId="0" applyFont="1" applyFill="1" applyBorder="1"/>
    <xf numFmtId="0" fontId="5" fillId="0" borderId="0" xfId="0" applyFont="1" applyBorder="1"/>
    <xf numFmtId="0" fontId="0" fillId="0" borderId="0" xfId="0" applyFill="1"/>
    <xf numFmtId="0" fontId="8" fillId="3" borderId="0" xfId="0" applyFont="1" applyFill="1"/>
    <xf numFmtId="0" fontId="5" fillId="0" borderId="0" xfId="0" applyFont="1"/>
    <xf numFmtId="0" fontId="5" fillId="0" borderId="0" xfId="0" applyFont="1" applyFill="1"/>
    <xf numFmtId="0" fontId="5" fillId="4" borderId="0" xfId="0" applyFont="1" applyFill="1"/>
    <xf numFmtId="0" fontId="5" fillId="0" borderId="0" xfId="0" applyFont="1" applyAlignment="1">
      <alignment horizontal="center"/>
    </xf>
    <xf numFmtId="164" fontId="5" fillId="4" borderId="0" xfId="0" applyNumberFormat="1" applyFont="1" applyFill="1" applyBorder="1"/>
    <xf numFmtId="0" fontId="5" fillId="0" borderId="0" xfId="0" applyFont="1" applyFill="1" applyAlignment="1">
      <alignment horizontal="center"/>
    </xf>
    <xf numFmtId="164" fontId="9" fillId="5" borderId="0" xfId="0" applyNumberFormat="1" applyFont="1" applyFill="1" applyBorder="1"/>
    <xf numFmtId="164" fontId="11" fillId="5" borderId="0" xfId="0" applyNumberFormat="1" applyFont="1" applyFill="1" applyBorder="1"/>
    <xf numFmtId="0" fontId="5" fillId="6" borderId="0" xfId="0" applyFont="1" applyFill="1"/>
    <xf numFmtId="165" fontId="5" fillId="0" borderId="0" xfId="0" applyNumberFormat="1" applyFont="1"/>
    <xf numFmtId="165" fontId="5" fillId="0" borderId="0" xfId="0" applyNumberFormat="1" applyFont="1" applyFill="1"/>
    <xf numFmtId="0" fontId="1" fillId="7" borderId="1" xfId="0" applyFont="1" applyFill="1" applyBorder="1"/>
    <xf numFmtId="0" fontId="1" fillId="7" borderId="2" xfId="0" applyFont="1" applyFill="1" applyBorder="1"/>
    <xf numFmtId="0" fontId="0" fillId="8" borderId="1" xfId="0" applyFont="1" applyFill="1" applyBorder="1"/>
    <xf numFmtId="0" fontId="0" fillId="8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2" fillId="0" borderId="0" xfId="0" applyFont="1"/>
    <xf numFmtId="0" fontId="4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4" fillId="6" borderId="3" xfId="0" applyFont="1" applyFill="1" applyBorder="1"/>
    <xf numFmtId="0" fontId="7" fillId="0" borderId="3" xfId="0" applyFont="1" applyBorder="1"/>
    <xf numFmtId="0" fontId="12" fillId="0" borderId="3" xfId="0" applyFont="1" applyFill="1" applyBorder="1" applyAlignment="1">
      <alignment horizontal="left" vertical="center" textRotation="45"/>
    </xf>
    <xf numFmtId="0" fontId="5" fillId="4" borderId="3" xfId="0" applyFont="1" applyFill="1" applyBorder="1"/>
    <xf numFmtId="0" fontId="7" fillId="0" borderId="3" xfId="0" applyNumberFormat="1" applyFont="1" applyBorder="1" applyAlignment="1">
      <alignment horizontal="center"/>
    </xf>
    <xf numFmtId="164" fontId="9" fillId="5" borderId="3" xfId="0" applyNumberFormat="1" applyFont="1" applyFill="1" applyBorder="1"/>
    <xf numFmtId="0" fontId="6" fillId="3" borderId="3" xfId="0" applyFont="1" applyFill="1" applyBorder="1" applyAlignment="1">
      <alignment horizontal="center"/>
    </xf>
    <xf numFmtId="0" fontId="3" fillId="2" borderId="3" xfId="0" applyFont="1" applyFill="1" applyBorder="1"/>
    <xf numFmtId="0" fontId="4" fillId="0" borderId="3" xfId="0" applyFont="1" applyBorder="1"/>
    <xf numFmtId="0" fontId="10" fillId="0" borderId="0" xfId="0" applyFont="1" applyBorder="1"/>
    <xf numFmtId="0" fontId="13" fillId="0" borderId="3" xfId="0" applyFont="1" applyBorder="1"/>
    <xf numFmtId="0" fontId="14" fillId="0" borderId="3" xfId="0" applyFont="1" applyFill="1" applyBorder="1"/>
    <xf numFmtId="0" fontId="12" fillId="0" borderId="0" xfId="0" applyFont="1" applyFill="1" applyBorder="1" applyAlignment="1">
      <alignment horizontal="left" vertical="center" textRotation="45"/>
    </xf>
    <xf numFmtId="1" fontId="5" fillId="0" borderId="0" xfId="0" applyNumberFormat="1" applyFont="1" applyAlignment="1">
      <alignment horizontal="center"/>
    </xf>
    <xf numFmtId="0" fontId="0" fillId="0" borderId="0" xfId="0" applyNumberFormat="1"/>
    <xf numFmtId="14" fontId="0" fillId="0" borderId="0" xfId="0" applyNumberFormat="1"/>
    <xf numFmtId="0" fontId="5" fillId="0" borderId="0" xfId="0" applyFont="1" applyFill="1" applyBorder="1" applyAlignment="1">
      <alignment horizontal="left" vertical="center"/>
    </xf>
    <xf numFmtId="0" fontId="4" fillId="0" borderId="3" xfId="0" applyFont="1" applyBorder="1" applyAlignment="1"/>
    <xf numFmtId="0" fontId="4" fillId="0" borderId="3" xfId="0" applyFont="1" applyBorder="1" applyAlignment="1"/>
    <xf numFmtId="0" fontId="0" fillId="0" borderId="3" xfId="0" applyBorder="1" applyAlignment="1"/>
    <xf numFmtId="0" fontId="5" fillId="0" borderId="0" xfId="0" applyNumberFormat="1" applyFont="1" applyAlignment="1">
      <alignment horizontal="left"/>
    </xf>
    <xf numFmtId="0" fontId="0" fillId="0" borderId="0" xfId="0" applyAlignment="1"/>
    <xf numFmtId="14" fontId="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5" fillId="0" borderId="0" xfId="0" applyNumberFormat="1" applyFont="1" applyFill="1" applyBorder="1" applyAlignment="1"/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7">
    <queryTableFields count="46">
      <queryTableField id="1" name="Customer ID" tableColumnId="139"/>
      <queryTableField id="2" name="Customer Name" tableColumnId="140"/>
      <queryTableField id="3" name="Customer Since" tableColumnId="141"/>
      <queryTableField id="4" name="Organization Type" tableColumnId="142"/>
      <queryTableField id="5" name="CEO" tableColumnId="143"/>
      <queryTableField id="6" name="Representative" tableColumnId="144"/>
      <queryTableField id="7" name="Top Product 1" tableColumnId="145"/>
      <queryTableField id="8" name="Top Product 2" tableColumnId="146"/>
      <queryTableField id="9" name="Top Product 3" tableColumnId="147"/>
      <queryTableField id="10" name="Feedback Score" tableColumnId="148"/>
      <queryTableField id="11" name="Survey Response Text" tableColumnId="149"/>
      <queryTableField id="12" name="Top Request" tableColumnId="150"/>
      <queryTableField id="13" name="Organization Size" tableColumnId="151"/>
      <queryTableField id="14" name="Industry Ranking" tableColumnId="152"/>
      <queryTableField id="15" name="Networking Percentile" tableColumnId="153"/>
      <queryTableField id="16" name="Days Since Last Incident" tableColumnId="154"/>
      <queryTableField id="17" name="Overall &lt;1 month" tableColumnId="155"/>
      <queryTableField id="18" name="Overall 1-2 months" tableColumnId="156"/>
      <queryTableField id="19" name="Overall 3-4 months" tableColumnId="157"/>
      <queryTableField id="20" name="Overall 5-6 months" tableColumnId="158"/>
      <queryTableField id="21" name="Overall 7-8 months" tableColumnId="159"/>
      <queryTableField id="22" name="Overall 9-12 months" tableColumnId="160"/>
      <queryTableField id="23" name="Financial &lt;1 month" tableColumnId="161"/>
      <queryTableField id="24" name="Financial 1-2 months" tableColumnId="162"/>
      <queryTableField id="25" name="Financial 3-4 months" tableColumnId="163"/>
      <queryTableField id="26" name="Financial 5-6 months" tableColumnId="164"/>
      <queryTableField id="27" name="Financial 7-8 months" tableColumnId="165"/>
      <queryTableField id="28" name="Financial 9-12 months" tableColumnId="166"/>
      <queryTableField id="29" name="Performance &lt;1 month" tableColumnId="167"/>
      <queryTableField id="30" name="Performance 1-2 months" tableColumnId="168"/>
      <queryTableField id="31" name="Performance 3-4 months" tableColumnId="169"/>
      <queryTableField id="32" name="Performance 5-6 months" tableColumnId="170"/>
      <queryTableField id="33" name="Performance 7-8 months" tableColumnId="171"/>
      <queryTableField id="34" name="Performance 9-12 months" tableColumnId="172"/>
      <queryTableField id="35" name="Perception &lt;1 month" tableColumnId="173"/>
      <queryTableField id="36" name="Perception 1-2 months" tableColumnId="174"/>
      <queryTableField id="37" name="Perception 3-4 months" tableColumnId="175"/>
      <queryTableField id="38" name="Perception 5-6 months" tableColumnId="176"/>
      <queryTableField id="39" name="Perception 7-8 months" tableColumnId="177"/>
      <queryTableField id="40" name="Perception 9-12 months" tableColumnId="178"/>
      <queryTableField id="41" name="Staffing &lt;1 month" tableColumnId="179"/>
      <queryTableField id="42" name="Staffing 1-2 months" tableColumnId="180"/>
      <queryTableField id="43" name="Staffing 3-4 months" tableColumnId="181"/>
      <queryTableField id="44" name="Staffing 5-6 months" tableColumnId="182"/>
      <queryTableField id="45" name="Staffing 7-8 months" tableColumnId="183"/>
      <queryTableField id="46" name="Staffing 9-12 months" tableColumnId="18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Sheet1" displayName="Sheet1" ref="A1:AT21" tableType="queryTable" totalsRowShown="0">
  <autoFilter ref="A1:AT21"/>
  <tableColumns count="46">
    <tableColumn id="139" uniqueName="139" name="Customer ID" queryTableFieldId="1" dataDxfId="45"/>
    <tableColumn id="140" uniqueName="140" name="Customer Name" queryTableFieldId="2" dataDxfId="44"/>
    <tableColumn id="141" uniqueName="141" name="Customer Since" queryTableFieldId="3" dataDxfId="43"/>
    <tableColumn id="142" uniqueName="142" name="Organization Type" queryTableFieldId="4" dataDxfId="42"/>
    <tableColumn id="143" uniqueName="143" name="CEO" queryTableFieldId="5" dataDxfId="41"/>
    <tableColumn id="144" uniqueName="144" name="Representative" queryTableFieldId="6" dataDxfId="40"/>
    <tableColumn id="145" uniqueName="145" name="Top Product 1" queryTableFieldId="7" dataDxfId="39"/>
    <tableColumn id="146" uniqueName="146" name="Top Product 2" queryTableFieldId="8" dataDxfId="38"/>
    <tableColumn id="147" uniqueName="147" name="Top Product 3" queryTableFieldId="9" dataDxfId="37"/>
    <tableColumn id="148" uniqueName="148" name="Feedback Score" queryTableFieldId="10" dataDxfId="36"/>
    <tableColumn id="149" uniqueName="149" name="Survey Response Text" queryTableFieldId="11" dataDxfId="35"/>
    <tableColumn id="150" uniqueName="150" name="Top Request" queryTableFieldId="12" dataDxfId="34"/>
    <tableColumn id="151" uniqueName="151" name="Organization Size" queryTableFieldId="13" dataDxfId="33"/>
    <tableColumn id="152" uniqueName="152" name="Industry Ranking" queryTableFieldId="14" dataDxfId="32"/>
    <tableColumn id="153" uniqueName="153" name="Networking Percentile" queryTableFieldId="15" dataDxfId="31"/>
    <tableColumn id="154" uniqueName="154" name="Days Since Last Incident" queryTableFieldId="16" dataDxfId="30"/>
    <tableColumn id="155" uniqueName="155" name="Overall (Less than 1 Month)" queryTableFieldId="17" dataDxfId="29"/>
    <tableColumn id="156" uniqueName="156" name="Overall (1 to 2 Months)" queryTableFieldId="18" dataDxfId="28"/>
    <tableColumn id="157" uniqueName="157" name="Overall (3 to 4 Months)" queryTableFieldId="19" dataDxfId="27"/>
    <tableColumn id="158" uniqueName="158" name="Overall (5 to 6 Months)" queryTableFieldId="20" dataDxfId="26"/>
    <tableColumn id="159" uniqueName="159" name="Overall (7 to 8 Months)" queryTableFieldId="21" dataDxfId="25"/>
    <tableColumn id="160" uniqueName="160" name="Overall (9 to 12 Months)" queryTableFieldId="22" dataDxfId="24"/>
    <tableColumn id="161" uniqueName="161" name="Financial (Less than 1 Month)" queryTableFieldId="23" dataDxfId="23"/>
    <tableColumn id="162" uniqueName="162" name="Financial (1 to 2 Months)" queryTableFieldId="24" dataDxfId="22"/>
    <tableColumn id="163" uniqueName="163" name="Financial (3 to 4 Months)" queryTableFieldId="25" dataDxfId="21"/>
    <tableColumn id="164" uniqueName="164" name="Financial (5 to 6 Months)" queryTableFieldId="26" dataDxfId="20"/>
    <tableColumn id="165" uniqueName="165" name="Financial (7 to 8 Months)" queryTableFieldId="27" dataDxfId="19"/>
    <tableColumn id="166" uniqueName="166" name="Financial (9 to 12 Months)" queryTableFieldId="28" dataDxfId="18"/>
    <tableColumn id="167" uniqueName="167" name="Performance (Less than 1 Month)" queryTableFieldId="29" dataDxfId="17"/>
    <tableColumn id="168" uniqueName="168" name="Performance (1 to 2 Months)" queryTableFieldId="30" dataDxfId="16"/>
    <tableColumn id="169" uniqueName="169" name="Performance (3 to 4 Months)" queryTableFieldId="31" dataDxfId="15"/>
    <tableColumn id="170" uniqueName="170" name="Performance (5 to 6 Months)" queryTableFieldId="32" dataDxfId="14"/>
    <tableColumn id="171" uniqueName="171" name="Performance (7 to 8 Months)" queryTableFieldId="33" dataDxfId="13"/>
    <tableColumn id="172" uniqueName="172" name="Performance (9 to 12 Months)" queryTableFieldId="34" dataDxfId="12"/>
    <tableColumn id="173" uniqueName="173" name="Perception (Less than 1 Month)" queryTableFieldId="35" dataDxfId="11"/>
    <tableColumn id="174" uniqueName="174" name="Perception (1 to 2 Months)" queryTableFieldId="36" dataDxfId="10"/>
    <tableColumn id="175" uniqueName="175" name="Perception (3 to 4 Months)" queryTableFieldId="37" dataDxfId="9"/>
    <tableColumn id="176" uniqueName="176" name="Perception (5 to 6 Months)" queryTableFieldId="38" dataDxfId="8"/>
    <tableColumn id="177" uniqueName="177" name="Perception (7 to 8 Months)" queryTableFieldId="39" dataDxfId="7"/>
    <tableColumn id="178" uniqueName="178" name="Perception (9 to 12 Months)" queryTableFieldId="40" dataDxfId="6"/>
    <tableColumn id="179" uniqueName="179" name="Staffing (Less than 1 Month)" queryTableFieldId="41" dataDxfId="5"/>
    <tableColumn id="180" uniqueName="180" name="Staffing (1 to 2 Months)" queryTableFieldId="42" dataDxfId="4"/>
    <tableColumn id="181" uniqueName="181" name="Staffing (3 to 4 Months)" queryTableFieldId="43" dataDxfId="3"/>
    <tableColumn id="182" uniqueName="182" name="Staffing (5 to 6 Months)" queryTableFieldId="44" dataDxfId="2"/>
    <tableColumn id="183" uniqueName="183" name="Staffing (7 to 8 Months)" queryTableFieldId="45" dataDxfId="1"/>
    <tableColumn id="184" uniqueName="184" name="Staffing (9 to 12 Months)" queryTableFieldId="4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D2" sqref="D2:E2"/>
    </sheetView>
  </sheetViews>
  <sheetFormatPr defaultRowHeight="15" x14ac:dyDescent="0.25"/>
  <cols>
    <col min="1" max="1" width="1.42578125" customWidth="1"/>
    <col min="2" max="2" width="1.7109375" customWidth="1"/>
    <col min="3" max="3" width="30.85546875" bestFit="1" customWidth="1"/>
    <col min="4" max="4" width="5.42578125" customWidth="1"/>
    <col min="5" max="5" width="21.85546875" customWidth="1"/>
    <col min="6" max="6" width="1.7109375" customWidth="1"/>
    <col min="7" max="7" width="19.85546875" bestFit="1" customWidth="1"/>
  </cols>
  <sheetData>
    <row r="1" spans="2:14" x14ac:dyDescent="0.25">
      <c r="J1" s="5"/>
    </row>
    <row r="2" spans="2:14" ht="39.950000000000003" customHeight="1" x14ac:dyDescent="0.35">
      <c r="B2" s="40"/>
      <c r="C2" s="50" t="s">
        <v>0</v>
      </c>
      <c r="D2" s="51"/>
      <c r="E2" s="52"/>
      <c r="F2" s="41"/>
      <c r="G2" s="41"/>
      <c r="H2" s="41"/>
      <c r="I2" s="1"/>
      <c r="J2" s="24"/>
    </row>
    <row r="3" spans="2:14" x14ac:dyDescent="0.25">
      <c r="B3" s="2"/>
      <c r="C3" s="3" t="s">
        <v>14</v>
      </c>
      <c r="D3" s="55" t="e">
        <f>INDEX(Sheet1[#All],MATCH($D$2,Sheet1[Customer Name],0)+1,3)</f>
        <v>#N/A</v>
      </c>
      <c r="E3" s="56"/>
      <c r="G3" s="48"/>
      <c r="J3" s="25"/>
    </row>
    <row r="4" spans="2:14" x14ac:dyDescent="0.25">
      <c r="B4" s="2"/>
      <c r="C4" s="7" t="s">
        <v>27</v>
      </c>
      <c r="D4" s="57" t="e">
        <f>INDEX(Sheet1[#All],MATCH($D$2,Sheet1[Customer Name],0)+1,4)</f>
        <v>#N/A</v>
      </c>
      <c r="E4" s="54"/>
      <c r="J4" s="25"/>
    </row>
    <row r="5" spans="2:14" x14ac:dyDescent="0.25">
      <c r="B5" s="2"/>
      <c r="C5" s="3" t="s">
        <v>28</v>
      </c>
      <c r="D5" s="57" t="e">
        <f>INDEX(Sheet1[#All],MATCH($D$2,Sheet1[Customer Name],0)+1,5)</f>
        <v>#N/A</v>
      </c>
      <c r="E5" s="54"/>
      <c r="F5" s="3"/>
      <c r="G5" s="5"/>
      <c r="J5" s="25"/>
    </row>
    <row r="6" spans="2:14" x14ac:dyDescent="0.25">
      <c r="B6" s="2"/>
      <c r="C6" s="3" t="s">
        <v>15</v>
      </c>
      <c r="D6" s="57" t="e">
        <f>INDEX(Sheet1[#All],MATCH($D$2,Sheet1[Customer Name],0)+1,6)</f>
        <v>#N/A</v>
      </c>
      <c r="E6" s="54"/>
      <c r="F6" s="3"/>
      <c r="G6" s="5"/>
      <c r="J6" s="25"/>
    </row>
    <row r="7" spans="2:14" ht="15" customHeight="1" x14ac:dyDescent="0.25">
      <c r="C7" s="4"/>
      <c r="D7" s="4"/>
      <c r="E7" s="4"/>
      <c r="H7" s="42"/>
      <c r="I7" s="5"/>
      <c r="J7" s="25"/>
    </row>
    <row r="8" spans="2:14" ht="39.950000000000003" customHeight="1" x14ac:dyDescent="0.35">
      <c r="B8" s="38"/>
      <c r="C8" s="43" t="s">
        <v>20</v>
      </c>
      <c r="E8" s="30"/>
      <c r="F8" s="39"/>
      <c r="G8" s="43" t="s">
        <v>16</v>
      </c>
      <c r="H8" s="34"/>
    </row>
    <row r="9" spans="2:14" ht="15" customHeight="1" x14ac:dyDescent="0.25">
      <c r="B9" s="13"/>
      <c r="C9" s="8" t="e">
        <f>INDEX(Sheet1[#All],MATCH($D$2,Sheet1[Customer Name],0)+1,7)</f>
        <v>#N/A</v>
      </c>
      <c r="E9" s="30"/>
      <c r="F9" s="6"/>
      <c r="G9" s="7" t="s">
        <v>17</v>
      </c>
      <c r="H9" s="46" t="e">
        <f>INDEX(Sheet1[#All],MATCH($D$2,Sheet1[Customer Name],0)+1,10)</f>
        <v>#N/A</v>
      </c>
    </row>
    <row r="10" spans="2:14" x14ac:dyDescent="0.25">
      <c r="B10" s="14"/>
      <c r="C10" s="8" t="e">
        <f>INDEX(Sheet1[#All],MATCH($D$2,Sheet1[Customer Name],0)+1,8)</f>
        <v>#N/A</v>
      </c>
      <c r="E10" s="31"/>
      <c r="F10" s="6"/>
      <c r="G10" s="7" t="s">
        <v>18</v>
      </c>
      <c r="H10" s="53" t="e">
        <f>INDEX(Sheet1[#All],MATCH($D$2,Sheet1[Customer Name],0)+1,11)</f>
        <v>#N/A</v>
      </c>
      <c r="I10" s="54"/>
      <c r="J10" s="54"/>
      <c r="K10" s="54"/>
      <c r="L10" s="54"/>
      <c r="M10" s="54"/>
      <c r="N10" s="54"/>
    </row>
    <row r="11" spans="2:14" x14ac:dyDescent="0.25">
      <c r="B11" s="14"/>
      <c r="C11" s="8" t="e">
        <f>INDEX(Sheet1[#All],MATCH($D$2,Sheet1[Customer Name],0)+1,9)</f>
        <v>#N/A</v>
      </c>
      <c r="E11" s="32"/>
      <c r="F11" s="6"/>
      <c r="G11" s="7" t="s">
        <v>32</v>
      </c>
      <c r="H11" s="53" t="e">
        <f>INDEX(Sheet1[#All],MATCH($D$2,Sheet1[Customer Name],0)+1,12)</f>
        <v>#N/A</v>
      </c>
      <c r="I11" s="54"/>
      <c r="J11" s="54"/>
      <c r="K11" s="54"/>
      <c r="L11" s="54"/>
      <c r="M11" s="54"/>
      <c r="N11" s="54"/>
    </row>
    <row r="12" spans="2:14" ht="15" customHeight="1" x14ac:dyDescent="0.25">
      <c r="E12" s="32"/>
    </row>
    <row r="13" spans="2:14" ht="39.950000000000003" customHeight="1" x14ac:dyDescent="0.35">
      <c r="B13" s="36"/>
      <c r="C13" s="43" t="s">
        <v>31</v>
      </c>
      <c r="D13" s="37"/>
      <c r="E13" s="32"/>
      <c r="F13" s="33"/>
      <c r="G13" s="44" t="s">
        <v>19</v>
      </c>
      <c r="H13" s="34"/>
      <c r="I13" s="35" t="s">
        <v>1</v>
      </c>
      <c r="J13" s="35" t="s">
        <v>2</v>
      </c>
      <c r="K13" s="35" t="s">
        <v>3</v>
      </c>
      <c r="L13" s="35" t="s">
        <v>4</v>
      </c>
      <c r="M13" s="35" t="s">
        <v>5</v>
      </c>
      <c r="N13" s="45" t="s">
        <v>6</v>
      </c>
    </row>
    <row r="14" spans="2:14" x14ac:dyDescent="0.25">
      <c r="B14" s="9"/>
      <c r="C14" s="7" t="s">
        <v>26</v>
      </c>
      <c r="D14" s="10" t="e">
        <f>INDEX('Scoring Reference'!A6:B8,MATCH(SUBSTITUTE(INDEX(Sheet1[#All],MATCH($D$2,Sheet1[Customer Name],0)+1,13),"~","~~"),'Scoring Reference'!A6:A8,0),2)</f>
        <v>#N/A</v>
      </c>
      <c r="F14" s="15"/>
      <c r="G14" s="3" t="s">
        <v>25</v>
      </c>
      <c r="H14" s="17"/>
      <c r="I14" s="17" t="e">
        <f>INDEX(Sheet1[#All],MATCH($D$2,Sheet1[Customer Name],0)+1,17)</f>
        <v>#N/A</v>
      </c>
      <c r="J14" s="17" t="e">
        <f>INDEX(Sheet1[#All],MATCH($D$2,Sheet1[Customer Name],0)+1,18)</f>
        <v>#N/A</v>
      </c>
      <c r="K14" s="17" t="e">
        <f>INDEX(Sheet1[#All],MATCH($D$2,Sheet1[Customer Name],0)+1,19)</f>
        <v>#N/A</v>
      </c>
      <c r="L14" s="17" t="e">
        <f>INDEX(Sheet1[#All],MATCH($D$2,Sheet1[Customer Name],0)+1,20)</f>
        <v>#N/A</v>
      </c>
      <c r="M14" s="17" t="e">
        <f>INDEX(Sheet1[#All],MATCH($D$2,Sheet1[Customer Name],0)+1,21)</f>
        <v>#N/A</v>
      </c>
      <c r="N14" s="17" t="e">
        <f>INDEX(Sheet1[#All],MATCH($D$2,Sheet1[Customer Name],0)+1,22)</f>
        <v>#N/A</v>
      </c>
    </row>
    <row r="15" spans="2:14" x14ac:dyDescent="0.25">
      <c r="B15" s="11"/>
      <c r="C15" s="7" t="s">
        <v>30</v>
      </c>
      <c r="D15" s="12" t="e">
        <f>INDEX(Sheet1[#All],MATCH($D$2,Sheet1[Customer Name],0)+1,14)</f>
        <v>#N/A</v>
      </c>
      <c r="F15" s="15"/>
      <c r="G15" s="3" t="s">
        <v>24</v>
      </c>
      <c r="H15" s="17"/>
      <c r="I15" s="17" t="e">
        <f>INDEX(Sheet1[#All],MATCH($D$2,Sheet1[Customer Name],0)+1,23)</f>
        <v>#N/A</v>
      </c>
      <c r="J15" s="17" t="e">
        <f>INDEX(Sheet1[#All],MATCH($D$2,Sheet1[Customer Name],0)+1,24)</f>
        <v>#N/A</v>
      </c>
      <c r="K15" s="17" t="e">
        <f>INDEX(Sheet1[#All],MATCH($D$2,Sheet1[Customer Name],0)+1,25)</f>
        <v>#N/A</v>
      </c>
      <c r="L15" s="17" t="e">
        <f>INDEX(Sheet1[#All],MATCH($D$2,Sheet1[Customer Name],0)+1,26)</f>
        <v>#N/A</v>
      </c>
      <c r="M15" s="17" t="e">
        <f>INDEX(Sheet1[#All],MATCH($D$2,Sheet1[Customer Name],0)+1,27)</f>
        <v>#N/A</v>
      </c>
      <c r="N15" s="17" t="e">
        <f>INDEX(Sheet1[#All],MATCH($D$2,Sheet1[Customer Name],0)+1,28)</f>
        <v>#N/A</v>
      </c>
    </row>
    <row r="16" spans="2:14" x14ac:dyDescent="0.25">
      <c r="B16" s="11"/>
      <c r="C16" s="7" t="s">
        <v>41</v>
      </c>
      <c r="D16" s="12" t="e">
        <f>INDEX(Sheet1[#All],MATCH($D$2,Sheet1[Customer Name],0)+1,15)</f>
        <v>#N/A</v>
      </c>
      <c r="F16" s="15"/>
      <c r="G16" s="3" t="s">
        <v>23</v>
      </c>
      <c r="H16" s="17"/>
      <c r="I16" s="17" t="e">
        <f>INDEX(Sheet1[#All],MATCH($D$2,Sheet1[Customer Name],0)+1,29)</f>
        <v>#N/A</v>
      </c>
      <c r="J16" s="17" t="e">
        <f>INDEX(Sheet1[#All],MATCH($D$2,Sheet1[Customer Name],0)+1,30)</f>
        <v>#N/A</v>
      </c>
      <c r="K16" s="17" t="e">
        <f>INDEX(Sheet1[#All],MATCH($D$2,Sheet1[Customer Name],0)+1,31)</f>
        <v>#N/A</v>
      </c>
      <c r="L16" s="17" t="e">
        <f>INDEX(Sheet1[#All],MATCH($D$2,Sheet1[Customer Name],0)+1,32)</f>
        <v>#N/A</v>
      </c>
      <c r="M16" s="17" t="e">
        <f>INDEX(Sheet1[#All],MATCH($D$2,Sheet1[Customer Name],0)+1,33)</f>
        <v>#N/A</v>
      </c>
      <c r="N16" s="17" t="e">
        <f>INDEX(Sheet1[#All],MATCH($D$2,Sheet1[Customer Name],0)+1,34)</f>
        <v>#N/A</v>
      </c>
    </row>
    <row r="17" spans="1:14" x14ac:dyDescent="0.25">
      <c r="B17" s="11"/>
      <c r="C17" s="7" t="s">
        <v>29</v>
      </c>
      <c r="D17" s="12" t="e">
        <f>INDEX(Sheet1[#All],MATCH($D$2,Sheet1[Customer Name],0)+1,16)</f>
        <v>#N/A</v>
      </c>
      <c r="F17" s="15"/>
      <c r="G17" s="3" t="s">
        <v>22</v>
      </c>
      <c r="H17" s="16"/>
      <c r="I17" s="17" t="e">
        <f>INDEX(Sheet1[#All],MATCH($D$2,Sheet1[Customer Name],0)+1,35)</f>
        <v>#N/A</v>
      </c>
      <c r="J17" s="17" t="e">
        <f>INDEX(Sheet1[#All],MATCH($D$2,Sheet1[Customer Name],0)+1,36)</f>
        <v>#N/A</v>
      </c>
      <c r="K17" s="17" t="e">
        <f>INDEX(Sheet1[#All],MATCH($D$2,Sheet1[Customer Name],0)+1,37)</f>
        <v>#N/A</v>
      </c>
      <c r="L17" s="17" t="e">
        <f>INDEX(Sheet1[#All],MATCH($D$2,Sheet1[Customer Name],0)+1,38)</f>
        <v>#N/A</v>
      </c>
      <c r="M17" s="17" t="e">
        <f>INDEX(Sheet1[#All],MATCH($D$2,Sheet1[Customer Name],0)+1,39)</f>
        <v>#N/A</v>
      </c>
      <c r="N17" s="17" t="e">
        <f>INDEX(Sheet1[#All],MATCH($D$2,Sheet1[Customer Name],0)+1,40)</f>
        <v>#N/A</v>
      </c>
    </row>
    <row r="18" spans="1:14" x14ac:dyDescent="0.25">
      <c r="F18" s="15"/>
      <c r="G18" s="3" t="s">
        <v>21</v>
      </c>
      <c r="H18" s="16"/>
      <c r="I18" s="17" t="e">
        <f>INDEX(Sheet1[#All],MATCH($D$2,Sheet1[Customer Name],0)+1,41)</f>
        <v>#N/A</v>
      </c>
      <c r="J18" s="17" t="e">
        <f>INDEX(Sheet1[#All],MATCH($D$2,Sheet1[Customer Name],0)+1,42)</f>
        <v>#N/A</v>
      </c>
      <c r="K18" s="17" t="e">
        <f>INDEX(Sheet1[#All],MATCH($D$2,Sheet1[Customer Name],0)+1,43)</f>
        <v>#N/A</v>
      </c>
      <c r="L18" s="17" t="e">
        <f>INDEX(Sheet1[#All],MATCH($D$2,Sheet1[Customer Name],0)+1,44)</f>
        <v>#N/A</v>
      </c>
      <c r="M18" s="17" t="e">
        <f>INDEX(Sheet1[#All],MATCH($D$2,Sheet1[Customer Name],0)+1,45)</f>
        <v>#N/A</v>
      </c>
      <c r="N18" s="17" t="e">
        <f>INDEX(Sheet1[#All],MATCH($D$2,Sheet1[Customer Name],0)+1,46)</f>
        <v>#N/A</v>
      </c>
    </row>
    <row r="19" spans="1:14" x14ac:dyDescent="0.25">
      <c r="L19" s="28"/>
    </row>
    <row r="20" spans="1:14" x14ac:dyDescent="0.25">
      <c r="L20" s="27"/>
    </row>
    <row r="21" spans="1:14" x14ac:dyDescent="0.25">
      <c r="E21" s="25"/>
      <c r="F21" s="27"/>
      <c r="G21" s="27"/>
      <c r="H21" s="27"/>
      <c r="I21" s="27"/>
      <c r="J21" s="26"/>
      <c r="K21" s="27"/>
      <c r="L21" s="27"/>
    </row>
    <row r="22" spans="1:14" x14ac:dyDescent="0.25">
      <c r="E22" s="25"/>
      <c r="F22" s="27"/>
      <c r="G22" s="27"/>
      <c r="H22" s="27"/>
      <c r="I22" s="27"/>
      <c r="J22" s="49"/>
      <c r="K22" s="27"/>
    </row>
    <row r="23" spans="1:14" ht="14.25" customHeight="1" x14ac:dyDescent="0.25">
      <c r="A23" s="5"/>
      <c r="E23" s="5"/>
      <c r="F23" s="27"/>
      <c r="G23" s="27"/>
      <c r="H23" s="3"/>
      <c r="I23" s="3"/>
      <c r="J23" s="26"/>
      <c r="K23" s="27"/>
    </row>
    <row r="24" spans="1:14" x14ac:dyDescent="0.25">
      <c r="E24" s="5"/>
    </row>
    <row r="25" spans="1:14" x14ac:dyDescent="0.25">
      <c r="E25" s="5"/>
      <c r="L25" s="5"/>
    </row>
    <row r="26" spans="1:14" ht="15" customHeight="1" x14ac:dyDescent="0.25">
      <c r="E26" s="5"/>
      <c r="L26" s="5"/>
    </row>
    <row r="27" spans="1:14" x14ac:dyDescent="0.25">
      <c r="E27" s="5"/>
      <c r="L27" s="5"/>
    </row>
    <row r="28" spans="1:14" x14ac:dyDescent="0.25">
      <c r="L28" s="5"/>
    </row>
  </sheetData>
  <mergeCells count="7">
    <mergeCell ref="D2:E2"/>
    <mergeCell ref="H10:N10"/>
    <mergeCell ref="H11:N11"/>
    <mergeCell ref="D3:E3"/>
    <mergeCell ref="D4:E4"/>
    <mergeCell ref="D5:E5"/>
    <mergeCell ref="D6:E6"/>
  </mergeCells>
  <conditionalFormatting sqref="I23">
    <cfRule type="iconSet" priority="10">
      <iconSet showValue="0">
        <cfvo type="percent" val="0"/>
        <cfvo type="num" val="3"/>
        <cfvo type="num" val="5"/>
      </iconSet>
    </cfRule>
  </conditionalFormatting>
  <conditionalFormatting sqref="E11">
    <cfRule type="iconSet" priority="8">
      <iconSet showValue="0">
        <cfvo type="percent" val="0"/>
        <cfvo type="num" val="0"/>
        <cfvo type="num" val="150"/>
      </iconSet>
    </cfRule>
  </conditionalFormatting>
  <conditionalFormatting sqref="D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4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12FC2450-A41B-421B-8AD9-3217732A1D1C}">
            <x14:iconSet iconSet="3Triangles" showValue="0">
              <x14:cfvo type="percent">
                <xm:f>0</xm:f>
              </x14:cfvo>
              <x14:cfvo type="num">
                <xm:f>3</xm:f>
              </x14:cfvo>
              <x14:cfvo type="num">
                <xm:f>5</xm:f>
              </x14:cfvo>
            </x14:iconSet>
          </x14:cfRule>
          <xm:sqref>D13</xm:sqref>
        </x14:conditionalFormatting>
        <x14:conditionalFormatting xmlns:xm="http://schemas.microsoft.com/office/excel/2006/main">
          <x14:cfRule type="colorScale" priority="13" id="{5947696C-5309-48A9-8521-16C6E8116164}">
            <x14:colorScale>
              <x14:cfvo type="num">
                <xm:f>'Scoring Reference'!$B$21</xm:f>
              </x14:cfvo>
              <x14:cfvo type="num">
                <xm:f>'Scoring Reference'!$B$22</xm:f>
              </x14:cfvo>
              <x14:cfvo type="num">
                <xm:f>'Scoring Reference'!$B$23</xm:f>
              </x14:cfvo>
              <x14:color rgb="FFC00000"/>
              <x14:color theme="7"/>
              <x14:color theme="9"/>
            </x14:colorScale>
          </x14:cfRule>
          <xm:sqref>I14:N18</xm:sqref>
        </x14:conditionalFormatting>
        <x14:conditionalFormatting xmlns:xm="http://schemas.microsoft.com/office/excel/2006/main">
          <x14:cfRule type="iconSet" priority="11" id="{90F72C7B-971B-43B9-B88E-47D3B1DD74AD}">
            <x14:iconSet showValue="0">
              <x14:cfvo type="percent">
                <xm:f>0</xm:f>
              </x14:cfvo>
              <x14:cfvo type="num">
                <xm:f>'Scoring Reference'!$B$7</xm:f>
              </x14:cfvo>
              <x14:cfvo type="num">
                <xm:f>'Scoring Reference'!$B$8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iconSet" priority="5" id="{4B22EBCA-CE0C-4B4B-8535-4A93F3D4085B}">
            <x14:iconSet showValue="0">
              <x14:cfvo type="percent">
                <xm:f>0</xm:f>
              </x14:cfvo>
              <x14:cfvo type="num">
                <xm:f>'Scoring Reference'!$B$3</xm:f>
              </x14:cfvo>
              <x14:cfvo type="num">
                <xm:f>'Scoring Reference'!$B$2</xm:f>
              </x14:cfvo>
            </x14:iconSet>
          </x14:cfRule>
          <xm:sqref>H9</xm:sqref>
        </x14:conditionalFormatting>
        <x14:conditionalFormatting xmlns:xm="http://schemas.microsoft.com/office/excel/2006/main">
          <x14:cfRule type="colorScale" priority="4" id="{D8B73EB1-F766-4690-A4A6-D0685FD4879E}">
            <x14:colorScale>
              <x14:cfvo type="num">
                <xm:f>'Scoring Reference'!$B$11</xm:f>
              </x14:cfvo>
              <x14:cfvo type="num">
                <xm:f>'Scoring Reference'!$B$12</xm:f>
              </x14:cfvo>
              <x14:cfvo type="num">
                <xm:f>'Scoring Reference'!$B$13</xm:f>
              </x14:cfvo>
              <x14:color rgb="FF00B050"/>
              <x14:color rgb="FFFFEB84"/>
              <x14:color rgb="FFFF0000"/>
            </x14:colorScale>
          </x14:cfRule>
          <xm:sqref>D15</xm:sqref>
        </x14:conditionalFormatting>
        <x14:conditionalFormatting xmlns:xm="http://schemas.microsoft.com/office/excel/2006/main">
          <x14:cfRule type="colorScale" priority="2" id="{A15B5469-EBB0-43A8-9AF8-9A3F17CD2BE6}">
            <x14:colorScale>
              <x14:cfvo type="num">
                <xm:f>'Scoring Reference'!$B$16</xm:f>
              </x14:cfvo>
              <x14:cfvo type="num">
                <xm:f>'Scoring Reference'!$B$17</xm:f>
              </x14:cfvo>
              <x14:cfvo type="num">
                <xm:f>'Scoring Reference'!$B$18</xm:f>
              </x14:cfvo>
              <x14:color rgb="FFF8696B"/>
              <x14:color rgb="FFFFEB84"/>
              <x14:color rgb="FF63BE7B"/>
            </x14:colorScale>
          </x14:cfRule>
          <xm:sqref>D17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Customers!$B$2:$B$6</xm:f>
          </x14:formula1>
          <xm:sqref>D2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Scorecard!I18:N18</xm:f>
              <xm:sqref>H18</xm:sqref>
            </x14:sparkline>
          </x14:sparklines>
        </x14:sparklineGroup>
        <x14:sparklineGroup manualMax="0" manualMin="0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Scorecard!I14:N14</xm:f>
              <xm:sqref>H14</xm:sqref>
            </x14:sparkline>
          </x14:sparklines>
        </x14:sparklineGroup>
        <x14:sparklineGroup manualMax="0" manualMin="0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Scorecard!I17:N17</xm:f>
              <xm:sqref>H17</xm:sqref>
            </x14:sparkline>
          </x14:sparklines>
        </x14:sparklineGroup>
        <x14:sparklineGroup manualMax="0" manualMin="0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Scorecard!I16:N16</xm:f>
              <xm:sqref>H16</xm:sqref>
            </x14:sparkline>
          </x14:sparklines>
        </x14:sparklineGroup>
        <x14:sparklineGroup manualMax="0" manualMin="0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Scorecard!I15:N15</xm:f>
              <xm:sqref>H15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34" sqref="C34"/>
    </sheetView>
  </sheetViews>
  <sheetFormatPr defaultRowHeight="15" x14ac:dyDescent="0.25"/>
  <cols>
    <col min="1" max="1" width="11.85546875" bestFit="1" customWidth="1"/>
    <col min="2" max="2" width="19.28515625" bestFit="1" customWidth="1"/>
  </cols>
  <sheetData>
    <row r="1" spans="1:2" x14ac:dyDescent="0.25">
      <c r="A1" s="18" t="s">
        <v>7</v>
      </c>
      <c r="B1" s="19" t="s">
        <v>8</v>
      </c>
    </row>
    <row r="2" spans="1:2" x14ac:dyDescent="0.25">
      <c r="A2" s="20">
        <v>1</v>
      </c>
      <c r="B2" s="21" t="s">
        <v>9</v>
      </c>
    </row>
    <row r="3" spans="1:2" x14ac:dyDescent="0.25">
      <c r="A3" s="22">
        <v>2</v>
      </c>
      <c r="B3" s="23" t="s">
        <v>11</v>
      </c>
    </row>
    <row r="4" spans="1:2" x14ac:dyDescent="0.25">
      <c r="A4" s="20">
        <v>3</v>
      </c>
      <c r="B4" s="21" t="s">
        <v>10</v>
      </c>
    </row>
    <row r="5" spans="1:2" x14ac:dyDescent="0.25">
      <c r="A5" s="22">
        <v>4</v>
      </c>
      <c r="B5" s="23" t="s">
        <v>12</v>
      </c>
    </row>
    <row r="6" spans="1:2" x14ac:dyDescent="0.25">
      <c r="A6" s="20">
        <v>5</v>
      </c>
      <c r="B6" s="2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6" sqref="D26"/>
    </sheetView>
  </sheetViews>
  <sheetFormatPr defaultRowHeight="15" x14ac:dyDescent="0.25"/>
  <cols>
    <col min="1" max="1" width="29.140625" bestFit="1" customWidth="1"/>
  </cols>
  <sheetData>
    <row r="1" spans="1:7" x14ac:dyDescent="0.25">
      <c r="A1" s="29" t="s">
        <v>17</v>
      </c>
    </row>
    <row r="2" spans="1:7" x14ac:dyDescent="0.25">
      <c r="A2" t="s">
        <v>36</v>
      </c>
      <c r="B2">
        <v>8</v>
      </c>
    </row>
    <row r="3" spans="1:7" x14ac:dyDescent="0.25">
      <c r="A3" t="s">
        <v>37</v>
      </c>
      <c r="B3">
        <v>6</v>
      </c>
    </row>
    <row r="5" spans="1:7" x14ac:dyDescent="0.25">
      <c r="A5" s="29" t="s">
        <v>26</v>
      </c>
    </row>
    <row r="6" spans="1:7" x14ac:dyDescent="0.25">
      <c r="A6" t="s">
        <v>33</v>
      </c>
      <c r="B6">
        <v>1</v>
      </c>
    </row>
    <row r="7" spans="1:7" x14ac:dyDescent="0.25">
      <c r="A7" t="s">
        <v>34</v>
      </c>
      <c r="B7">
        <v>2</v>
      </c>
    </row>
    <row r="8" spans="1:7" x14ac:dyDescent="0.25">
      <c r="A8" t="s">
        <v>35</v>
      </c>
      <c r="B8">
        <v>3</v>
      </c>
    </row>
    <row r="10" spans="1:7" x14ac:dyDescent="0.25">
      <c r="A10" s="29" t="s">
        <v>30</v>
      </c>
    </row>
    <row r="11" spans="1:7" x14ac:dyDescent="0.25">
      <c r="A11" t="s">
        <v>38</v>
      </c>
      <c r="B11">
        <v>1</v>
      </c>
    </row>
    <row r="12" spans="1:7" x14ac:dyDescent="0.25">
      <c r="A12" t="s">
        <v>40</v>
      </c>
      <c r="B12">
        <v>500</v>
      </c>
    </row>
    <row r="13" spans="1:7" x14ac:dyDescent="0.25">
      <c r="A13" t="s">
        <v>39</v>
      </c>
      <c r="B13">
        <v>1000</v>
      </c>
    </row>
    <row r="14" spans="1:7" x14ac:dyDescent="0.25">
      <c r="G14" s="27"/>
    </row>
    <row r="15" spans="1:7" x14ac:dyDescent="0.25">
      <c r="A15" s="29" t="s">
        <v>29</v>
      </c>
      <c r="G15" s="27"/>
    </row>
    <row r="16" spans="1:7" x14ac:dyDescent="0.25">
      <c r="A16" t="s">
        <v>42</v>
      </c>
      <c r="B16">
        <v>0</v>
      </c>
      <c r="G16" s="27"/>
    </row>
    <row r="17" spans="1:2" x14ac:dyDescent="0.25">
      <c r="A17" t="s">
        <v>40</v>
      </c>
      <c r="B17">
        <v>182</v>
      </c>
    </row>
    <row r="18" spans="1:2" x14ac:dyDescent="0.25">
      <c r="A18" t="s">
        <v>43</v>
      </c>
      <c r="B18">
        <v>365</v>
      </c>
    </row>
    <row r="20" spans="1:2" x14ac:dyDescent="0.25">
      <c r="A20" s="29" t="s">
        <v>19</v>
      </c>
    </row>
    <row r="21" spans="1:2" x14ac:dyDescent="0.25">
      <c r="A21" t="s">
        <v>42</v>
      </c>
      <c r="B21">
        <v>0</v>
      </c>
    </row>
    <row r="22" spans="1:2" x14ac:dyDescent="0.25">
      <c r="A22" t="s">
        <v>40</v>
      </c>
      <c r="B22">
        <v>2</v>
      </c>
    </row>
    <row r="23" spans="1:2" x14ac:dyDescent="0.25">
      <c r="A23" t="s">
        <v>43</v>
      </c>
      <c r="B23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workbookViewId="0">
      <selection activeCell="AR5" sqref="AR5"/>
    </sheetView>
  </sheetViews>
  <sheetFormatPr defaultRowHeight="15" x14ac:dyDescent="0.25"/>
  <cols>
    <col min="1" max="1" width="14.140625" bestFit="1" customWidth="1"/>
    <col min="2" max="2" width="19.28515625" bestFit="1" customWidth="1"/>
    <col min="3" max="3" width="17.140625" bestFit="1" customWidth="1"/>
    <col min="4" max="4" width="19.5703125" bestFit="1" customWidth="1"/>
    <col min="5" max="5" width="15.28515625" bestFit="1" customWidth="1"/>
    <col min="6" max="6" width="19.85546875" bestFit="1" customWidth="1"/>
    <col min="7" max="9" width="15.42578125" bestFit="1" customWidth="1"/>
    <col min="10" max="10" width="17.140625" bestFit="1" customWidth="1"/>
    <col min="11" max="11" width="43" bestFit="1" customWidth="1"/>
    <col min="12" max="12" width="31.28515625" bestFit="1" customWidth="1"/>
    <col min="13" max="13" width="18.7109375" bestFit="1" customWidth="1"/>
    <col min="14" max="14" width="18.140625" bestFit="1" customWidth="1"/>
    <col min="15" max="15" width="23.7109375" bestFit="1" customWidth="1"/>
    <col min="16" max="16" width="24.5703125" bestFit="1" customWidth="1"/>
    <col min="17" max="17" width="28.140625" bestFit="1" customWidth="1"/>
    <col min="18" max="21" width="24" bestFit="1" customWidth="1"/>
    <col min="22" max="22" width="25" bestFit="1" customWidth="1"/>
    <col min="23" max="23" width="29.5703125" bestFit="1" customWidth="1"/>
    <col min="24" max="27" width="25.42578125" bestFit="1" customWidth="1"/>
    <col min="28" max="28" width="26.42578125" bestFit="1" customWidth="1"/>
    <col min="29" max="29" width="32.140625" bestFit="1" customWidth="1"/>
    <col min="30" max="33" width="29.140625" bestFit="1" customWidth="1"/>
    <col min="34" max="34" width="30.140625" bestFit="1" customWidth="1"/>
    <col min="35" max="35" width="31.42578125" bestFit="1" customWidth="1"/>
    <col min="36" max="39" width="27.28515625" bestFit="1" customWidth="1"/>
    <col min="40" max="40" width="28.42578125" bestFit="1" customWidth="1"/>
    <col min="41" max="41" width="28.5703125" bestFit="1" customWidth="1"/>
    <col min="42" max="45" width="24.42578125" bestFit="1" customWidth="1"/>
    <col min="46" max="46" width="25.42578125" bestFit="1" customWidth="1"/>
  </cols>
  <sheetData>
    <row r="1" spans="1:46" x14ac:dyDescent="0.25">
      <c r="A1" s="47" t="s">
        <v>7</v>
      </c>
      <c r="B1" s="47" t="s">
        <v>8</v>
      </c>
      <c r="C1" s="47" t="s">
        <v>14</v>
      </c>
      <c r="D1" s="47" t="s">
        <v>27</v>
      </c>
      <c r="E1" s="47" t="s">
        <v>28</v>
      </c>
      <c r="F1" s="47" t="s">
        <v>15</v>
      </c>
      <c r="G1" s="47" t="s">
        <v>44</v>
      </c>
      <c r="H1" s="47" t="s">
        <v>45</v>
      </c>
      <c r="I1" s="47" t="s">
        <v>46</v>
      </c>
      <c r="J1" s="47" t="s">
        <v>17</v>
      </c>
      <c r="K1" s="47" t="s">
        <v>18</v>
      </c>
      <c r="L1" s="47" t="s">
        <v>32</v>
      </c>
      <c r="M1" s="47" t="s">
        <v>26</v>
      </c>
      <c r="N1" s="47" t="s">
        <v>30</v>
      </c>
      <c r="O1" s="47" t="s">
        <v>41</v>
      </c>
      <c r="P1" s="47" t="s">
        <v>29</v>
      </c>
      <c r="Q1" s="47" t="s">
        <v>47</v>
      </c>
      <c r="R1" s="47" t="s">
        <v>48</v>
      </c>
      <c r="S1" s="47" t="s">
        <v>49</v>
      </c>
      <c r="T1" s="47" t="s">
        <v>50</v>
      </c>
      <c r="U1" s="47" t="s">
        <v>51</v>
      </c>
      <c r="V1" s="47" t="s">
        <v>52</v>
      </c>
      <c r="W1" s="47" t="s">
        <v>53</v>
      </c>
      <c r="X1" s="47" t="s">
        <v>54</v>
      </c>
      <c r="Y1" s="47" t="s">
        <v>55</v>
      </c>
      <c r="Z1" s="47" t="s">
        <v>56</v>
      </c>
      <c r="AA1" s="47" t="s">
        <v>57</v>
      </c>
      <c r="AB1" s="47" t="s">
        <v>58</v>
      </c>
      <c r="AC1" s="47" t="s">
        <v>59</v>
      </c>
      <c r="AD1" s="47" t="s">
        <v>60</v>
      </c>
      <c r="AE1" s="47" t="s">
        <v>61</v>
      </c>
      <c r="AF1" s="47" t="s">
        <v>62</v>
      </c>
      <c r="AG1" s="47" t="s">
        <v>63</v>
      </c>
      <c r="AH1" s="47" t="s">
        <v>64</v>
      </c>
      <c r="AI1" s="47" t="s">
        <v>65</v>
      </c>
      <c r="AJ1" s="47" t="s">
        <v>66</v>
      </c>
      <c r="AK1" s="47" t="s">
        <v>67</v>
      </c>
      <c r="AL1" s="47" t="s">
        <v>68</v>
      </c>
      <c r="AM1" s="47" t="s">
        <v>69</v>
      </c>
      <c r="AN1" s="47" t="s">
        <v>70</v>
      </c>
      <c r="AO1" s="47" t="s">
        <v>71</v>
      </c>
      <c r="AP1" s="47" t="s">
        <v>72</v>
      </c>
      <c r="AQ1" s="47" t="s">
        <v>73</v>
      </c>
      <c r="AR1" s="47" t="s">
        <v>74</v>
      </c>
      <c r="AS1" s="47" t="s">
        <v>75</v>
      </c>
      <c r="AT1" s="47" t="s">
        <v>76</v>
      </c>
    </row>
    <row r="2" spans="1:46" x14ac:dyDescent="0.25">
      <c r="A2" s="47"/>
      <c r="B2" s="47"/>
      <c r="C2" s="48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</row>
    <row r="3" spans="1:46" x14ac:dyDescent="0.25">
      <c r="A3" s="47"/>
      <c r="B3" s="47"/>
      <c r="C3" s="48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</row>
    <row r="4" spans="1:46" x14ac:dyDescent="0.25">
      <c r="A4" s="47"/>
      <c r="B4" s="47"/>
      <c r="C4" s="48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</row>
    <row r="5" spans="1:46" x14ac:dyDescent="0.25">
      <c r="A5" s="47"/>
      <c r="B5" s="47"/>
      <c r="C5" s="48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</row>
    <row r="6" spans="1:46" x14ac:dyDescent="0.25">
      <c r="A6" s="47"/>
      <c r="B6" s="47"/>
      <c r="C6" s="48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</row>
    <row r="7" spans="1:46" x14ac:dyDescent="0.25">
      <c r="A7" s="47"/>
      <c r="B7" s="47"/>
      <c r="C7" s="48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</row>
    <row r="8" spans="1:46" x14ac:dyDescent="0.25">
      <c r="A8" s="47"/>
      <c r="B8" s="47"/>
      <c r="C8" s="48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</row>
    <row r="9" spans="1:46" x14ac:dyDescent="0.25">
      <c r="A9" s="47"/>
      <c r="B9" s="47"/>
      <c r="C9" s="48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</row>
    <row r="10" spans="1:46" x14ac:dyDescent="0.25">
      <c r="A10" s="47"/>
      <c r="B10" s="47"/>
      <c r="C10" s="48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</row>
    <row r="11" spans="1:46" x14ac:dyDescent="0.25">
      <c r="A11" s="47"/>
      <c r="B11" s="47"/>
      <c r="C11" s="48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</row>
    <row r="12" spans="1:46" x14ac:dyDescent="0.25">
      <c r="A12" s="47"/>
      <c r="B12" s="47"/>
      <c r="C12" s="48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</row>
    <row r="13" spans="1:46" x14ac:dyDescent="0.25">
      <c r="A13" s="47"/>
      <c r="B13" s="47"/>
      <c r="C13" s="48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</row>
    <row r="14" spans="1:46" x14ac:dyDescent="0.25">
      <c r="A14" s="47"/>
      <c r="B14" s="47"/>
      <c r="C14" s="48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</row>
    <row r="15" spans="1:46" x14ac:dyDescent="0.25">
      <c r="A15" s="47"/>
      <c r="B15" s="47"/>
      <c r="C15" s="48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</row>
    <row r="16" spans="1:46" x14ac:dyDescent="0.25">
      <c r="A16" s="47"/>
      <c r="B16" s="47"/>
      <c r="C16" s="48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</row>
    <row r="17" spans="1:46" x14ac:dyDescent="0.25">
      <c r="A17" s="47"/>
      <c r="B17" s="47"/>
      <c r="C17" s="48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</row>
    <row r="18" spans="1:46" x14ac:dyDescent="0.25">
      <c r="A18" s="47"/>
      <c r="B18" s="47"/>
      <c r="C18" s="48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</row>
    <row r="19" spans="1:46" x14ac:dyDescent="0.25">
      <c r="A19" s="47"/>
      <c r="B19" s="47"/>
      <c r="C19" s="48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</row>
    <row r="20" spans="1:46" x14ac:dyDescent="0.25">
      <c r="A20" s="47"/>
      <c r="B20" s="47"/>
      <c r="C20" s="48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</row>
    <row r="21" spans="1:46" x14ac:dyDescent="0.25">
      <c r="A21" s="47"/>
      <c r="B21" s="47"/>
      <c r="C21" s="48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c 0 8 d 8 d - 5 f e e - 4 2 9 f - 9 c 8 a - a 9 9 1 d a c d 7 5 2 7 "   x m l n s = " h t t p : / / s c h e m a s . m i c r o s o f t . c o m / D a t a M a s h u p " > A A A A A G 0 F A A B Q S w M E F A A C A A g A j H 2 2 U M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j H 2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9 t l A U 7 7 w A Z A I A A D 0 I A A A T A B w A R m 9 y b X V s Y X M v U 2 V j d G l v b j E u b S C i G A A o o B Q A A A A A A A A A A A A A A A A A A A A A A A A A A A C F l V 1 v 2 j A U h u + R + A 9 W d g N S Q E u / 9 t H 1 Y o J W Q 5 t a R N h 2 Q a r J J K f F w 7 G Z 7 T B a x H / f C f k g K M z h J s L v Y / s 8 d o 6 i I T R M C u J n T + + 6 3 W q 3 9 I I q i I i / A D A e u S E c T L t F 8 O f L R I W A I 7 e b E H j / p 1 T L u Z T L z h 3 j 0 B 9 I Y U A Y 3 X E G H 4 P v G p Q O l I 6 Z W Q R D G S Z x G g U / m E 4 o J 7 5 J I i b J 2 V v v M h g r + R s 3 1 4 E f S g U h V V E w n g S D R B s Z 4 x r 9 D d c b p + s S k X D u E q M S 6 L p 5 N f v 6 f u 0 f W F N W 3 H Y 2 M h D f O F n o u F + Z i P J / z u N u N q S G P u b z 3 z i 4 d y w N q n 4 B G u F m D i 4 z p X O U y Z N 8 v F P d y i W z P P 3 M u R 9 S T p W + S e t 6 7 J Y L D x Z U P O O 6 0 5 c V H B a d K i r 0 k 1 T x Q P I k F m m o O y e q c L d b p z g A M h o 6 L h k J c 3 X R T y f s X F I J 7 2 k M G B s M i I G N O U 5 9 J s I y j q j J J j + o Z y r Y K 9 3 f + 7 7 A 2 g K 3 D 7 W x C a w U a L x E n L e u T 5 n K F U G P K A k N 8 a z p m T U 9 r 6 V 3 A N G c h k u y f z / q Z + E n a g 0 v Z A J 6 J Y U G M s W J J 7 e Y w J 8 E d D 0 7 O g + f v d b l R i L C I 1 W 4 C R V L J p 7 r R d y D + Y v N g B k Z A 7 6 F w m B H 1 L E h f d H Z r Z B v V B u M Q x Y h X C c f 1 q A o 5 + S T R 2 L s q 0 V R k 0 j i O a g j x O u d Z Y y 2 Q O e 9 i 2 b o s n f V D L 3 r v W + G P v Q 8 S 1 F 3 T F A 0 p 1 a 9 A 2 Q V P G B W x Q N m l T x g V s 0 D Z h f F d y F t d 5 p e u E W 1 i l l l q 6 B V t w p a h a u g V b k K N k q H s N p 3 k 9 2 5 o J q U C 6 7 J u O C a h A u u y b f g 7 L q + o U 9 P a e N b Z E v G q l p S V t G S s m q W l F W y p P 6 v u O u 2 W 0 y c / K 5 d / w N Q S w E C L Q A U A A I A C A C M f b Z Q x q 2 s B K c A A A D 4 A A A A E g A A A A A A A A A A A A A A A A A A A A A A Q 2 9 u Z m l n L 1 B h Y 2 t h Z 2 U u e G 1 s U E s B A i 0 A F A A C A A g A j H 2 2 U A / K 6 a u k A A A A 6 Q A A A B M A A A A A A A A A A A A A A A A A 8 w A A A F t D b 2 5 0 Z W 5 0 X 1 R 5 c G V z X S 5 4 b W x Q S w E C L Q A U A A I A C A C M f b Z Q F O + 8 A G Q C A A A 9 C A A A E w A A A A A A A A A A A A A A A A D k A Q A A R m 9 y b X V s Y X M v U 2 V j d G l v b j E u b V B L B Q Y A A A A A A w A D A M I A A A C V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J g A A A A A A A J I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L n t D d X N 0 b 2 1 l c i B J R C w w f S Z x d W 9 0 O y w m c X V v d D t T Z W N 0 a W 9 u M S 9 T a G V l d D E v Q 2 h h b m d l Z C B U e X B l L n t D d X N 0 b 2 1 l c i B O Y W 1 l L D F 9 J n F 1 b 3 Q 7 L C Z x d W 9 0 O 1 N l Y 3 R p b 2 4 x L 1 N o Z W V 0 M S 9 D a G F u Z 2 V k I F R 5 c G U u e 0 N 1 c 3 R v b W V y I F N p b m N l L D J 9 J n F 1 b 3 Q 7 L C Z x d W 9 0 O 1 N l Y 3 R p b 2 4 x L 1 N o Z W V 0 M S 9 D a G F u Z 2 V k I F R 5 c G U u e 0 9 y Z 2 F u a X p h d G l v b i B U e X B l L D N 9 J n F 1 b 3 Q 7 L C Z x d W 9 0 O 1 N l Y 3 R p b 2 4 x L 1 N o Z W V 0 M S 9 D a G F u Z 2 V k I F R 5 c G U u e 0 N F T y w 0 f S Z x d W 9 0 O y w m c X V v d D t T Z W N 0 a W 9 u M S 9 T a G V l d D E v Q 2 h h b m d l Z C B U e X B l L n t S Z X B y Z X N l b n R h d G l 2 Z S w 1 f S Z x d W 9 0 O y w m c X V v d D t T Z W N 0 a W 9 u M S 9 T a G V l d D E v Q 2 h h b m d l Z C B U e X B l L n t U b 3 A g U H J v Z H V j d C A x L D Z 9 J n F 1 b 3 Q 7 L C Z x d W 9 0 O 1 N l Y 3 R p b 2 4 x L 1 N o Z W V 0 M S 9 D a G F u Z 2 V k I F R 5 c G U u e 1 R v c C B Q c m 9 k d W N 0 I D I s N 3 0 m c X V v d D s s J n F 1 b 3 Q 7 U 2 V j d G l v b j E v U 2 h l Z X Q x L 0 N o Y W 5 n Z W Q g V H l w Z S 5 7 V G 9 w I F B y b 2 R 1 Y 3 Q g M y w 4 f S Z x d W 9 0 O y w m c X V v d D t T Z W N 0 a W 9 u M S 9 T a G V l d D E v Q 2 h h b m d l Z C B U e X B l L n t G Z W V k Y m F j a y B T Y 2 9 y Z S w 5 f S Z x d W 9 0 O y w m c X V v d D t T Z W N 0 a W 9 u M S 9 T a G V l d D E v Q 2 h h b m d l Z C B U e X B l L n t T d X J 2 Z X k g U m V z c G 9 u c 2 U g V G V 4 d C w x M H 0 m c X V v d D s s J n F 1 b 3 Q 7 U 2 V j d G l v b j E v U 2 h l Z X Q x L 0 N o Y W 5 n Z W Q g V H l w Z S 5 7 V G 9 w I F J l c X V l c 3 Q s M T F 9 J n F 1 b 3 Q 7 L C Z x d W 9 0 O 1 N l Y 3 R p b 2 4 x L 1 N o Z W V 0 M S 9 D a G F u Z 2 V k I F R 5 c G U u e 0 9 y Z 2 F u a X p h d G l v b i B T a X p l L D E y f S Z x d W 9 0 O y w m c X V v d D t T Z W N 0 a W 9 u M S 9 T a G V l d D E v Q 2 h h b m d l Z C B U e X B l L n t J b m R 1 c 3 R y e S B S Y W 5 r a W 5 n L D E z f S Z x d W 9 0 O y w m c X V v d D t T Z W N 0 a W 9 u M S 9 T a G V l d D E v Q 2 h h b m d l Z C B U e X B l L n t O Z X R 3 b 3 J r a W 5 n I F B l c m N l b n R p b G U s M T R 9 J n F 1 b 3 Q 7 L C Z x d W 9 0 O 1 N l Y 3 R p b 2 4 x L 1 N o Z W V 0 M S 9 D a G F u Z 2 V k I F R 5 c G U u e 0 R h e X M g U 2 l u Y 2 U g T G F z d C B J b m N p Z G V u d C w x N X 0 m c X V v d D s s J n F 1 b 3 Q 7 U 2 V j d G l v b j E v U 2 h l Z X Q x L 0 N o Y W 5 n Z W Q g V H l w Z S 5 7 T 3 Z l c m F s b C B c d T A w M 2 M x I G 1 v b n R o L D E 2 f S Z x d W 9 0 O y w m c X V v d D t T Z W N 0 a W 9 u M S 9 T a G V l d D E v Q 2 h h b m d l Z C B U e X B l L n t P d m V y Y W x s I D E t M i B t b 2 5 0 a H M s M T d 9 J n F 1 b 3 Q 7 L C Z x d W 9 0 O 1 N l Y 3 R p b 2 4 x L 1 N o Z W V 0 M S 9 D a G F u Z 2 V k I F R 5 c G U u e 0 9 2 Z X J h b G w g M y 0 0 I G 1 v b n R o c y w x O H 0 m c X V v d D s s J n F 1 b 3 Q 7 U 2 V j d G l v b j E v U 2 h l Z X Q x L 0 N o Y W 5 n Z W Q g V H l w Z S 5 7 T 3 Z l c m F s b C A 1 L T Y g b W 9 u d G h z L D E 5 f S Z x d W 9 0 O y w m c X V v d D t T Z W N 0 a W 9 u M S 9 T a G V l d D E v Q 2 h h b m d l Z C B U e X B l L n t P d m V y Y W x s I D c t O C B t b 2 5 0 a H M s M j B 9 J n F 1 b 3 Q 7 L C Z x d W 9 0 O 1 N l Y 3 R p b 2 4 x L 1 N o Z W V 0 M S 9 D a G F u Z 2 V k I F R 5 c G U u e 0 9 2 Z X J h b G w g O S 0 x M i B t b 2 5 0 a H M s M j F 9 J n F 1 b 3 Q 7 L C Z x d W 9 0 O 1 N l Y 3 R p b 2 4 x L 1 N o Z W V 0 M S 9 D a G F u Z 2 V k I F R 5 c G U u e 0 Z p b m F u Y 2 l h b C B c d T A w M 2 M x I G 1 v b n R o L D I y f S Z x d W 9 0 O y w m c X V v d D t T Z W N 0 a W 9 u M S 9 T a G V l d D E v Q 2 h h b m d l Z C B U e X B l L n t G a W 5 h b m N p Y W w g M S 0 y I G 1 v b n R o c y w y M 3 0 m c X V v d D s s J n F 1 b 3 Q 7 U 2 V j d G l v b j E v U 2 h l Z X Q x L 0 N o Y W 5 n Z W Q g V H l w Z S 5 7 R m l u Y W 5 j a W F s I D M t N C B t b 2 5 0 a H M s M j R 9 J n F 1 b 3 Q 7 L C Z x d W 9 0 O 1 N l Y 3 R p b 2 4 x L 1 N o Z W V 0 M S 9 D a G F u Z 2 V k I F R 5 c G U u e 0 Z p b m F u Y 2 l h b C A 1 L T Y g b W 9 u d G h z L D I 1 f S Z x d W 9 0 O y w m c X V v d D t T Z W N 0 a W 9 u M S 9 T a G V l d D E v Q 2 h h b m d l Z C B U e X B l L n t G a W 5 h b m N p Y W w g N y 0 4 I G 1 v b n R o c y w y N n 0 m c X V v d D s s J n F 1 b 3 Q 7 U 2 V j d G l v b j E v U 2 h l Z X Q x L 0 N o Y W 5 n Z W Q g V H l w Z S 5 7 R m l u Y W 5 j a W F s I D k t M T I g b W 9 u d G h z L D I 3 f S Z x d W 9 0 O y w m c X V v d D t T Z W N 0 a W 9 u M S 9 T a G V l d D E v Q 2 h h b m d l Z C B U e X B l L n t Q Z X J m b 3 J t Y W 5 j Z S B c d T A w M 2 M x I G 1 v b n R o L D I 4 f S Z x d W 9 0 O y w m c X V v d D t T Z W N 0 a W 9 u M S 9 T a G V l d D E v Q 2 h h b m d l Z C B U e X B l L n t Q Z X J m b 3 J t Y W 5 j Z S A x L T I g b W 9 u d G h z L D I 5 f S Z x d W 9 0 O y w m c X V v d D t T Z W N 0 a W 9 u M S 9 T a G V l d D E v Q 2 h h b m d l Z C B U e X B l L n t Q Z X J m b 3 J t Y W 5 j Z S A z L T Q g b W 9 u d G h z L D M w f S Z x d W 9 0 O y w m c X V v d D t T Z W N 0 a W 9 u M S 9 T a G V l d D E v Q 2 h h b m d l Z C B U e X B l L n t Q Z X J m b 3 J t Y W 5 j Z S A 1 L T Y g b W 9 u d G h z L D M x f S Z x d W 9 0 O y w m c X V v d D t T Z W N 0 a W 9 u M S 9 T a G V l d D E v Q 2 h h b m d l Z C B U e X B l L n t Q Z X J m b 3 J t Y W 5 j Z S A 3 L T g g b W 9 u d G h z L D M y f S Z x d W 9 0 O y w m c X V v d D t T Z W N 0 a W 9 u M S 9 T a G V l d D E v Q 2 h h b m d l Z C B U e X B l L n t Q Z X J m b 3 J t Y W 5 j Z S A 5 L T E y I G 1 v b n R o c y w z M 3 0 m c X V v d D s s J n F 1 b 3 Q 7 U 2 V j d G l v b j E v U 2 h l Z X Q x L 0 N o Y W 5 n Z W Q g V H l w Z S 5 7 U G V y Y 2 V w d G l v b i B c d T A w M 2 M x I G 1 v b n R o L D M 0 f S Z x d W 9 0 O y w m c X V v d D t T Z W N 0 a W 9 u M S 9 T a G V l d D E v Q 2 h h b m d l Z C B U e X B l L n t Q Z X J j Z X B 0 a W 9 u I D E t M i B t b 2 5 0 a H M s M z V 9 J n F 1 b 3 Q 7 L C Z x d W 9 0 O 1 N l Y 3 R p b 2 4 x L 1 N o Z W V 0 M S 9 D a G F u Z 2 V k I F R 5 c G U u e 1 B l c m N l c H R p b 2 4 g M y 0 0 I G 1 v b n R o c y w z N n 0 m c X V v d D s s J n F 1 b 3 Q 7 U 2 V j d G l v b j E v U 2 h l Z X Q x L 0 N o Y W 5 n Z W Q g V H l w Z S 5 7 U G V y Y 2 V w d G l v b i A 1 L T Y g b W 9 u d G h z L D M 3 f S Z x d W 9 0 O y w m c X V v d D t T Z W N 0 a W 9 u M S 9 T a G V l d D E v Q 2 h h b m d l Z C B U e X B l L n t Q Z X J j Z X B 0 a W 9 u I D c t O C B t b 2 5 0 a H M s M z h 9 J n F 1 b 3 Q 7 L C Z x d W 9 0 O 1 N l Y 3 R p b 2 4 x L 1 N o Z W V 0 M S 9 D a G F u Z 2 V k I F R 5 c G U u e 1 B l c m N l c H R p b 2 4 g O S 0 x M i B t b 2 5 0 a H M s M z l 9 J n F 1 b 3 Q 7 L C Z x d W 9 0 O 1 N l Y 3 R p b 2 4 x L 1 N o Z W V 0 M S 9 D a G F u Z 2 V k I F R 5 c G U u e 1 N 0 Y W Z m a W 5 n I F x 1 M D A z Y z E g b W 9 u d G g s N D B 9 J n F 1 b 3 Q 7 L C Z x d W 9 0 O 1 N l Y 3 R p b 2 4 x L 1 N o Z W V 0 M S 9 D a G F u Z 2 V k I F R 5 c G U u e 1 N 0 Y W Z m a W 5 n I D E t M i B t b 2 5 0 a H M s N D F 9 J n F 1 b 3 Q 7 L C Z x d W 9 0 O 1 N l Y 3 R p b 2 4 x L 1 N o Z W V 0 M S 9 D a G F u Z 2 V k I F R 5 c G U u e 1 N 0 Y W Z m a W 5 n I D M t N C B t b 2 5 0 a H M s N D J 9 J n F 1 b 3 Q 7 L C Z x d W 9 0 O 1 N l Y 3 R p b 2 4 x L 1 N o Z W V 0 M S 9 D a G F u Z 2 V k I F R 5 c G U u e 1 N 0 Y W Z m a W 5 n I D U t N i B t b 2 5 0 a H M s N D N 9 J n F 1 b 3 Q 7 L C Z x d W 9 0 O 1 N l Y 3 R p b 2 4 x L 1 N o Z W V 0 M S 9 D a G F u Z 2 V k I F R 5 c G U u e 1 N 0 Y W Z m a W 5 n I D c t O C B t b 2 5 0 a H M s N D R 9 J n F 1 b 3 Q 7 L C Z x d W 9 0 O 1 N l Y 3 R p b 2 4 x L 1 N o Z W V 0 M S 9 D a G F u Z 2 V k I F R 5 c G U u e 1 N 0 Y W Z m a W 5 n I D k t M T I g b W 9 u d G h z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U 2 h l Z X Q x L 0 N o Y W 5 n Z W Q g V H l w Z S 5 7 Q 3 V z d G 9 t Z X I g S U Q s M H 0 m c X V v d D s s J n F 1 b 3 Q 7 U 2 V j d G l v b j E v U 2 h l Z X Q x L 0 N o Y W 5 n Z W Q g V H l w Z S 5 7 Q 3 V z d G 9 t Z X I g T m F t Z S w x f S Z x d W 9 0 O y w m c X V v d D t T Z W N 0 a W 9 u M S 9 T a G V l d D E v Q 2 h h b m d l Z C B U e X B l L n t D d X N 0 b 2 1 l c i B T a W 5 j Z S w y f S Z x d W 9 0 O y w m c X V v d D t T Z W N 0 a W 9 u M S 9 T a G V l d D E v Q 2 h h b m d l Z C B U e X B l L n t P c m d h b m l 6 Y X R p b 2 4 g V H l w Z S w z f S Z x d W 9 0 O y w m c X V v d D t T Z W N 0 a W 9 u M S 9 T a G V l d D E v Q 2 h h b m d l Z C B U e X B l L n t D R U 8 s N H 0 m c X V v d D s s J n F 1 b 3 Q 7 U 2 V j d G l v b j E v U 2 h l Z X Q x L 0 N o Y W 5 n Z W Q g V H l w Z S 5 7 U m V w c m V z Z W 5 0 Y X R p d m U s N X 0 m c X V v d D s s J n F 1 b 3 Q 7 U 2 V j d G l v b j E v U 2 h l Z X Q x L 0 N o Y W 5 n Z W Q g V H l w Z S 5 7 V G 9 w I F B y b 2 R 1 Y 3 Q g M S w 2 f S Z x d W 9 0 O y w m c X V v d D t T Z W N 0 a W 9 u M S 9 T a G V l d D E v Q 2 h h b m d l Z C B U e X B l L n t U b 3 A g U H J v Z H V j d C A y L D d 9 J n F 1 b 3 Q 7 L C Z x d W 9 0 O 1 N l Y 3 R p b 2 4 x L 1 N o Z W V 0 M S 9 D a G F u Z 2 V k I F R 5 c G U u e 1 R v c C B Q c m 9 k d W N 0 I D M s O H 0 m c X V v d D s s J n F 1 b 3 Q 7 U 2 V j d G l v b j E v U 2 h l Z X Q x L 0 N o Y W 5 n Z W Q g V H l w Z S 5 7 R m V l Z G J h Y 2 s g U 2 N v c m U s O X 0 m c X V v d D s s J n F 1 b 3 Q 7 U 2 V j d G l v b j E v U 2 h l Z X Q x L 0 N o Y W 5 n Z W Q g V H l w Z S 5 7 U 3 V y d m V 5 I F J l c 3 B v b n N l I F R l e H Q s M T B 9 J n F 1 b 3 Q 7 L C Z x d W 9 0 O 1 N l Y 3 R p b 2 4 x L 1 N o Z W V 0 M S 9 D a G F u Z 2 V k I F R 5 c G U u e 1 R v c C B S Z X F 1 Z X N 0 L D E x f S Z x d W 9 0 O y w m c X V v d D t T Z W N 0 a W 9 u M S 9 T a G V l d D E v Q 2 h h b m d l Z C B U e X B l L n t P c m d h b m l 6 Y X R p b 2 4 g U 2 l 6 Z S w x M n 0 m c X V v d D s s J n F 1 b 3 Q 7 U 2 V j d G l v b j E v U 2 h l Z X Q x L 0 N o Y W 5 n Z W Q g V H l w Z S 5 7 S W 5 k d X N 0 c n k g U m F u a 2 l u Z y w x M 3 0 m c X V v d D s s J n F 1 b 3 Q 7 U 2 V j d G l v b j E v U 2 h l Z X Q x L 0 N o Y W 5 n Z W Q g V H l w Z S 5 7 T m V 0 d 2 9 y a 2 l u Z y B Q Z X J j Z W 5 0 a W x l L D E 0 f S Z x d W 9 0 O y w m c X V v d D t T Z W N 0 a W 9 u M S 9 T a G V l d D E v Q 2 h h b m d l Z C B U e X B l L n t E Y X l z I F N p b m N l I E x h c 3 Q g S W 5 j a W R l b n Q s M T V 9 J n F 1 b 3 Q 7 L C Z x d W 9 0 O 1 N l Y 3 R p b 2 4 x L 1 N o Z W V 0 M S 9 D a G F u Z 2 V k I F R 5 c G U u e 0 9 2 Z X J h b G w g X H U w M D N j M S B t b 2 5 0 a C w x N n 0 m c X V v d D s s J n F 1 b 3 Q 7 U 2 V j d G l v b j E v U 2 h l Z X Q x L 0 N o Y W 5 n Z W Q g V H l w Z S 5 7 T 3 Z l c m F s b C A x L T I g b W 9 u d G h z L D E 3 f S Z x d W 9 0 O y w m c X V v d D t T Z W N 0 a W 9 u M S 9 T a G V l d D E v Q 2 h h b m d l Z C B U e X B l L n t P d m V y Y W x s I D M t N C B t b 2 5 0 a H M s M T h 9 J n F 1 b 3 Q 7 L C Z x d W 9 0 O 1 N l Y 3 R p b 2 4 x L 1 N o Z W V 0 M S 9 D a G F u Z 2 V k I F R 5 c G U u e 0 9 2 Z X J h b G w g N S 0 2 I G 1 v b n R o c y w x O X 0 m c X V v d D s s J n F 1 b 3 Q 7 U 2 V j d G l v b j E v U 2 h l Z X Q x L 0 N o Y W 5 n Z W Q g V H l w Z S 5 7 T 3 Z l c m F s b C A 3 L T g g b W 9 u d G h z L D I w f S Z x d W 9 0 O y w m c X V v d D t T Z W N 0 a W 9 u M S 9 T a G V l d D E v Q 2 h h b m d l Z C B U e X B l L n t P d m V y Y W x s I D k t M T I g b W 9 u d G h z L D I x f S Z x d W 9 0 O y w m c X V v d D t T Z W N 0 a W 9 u M S 9 T a G V l d D E v Q 2 h h b m d l Z C B U e X B l L n t G a W 5 h b m N p Y W w g X H U w M D N j M S B t b 2 5 0 a C w y M n 0 m c X V v d D s s J n F 1 b 3 Q 7 U 2 V j d G l v b j E v U 2 h l Z X Q x L 0 N o Y W 5 n Z W Q g V H l w Z S 5 7 R m l u Y W 5 j a W F s I D E t M i B t b 2 5 0 a H M s M j N 9 J n F 1 b 3 Q 7 L C Z x d W 9 0 O 1 N l Y 3 R p b 2 4 x L 1 N o Z W V 0 M S 9 D a G F u Z 2 V k I F R 5 c G U u e 0 Z p b m F u Y 2 l h b C A z L T Q g b W 9 u d G h z L D I 0 f S Z x d W 9 0 O y w m c X V v d D t T Z W N 0 a W 9 u M S 9 T a G V l d D E v Q 2 h h b m d l Z C B U e X B l L n t G a W 5 h b m N p Y W w g N S 0 2 I G 1 v b n R o c y w y N X 0 m c X V v d D s s J n F 1 b 3 Q 7 U 2 V j d G l v b j E v U 2 h l Z X Q x L 0 N o Y W 5 n Z W Q g V H l w Z S 5 7 R m l u Y W 5 j a W F s I D c t O C B t b 2 5 0 a H M s M j Z 9 J n F 1 b 3 Q 7 L C Z x d W 9 0 O 1 N l Y 3 R p b 2 4 x L 1 N o Z W V 0 M S 9 D a G F u Z 2 V k I F R 5 c G U u e 0 Z p b m F u Y 2 l h b C A 5 L T E y I G 1 v b n R o c y w y N 3 0 m c X V v d D s s J n F 1 b 3 Q 7 U 2 V j d G l v b j E v U 2 h l Z X Q x L 0 N o Y W 5 n Z W Q g V H l w Z S 5 7 U G V y Z m 9 y b W F u Y 2 U g X H U w M D N j M S B t b 2 5 0 a C w y O H 0 m c X V v d D s s J n F 1 b 3 Q 7 U 2 V j d G l v b j E v U 2 h l Z X Q x L 0 N o Y W 5 n Z W Q g V H l w Z S 5 7 U G V y Z m 9 y b W F u Y 2 U g M S 0 y I G 1 v b n R o c y w y O X 0 m c X V v d D s s J n F 1 b 3 Q 7 U 2 V j d G l v b j E v U 2 h l Z X Q x L 0 N o Y W 5 n Z W Q g V H l w Z S 5 7 U G V y Z m 9 y b W F u Y 2 U g M y 0 0 I G 1 v b n R o c y w z M H 0 m c X V v d D s s J n F 1 b 3 Q 7 U 2 V j d G l v b j E v U 2 h l Z X Q x L 0 N o Y W 5 n Z W Q g V H l w Z S 5 7 U G V y Z m 9 y b W F u Y 2 U g N S 0 2 I G 1 v b n R o c y w z M X 0 m c X V v d D s s J n F 1 b 3 Q 7 U 2 V j d G l v b j E v U 2 h l Z X Q x L 0 N o Y W 5 n Z W Q g V H l w Z S 5 7 U G V y Z m 9 y b W F u Y 2 U g N y 0 4 I G 1 v b n R o c y w z M n 0 m c X V v d D s s J n F 1 b 3 Q 7 U 2 V j d G l v b j E v U 2 h l Z X Q x L 0 N o Y W 5 n Z W Q g V H l w Z S 5 7 U G V y Z m 9 y b W F u Y 2 U g O S 0 x M i B t b 2 5 0 a H M s M z N 9 J n F 1 b 3 Q 7 L C Z x d W 9 0 O 1 N l Y 3 R p b 2 4 x L 1 N o Z W V 0 M S 9 D a G F u Z 2 V k I F R 5 c G U u e 1 B l c m N l c H R p b 2 4 g X H U w M D N j M S B t b 2 5 0 a C w z N H 0 m c X V v d D s s J n F 1 b 3 Q 7 U 2 V j d G l v b j E v U 2 h l Z X Q x L 0 N o Y W 5 n Z W Q g V H l w Z S 5 7 U G V y Y 2 V w d G l v b i A x L T I g b W 9 u d G h z L D M 1 f S Z x d W 9 0 O y w m c X V v d D t T Z W N 0 a W 9 u M S 9 T a G V l d D E v Q 2 h h b m d l Z C B U e X B l L n t Q Z X J j Z X B 0 a W 9 u I D M t N C B t b 2 5 0 a H M s M z Z 9 J n F 1 b 3 Q 7 L C Z x d W 9 0 O 1 N l Y 3 R p b 2 4 x L 1 N o Z W V 0 M S 9 D a G F u Z 2 V k I F R 5 c G U u e 1 B l c m N l c H R p b 2 4 g N S 0 2 I G 1 v b n R o c y w z N 3 0 m c X V v d D s s J n F 1 b 3 Q 7 U 2 V j d G l v b j E v U 2 h l Z X Q x L 0 N o Y W 5 n Z W Q g V H l w Z S 5 7 U G V y Y 2 V w d G l v b i A 3 L T g g b W 9 u d G h z L D M 4 f S Z x d W 9 0 O y w m c X V v d D t T Z W N 0 a W 9 u M S 9 T a G V l d D E v Q 2 h h b m d l Z C B U e X B l L n t Q Z X J j Z X B 0 a W 9 u I D k t M T I g b W 9 u d G h z L D M 5 f S Z x d W 9 0 O y w m c X V v d D t T Z W N 0 a W 9 u M S 9 T a G V l d D E v Q 2 h h b m d l Z C B U e X B l L n t T d G F m Z m l u Z y B c d T A w M 2 M x I G 1 v b n R o L D Q w f S Z x d W 9 0 O y w m c X V v d D t T Z W N 0 a W 9 u M S 9 T a G V l d D E v Q 2 h h b m d l Z C B U e X B l L n t T d G F m Z m l u Z y A x L T I g b W 9 u d G h z L D Q x f S Z x d W 9 0 O y w m c X V v d D t T Z W N 0 a W 9 u M S 9 T a G V l d D E v Q 2 h h b m d l Z C B U e X B l L n t T d G F m Z m l u Z y A z L T Q g b W 9 u d G h z L D Q y f S Z x d W 9 0 O y w m c X V v d D t T Z W N 0 a W 9 u M S 9 T a G V l d D E v Q 2 h h b m d l Z C B U e X B l L n t T d G F m Z m l u Z y A 1 L T Y g b W 9 u d G h z L D Q z f S Z x d W 9 0 O y w m c X V v d D t T Z W N 0 a W 9 u M S 9 T a G V l d D E v Q 2 h h b m d l Z C B U e X B l L n t T d G F m Z m l u Z y A 3 L T g g b W 9 u d G h z L D Q 0 f S Z x d W 9 0 O y w m c X V v d D t T Z W N 0 a W 9 u M S 9 T a G V l d D E v Q 2 h h b m d l Z C B U e X B l L n t T d G F m Z m l u Z y A 5 L T E y I G 1 v b n R o c y w 0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1 c 3 R v b W V y I E l E J n F 1 b 3 Q 7 L C Z x d W 9 0 O 0 N 1 c 3 R v b W V y I E 5 h b W U m c X V v d D s s J n F 1 b 3 Q 7 Q 3 V z d G 9 t Z X I g U 2 l u Y 2 U m c X V v d D s s J n F 1 b 3 Q 7 T 3 J n Y W 5 p e m F 0 a W 9 u I F R 5 c G U m c X V v d D s s J n F 1 b 3 Q 7 Q 0 V P J n F 1 b 3 Q 7 L C Z x d W 9 0 O 1 J l c H J l c 2 V u d G F 0 a X Z l J n F 1 b 3 Q 7 L C Z x d W 9 0 O 1 R v c C B Q c m 9 k d W N 0 I D E m c X V v d D s s J n F 1 b 3 Q 7 V G 9 w I F B y b 2 R 1 Y 3 Q g M i Z x d W 9 0 O y w m c X V v d D t U b 3 A g U H J v Z H V j d C A z J n F 1 b 3 Q 7 L C Z x d W 9 0 O 0 Z l Z W R i Y W N r I F N j b 3 J l J n F 1 b 3 Q 7 L C Z x d W 9 0 O 1 N 1 c n Z l e S B S Z X N w b 2 5 z Z S B U Z X h 0 J n F 1 b 3 Q 7 L C Z x d W 9 0 O 1 R v c C B S Z X F 1 Z X N 0 J n F 1 b 3 Q 7 L C Z x d W 9 0 O 0 9 y Z 2 F u a X p h d G l v b i B T a X p l J n F 1 b 3 Q 7 L C Z x d W 9 0 O 0 l u Z H V z d H J 5 I F J h b m t p b m c m c X V v d D s s J n F 1 b 3 Q 7 T m V 0 d 2 9 y a 2 l u Z y B Q Z X J j Z W 5 0 a W x l J n F 1 b 3 Q 7 L C Z x d W 9 0 O 0 R h e X M g U 2 l u Y 2 U g T G F z d C B J b m N p Z G V u d C Z x d W 9 0 O y w m c X V v d D t P d m V y Y W x s I F x 1 M D A z Y z E g b W 9 u d G g m c X V v d D s s J n F 1 b 3 Q 7 T 3 Z l c m F s b C A x L T I g b W 9 u d G h z J n F 1 b 3 Q 7 L C Z x d W 9 0 O 0 9 2 Z X J h b G w g M y 0 0 I G 1 v b n R o c y Z x d W 9 0 O y w m c X V v d D t P d m V y Y W x s I D U t N i B t b 2 5 0 a H M m c X V v d D s s J n F 1 b 3 Q 7 T 3 Z l c m F s b C A 3 L T g g b W 9 u d G h z J n F 1 b 3 Q 7 L C Z x d W 9 0 O 0 9 2 Z X J h b G w g O S 0 x M i B t b 2 5 0 a H M m c X V v d D s s J n F 1 b 3 Q 7 R m l u Y W 5 j a W F s I F x 1 M D A z Y z E g b W 9 u d G g m c X V v d D s s J n F 1 b 3 Q 7 R m l u Y W 5 j a W F s I D E t M i B t b 2 5 0 a H M m c X V v d D s s J n F 1 b 3 Q 7 R m l u Y W 5 j a W F s I D M t N C B t b 2 5 0 a H M m c X V v d D s s J n F 1 b 3 Q 7 R m l u Y W 5 j a W F s I D U t N i B t b 2 5 0 a H M m c X V v d D s s J n F 1 b 3 Q 7 R m l u Y W 5 j a W F s I D c t O C B t b 2 5 0 a H M m c X V v d D s s J n F 1 b 3 Q 7 R m l u Y W 5 j a W F s I D k t M T I g b W 9 u d G h z J n F 1 b 3 Q 7 L C Z x d W 9 0 O 1 B l c m Z v c m 1 h b m N l I F x 1 M D A z Y z E g b W 9 u d G g m c X V v d D s s J n F 1 b 3 Q 7 U G V y Z m 9 y b W F u Y 2 U g M S 0 y I G 1 v b n R o c y Z x d W 9 0 O y w m c X V v d D t Q Z X J m b 3 J t Y W 5 j Z S A z L T Q g b W 9 u d G h z J n F 1 b 3 Q 7 L C Z x d W 9 0 O 1 B l c m Z v c m 1 h b m N l I D U t N i B t b 2 5 0 a H M m c X V v d D s s J n F 1 b 3 Q 7 U G V y Z m 9 y b W F u Y 2 U g N y 0 4 I G 1 v b n R o c y Z x d W 9 0 O y w m c X V v d D t Q Z X J m b 3 J t Y W 5 j Z S A 5 L T E y I G 1 v b n R o c y Z x d W 9 0 O y w m c X V v d D t Q Z X J j Z X B 0 a W 9 u I F x 1 M D A z Y z E g b W 9 u d G g m c X V v d D s s J n F 1 b 3 Q 7 U G V y Y 2 V w d G l v b i A x L T I g b W 9 u d G h z J n F 1 b 3 Q 7 L C Z x d W 9 0 O 1 B l c m N l c H R p b 2 4 g M y 0 0 I G 1 v b n R o c y Z x d W 9 0 O y w m c X V v d D t Q Z X J j Z X B 0 a W 9 u I D U t N i B t b 2 5 0 a H M m c X V v d D s s J n F 1 b 3 Q 7 U G V y Y 2 V w d G l v b i A 3 L T g g b W 9 u d G h z J n F 1 b 3 Q 7 L C Z x d W 9 0 O 1 B l c m N l c H R p b 2 4 g O S 0 x M i B t b 2 5 0 a H M m c X V v d D s s J n F 1 b 3 Q 7 U 3 R h Z m Z p b m c g X H U w M D N j M S B t b 2 5 0 a C Z x d W 9 0 O y w m c X V v d D t T d G F m Z m l u Z y A x L T I g b W 9 u d G h z J n F 1 b 3 Q 7 L C Z x d W 9 0 O 1 N 0 Y W Z m a W 5 n I D M t N C B t b 2 5 0 a H M m c X V v d D s s J n F 1 b 3 Q 7 U 3 R h Z m Z p b m c g N S 0 2 I G 1 v b n R o c y Z x d W 9 0 O y w m c X V v d D t T d G F m Z m l u Z y A 3 L T g g b W 9 u d G h z J n F 1 b 3 Q 7 L C Z x d W 9 0 O 1 N 0 Y W Z m a W 5 n I D k t M T I g b W 9 u d G h z J n F 1 b 3 Q 7 X S I g L z 4 8 R W 5 0 c n k g V H l w Z T 0 i R m l s b E N v b H V t b l R 5 c G V z I i B W Y W x 1 Z T 0 i c 0 F 3 W U p C Z 1 l H Q m d Z R 0 F 3 W U d C Z 0 1 E Q X d V R k J R V U Z C U V V G Q l F V R k J R V U Z C U V V G Q l F V R k J R V U Z C U V V G Q l F V R k J R P T 0 i I C 8 + P E V u d H J 5 I F R 5 c G U 9 I k Z p b G x M Y X N 0 V X B k Y X R l Z C I g V m F s d W U 9 I m Q y M D I w L T A 1 L T I y V D E 0 O j Q 0 O j I 1 L j U z M j Q 1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z U 3 M z J j O W R h L T F i M m U t N G N i M y 1 i N D B m L T V m M G J k N G I x N z J k Z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3 h z H 0 8 m M E S g r W b Y e N m 9 T Q A A A A A C A A A A A A A D Z g A A w A A A A B A A A A B 0 3 1 W s R n r s 9 1 Y O t 6 8 j G P S k A A A A A A S A A A C g A A A A E A A A A L g 6 C m C 6 3 r W P B n O p E 5 q w c N B Q A A A A K e e K l H T r 7 Z w v k h i X N S s G Y C Y v 3 5 0 a N 7 o R s g o q 4 z Y f 8 K W o C X l o n 4 8 j 8 a v N B S n r 7 N k E T S B t J x z W c u y 4 j f H E J / n j U f a l D K m 7 5 g a j o R k g y c 0 9 S K 0 U A A A A B 3 g g l d U T I 1 I D h F x M E 0 x S a 8 P n 2 + 0 = < / D a t a M a s h u p > 
</file>

<file path=customXml/itemProps1.xml><?xml version="1.0" encoding="utf-8"?>
<ds:datastoreItem xmlns:ds="http://schemas.openxmlformats.org/officeDocument/2006/customXml" ds:itemID="{C6F2C361-EBB3-437F-B76E-6D79EE2BE6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Scorecard</vt:lpstr>
      <vt:lpstr>Customers</vt:lpstr>
      <vt:lpstr>Scoring Reference</vt:lpstr>
      <vt:lpstr>Data</vt:lpstr>
    </vt:vector>
  </TitlesOfParts>
  <Company>Epic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Smith</dc:creator>
  <cp:lastModifiedBy>Ryan Smith</cp:lastModifiedBy>
  <dcterms:created xsi:type="dcterms:W3CDTF">2020-05-20T19:41:05Z</dcterms:created>
  <dcterms:modified xsi:type="dcterms:W3CDTF">2020-07-18T13:22:10Z</dcterms:modified>
</cp:coreProperties>
</file>