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work\django\myproject\myvenv\Infraproject\"/>
    </mc:Choice>
  </mc:AlternateContent>
  <xr:revisionPtr revIDLastSave="0" documentId="13_ncr:1_{C4FCBBD3-2873-4939-9014-A58DA637CFA0}" xr6:coauthVersionLast="47" xr6:coauthVersionMax="47" xr10:uidLastSave="{00000000-0000-0000-0000-000000000000}"/>
  <bookViews>
    <workbookView xWindow="-108" yWindow="-108" windowWidth="23256" windowHeight="12576" activeTab="1" xr2:uid="{00000000-000D-0000-FFFF-FFFF00000000}"/>
  </bookViews>
  <sheets>
    <sheet name="リスト" sheetId="1" r:id="rId1"/>
    <sheet name="その１" sheetId="2" r:id="rId2"/>
    <sheet name="その７" sheetId="3" r:id="rId3"/>
    <sheet name="その８" sheetId="4" r:id="rId4"/>
  </sheets>
  <externalReferences>
    <externalReference r:id="rId5"/>
    <externalReference r:id="rId6"/>
    <externalReference r:id="rId7"/>
    <externalReference r:id="rId8"/>
  </externalReferences>
  <definedNames>
    <definedName name="NON0">リスト!$AM$5</definedName>
    <definedName name="_xlnm.Print_Area" localSheetId="1">その１!$A$1:$BJ$30</definedName>
    <definedName name="アンカーボルト">リスト!$BS$11:$BU$11</definedName>
    <definedName name="うき">リスト!$M$17:$N$17</definedName>
    <definedName name="うき12">リスト!$AM$17</definedName>
    <definedName name="その他">リスト!$M$22:$N$22</definedName>
    <definedName name="その他17">リスト!$AM$22</definedName>
    <definedName name="ひびわれ">リスト!$M$11:$Q$11</definedName>
    <definedName name="ひびわれ6">リスト!$AM$11:$AP$11</definedName>
    <definedName name="ゆるみ・脱落">リスト!$M$8:$O$8</definedName>
    <definedName name="ゆるみ・脱落3">リスト!$AM$8:$AN$8</definedName>
    <definedName name="安房土木事務所">リスト!$BH$50</definedName>
    <definedName name="夷隅土木事務所">リスト!$BH$49</definedName>
    <definedName name="異常なたわみ">リスト!$M$27:$N$27</definedName>
    <definedName name="異常なたわみ22">リスト!$AM$27</definedName>
    <definedName name="異常な音・振動">リスト!$M$26:$N$26</definedName>
    <definedName name="異常な音・振動21">リスト!$AM$26</definedName>
    <definedName name="縁石">リスト!$BS$23:$BU$23</definedName>
    <definedName name="下横構">リスト!$BS$6:$BU$6</definedName>
    <definedName name="下部工共通">[1]CODE!$B$3</definedName>
    <definedName name="海岸線からの距離">[1]CODE!$I$3:$I$4</definedName>
    <definedName name="概略点検">#REF!</definedName>
    <definedName name="概略点検調書作成15m以上">#REF!</definedName>
    <definedName name="概略点検調書作成15m未満">#REF!</definedName>
    <definedName name="隔壁">リスト!$BS$33:$BU$33</definedName>
    <definedName name="関係機関協議">#REF!</definedName>
    <definedName name="亀裂">リスト!$M$7:$O$7</definedName>
    <definedName name="亀裂2">リスト!$AM$7:$AN$7</definedName>
    <definedName name="橋種">[1]CODE!$D$3:$D$7</definedName>
    <definedName name="業務計画書作成１００以上">#REF!</definedName>
    <definedName name="業務計画書作成１００未満">#REF!</definedName>
    <definedName name="緊急輸送道路">[1]CODE!$F$3:$F$5</definedName>
    <definedName name="沓座モルタル">リスト!$BS$12:$BU$12</definedName>
    <definedName name="君津土木事務所">リスト!$BH$54:$BH$55</definedName>
    <definedName name="桁下種別">[1]CODE!$C$3:$C$12</definedName>
    <definedName name="検索候補その7">OFFSET(#REF!,0,0,COUNT(リスト!#REF!))</definedName>
    <definedName name="検索候補その8">OFFSET(#REF!,0,0,COUNT(リスト!#REF!))</definedName>
    <definedName name="現道・旧道">[1]CODE!$E$3:$E$5</definedName>
    <definedName name="香取土木事務所">リスト!$BH$29</definedName>
    <definedName name="高欄">リスト!$BS$15:$BU$15</definedName>
    <definedName name="市原土木事務所">リスト!$BH$58</definedName>
    <definedName name="支承部の機能障害">リスト!$M$21:$N$21</definedName>
    <definedName name="支承部の機能障害16">リスト!$AM$21</definedName>
    <definedName name="支承本体">リスト!$BS$10:$BU$10</definedName>
    <definedName name="車両大型化対応路線指定">[1]CODE!$G$3:$G$4</definedName>
    <definedName name="遮音施設">リスト!$BS$20:$BT$20</definedName>
    <definedName name="縦断方向連結部">リスト!$BS$35:$BU$35</definedName>
    <definedName name="床版ひびわれ">リスト!$M$16:$Q$16</definedName>
    <definedName name="床版ひびわれ11">リスト!$AM$16:$AP$16</definedName>
    <definedName name="照明施設">リスト!$BS$21:$BT$21</definedName>
    <definedName name="上横構">リスト!$BS$7:$BU$7</definedName>
    <definedName name="上下車線区分">[1]CODE!$A$3:$A$4</definedName>
    <definedName name="伸縮装置">リスト!$BS$19:$BU$19</definedName>
    <definedName name="洗掘">リスト!$M$31:$O$31</definedName>
    <definedName name="洗掘26">リスト!$AM$31:$AN$31</definedName>
    <definedName name="洗堀">リスト!$M$31:$O$31</definedName>
    <definedName name="袖擁壁">リスト!$BS$30:$BT$30</definedName>
    <definedName name="打音点検">#REF!</definedName>
    <definedName name="対傾構">リスト!$BS$5:$BU$5</definedName>
    <definedName name="台座コンクリート">リスト!$BS$13:$BU$13</definedName>
    <definedName name="断面方向連結部">リスト!$BS$34:$BU$34</definedName>
    <definedName name="地覆">リスト!$BS$17:$BU$17</definedName>
    <definedName name="中央分離帯">リスト!$BS$18:$BU$18</definedName>
    <definedName name="沈下・移動・傾斜">リスト!$M$30:$N$30</definedName>
    <definedName name="沈下・移動・傾斜25">リスト!$AM$30</definedName>
    <definedName name="定１５未満地上">#REF!</definedName>
    <definedName name="定期点検">#REF!</definedName>
    <definedName name="定期点検15m以上リフト車">#REF!</definedName>
    <definedName name="定期点検15m以上足場">#REF!</definedName>
    <definedName name="定期点検15m以上地上">#REF!</definedName>
    <definedName name="定期点検15m以上梯子">#REF!</definedName>
    <definedName name="定期点検15m以上点検車">#REF!</definedName>
    <definedName name="定期点検15m未満リフト車">#REF!</definedName>
    <definedName name="定期点検１５ｍ未満足場">#REF!</definedName>
    <definedName name="定期点検１５ｍ未満地上">#REF!</definedName>
    <definedName name="定期点検１５ｍ未満梯子">#REF!</definedName>
    <definedName name="定期点検15m未満点検車">#REF!</definedName>
    <definedName name="定期点検調書作成15m以上">#REF!</definedName>
    <definedName name="定期点検調書作成15m未満">#REF!</definedName>
    <definedName name="定着部の異常">リスト!$M$23:$O$23</definedName>
    <definedName name="定着部の異常18">リスト!$AM$23:$AN$23</definedName>
    <definedName name="添架物">リスト!$BS$29:$BU$29</definedName>
    <definedName name="点検施設">リスト!$BS$28:$BT$28</definedName>
    <definedName name="点検難易度">[1]CODE!$J$3:$J$7</definedName>
    <definedName name="土砂詰まり">リスト!$M$29:$N$29</definedName>
    <definedName name="土砂詰まり24">リスト!$AM$29</definedName>
    <definedName name="塔部斜材">リスト!$BS$9:$BU$9</definedName>
    <definedName name="塔部水平材">リスト!$BS$8:$BU$8</definedName>
    <definedName name="東葛飾土木事務所">リスト!$BH$5</definedName>
    <definedName name="破断">リスト!$M$9:$N$9</definedName>
    <definedName name="破断4">リスト!$AM$9</definedName>
    <definedName name="排水ドレーン">リスト!$BS$27:$BT$27</definedName>
    <definedName name="排水ます">リスト!$BS$25:$BU$25</definedName>
    <definedName name="排水管">リスト!$BS$26:$BU$26</definedName>
    <definedName name="剥離・鉄筋露出">リスト!$M$12:$P$12</definedName>
    <definedName name="剥離・鉄筋露出7">リスト!$AM$12:$AO$12</definedName>
    <definedName name="抜け落ち">リスト!$M$14:$N$14</definedName>
    <definedName name="抜け落ち9">リスト!$AM$14</definedName>
    <definedName name="標識施設">リスト!$BS$22:$BT$22</definedName>
    <definedName name="腐食">リスト!$M$6:$Q$6</definedName>
    <definedName name="腐食1">リスト!$AM$6:$AP$6</definedName>
    <definedName name="変形・欠損">リスト!$M$28:$O$28</definedName>
    <definedName name="変形・欠損23">リスト!$AM$28:$AN$28</definedName>
    <definedName name="変色・劣化">リスト!$M$24:$N$24</definedName>
    <definedName name="変色・劣化19">リスト!$AM$24</definedName>
    <definedName name="舗装">リスト!$BS$24:$BU$24</definedName>
    <definedName name="舗装の異常">リスト!$M$20:$O$20</definedName>
    <definedName name="舗装の異常15">リスト!$AM$20:$AN$20</definedName>
    <definedName name="補修・補強材の損傷">リスト!$M$15:$O$15</definedName>
    <definedName name="補修・補強材の損傷10">リスト!$AM$15:$AN$15</definedName>
    <definedName name="防護柵">リスト!$BS$16:$BU$16</definedName>
    <definedName name="防食機能の劣化">リスト!$M$10:$Q$10</definedName>
    <definedName name="防食機能の劣化5">リスト!$AM$10:$AP$10</definedName>
    <definedName name="本橋・側道橋・自転車道橋">[1]CODE!$H$3:$H$5</definedName>
    <definedName name="目地部">リスト!$BS$31:$BU$31</definedName>
    <definedName name="遊間の異常">リスト!$M$18:$O$18</definedName>
    <definedName name="遊間の異常13">リスト!$AM$18:$AN$18</definedName>
    <definedName name="翼壁">リスト!$BS$32:$BU$32</definedName>
    <definedName name="落橋防止システム">リスト!$BS$14:$BU$14</definedName>
    <definedName name="路面の凹凸">リスト!$M$19:$O$19</definedName>
    <definedName name="路面の凹凸14">リスト!$AM$19:$AN$19</definedName>
    <definedName name="漏水・滞水">リスト!$M$25:$N$25</definedName>
    <definedName name="漏水・滞水20">リスト!$AM$25</definedName>
    <definedName name="漏水・遊離石灰">リスト!$M$13:$P$13</definedName>
    <definedName name="漏水・遊離石灰8">リスト!$AM$13:$AO$13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2" l="1"/>
  <c r="O29" i="2" s="1"/>
  <c r="H19" i="2" s="1"/>
  <c r="O25" i="2"/>
  <c r="P25" i="2" s="1"/>
  <c r="D21" i="2"/>
  <c r="AN12" i="2"/>
  <c r="AJ12" i="2"/>
  <c r="X12" i="2"/>
  <c r="X11" i="2" s="1"/>
  <c r="AB10" i="2"/>
  <c r="BL8" i="2"/>
  <c r="AV3" i="2"/>
  <c r="AS3" i="2"/>
  <c r="BQ2" i="2"/>
  <c r="BP2" i="2"/>
  <c r="BO2" i="2"/>
  <c r="BN2" i="2"/>
  <c r="BL2" i="2"/>
  <c r="BC2" i="2"/>
  <c r="AV2" i="2"/>
  <c r="AS2" i="2"/>
  <c r="CC2108" i="1"/>
  <c r="CE2108" i="1" s="1"/>
  <c r="CC2107" i="1"/>
  <c r="CE2107" i="1" s="1"/>
  <c r="CE2106" i="1"/>
  <c r="CG2106" i="1" s="1"/>
  <c r="DC2106" i="1" s="1"/>
  <c r="CC2106" i="1"/>
  <c r="CG2105" i="1"/>
  <c r="DC2105" i="1" s="1"/>
  <c r="CC2105" i="1"/>
  <c r="CE2105" i="1" s="1"/>
  <c r="CF2105" i="1" s="1"/>
  <c r="CE2104" i="1"/>
  <c r="CF2104" i="1" s="1"/>
  <c r="CC2104" i="1"/>
  <c r="CC2103" i="1"/>
  <c r="CE2103" i="1" s="1"/>
  <c r="CF2102" i="1"/>
  <c r="CE2102" i="1"/>
  <c r="CG2102" i="1" s="1"/>
  <c r="DC2102" i="1" s="1"/>
  <c r="CC2102" i="1"/>
  <c r="CE2101" i="1"/>
  <c r="CG2101" i="1" s="1"/>
  <c r="DC2101" i="1" s="1"/>
  <c r="CC2101" i="1"/>
  <c r="CG2100" i="1"/>
  <c r="DC2100" i="1" s="1"/>
  <c r="CC2100" i="1"/>
  <c r="CE2100" i="1" s="1"/>
  <c r="CF2100" i="1" s="1"/>
  <c r="CE2099" i="1"/>
  <c r="CG2099" i="1" s="1"/>
  <c r="DC2099" i="1" s="1"/>
  <c r="CC2099" i="1"/>
  <c r="CC2098" i="1"/>
  <c r="CE2098" i="1" s="1"/>
  <c r="CF2097" i="1"/>
  <c r="CC2097" i="1"/>
  <c r="CE2097" i="1" s="1"/>
  <c r="CG2097" i="1" s="1"/>
  <c r="DC2097" i="1" s="1"/>
  <c r="CC2096" i="1"/>
  <c r="CE2096" i="1" s="1"/>
  <c r="CE2095" i="1"/>
  <c r="CC2095" i="1"/>
  <c r="CC2094" i="1"/>
  <c r="CE2094" i="1" s="1"/>
  <c r="DC2093" i="1"/>
  <c r="CG2093" i="1"/>
  <c r="CF2093" i="1"/>
  <c r="CE2093" i="1"/>
  <c r="CC2093" i="1"/>
  <c r="CG2092" i="1"/>
  <c r="DC2092" i="1" s="1"/>
  <c r="CC2092" i="1"/>
  <c r="CE2092" i="1" s="1"/>
  <c r="CF2092" i="1" s="1"/>
  <c r="CF2091" i="1"/>
  <c r="CE2091" i="1"/>
  <c r="CG2091" i="1" s="1"/>
  <c r="DC2091" i="1" s="1"/>
  <c r="CC2091" i="1"/>
  <c r="CE2090" i="1"/>
  <c r="CC2090" i="1"/>
  <c r="CC2089" i="1"/>
  <c r="CE2089" i="1" s="1"/>
  <c r="DC2088" i="1"/>
  <c r="CG2088" i="1"/>
  <c r="CF2088" i="1"/>
  <c r="CE2088" i="1"/>
  <c r="CC2088" i="1"/>
  <c r="CC2087" i="1"/>
  <c r="CE2087" i="1" s="1"/>
  <c r="CF2086" i="1"/>
  <c r="CE2086" i="1"/>
  <c r="CG2086" i="1" s="1"/>
  <c r="DC2086" i="1" s="1"/>
  <c r="CC2086" i="1"/>
  <c r="CC2085" i="1"/>
  <c r="CE2085" i="1" s="1"/>
  <c r="CF2084" i="1"/>
  <c r="CE2084" i="1"/>
  <c r="CG2084" i="1" s="1"/>
  <c r="DC2084" i="1" s="1"/>
  <c r="CC2084" i="1"/>
  <c r="CE2083" i="1"/>
  <c r="CG2083" i="1" s="1"/>
  <c r="DC2083" i="1" s="1"/>
  <c r="CC2083" i="1"/>
  <c r="CE2082" i="1"/>
  <c r="CC2082" i="1"/>
  <c r="CE2081" i="1"/>
  <c r="CF2081" i="1" s="1"/>
  <c r="CC2081" i="1"/>
  <c r="CG2080" i="1"/>
  <c r="DC2080" i="1" s="1"/>
  <c r="CE2080" i="1"/>
  <c r="CF2080" i="1" s="1"/>
  <c r="CC2080" i="1"/>
  <c r="CG2079" i="1"/>
  <c r="DC2079" i="1" s="1"/>
  <c r="CE2079" i="1"/>
  <c r="CF2079" i="1" s="1"/>
  <c r="CC2079" i="1"/>
  <c r="CG2078" i="1"/>
  <c r="DC2078" i="1" s="1"/>
  <c r="CF2078" i="1"/>
  <c r="CE2078" i="1"/>
  <c r="CC2078" i="1"/>
  <c r="CF2077" i="1"/>
  <c r="CE2077" i="1"/>
  <c r="CG2077" i="1" s="1"/>
  <c r="DC2077" i="1" s="1"/>
  <c r="CC2077" i="1"/>
  <c r="CE2076" i="1"/>
  <c r="CF2076" i="1" s="1"/>
  <c r="CC2076" i="1"/>
  <c r="DC2075" i="1"/>
  <c r="CF2075" i="1"/>
  <c r="CE2075" i="1"/>
  <c r="CG2075" i="1" s="1"/>
  <c r="CC2075" i="1"/>
  <c r="CG2074" i="1"/>
  <c r="DC2074" i="1" s="1"/>
  <c r="CE2074" i="1"/>
  <c r="CF2074" i="1" s="1"/>
  <c r="CC2074" i="1"/>
  <c r="CG2073" i="1"/>
  <c r="DC2073" i="1" s="1"/>
  <c r="CF2073" i="1"/>
  <c r="CC2073" i="1"/>
  <c r="CE2073" i="1" s="1"/>
  <c r="CC2072" i="1"/>
  <c r="CE2072" i="1" s="1"/>
  <c r="CC2071" i="1"/>
  <c r="CE2071" i="1" s="1"/>
  <c r="CG2070" i="1"/>
  <c r="DC2070" i="1" s="1"/>
  <c r="CE2070" i="1"/>
  <c r="CF2070" i="1" s="1"/>
  <c r="CC2070" i="1"/>
  <c r="CG2069" i="1"/>
  <c r="DC2069" i="1" s="1"/>
  <c r="CC2069" i="1"/>
  <c r="CE2069" i="1" s="1"/>
  <c r="CF2069" i="1" s="1"/>
  <c r="CE2068" i="1"/>
  <c r="CF2068" i="1" s="1"/>
  <c r="CC2068" i="1"/>
  <c r="CC2067" i="1"/>
  <c r="CE2067" i="1" s="1"/>
  <c r="CF2066" i="1"/>
  <c r="CE2066" i="1"/>
  <c r="CG2066" i="1" s="1"/>
  <c r="DC2066" i="1" s="1"/>
  <c r="CC2066" i="1"/>
  <c r="DC2065" i="1"/>
  <c r="CG2065" i="1"/>
  <c r="CE2065" i="1"/>
  <c r="CF2065" i="1" s="1"/>
  <c r="CC2065" i="1"/>
  <c r="CG2064" i="1"/>
  <c r="DC2064" i="1" s="1"/>
  <c r="CF2064" i="1"/>
  <c r="CC2064" i="1"/>
  <c r="CE2064" i="1" s="1"/>
  <c r="CE2063" i="1"/>
  <c r="CG2063" i="1" s="1"/>
  <c r="DC2063" i="1" s="1"/>
  <c r="CC2063" i="1"/>
  <c r="CC2062" i="1"/>
  <c r="CE2062" i="1" s="1"/>
  <c r="DC2061" i="1"/>
  <c r="CF2061" i="1"/>
  <c r="CC2061" i="1"/>
  <c r="CE2061" i="1" s="1"/>
  <c r="CG2061" i="1" s="1"/>
  <c r="CC2060" i="1"/>
  <c r="CE2060" i="1" s="1"/>
  <c r="CF2059" i="1"/>
  <c r="CE2059" i="1"/>
  <c r="CG2059" i="1" s="1"/>
  <c r="DC2059" i="1" s="1"/>
  <c r="CC2059" i="1"/>
  <c r="CC2058" i="1"/>
  <c r="CE2058" i="1" s="1"/>
  <c r="DC2057" i="1"/>
  <c r="CG2057" i="1"/>
  <c r="CF2057" i="1"/>
  <c r="CE2057" i="1"/>
  <c r="CC2057" i="1"/>
  <c r="CC2056" i="1"/>
  <c r="CE2056" i="1" s="1"/>
  <c r="CF2055" i="1"/>
  <c r="CE2055" i="1"/>
  <c r="CG2055" i="1" s="1"/>
  <c r="DC2055" i="1" s="1"/>
  <c r="CC2055" i="1"/>
  <c r="CE2054" i="1"/>
  <c r="CC2054" i="1"/>
  <c r="CC2053" i="1"/>
  <c r="CE2053" i="1" s="1"/>
  <c r="DC2052" i="1"/>
  <c r="CG2052" i="1"/>
  <c r="CF2052" i="1"/>
  <c r="CE2052" i="1"/>
  <c r="CC2052" i="1"/>
  <c r="DC2051" i="1"/>
  <c r="CF2051" i="1"/>
  <c r="CC2051" i="1"/>
  <c r="CE2051" i="1" s="1"/>
  <c r="CG2051" i="1" s="1"/>
  <c r="CF2050" i="1"/>
  <c r="CE2050" i="1"/>
  <c r="CG2050" i="1" s="1"/>
  <c r="DC2050" i="1" s="1"/>
  <c r="CC2050" i="1"/>
  <c r="CC2049" i="1"/>
  <c r="CE2049" i="1" s="1"/>
  <c r="CF2048" i="1"/>
  <c r="CE2048" i="1"/>
  <c r="CG2048" i="1" s="1"/>
  <c r="DC2048" i="1" s="1"/>
  <c r="CC2048" i="1"/>
  <c r="DC2047" i="1"/>
  <c r="CG2047" i="1"/>
  <c r="CE2047" i="1"/>
  <c r="CF2047" i="1" s="1"/>
  <c r="CC2047" i="1"/>
  <c r="CF2046" i="1"/>
  <c r="CE2046" i="1"/>
  <c r="CG2046" i="1" s="1"/>
  <c r="DC2046" i="1" s="1"/>
  <c r="CC2046" i="1"/>
  <c r="CE2045" i="1"/>
  <c r="CC2045" i="1"/>
  <c r="CG2044" i="1"/>
  <c r="DC2044" i="1" s="1"/>
  <c r="CE2044" i="1"/>
  <c r="CF2044" i="1" s="1"/>
  <c r="CC2044" i="1"/>
  <c r="CG2043" i="1"/>
  <c r="DC2043" i="1" s="1"/>
  <c r="CE2043" i="1"/>
  <c r="CF2043" i="1" s="1"/>
  <c r="CC2043" i="1"/>
  <c r="CG2042" i="1"/>
  <c r="DC2042" i="1" s="1"/>
  <c r="CF2042" i="1"/>
  <c r="CE2042" i="1"/>
  <c r="CC2042" i="1"/>
  <c r="CE2041" i="1"/>
  <c r="CG2041" i="1" s="1"/>
  <c r="DC2041" i="1" s="1"/>
  <c r="CC2041" i="1"/>
  <c r="CE2040" i="1"/>
  <c r="CC2040" i="1"/>
  <c r="DC2039" i="1"/>
  <c r="CF2039" i="1"/>
  <c r="CE2039" i="1"/>
  <c r="CG2039" i="1" s="1"/>
  <c r="CC2039" i="1"/>
  <c r="DC2038" i="1"/>
  <c r="CG2038" i="1"/>
  <c r="CE2038" i="1"/>
  <c r="CF2038" i="1" s="1"/>
  <c r="CC2038" i="1"/>
  <c r="CG2037" i="1"/>
  <c r="DC2037" i="1" s="1"/>
  <c r="CF2037" i="1"/>
  <c r="CC2037" i="1"/>
  <c r="CE2037" i="1" s="1"/>
  <c r="CC2036" i="1"/>
  <c r="CE2036" i="1" s="1"/>
  <c r="CC2035" i="1"/>
  <c r="CE2035" i="1" s="1"/>
  <c r="CG2034" i="1"/>
  <c r="DC2034" i="1" s="1"/>
  <c r="CF2034" i="1"/>
  <c r="CE2034" i="1"/>
  <c r="CC2034" i="1"/>
  <c r="CG2033" i="1"/>
  <c r="DC2033" i="1" s="1"/>
  <c r="CC2033" i="1"/>
  <c r="CE2033" i="1" s="1"/>
  <c r="CF2033" i="1" s="1"/>
  <c r="CE2032" i="1"/>
  <c r="CC2032" i="1"/>
  <c r="CC2031" i="1"/>
  <c r="CE2031" i="1" s="1"/>
  <c r="DC2030" i="1"/>
  <c r="CF2030" i="1"/>
  <c r="CE2030" i="1"/>
  <c r="CG2030" i="1" s="1"/>
  <c r="CC2030" i="1"/>
  <c r="DC2029" i="1"/>
  <c r="CG2029" i="1"/>
  <c r="CF2029" i="1"/>
  <c r="CE2029" i="1"/>
  <c r="CC2029" i="1"/>
  <c r="CG2028" i="1"/>
  <c r="DC2028" i="1" s="1"/>
  <c r="CC2028" i="1"/>
  <c r="CE2028" i="1" s="1"/>
  <c r="CF2028" i="1" s="1"/>
  <c r="CE2027" i="1"/>
  <c r="CC2027" i="1"/>
  <c r="CC2026" i="1"/>
  <c r="CE2026" i="1" s="1"/>
  <c r="DC2025" i="1"/>
  <c r="CF2025" i="1"/>
  <c r="CC2025" i="1"/>
  <c r="CE2025" i="1" s="1"/>
  <c r="CG2025" i="1" s="1"/>
  <c r="CG2024" i="1"/>
  <c r="DC2024" i="1" s="1"/>
  <c r="CF2024" i="1"/>
  <c r="CE2024" i="1"/>
  <c r="CC2024" i="1"/>
  <c r="CE2023" i="1"/>
  <c r="CG2023" i="1" s="1"/>
  <c r="DC2023" i="1" s="1"/>
  <c r="CC2023" i="1"/>
  <c r="CC2022" i="1"/>
  <c r="CE2022" i="1" s="1"/>
  <c r="DC2021" i="1"/>
  <c r="CG2021" i="1"/>
  <c r="CF2021" i="1"/>
  <c r="CE2021" i="1"/>
  <c r="CC2021" i="1"/>
  <c r="CG2020" i="1"/>
  <c r="DC2020" i="1" s="1"/>
  <c r="CC2020" i="1"/>
  <c r="CE2020" i="1" s="1"/>
  <c r="CF2020" i="1" s="1"/>
  <c r="CF2019" i="1"/>
  <c r="CE2019" i="1"/>
  <c r="CG2019" i="1" s="1"/>
  <c r="DC2019" i="1" s="1"/>
  <c r="CC2019" i="1"/>
  <c r="CE2018" i="1"/>
  <c r="CC2018" i="1"/>
  <c r="CC2017" i="1"/>
  <c r="CE2017" i="1" s="1"/>
  <c r="DC2016" i="1"/>
  <c r="CG2016" i="1"/>
  <c r="CF2016" i="1"/>
  <c r="CE2016" i="1"/>
  <c r="CC2016" i="1"/>
  <c r="DC2015" i="1"/>
  <c r="CC2015" i="1"/>
  <c r="CE2015" i="1" s="1"/>
  <c r="CG2015" i="1" s="1"/>
  <c r="CF2014" i="1"/>
  <c r="CE2014" i="1"/>
  <c r="CG2014" i="1" s="1"/>
  <c r="DC2014" i="1" s="1"/>
  <c r="CC2014" i="1"/>
  <c r="CC2013" i="1"/>
  <c r="CE2013" i="1" s="1"/>
  <c r="CF2012" i="1"/>
  <c r="CE2012" i="1"/>
  <c r="CG2012" i="1" s="1"/>
  <c r="DC2012" i="1" s="1"/>
  <c r="CC2012" i="1"/>
  <c r="DC2011" i="1"/>
  <c r="CG2011" i="1"/>
  <c r="CF2011" i="1"/>
  <c r="CE2011" i="1"/>
  <c r="CC2011" i="1"/>
  <c r="CF2010" i="1"/>
  <c r="CE2010" i="1"/>
  <c r="CG2010" i="1" s="1"/>
  <c r="DC2010" i="1" s="1"/>
  <c r="CC2010" i="1"/>
  <c r="CE2009" i="1"/>
  <c r="CC2009" i="1"/>
  <c r="DC2008" i="1"/>
  <c r="CG2008" i="1"/>
  <c r="CE2008" i="1"/>
  <c r="CF2008" i="1" s="1"/>
  <c r="CC2008" i="1"/>
  <c r="CG2007" i="1"/>
  <c r="DC2007" i="1" s="1"/>
  <c r="CE2007" i="1"/>
  <c r="CF2007" i="1" s="1"/>
  <c r="CC2007" i="1"/>
  <c r="CG2006" i="1"/>
  <c r="DC2006" i="1" s="1"/>
  <c r="CF2006" i="1"/>
  <c r="CE2006" i="1"/>
  <c r="CC2006" i="1"/>
  <c r="CF2005" i="1"/>
  <c r="CE2005" i="1"/>
  <c r="CG2005" i="1" s="1"/>
  <c r="DC2005" i="1" s="1"/>
  <c r="CC2005" i="1"/>
  <c r="CE2004" i="1"/>
  <c r="CC2004" i="1"/>
  <c r="DC2003" i="1"/>
  <c r="CF2003" i="1"/>
  <c r="CE2003" i="1"/>
  <c r="CG2003" i="1" s="1"/>
  <c r="CC2003" i="1"/>
  <c r="DC2002" i="1"/>
  <c r="CG2002" i="1"/>
  <c r="CE2002" i="1"/>
  <c r="CF2002" i="1" s="1"/>
  <c r="CC2002" i="1"/>
  <c r="CG2001" i="1"/>
  <c r="DC2001" i="1" s="1"/>
  <c r="CF2001" i="1"/>
  <c r="CC2001" i="1"/>
  <c r="CE2001" i="1" s="1"/>
  <c r="CC2000" i="1"/>
  <c r="CE2000" i="1" s="1"/>
  <c r="CC1999" i="1"/>
  <c r="CE1999" i="1" s="1"/>
  <c r="CG1998" i="1"/>
  <c r="DC1998" i="1" s="1"/>
  <c r="CF1998" i="1"/>
  <c r="CE1998" i="1"/>
  <c r="CC1998" i="1"/>
  <c r="CF1997" i="1"/>
  <c r="CC1997" i="1"/>
  <c r="CE1997" i="1" s="1"/>
  <c r="CG1997" i="1" s="1"/>
  <c r="DC1997" i="1" s="1"/>
  <c r="CE1996" i="1"/>
  <c r="CC1996" i="1"/>
  <c r="CC1995" i="1"/>
  <c r="CE1995" i="1" s="1"/>
  <c r="CF1994" i="1"/>
  <c r="CE1994" i="1"/>
  <c r="CG1994" i="1" s="1"/>
  <c r="DC1994" i="1" s="1"/>
  <c r="CC1994" i="1"/>
  <c r="DC1993" i="1"/>
  <c r="CG1993" i="1"/>
  <c r="CF1993" i="1"/>
  <c r="CE1993" i="1"/>
  <c r="CC1993" i="1"/>
  <c r="CG1992" i="1"/>
  <c r="DC1992" i="1" s="1"/>
  <c r="CF1992" i="1"/>
  <c r="CC1992" i="1"/>
  <c r="CE1992" i="1" s="1"/>
  <c r="CE1991" i="1"/>
  <c r="CC1991" i="1"/>
  <c r="CC1990" i="1"/>
  <c r="CE1990" i="1" s="1"/>
  <c r="CF1989" i="1"/>
  <c r="CC1989" i="1"/>
  <c r="CE1989" i="1" s="1"/>
  <c r="CG1989" i="1" s="1"/>
  <c r="DC1989" i="1" s="1"/>
  <c r="CG1988" i="1"/>
  <c r="DC1988" i="1" s="1"/>
  <c r="CF1988" i="1"/>
  <c r="CE1988" i="1"/>
  <c r="CC1988" i="1"/>
  <c r="CF1987" i="1"/>
  <c r="CE1987" i="1"/>
  <c r="CG1987" i="1" s="1"/>
  <c r="DC1987" i="1" s="1"/>
  <c r="CC1987" i="1"/>
  <c r="CC1986" i="1"/>
  <c r="CE1986" i="1" s="1"/>
  <c r="DC1985" i="1"/>
  <c r="CG1985" i="1"/>
  <c r="CF1985" i="1"/>
  <c r="CE1985" i="1"/>
  <c r="CC1985" i="1"/>
  <c r="CC1984" i="1"/>
  <c r="CE1984" i="1" s="1"/>
  <c r="CF1984" i="1" s="1"/>
  <c r="CF1983" i="1"/>
  <c r="CE1983" i="1"/>
  <c r="CG1983" i="1" s="1"/>
  <c r="DC1983" i="1" s="1"/>
  <c r="CC1983" i="1"/>
  <c r="CE1982" i="1"/>
  <c r="CC1982" i="1"/>
  <c r="CC1981" i="1"/>
  <c r="CE1981" i="1" s="1"/>
  <c r="DC1980" i="1"/>
  <c r="CG1980" i="1"/>
  <c r="CF1980" i="1"/>
  <c r="CE1980" i="1"/>
  <c r="CC1980" i="1"/>
  <c r="DC1979" i="1"/>
  <c r="CF1979" i="1"/>
  <c r="CC1979" i="1"/>
  <c r="CE1979" i="1" s="1"/>
  <c r="CG1979" i="1" s="1"/>
  <c r="CF1978" i="1"/>
  <c r="CE1978" i="1"/>
  <c r="CG1978" i="1" s="1"/>
  <c r="DC1978" i="1" s="1"/>
  <c r="CC1978" i="1"/>
  <c r="CC1977" i="1"/>
  <c r="CE1977" i="1" s="1"/>
  <c r="DC1976" i="1"/>
  <c r="CF1976" i="1"/>
  <c r="CE1976" i="1"/>
  <c r="CG1976" i="1" s="1"/>
  <c r="CC1976" i="1"/>
  <c r="DC1975" i="1"/>
  <c r="CG1975" i="1"/>
  <c r="CF1975" i="1"/>
  <c r="CE1975" i="1"/>
  <c r="CC1975" i="1"/>
  <c r="CE1974" i="1"/>
  <c r="CG1974" i="1" s="1"/>
  <c r="DC1974" i="1" s="1"/>
  <c r="CC1974" i="1"/>
  <c r="CE1973" i="1"/>
  <c r="CC1973" i="1"/>
  <c r="DC1972" i="1"/>
  <c r="CG1972" i="1"/>
  <c r="CE1972" i="1"/>
  <c r="CF1972" i="1" s="1"/>
  <c r="CC1972" i="1"/>
  <c r="DC1971" i="1"/>
  <c r="CG1971" i="1"/>
  <c r="CE1971" i="1"/>
  <c r="CF1971" i="1" s="1"/>
  <c r="CC1971" i="1"/>
  <c r="CG1970" i="1"/>
  <c r="DC1970" i="1" s="1"/>
  <c r="CF1970" i="1"/>
  <c r="CE1970" i="1"/>
  <c r="CC1970" i="1"/>
  <c r="CE1969" i="1"/>
  <c r="CG1969" i="1" s="1"/>
  <c r="DC1969" i="1" s="1"/>
  <c r="CC1969" i="1"/>
  <c r="CE1968" i="1"/>
  <c r="CC1968" i="1"/>
  <c r="DC1967" i="1"/>
  <c r="CF1967" i="1"/>
  <c r="CE1967" i="1"/>
  <c r="CG1967" i="1" s="1"/>
  <c r="CC1967" i="1"/>
  <c r="DC1966" i="1"/>
  <c r="CG1966" i="1"/>
  <c r="CE1966" i="1"/>
  <c r="CF1966" i="1" s="1"/>
  <c r="CC1966" i="1"/>
  <c r="CG1965" i="1"/>
  <c r="DC1965" i="1" s="1"/>
  <c r="CF1965" i="1"/>
  <c r="CC1965" i="1"/>
  <c r="CE1965" i="1" s="1"/>
  <c r="CE1964" i="1"/>
  <c r="CC1964" i="1"/>
  <c r="CC1963" i="1"/>
  <c r="CE1963" i="1" s="1"/>
  <c r="CG1962" i="1"/>
  <c r="DC1962" i="1" s="1"/>
  <c r="CF1962" i="1"/>
  <c r="CE1962" i="1"/>
  <c r="CC1962" i="1"/>
  <c r="CC1961" i="1"/>
  <c r="CE1961" i="1" s="1"/>
  <c r="CG1961" i="1" s="1"/>
  <c r="DC1961" i="1" s="1"/>
  <c r="CE1960" i="1"/>
  <c r="CC1960" i="1"/>
  <c r="CC1959" i="1"/>
  <c r="CE1959" i="1" s="1"/>
  <c r="DC1958" i="1"/>
  <c r="CF1958" i="1"/>
  <c r="CE1958" i="1"/>
  <c r="CG1958" i="1" s="1"/>
  <c r="CC1958" i="1"/>
  <c r="DC1957" i="1"/>
  <c r="CG1957" i="1"/>
  <c r="CF1957" i="1"/>
  <c r="CE1957" i="1"/>
  <c r="CC1957" i="1"/>
  <c r="CG1956" i="1"/>
  <c r="DC1956" i="1" s="1"/>
  <c r="CC1956" i="1"/>
  <c r="CE1956" i="1" s="1"/>
  <c r="CF1956" i="1" s="1"/>
  <c r="CE1955" i="1"/>
  <c r="CC1955" i="1"/>
  <c r="CC1954" i="1"/>
  <c r="CE1954" i="1" s="1"/>
  <c r="DC1953" i="1"/>
  <c r="CF1953" i="1"/>
  <c r="CC1953" i="1"/>
  <c r="CE1953" i="1" s="1"/>
  <c r="CG1953" i="1" s="1"/>
  <c r="CG1952" i="1"/>
  <c r="DC1952" i="1" s="1"/>
  <c r="CF1952" i="1"/>
  <c r="CE1952" i="1"/>
  <c r="CC1952" i="1"/>
  <c r="CE1951" i="1"/>
  <c r="CG1951" i="1" s="1"/>
  <c r="DC1951" i="1" s="1"/>
  <c r="CC1951" i="1"/>
  <c r="CG1950" i="1"/>
  <c r="DC1950" i="1" s="1"/>
  <c r="CC1950" i="1"/>
  <c r="CE1950" i="1" s="1"/>
  <c r="CF1950" i="1" s="1"/>
  <c r="DC1949" i="1"/>
  <c r="CG1949" i="1"/>
  <c r="CF1949" i="1"/>
  <c r="CE1949" i="1"/>
  <c r="CC1949" i="1"/>
  <c r="CC1948" i="1"/>
  <c r="CE1948" i="1" s="1"/>
  <c r="CF1948" i="1" s="1"/>
  <c r="CE1947" i="1"/>
  <c r="CC1947" i="1"/>
  <c r="CE1946" i="1"/>
  <c r="CC1946" i="1"/>
  <c r="CG1945" i="1"/>
  <c r="DC1945" i="1" s="1"/>
  <c r="CC1945" i="1"/>
  <c r="CE1945" i="1" s="1"/>
  <c r="CF1945" i="1" s="1"/>
  <c r="DC1944" i="1"/>
  <c r="CG1944" i="1"/>
  <c r="CF1944" i="1"/>
  <c r="CE1944" i="1"/>
  <c r="CC1944" i="1"/>
  <c r="CF1943" i="1"/>
  <c r="CC1943" i="1"/>
  <c r="CE1943" i="1" s="1"/>
  <c r="CG1943" i="1" s="1"/>
  <c r="DC1943" i="1" s="1"/>
  <c r="CE1942" i="1"/>
  <c r="CG1942" i="1" s="1"/>
  <c r="DC1942" i="1" s="1"/>
  <c r="CC1942" i="1"/>
  <c r="CC1941" i="1"/>
  <c r="CE1941" i="1" s="1"/>
  <c r="DC1940" i="1"/>
  <c r="CF1940" i="1"/>
  <c r="CE1940" i="1"/>
  <c r="CG1940" i="1" s="1"/>
  <c r="CC1940" i="1"/>
  <c r="DC1939" i="1"/>
  <c r="CG1939" i="1"/>
  <c r="CF1939" i="1"/>
  <c r="CE1939" i="1"/>
  <c r="CC1939" i="1"/>
  <c r="CF1938" i="1"/>
  <c r="CE1938" i="1"/>
  <c r="CG1938" i="1" s="1"/>
  <c r="DC1938" i="1" s="1"/>
  <c r="CC1938" i="1"/>
  <c r="CC1937" i="1"/>
  <c r="CE1937" i="1" s="1"/>
  <c r="DC1936" i="1"/>
  <c r="CG1936" i="1"/>
  <c r="CE1936" i="1"/>
  <c r="CF1936" i="1" s="1"/>
  <c r="CC1936" i="1"/>
  <c r="CE1935" i="1"/>
  <c r="CF1935" i="1" s="1"/>
  <c r="CC1935" i="1"/>
  <c r="CG1934" i="1"/>
  <c r="DC1934" i="1" s="1"/>
  <c r="CF1934" i="1"/>
  <c r="CE1934" i="1"/>
  <c r="CC1934" i="1"/>
  <c r="CE1933" i="1"/>
  <c r="CG1933" i="1" s="1"/>
  <c r="DC1933" i="1" s="1"/>
  <c r="CC1933" i="1"/>
  <c r="CE1932" i="1"/>
  <c r="CC1932" i="1"/>
  <c r="DC1931" i="1"/>
  <c r="CE1931" i="1"/>
  <c r="CG1931" i="1" s="1"/>
  <c r="CC1931" i="1"/>
  <c r="CE1930" i="1"/>
  <c r="CF1930" i="1" s="1"/>
  <c r="CC1930" i="1"/>
  <c r="CG1929" i="1"/>
  <c r="DC1929" i="1" s="1"/>
  <c r="CF1929" i="1"/>
  <c r="CC1929" i="1"/>
  <c r="CE1929" i="1" s="1"/>
  <c r="CE1928" i="1"/>
  <c r="CC1928" i="1"/>
  <c r="CG1927" i="1"/>
  <c r="DC1927" i="1" s="1"/>
  <c r="CC1927" i="1"/>
  <c r="CE1927" i="1" s="1"/>
  <c r="CF1927" i="1" s="1"/>
  <c r="CG1926" i="1"/>
  <c r="DC1926" i="1" s="1"/>
  <c r="CF1926" i="1"/>
  <c r="CC1926" i="1"/>
  <c r="CE1926" i="1" s="1"/>
  <c r="CC1925" i="1"/>
  <c r="CE1925" i="1" s="1"/>
  <c r="CG1925" i="1" s="1"/>
  <c r="DC1925" i="1" s="1"/>
  <c r="CC1924" i="1"/>
  <c r="CE1924" i="1" s="1"/>
  <c r="CC1923" i="1"/>
  <c r="CE1923" i="1" s="1"/>
  <c r="DC1922" i="1"/>
  <c r="CF1922" i="1"/>
  <c r="CE1922" i="1"/>
  <c r="CG1922" i="1" s="1"/>
  <c r="CC1922" i="1"/>
  <c r="CC1921" i="1"/>
  <c r="CE1921" i="1" s="1"/>
  <c r="CG1921" i="1" s="1"/>
  <c r="DC1921" i="1" s="1"/>
  <c r="CC1920" i="1"/>
  <c r="CE1920" i="1" s="1"/>
  <c r="CG1920" i="1" s="1"/>
  <c r="DC1920" i="1" s="1"/>
  <c r="CC1919" i="1"/>
  <c r="CE1919" i="1" s="1"/>
  <c r="CC1918" i="1"/>
  <c r="CE1918" i="1" s="1"/>
  <c r="DC1917" i="1"/>
  <c r="CF1917" i="1"/>
  <c r="CC1917" i="1"/>
  <c r="CE1917" i="1" s="1"/>
  <c r="CG1917" i="1" s="1"/>
  <c r="CF1916" i="1"/>
  <c r="CE1916" i="1"/>
  <c r="CG1916" i="1" s="1"/>
  <c r="DC1916" i="1" s="1"/>
  <c r="CC1916" i="1"/>
  <c r="CF1915" i="1"/>
  <c r="CE1915" i="1"/>
  <c r="CG1915" i="1" s="1"/>
  <c r="DC1915" i="1" s="1"/>
  <c r="CC1915" i="1"/>
  <c r="CG1914" i="1"/>
  <c r="DC1914" i="1" s="1"/>
  <c r="CC1914" i="1"/>
  <c r="CE1914" i="1" s="1"/>
  <c r="CF1914" i="1" s="1"/>
  <c r="DC1913" i="1"/>
  <c r="CG1913" i="1"/>
  <c r="CE1913" i="1"/>
  <c r="CF1913" i="1" s="1"/>
  <c r="CC1913" i="1"/>
  <c r="CC1912" i="1"/>
  <c r="CE1912" i="1" s="1"/>
  <c r="CF1911" i="1"/>
  <c r="CC1911" i="1"/>
  <c r="CE1911" i="1" s="1"/>
  <c r="CG1911" i="1" s="1"/>
  <c r="DC1911" i="1" s="1"/>
  <c r="CE1910" i="1"/>
  <c r="CC1910" i="1"/>
  <c r="CG1909" i="1"/>
  <c r="DC1909" i="1" s="1"/>
  <c r="CC1909" i="1"/>
  <c r="CE1909" i="1" s="1"/>
  <c r="CF1909" i="1" s="1"/>
  <c r="DC1908" i="1"/>
  <c r="CG1908" i="1"/>
  <c r="CE1908" i="1"/>
  <c r="CF1908" i="1" s="1"/>
  <c r="CC1908" i="1"/>
  <c r="DC1907" i="1"/>
  <c r="CF1907" i="1"/>
  <c r="CC1907" i="1"/>
  <c r="CE1907" i="1" s="1"/>
  <c r="CG1907" i="1" s="1"/>
  <c r="CF1906" i="1"/>
  <c r="CE1906" i="1"/>
  <c r="CG1906" i="1" s="1"/>
  <c r="DC1906" i="1" s="1"/>
  <c r="CC1906" i="1"/>
  <c r="CC1905" i="1"/>
  <c r="CE1905" i="1" s="1"/>
  <c r="CF1904" i="1"/>
  <c r="CE1904" i="1"/>
  <c r="CG1904" i="1" s="1"/>
  <c r="DC1904" i="1" s="1"/>
  <c r="CC1904" i="1"/>
  <c r="CG1903" i="1"/>
  <c r="DC1903" i="1" s="1"/>
  <c r="CF1903" i="1"/>
  <c r="CC1903" i="1"/>
  <c r="CE1903" i="1" s="1"/>
  <c r="CF1902" i="1"/>
  <c r="CE1902" i="1"/>
  <c r="CG1902" i="1" s="1"/>
  <c r="DC1902" i="1" s="1"/>
  <c r="CC1902" i="1"/>
  <c r="CC1901" i="1"/>
  <c r="CE1901" i="1" s="1"/>
  <c r="CE1900" i="1"/>
  <c r="CF1900" i="1" s="1"/>
  <c r="CC1900" i="1"/>
  <c r="DC1899" i="1"/>
  <c r="CG1899" i="1"/>
  <c r="CE1899" i="1"/>
  <c r="CF1899" i="1" s="1"/>
  <c r="CC1899" i="1"/>
  <c r="CE1898" i="1"/>
  <c r="CG1898" i="1" s="1"/>
  <c r="DC1898" i="1" s="1"/>
  <c r="CC1898" i="1"/>
  <c r="CF1897" i="1"/>
  <c r="CE1897" i="1"/>
  <c r="CG1897" i="1" s="1"/>
  <c r="DC1897" i="1" s="1"/>
  <c r="CC1897" i="1"/>
  <c r="CG1896" i="1"/>
  <c r="DC1896" i="1" s="1"/>
  <c r="CE1896" i="1"/>
  <c r="CF1896" i="1" s="1"/>
  <c r="CC1896" i="1"/>
  <c r="DC1895" i="1"/>
  <c r="CE1895" i="1"/>
  <c r="CG1895" i="1" s="1"/>
  <c r="CC1895" i="1"/>
  <c r="CE1894" i="1"/>
  <c r="CF1894" i="1" s="1"/>
  <c r="CC1894" i="1"/>
  <c r="CC1893" i="1"/>
  <c r="CE1893" i="1" s="1"/>
  <c r="CE1892" i="1"/>
  <c r="CC1892" i="1"/>
  <c r="CG1891" i="1"/>
  <c r="DC1891" i="1" s="1"/>
  <c r="CF1891" i="1"/>
  <c r="CC1891" i="1"/>
  <c r="CE1891" i="1" s="1"/>
  <c r="CG1890" i="1"/>
  <c r="DC1890" i="1" s="1"/>
  <c r="CC1890" i="1"/>
  <c r="CE1890" i="1" s="1"/>
  <c r="CF1890" i="1" s="1"/>
  <c r="CG1889" i="1"/>
  <c r="DC1889" i="1" s="1"/>
  <c r="CF1889" i="1"/>
  <c r="CC1889" i="1"/>
  <c r="CE1889" i="1" s="1"/>
  <c r="CE1888" i="1"/>
  <c r="CC1888" i="1"/>
  <c r="DC1887" i="1"/>
  <c r="CF1887" i="1"/>
  <c r="CC1887" i="1"/>
  <c r="CE1887" i="1" s="1"/>
  <c r="CG1887" i="1" s="1"/>
  <c r="DC1886" i="1"/>
  <c r="CE1886" i="1"/>
  <c r="CG1886" i="1" s="1"/>
  <c r="CC1886" i="1"/>
  <c r="CF1885" i="1"/>
  <c r="CC1885" i="1"/>
  <c r="CE1885" i="1" s="1"/>
  <c r="CG1885" i="1" s="1"/>
  <c r="DC1885" i="1" s="1"/>
  <c r="CF1884" i="1"/>
  <c r="CC1884" i="1"/>
  <c r="CE1884" i="1" s="1"/>
  <c r="CG1884" i="1" s="1"/>
  <c r="DC1884" i="1" s="1"/>
  <c r="CE1883" i="1"/>
  <c r="CC1883" i="1"/>
  <c r="DC1882" i="1"/>
  <c r="CF1882" i="1"/>
  <c r="CC1882" i="1"/>
  <c r="CE1882" i="1" s="1"/>
  <c r="CG1882" i="1" s="1"/>
  <c r="CF1881" i="1"/>
  <c r="CC1881" i="1"/>
  <c r="CE1881" i="1" s="1"/>
  <c r="CG1881" i="1" s="1"/>
  <c r="DC1881" i="1" s="1"/>
  <c r="CF1880" i="1"/>
  <c r="CE1880" i="1"/>
  <c r="CG1880" i="1" s="1"/>
  <c r="DC1880" i="1" s="1"/>
  <c r="CC1880" i="1"/>
  <c r="DC1879" i="1"/>
  <c r="CE1879" i="1"/>
  <c r="CG1879" i="1" s="1"/>
  <c r="CC1879" i="1"/>
  <c r="CC1878" i="1"/>
  <c r="CE1878" i="1" s="1"/>
  <c r="CE1877" i="1"/>
  <c r="CF1877" i="1" s="1"/>
  <c r="CC1877" i="1"/>
  <c r="CG1876" i="1"/>
  <c r="DC1876" i="1" s="1"/>
  <c r="CC1876" i="1"/>
  <c r="CE1876" i="1" s="1"/>
  <c r="CF1876" i="1" s="1"/>
  <c r="DC1875" i="1"/>
  <c r="CF1875" i="1"/>
  <c r="CE1875" i="1"/>
  <c r="CG1875" i="1" s="1"/>
  <c r="CC1875" i="1"/>
  <c r="CG1874" i="1"/>
  <c r="DC1874" i="1" s="1"/>
  <c r="CE1874" i="1"/>
  <c r="CF1874" i="1" s="1"/>
  <c r="CC1874" i="1"/>
  <c r="CC1873" i="1"/>
  <c r="CE1873" i="1" s="1"/>
  <c r="CG1873" i="1" s="1"/>
  <c r="DC1873" i="1" s="1"/>
  <c r="CE1872" i="1"/>
  <c r="CF1872" i="1" s="1"/>
  <c r="CC1872" i="1"/>
  <c r="CF1871" i="1"/>
  <c r="CE1871" i="1"/>
  <c r="CG1871" i="1" s="1"/>
  <c r="DC1871" i="1" s="1"/>
  <c r="CC1871" i="1"/>
  <c r="CC1870" i="1"/>
  <c r="CE1870" i="1" s="1"/>
  <c r="CC1869" i="1"/>
  <c r="CE1869" i="1" s="1"/>
  <c r="CF1869" i="1" s="1"/>
  <c r="CE1868" i="1"/>
  <c r="CC1868" i="1"/>
  <c r="CG1867" i="1"/>
  <c r="DC1867" i="1" s="1"/>
  <c r="CF1867" i="1"/>
  <c r="CC1867" i="1"/>
  <c r="CE1867" i="1" s="1"/>
  <c r="CC1866" i="1"/>
  <c r="CE1866" i="1" s="1"/>
  <c r="CC1865" i="1"/>
  <c r="CE1865" i="1" s="1"/>
  <c r="CE1864" i="1"/>
  <c r="CC1864" i="1"/>
  <c r="CC1863" i="1"/>
  <c r="CE1863" i="1" s="1"/>
  <c r="CG1862" i="1"/>
  <c r="DC1862" i="1" s="1"/>
  <c r="CF1862" i="1"/>
  <c r="CE1862" i="1"/>
  <c r="CC1862" i="1"/>
  <c r="DC1861" i="1"/>
  <c r="CE1861" i="1"/>
  <c r="CG1861" i="1" s="1"/>
  <c r="CC1861" i="1"/>
  <c r="CC1860" i="1"/>
  <c r="CE1860" i="1" s="1"/>
  <c r="CE1859" i="1"/>
  <c r="CC1859" i="1"/>
  <c r="DC1858" i="1"/>
  <c r="CG1858" i="1"/>
  <c r="CE1858" i="1"/>
  <c r="CF1858" i="1" s="1"/>
  <c r="CC1858" i="1"/>
  <c r="CG1857" i="1"/>
  <c r="DC1857" i="1" s="1"/>
  <c r="CF1857" i="1"/>
  <c r="CE1857" i="1"/>
  <c r="CC1857" i="1"/>
  <c r="CC1856" i="1"/>
  <c r="CE1856" i="1" s="1"/>
  <c r="CE1855" i="1"/>
  <c r="CF1855" i="1" s="1"/>
  <c r="CC1855" i="1"/>
  <c r="DC1854" i="1"/>
  <c r="CF1854" i="1"/>
  <c r="CC1854" i="1"/>
  <c r="CE1854" i="1" s="1"/>
  <c r="CG1854" i="1" s="1"/>
  <c r="CG1853" i="1"/>
  <c r="DC1853" i="1" s="1"/>
  <c r="CF1853" i="1"/>
  <c r="CE1853" i="1"/>
  <c r="CC1853" i="1"/>
  <c r="CF1852" i="1"/>
  <c r="CC1852" i="1"/>
  <c r="CE1852" i="1" s="1"/>
  <c r="CG1852" i="1" s="1"/>
  <c r="DC1852" i="1" s="1"/>
  <c r="CC1851" i="1"/>
  <c r="CE1851" i="1" s="1"/>
  <c r="CC1850" i="1"/>
  <c r="CE1850" i="1" s="1"/>
  <c r="CG1849" i="1"/>
  <c r="DC1849" i="1" s="1"/>
  <c r="CC1849" i="1"/>
  <c r="CE1849" i="1" s="1"/>
  <c r="CF1849" i="1" s="1"/>
  <c r="CF1848" i="1"/>
  <c r="CC1848" i="1"/>
  <c r="CE1848" i="1" s="1"/>
  <c r="CG1848" i="1" s="1"/>
  <c r="DC1848" i="1" s="1"/>
  <c r="CG1847" i="1"/>
  <c r="DC1847" i="1" s="1"/>
  <c r="CE1847" i="1"/>
  <c r="CF1847" i="1" s="1"/>
  <c r="CC1847" i="1"/>
  <c r="DC1846" i="1"/>
  <c r="CG1846" i="1"/>
  <c r="CE1846" i="1"/>
  <c r="CF1846" i="1" s="1"/>
  <c r="CC1846" i="1"/>
  <c r="CF1845" i="1"/>
  <c r="CE1845" i="1"/>
  <c r="CG1845" i="1" s="1"/>
  <c r="DC1845" i="1" s="1"/>
  <c r="CC1845" i="1"/>
  <c r="CC1844" i="1"/>
  <c r="CE1844" i="1" s="1"/>
  <c r="CE1843" i="1"/>
  <c r="CF1843" i="1" s="1"/>
  <c r="CC1843" i="1"/>
  <c r="CF1842" i="1"/>
  <c r="CC1842" i="1"/>
  <c r="CE1842" i="1" s="1"/>
  <c r="CG1842" i="1" s="1"/>
  <c r="DC1842" i="1" s="1"/>
  <c r="CG1841" i="1"/>
  <c r="DC1841" i="1" s="1"/>
  <c r="CF1841" i="1"/>
  <c r="CE1841" i="1"/>
  <c r="CC1841" i="1"/>
  <c r="DC1840" i="1"/>
  <c r="CF1840" i="1"/>
  <c r="CC1840" i="1"/>
  <c r="CE1840" i="1" s="1"/>
  <c r="CG1840" i="1" s="1"/>
  <c r="CC1839" i="1"/>
  <c r="CE1839" i="1" s="1"/>
  <c r="CC1838" i="1"/>
  <c r="CE1838" i="1" s="1"/>
  <c r="CE1837" i="1"/>
  <c r="CF1837" i="1" s="1"/>
  <c r="CC1837" i="1"/>
  <c r="CG1836" i="1"/>
  <c r="DC1836" i="1" s="1"/>
  <c r="CC1836" i="1"/>
  <c r="CE1836" i="1" s="1"/>
  <c r="CF1836" i="1" s="1"/>
  <c r="CE1835" i="1"/>
  <c r="CC1835" i="1"/>
  <c r="CC1834" i="1"/>
  <c r="CE1834" i="1" s="1"/>
  <c r="CE1833" i="1"/>
  <c r="CG1833" i="1" s="1"/>
  <c r="DC1833" i="1" s="1"/>
  <c r="CC1833" i="1"/>
  <c r="CF1832" i="1"/>
  <c r="CE1832" i="1"/>
  <c r="CG1832" i="1" s="1"/>
  <c r="DC1832" i="1" s="1"/>
  <c r="CC1832" i="1"/>
  <c r="CC1831" i="1"/>
  <c r="CE1831" i="1" s="1"/>
  <c r="CF1830" i="1"/>
  <c r="CC1830" i="1"/>
  <c r="CE1830" i="1" s="1"/>
  <c r="CG1830" i="1" s="1"/>
  <c r="DC1830" i="1" s="1"/>
  <c r="CG1829" i="1"/>
  <c r="DC1829" i="1" s="1"/>
  <c r="CF1829" i="1"/>
  <c r="CC1829" i="1"/>
  <c r="CE1829" i="1" s="1"/>
  <c r="CC1828" i="1"/>
  <c r="CE1828" i="1" s="1"/>
  <c r="CC1827" i="1"/>
  <c r="CE1827" i="1" s="1"/>
  <c r="CF1826" i="1"/>
  <c r="CE1826" i="1"/>
  <c r="CG1826" i="1" s="1"/>
  <c r="DC1826" i="1" s="1"/>
  <c r="CC1826" i="1"/>
  <c r="CC1825" i="1"/>
  <c r="CE1825" i="1" s="1"/>
  <c r="CE1824" i="1"/>
  <c r="CG1824" i="1" s="1"/>
  <c r="DC1824" i="1" s="1"/>
  <c r="CC1824" i="1"/>
  <c r="CE1823" i="1"/>
  <c r="CG1823" i="1" s="1"/>
  <c r="DC1823" i="1" s="1"/>
  <c r="CC1823" i="1"/>
  <c r="CC1822" i="1"/>
  <c r="CE1822" i="1" s="1"/>
  <c r="DC1821" i="1"/>
  <c r="CF1821" i="1"/>
  <c r="CE1821" i="1"/>
  <c r="CG1821" i="1" s="1"/>
  <c r="CC1821" i="1"/>
  <c r="CC1820" i="1"/>
  <c r="CE1820" i="1" s="1"/>
  <c r="CE1819" i="1"/>
  <c r="CG1819" i="1" s="1"/>
  <c r="DC1819" i="1" s="1"/>
  <c r="CC1819" i="1"/>
  <c r="CC1818" i="1"/>
  <c r="CE1818" i="1" s="1"/>
  <c r="CG1818" i="1" s="1"/>
  <c r="DC1818" i="1" s="1"/>
  <c r="CF1817" i="1"/>
  <c r="CE1817" i="1"/>
  <c r="CG1817" i="1" s="1"/>
  <c r="DC1817" i="1" s="1"/>
  <c r="CC1817" i="1"/>
  <c r="DC1816" i="1"/>
  <c r="CG1816" i="1"/>
  <c r="CE1816" i="1"/>
  <c r="CF1816" i="1" s="1"/>
  <c r="CC1816" i="1"/>
  <c r="CC1815" i="1"/>
  <c r="CE1815" i="1" s="1"/>
  <c r="CC1814" i="1"/>
  <c r="CE1814" i="1" s="1"/>
  <c r="CC1813" i="1"/>
  <c r="CE1813" i="1" s="1"/>
  <c r="CG1812" i="1"/>
  <c r="DC1812" i="1" s="1"/>
  <c r="CF1812" i="1"/>
  <c r="CE1812" i="1"/>
  <c r="CC1812" i="1"/>
  <c r="DC1811" i="1"/>
  <c r="CG1811" i="1"/>
  <c r="CE1811" i="1"/>
  <c r="CF1811" i="1" s="1"/>
  <c r="CC1811" i="1"/>
  <c r="CC1810" i="1"/>
  <c r="CE1810" i="1" s="1"/>
  <c r="CE1809" i="1"/>
  <c r="CG1809" i="1" s="1"/>
  <c r="DC1809" i="1" s="1"/>
  <c r="CC1809" i="1"/>
  <c r="CE1808" i="1"/>
  <c r="CG1808" i="1" s="1"/>
  <c r="DC1808" i="1" s="1"/>
  <c r="CC1808" i="1"/>
  <c r="CC1807" i="1"/>
  <c r="CE1807" i="1" s="1"/>
  <c r="DC1806" i="1"/>
  <c r="CF1806" i="1"/>
  <c r="CE1806" i="1"/>
  <c r="CG1806" i="1" s="1"/>
  <c r="CC1806" i="1"/>
  <c r="CE1805" i="1"/>
  <c r="CG1805" i="1" s="1"/>
  <c r="DC1805" i="1" s="1"/>
  <c r="CC1805" i="1"/>
  <c r="CF1804" i="1"/>
  <c r="CC1804" i="1"/>
  <c r="CE1804" i="1" s="1"/>
  <c r="CG1804" i="1" s="1"/>
  <c r="DC1804" i="1" s="1"/>
  <c r="CC1803" i="1"/>
  <c r="CE1803" i="1" s="1"/>
  <c r="CE1802" i="1"/>
  <c r="CC1802" i="1"/>
  <c r="CC1801" i="1"/>
  <c r="CE1801" i="1" s="1"/>
  <c r="CG1800" i="1"/>
  <c r="DC1800" i="1" s="1"/>
  <c r="CF1800" i="1"/>
  <c r="CE1800" i="1"/>
  <c r="CC1800" i="1"/>
  <c r="DC1799" i="1"/>
  <c r="CG1799" i="1"/>
  <c r="CE1799" i="1"/>
  <c r="CF1799" i="1" s="1"/>
  <c r="CC1799" i="1"/>
  <c r="CC1798" i="1"/>
  <c r="CE1798" i="1" s="1"/>
  <c r="CF1797" i="1"/>
  <c r="CE1797" i="1"/>
  <c r="CG1797" i="1" s="1"/>
  <c r="DC1797" i="1" s="1"/>
  <c r="CC1797" i="1"/>
  <c r="CE1796" i="1"/>
  <c r="CG1796" i="1" s="1"/>
  <c r="DC1796" i="1" s="1"/>
  <c r="CC1796" i="1"/>
  <c r="CC1795" i="1"/>
  <c r="CE1795" i="1" s="1"/>
  <c r="DC1794" i="1"/>
  <c r="CF1794" i="1"/>
  <c r="CE1794" i="1"/>
  <c r="CG1794" i="1" s="1"/>
  <c r="CC1794" i="1"/>
  <c r="CE1793" i="1"/>
  <c r="CG1793" i="1" s="1"/>
  <c r="DC1793" i="1" s="1"/>
  <c r="CC1793" i="1"/>
  <c r="CG1792" i="1"/>
  <c r="DC1792" i="1" s="1"/>
  <c r="CC1792" i="1"/>
  <c r="CE1792" i="1" s="1"/>
  <c r="CF1792" i="1" s="1"/>
  <c r="CC1791" i="1"/>
  <c r="CE1791" i="1" s="1"/>
  <c r="CC1790" i="1"/>
  <c r="CE1790" i="1" s="1"/>
  <c r="CC1789" i="1"/>
  <c r="CE1789" i="1" s="1"/>
  <c r="CG1788" i="1"/>
  <c r="DC1788" i="1" s="1"/>
  <c r="CF1788" i="1"/>
  <c r="CE1788" i="1"/>
  <c r="CC1788" i="1"/>
  <c r="CG1787" i="1"/>
  <c r="DC1787" i="1" s="1"/>
  <c r="CE1787" i="1"/>
  <c r="CF1787" i="1" s="1"/>
  <c r="CC1787" i="1"/>
  <c r="CC1786" i="1"/>
  <c r="CE1786" i="1" s="1"/>
  <c r="CE1785" i="1"/>
  <c r="CG1785" i="1" s="1"/>
  <c r="DC1785" i="1" s="1"/>
  <c r="CC1785" i="1"/>
  <c r="CE1784" i="1"/>
  <c r="CG1784" i="1" s="1"/>
  <c r="DC1784" i="1" s="1"/>
  <c r="CC1784" i="1"/>
  <c r="CC1783" i="1"/>
  <c r="CE1783" i="1" s="1"/>
  <c r="CF1782" i="1"/>
  <c r="CE1782" i="1"/>
  <c r="CG1782" i="1" s="1"/>
  <c r="DC1782" i="1" s="1"/>
  <c r="CC1782" i="1"/>
  <c r="CC1781" i="1"/>
  <c r="CE1781" i="1" s="1"/>
  <c r="CG1780" i="1"/>
  <c r="DC1780" i="1" s="1"/>
  <c r="CC1780" i="1"/>
  <c r="CE1780" i="1" s="1"/>
  <c r="CF1780" i="1" s="1"/>
  <c r="CC1779" i="1"/>
  <c r="CE1779" i="1" s="1"/>
  <c r="CE1778" i="1"/>
  <c r="CC1778" i="1"/>
  <c r="CG1777" i="1"/>
  <c r="DC1777" i="1" s="1"/>
  <c r="CC1777" i="1"/>
  <c r="CE1777" i="1" s="1"/>
  <c r="CF1777" i="1" s="1"/>
  <c r="CE1776" i="1"/>
  <c r="CG1776" i="1" s="1"/>
  <c r="DC1776" i="1" s="1"/>
  <c r="CC1776" i="1"/>
  <c r="CG1775" i="1"/>
  <c r="DC1775" i="1" s="1"/>
  <c r="CE1775" i="1"/>
  <c r="CF1775" i="1" s="1"/>
  <c r="CC1775" i="1"/>
  <c r="CC1774" i="1"/>
  <c r="CE1774" i="1" s="1"/>
  <c r="CE1773" i="1"/>
  <c r="CG1773" i="1" s="1"/>
  <c r="DC1773" i="1" s="1"/>
  <c r="CC1773" i="1"/>
  <c r="DC1772" i="1"/>
  <c r="CE1772" i="1"/>
  <c r="CG1772" i="1" s="1"/>
  <c r="CC1772" i="1"/>
  <c r="CC1771" i="1"/>
  <c r="CE1771" i="1" s="1"/>
  <c r="CF1770" i="1"/>
  <c r="CE1770" i="1"/>
  <c r="CG1770" i="1" s="1"/>
  <c r="DC1770" i="1" s="1"/>
  <c r="CC1770" i="1"/>
  <c r="CC1769" i="1"/>
  <c r="CE1769" i="1" s="1"/>
  <c r="CG1768" i="1"/>
  <c r="DC1768" i="1" s="1"/>
  <c r="CF1768" i="1"/>
  <c r="CC1768" i="1"/>
  <c r="CE1768" i="1" s="1"/>
  <c r="CC1767" i="1"/>
  <c r="CE1767" i="1" s="1"/>
  <c r="CC1766" i="1"/>
  <c r="CE1766" i="1" s="1"/>
  <c r="CG1765" i="1"/>
  <c r="DC1765" i="1" s="1"/>
  <c r="CC1765" i="1"/>
  <c r="CE1765" i="1" s="1"/>
  <c r="CF1765" i="1" s="1"/>
  <c r="CE1764" i="1"/>
  <c r="CG1764" i="1" s="1"/>
  <c r="DC1764" i="1" s="1"/>
  <c r="CC1764" i="1"/>
  <c r="CG1763" i="1"/>
  <c r="DC1763" i="1" s="1"/>
  <c r="CE1763" i="1"/>
  <c r="CF1763" i="1" s="1"/>
  <c r="CC1763" i="1"/>
  <c r="CC1762" i="1"/>
  <c r="CE1762" i="1" s="1"/>
  <c r="CF1762" i="1" s="1"/>
  <c r="CE1761" i="1"/>
  <c r="CC1761" i="1"/>
  <c r="CE1760" i="1"/>
  <c r="CC1760" i="1"/>
  <c r="CC1759" i="1"/>
  <c r="CE1759" i="1" s="1"/>
  <c r="DC1758" i="1"/>
  <c r="CF1758" i="1"/>
  <c r="CE1758" i="1"/>
  <c r="CG1758" i="1" s="1"/>
  <c r="CC1758" i="1"/>
  <c r="CC1757" i="1"/>
  <c r="CE1757" i="1" s="1"/>
  <c r="CG1756" i="1"/>
  <c r="DC1756" i="1" s="1"/>
  <c r="CF1756" i="1"/>
  <c r="CC1756" i="1"/>
  <c r="CE1756" i="1" s="1"/>
  <c r="CF1755" i="1"/>
  <c r="CC1755" i="1"/>
  <c r="CE1755" i="1" s="1"/>
  <c r="CG1755" i="1" s="1"/>
  <c r="DC1755" i="1" s="1"/>
  <c r="CC1754" i="1"/>
  <c r="CE1754" i="1" s="1"/>
  <c r="CC1753" i="1"/>
  <c r="CE1753" i="1" s="1"/>
  <c r="CF1753" i="1" s="1"/>
  <c r="CE1752" i="1"/>
  <c r="CG1752" i="1" s="1"/>
  <c r="DC1752" i="1" s="1"/>
  <c r="CC1752" i="1"/>
  <c r="CG1751" i="1"/>
  <c r="DC1751" i="1" s="1"/>
  <c r="CE1751" i="1"/>
  <c r="CF1751" i="1" s="1"/>
  <c r="CC1751" i="1"/>
  <c r="CG1750" i="1"/>
  <c r="DC1750" i="1" s="1"/>
  <c r="CC1750" i="1"/>
  <c r="CE1750" i="1" s="1"/>
  <c r="CF1750" i="1" s="1"/>
  <c r="CF1749" i="1"/>
  <c r="CE1749" i="1"/>
  <c r="CG1749" i="1" s="1"/>
  <c r="DC1749" i="1" s="1"/>
  <c r="CC1749" i="1"/>
  <c r="CE1748" i="1"/>
  <c r="CC1748" i="1"/>
  <c r="CF1747" i="1"/>
  <c r="CC1747" i="1"/>
  <c r="CE1747" i="1" s="1"/>
  <c r="CG1747" i="1" s="1"/>
  <c r="DC1747" i="1" s="1"/>
  <c r="CF1746" i="1"/>
  <c r="CE1746" i="1"/>
  <c r="CG1746" i="1" s="1"/>
  <c r="DC1746" i="1" s="1"/>
  <c r="CC1746" i="1"/>
  <c r="CC1745" i="1"/>
  <c r="CE1745" i="1" s="1"/>
  <c r="CG1744" i="1"/>
  <c r="DC1744" i="1" s="1"/>
  <c r="CC1744" i="1"/>
  <c r="CE1744" i="1" s="1"/>
  <c r="CF1744" i="1" s="1"/>
  <c r="CC1743" i="1"/>
  <c r="CE1743" i="1" s="1"/>
  <c r="CC1742" i="1"/>
  <c r="CE1742" i="1" s="1"/>
  <c r="CF1742" i="1" s="1"/>
  <c r="CG1741" i="1"/>
  <c r="DC1741" i="1" s="1"/>
  <c r="CC1741" i="1"/>
  <c r="CE1741" i="1" s="1"/>
  <c r="CF1741" i="1" s="1"/>
  <c r="CE1740" i="1"/>
  <c r="CC1740" i="1"/>
  <c r="CE1739" i="1"/>
  <c r="CF1739" i="1" s="1"/>
  <c r="CC1739" i="1"/>
  <c r="CC1738" i="1"/>
  <c r="CE1738" i="1" s="1"/>
  <c r="CF1738" i="1" s="1"/>
  <c r="CF1737" i="1"/>
  <c r="CE1737" i="1"/>
  <c r="CG1737" i="1" s="1"/>
  <c r="DC1737" i="1" s="1"/>
  <c r="CC1737" i="1"/>
  <c r="CE1736" i="1"/>
  <c r="CC1736" i="1"/>
  <c r="CC1735" i="1"/>
  <c r="CE1735" i="1" s="1"/>
  <c r="CG1735" i="1" s="1"/>
  <c r="DC1735" i="1" s="1"/>
  <c r="CF1734" i="1"/>
  <c r="CE1734" i="1"/>
  <c r="CG1734" i="1" s="1"/>
  <c r="DC1734" i="1" s="1"/>
  <c r="CC1734" i="1"/>
  <c r="CC1733" i="1"/>
  <c r="CE1733" i="1" s="1"/>
  <c r="CF1732" i="1"/>
  <c r="CC1732" i="1"/>
  <c r="CE1732" i="1" s="1"/>
  <c r="CG1732" i="1" s="1"/>
  <c r="DC1732" i="1" s="1"/>
  <c r="CF1731" i="1"/>
  <c r="CC1731" i="1"/>
  <c r="CE1731" i="1" s="1"/>
  <c r="CG1731" i="1" s="1"/>
  <c r="DC1731" i="1" s="1"/>
  <c r="CC1730" i="1"/>
  <c r="CE1730" i="1" s="1"/>
  <c r="CG1729" i="1"/>
  <c r="DC1729" i="1" s="1"/>
  <c r="CC1729" i="1"/>
  <c r="CE1729" i="1" s="1"/>
  <c r="CF1729" i="1" s="1"/>
  <c r="CE1728" i="1"/>
  <c r="CC1728" i="1"/>
  <c r="CG1727" i="1"/>
  <c r="DC1727" i="1" s="1"/>
  <c r="CE1727" i="1"/>
  <c r="CF1727" i="1" s="1"/>
  <c r="CC1727" i="1"/>
  <c r="CC1726" i="1"/>
  <c r="CE1726" i="1" s="1"/>
  <c r="CF1726" i="1" s="1"/>
  <c r="CF1725" i="1"/>
  <c r="CE1725" i="1"/>
  <c r="CG1725" i="1" s="1"/>
  <c r="DC1725" i="1" s="1"/>
  <c r="CC1725" i="1"/>
  <c r="CE1724" i="1"/>
  <c r="CC1724" i="1"/>
  <c r="CF1723" i="1"/>
  <c r="CC1723" i="1"/>
  <c r="CE1723" i="1" s="1"/>
  <c r="CG1723" i="1" s="1"/>
  <c r="DC1723" i="1" s="1"/>
  <c r="DC1722" i="1"/>
  <c r="CF1722" i="1"/>
  <c r="CE1722" i="1"/>
  <c r="CG1722" i="1" s="1"/>
  <c r="CC1722" i="1"/>
  <c r="CC1721" i="1"/>
  <c r="CE1721" i="1" s="1"/>
  <c r="CC1720" i="1"/>
  <c r="CE1720" i="1" s="1"/>
  <c r="CG1720" i="1" s="1"/>
  <c r="DC1720" i="1" s="1"/>
  <c r="CC1719" i="1"/>
  <c r="CE1719" i="1" s="1"/>
  <c r="CG1719" i="1" s="1"/>
  <c r="DC1719" i="1" s="1"/>
  <c r="CE1718" i="1"/>
  <c r="CF1718" i="1" s="1"/>
  <c r="CC1718" i="1"/>
  <c r="CG1717" i="1"/>
  <c r="DC1717" i="1" s="1"/>
  <c r="CC1717" i="1"/>
  <c r="CE1717" i="1" s="1"/>
  <c r="CF1717" i="1" s="1"/>
  <c r="CE1716" i="1"/>
  <c r="CC1716" i="1"/>
  <c r="CE1715" i="1"/>
  <c r="CF1715" i="1" s="1"/>
  <c r="CC1715" i="1"/>
  <c r="CG1714" i="1"/>
  <c r="DC1714" i="1" s="1"/>
  <c r="CE1714" i="1"/>
  <c r="CF1714" i="1" s="1"/>
  <c r="CC1714" i="1"/>
  <c r="CF1713" i="1"/>
  <c r="CE1713" i="1"/>
  <c r="CG1713" i="1" s="1"/>
  <c r="DC1713" i="1" s="1"/>
  <c r="CC1713" i="1"/>
  <c r="CE1712" i="1"/>
  <c r="CC1712" i="1"/>
  <c r="CC1711" i="1"/>
  <c r="CE1711" i="1" s="1"/>
  <c r="CG1711" i="1" s="1"/>
  <c r="DC1711" i="1" s="1"/>
  <c r="DC1710" i="1"/>
  <c r="CF1710" i="1"/>
  <c r="CE1710" i="1"/>
  <c r="CG1710" i="1" s="1"/>
  <c r="CC1710" i="1"/>
  <c r="CC1709" i="1"/>
  <c r="CE1709" i="1" s="1"/>
  <c r="CG1708" i="1"/>
  <c r="DC1708" i="1" s="1"/>
  <c r="CC1708" i="1"/>
  <c r="CE1708" i="1" s="1"/>
  <c r="CF1708" i="1" s="1"/>
  <c r="CC1707" i="1"/>
  <c r="CE1707" i="1" s="1"/>
  <c r="CE1706" i="1"/>
  <c r="CF1706" i="1" s="1"/>
  <c r="CC1706" i="1"/>
  <c r="CC1705" i="1"/>
  <c r="CE1705" i="1" s="1"/>
  <c r="CE1704" i="1"/>
  <c r="CC1704" i="1"/>
  <c r="CC1703" i="1"/>
  <c r="CE1703" i="1" s="1"/>
  <c r="CG1702" i="1"/>
  <c r="DC1702" i="1" s="1"/>
  <c r="CE1702" i="1"/>
  <c r="CF1702" i="1" s="1"/>
  <c r="CC1702" i="1"/>
  <c r="CE1701" i="1"/>
  <c r="CC1701" i="1"/>
  <c r="CE1700" i="1"/>
  <c r="CF1700" i="1" s="1"/>
  <c r="CC1700" i="1"/>
  <c r="DC1699" i="1"/>
  <c r="CC1699" i="1"/>
  <c r="CE1699" i="1" s="1"/>
  <c r="CG1699" i="1" s="1"/>
  <c r="CF1698" i="1"/>
  <c r="CE1698" i="1"/>
  <c r="CG1698" i="1" s="1"/>
  <c r="DC1698" i="1" s="1"/>
  <c r="CC1698" i="1"/>
  <c r="CC1697" i="1"/>
  <c r="CE1697" i="1" s="1"/>
  <c r="CC1696" i="1"/>
  <c r="CE1696" i="1" s="1"/>
  <c r="CF1696" i="1" s="1"/>
  <c r="DC1695" i="1"/>
  <c r="CF1695" i="1"/>
  <c r="CC1695" i="1"/>
  <c r="CE1695" i="1" s="1"/>
  <c r="CG1695" i="1" s="1"/>
  <c r="CC1694" i="1"/>
  <c r="CE1694" i="1" s="1"/>
  <c r="CC1693" i="1"/>
  <c r="CE1693" i="1" s="1"/>
  <c r="CF1693" i="1" s="1"/>
  <c r="CG1692" i="1"/>
  <c r="DC1692" i="1" s="1"/>
  <c r="CE1692" i="1"/>
  <c r="CF1692" i="1" s="1"/>
  <c r="CC1692" i="1"/>
  <c r="CC1691" i="1"/>
  <c r="CE1691" i="1" s="1"/>
  <c r="CC1690" i="1"/>
  <c r="CE1690" i="1" s="1"/>
  <c r="CE1689" i="1"/>
  <c r="CG1689" i="1" s="1"/>
  <c r="DC1689" i="1" s="1"/>
  <c r="CC1689" i="1"/>
  <c r="CE1688" i="1"/>
  <c r="CF1688" i="1" s="1"/>
  <c r="CC1688" i="1"/>
  <c r="CC1687" i="1"/>
  <c r="CE1687" i="1" s="1"/>
  <c r="CG1687" i="1" s="1"/>
  <c r="DC1687" i="1" s="1"/>
  <c r="CE1686" i="1"/>
  <c r="CG1686" i="1" s="1"/>
  <c r="DC1686" i="1" s="1"/>
  <c r="CC1686" i="1"/>
  <c r="DC1685" i="1"/>
  <c r="CE1685" i="1"/>
  <c r="CG1685" i="1" s="1"/>
  <c r="CC1685" i="1"/>
  <c r="CC1684" i="1"/>
  <c r="CE1684" i="1" s="1"/>
  <c r="CC1683" i="1"/>
  <c r="CE1683" i="1" s="1"/>
  <c r="CE1682" i="1"/>
  <c r="CC1682" i="1"/>
  <c r="CG1681" i="1"/>
  <c r="DC1681" i="1" s="1"/>
  <c r="CC1681" i="1"/>
  <c r="CE1681" i="1" s="1"/>
  <c r="CF1681" i="1" s="1"/>
  <c r="CE1680" i="1"/>
  <c r="CG1680" i="1" s="1"/>
  <c r="DC1680" i="1" s="1"/>
  <c r="CC1680" i="1"/>
  <c r="CG1679" i="1"/>
  <c r="DC1679" i="1" s="1"/>
  <c r="CC1679" i="1"/>
  <c r="CE1679" i="1" s="1"/>
  <c r="CF1679" i="1" s="1"/>
  <c r="CE1678" i="1"/>
  <c r="CF1678" i="1" s="1"/>
  <c r="CC1678" i="1"/>
  <c r="CE1677" i="1"/>
  <c r="CC1677" i="1"/>
  <c r="CE1676" i="1"/>
  <c r="CC1676" i="1"/>
  <c r="DC1675" i="1"/>
  <c r="CG1675" i="1"/>
  <c r="CF1675" i="1"/>
  <c r="CC1675" i="1"/>
  <c r="CE1675" i="1" s="1"/>
  <c r="CE1674" i="1"/>
  <c r="CC1674" i="1"/>
  <c r="CE1673" i="1"/>
  <c r="CC1673" i="1"/>
  <c r="CG1672" i="1"/>
  <c r="DC1672" i="1" s="1"/>
  <c r="CC1672" i="1"/>
  <c r="CE1672" i="1" s="1"/>
  <c r="CF1672" i="1" s="1"/>
  <c r="DC1671" i="1"/>
  <c r="CF1671" i="1"/>
  <c r="CC1671" i="1"/>
  <c r="CE1671" i="1" s="1"/>
  <c r="CG1671" i="1" s="1"/>
  <c r="CG1670" i="1"/>
  <c r="DC1670" i="1" s="1"/>
  <c r="CE1670" i="1"/>
  <c r="CF1670" i="1" s="1"/>
  <c r="CC1670" i="1"/>
  <c r="CF1669" i="1"/>
  <c r="CC1669" i="1"/>
  <c r="CE1669" i="1" s="1"/>
  <c r="CG1669" i="1" s="1"/>
  <c r="DC1669" i="1" s="1"/>
  <c r="CG1668" i="1"/>
  <c r="DC1668" i="1" s="1"/>
  <c r="CE1668" i="1"/>
  <c r="CF1668" i="1" s="1"/>
  <c r="CC1668" i="1"/>
  <c r="CG1667" i="1"/>
  <c r="DC1667" i="1" s="1"/>
  <c r="CC1667" i="1"/>
  <c r="CE1667" i="1" s="1"/>
  <c r="CF1667" i="1" s="1"/>
  <c r="CC1666" i="1"/>
  <c r="CE1666" i="1" s="1"/>
  <c r="CF1666" i="1" s="1"/>
  <c r="CG1665" i="1"/>
  <c r="DC1665" i="1" s="1"/>
  <c r="CE1665" i="1"/>
  <c r="CF1665" i="1" s="1"/>
  <c r="CC1665" i="1"/>
  <c r="CG1664" i="1"/>
  <c r="DC1664" i="1" s="1"/>
  <c r="CC1664" i="1"/>
  <c r="CE1664" i="1" s="1"/>
  <c r="CF1664" i="1" s="1"/>
  <c r="DC1663" i="1"/>
  <c r="CC1663" i="1"/>
  <c r="CE1663" i="1" s="1"/>
  <c r="CG1663" i="1" s="1"/>
  <c r="CE1662" i="1"/>
  <c r="CC1662" i="1"/>
  <c r="CG1661" i="1"/>
  <c r="DC1661" i="1" s="1"/>
  <c r="CF1661" i="1"/>
  <c r="CC1661" i="1"/>
  <c r="CE1661" i="1" s="1"/>
  <c r="CG1660" i="1"/>
  <c r="DC1660" i="1" s="1"/>
  <c r="CE1660" i="1"/>
  <c r="CF1660" i="1" s="1"/>
  <c r="CC1660" i="1"/>
  <c r="CG1659" i="1"/>
  <c r="DC1659" i="1" s="1"/>
  <c r="CC1659" i="1"/>
  <c r="CE1659" i="1" s="1"/>
  <c r="CF1659" i="1" s="1"/>
  <c r="CE1658" i="1"/>
  <c r="CF1658" i="1" s="1"/>
  <c r="CC1658" i="1"/>
  <c r="CF1657" i="1"/>
  <c r="CE1657" i="1"/>
  <c r="CG1657" i="1" s="1"/>
  <c r="DC1657" i="1" s="1"/>
  <c r="CC1657" i="1"/>
  <c r="DC1656" i="1"/>
  <c r="CG1656" i="1"/>
  <c r="CE1656" i="1"/>
  <c r="CF1656" i="1" s="1"/>
  <c r="CC1656" i="1"/>
  <c r="CC1655" i="1"/>
  <c r="CE1655" i="1" s="1"/>
  <c r="CE1654" i="1"/>
  <c r="CG1654" i="1" s="1"/>
  <c r="DC1654" i="1" s="1"/>
  <c r="CC1654" i="1"/>
  <c r="CC1653" i="1"/>
  <c r="CE1653" i="1" s="1"/>
  <c r="CC1652" i="1"/>
  <c r="CE1652" i="1" s="1"/>
  <c r="CF1652" i="1" s="1"/>
  <c r="CF1651" i="1"/>
  <c r="CC1651" i="1"/>
  <c r="CE1651" i="1" s="1"/>
  <c r="CG1651" i="1" s="1"/>
  <c r="DC1651" i="1" s="1"/>
  <c r="CC1650" i="1"/>
  <c r="CE1650" i="1" s="1"/>
  <c r="CG1649" i="1"/>
  <c r="DC1649" i="1" s="1"/>
  <c r="CC1649" i="1"/>
  <c r="CE1649" i="1" s="1"/>
  <c r="CF1649" i="1" s="1"/>
  <c r="CG1648" i="1"/>
  <c r="DC1648" i="1" s="1"/>
  <c r="CE1648" i="1"/>
  <c r="CF1648" i="1" s="1"/>
  <c r="CC1648" i="1"/>
  <c r="CE1647" i="1"/>
  <c r="CF1647" i="1" s="1"/>
  <c r="CC1647" i="1"/>
  <c r="CE1646" i="1"/>
  <c r="CF1646" i="1" s="1"/>
  <c r="CC1646" i="1"/>
  <c r="CE1645" i="1"/>
  <c r="CG1645" i="1" s="1"/>
  <c r="DC1645" i="1" s="1"/>
  <c r="CC1645" i="1"/>
  <c r="CE1644" i="1"/>
  <c r="CC1644" i="1"/>
  <c r="CC1643" i="1"/>
  <c r="CE1643" i="1" s="1"/>
  <c r="CF1642" i="1"/>
  <c r="CE1642" i="1"/>
  <c r="CG1642" i="1" s="1"/>
  <c r="DC1642" i="1" s="1"/>
  <c r="CC1642" i="1"/>
  <c r="CC1641" i="1"/>
  <c r="CE1641" i="1" s="1"/>
  <c r="CG1641" i="1" s="1"/>
  <c r="DC1641" i="1" s="1"/>
  <c r="CF1640" i="1"/>
  <c r="CC1640" i="1"/>
  <c r="CE1640" i="1" s="1"/>
  <c r="CG1640" i="1" s="1"/>
  <c r="DC1640" i="1" s="1"/>
  <c r="DC1639" i="1"/>
  <c r="CC1639" i="1"/>
  <c r="CE1639" i="1" s="1"/>
  <c r="CG1639" i="1" s="1"/>
  <c r="CE1638" i="1"/>
  <c r="CC1638" i="1"/>
  <c r="CC1637" i="1"/>
  <c r="CE1637" i="1" s="1"/>
  <c r="CG1636" i="1"/>
  <c r="DC1636" i="1" s="1"/>
  <c r="CE1636" i="1"/>
  <c r="CF1636" i="1" s="1"/>
  <c r="CC1636" i="1"/>
  <c r="CC1635" i="1"/>
  <c r="CE1635" i="1" s="1"/>
  <c r="CG1634" i="1"/>
  <c r="DC1634" i="1" s="1"/>
  <c r="CE1634" i="1"/>
  <c r="CF1634" i="1" s="1"/>
  <c r="CC1634" i="1"/>
  <c r="CE1633" i="1"/>
  <c r="CC1633" i="1"/>
  <c r="CG1632" i="1"/>
  <c r="DC1632" i="1" s="1"/>
  <c r="CE1632" i="1"/>
  <c r="CF1632" i="1" s="1"/>
  <c r="CC1632" i="1"/>
  <c r="CC1631" i="1"/>
  <c r="CE1631" i="1" s="1"/>
  <c r="DC1630" i="1"/>
  <c r="CF1630" i="1"/>
  <c r="CE1630" i="1"/>
  <c r="CG1630" i="1" s="1"/>
  <c r="CC1630" i="1"/>
  <c r="DC1629" i="1"/>
  <c r="CF1629" i="1"/>
  <c r="CC1629" i="1"/>
  <c r="CE1629" i="1" s="1"/>
  <c r="CG1629" i="1" s="1"/>
  <c r="CG1628" i="1"/>
  <c r="DC1628" i="1" s="1"/>
  <c r="CC1628" i="1"/>
  <c r="CE1628" i="1" s="1"/>
  <c r="CF1628" i="1" s="1"/>
  <c r="CC1627" i="1"/>
  <c r="CE1627" i="1" s="1"/>
  <c r="CG1627" i="1" s="1"/>
  <c r="DC1627" i="1" s="1"/>
  <c r="CE1626" i="1"/>
  <c r="CC1626" i="1"/>
  <c r="CC1625" i="1"/>
  <c r="CE1625" i="1" s="1"/>
  <c r="CG1625" i="1" s="1"/>
  <c r="DC1625" i="1" s="1"/>
  <c r="CG1624" i="1"/>
  <c r="DC1624" i="1" s="1"/>
  <c r="CE1624" i="1"/>
  <c r="CF1624" i="1" s="1"/>
  <c r="CC1624" i="1"/>
  <c r="CC1623" i="1"/>
  <c r="CE1623" i="1" s="1"/>
  <c r="CG1622" i="1"/>
  <c r="DC1622" i="1" s="1"/>
  <c r="CE1622" i="1"/>
  <c r="CF1622" i="1" s="1"/>
  <c r="CC1622" i="1"/>
  <c r="CF1621" i="1"/>
  <c r="CE1621" i="1"/>
  <c r="CG1621" i="1" s="1"/>
  <c r="DC1621" i="1" s="1"/>
  <c r="CC1621" i="1"/>
  <c r="CE1620" i="1"/>
  <c r="CF1620" i="1" s="1"/>
  <c r="CC1620" i="1"/>
  <c r="CC1619" i="1"/>
  <c r="CE1619" i="1" s="1"/>
  <c r="DC1618" i="1"/>
  <c r="CE1618" i="1"/>
  <c r="CG1618" i="1" s="1"/>
  <c r="CC1618" i="1"/>
  <c r="CC1617" i="1"/>
  <c r="CE1617" i="1" s="1"/>
  <c r="CF1616" i="1"/>
  <c r="CC1616" i="1"/>
  <c r="CE1616" i="1" s="1"/>
  <c r="CG1616" i="1" s="1"/>
  <c r="DC1616" i="1" s="1"/>
  <c r="CF1615" i="1"/>
  <c r="CC1615" i="1"/>
  <c r="CE1615" i="1" s="1"/>
  <c r="CG1615" i="1" s="1"/>
  <c r="DC1615" i="1" s="1"/>
  <c r="CC1614" i="1"/>
  <c r="CE1614" i="1" s="1"/>
  <c r="CG1613" i="1"/>
  <c r="DC1613" i="1" s="1"/>
  <c r="CF1613" i="1"/>
  <c r="CC1613" i="1"/>
  <c r="CE1613" i="1" s="1"/>
  <c r="CG1612" i="1"/>
  <c r="DC1612" i="1" s="1"/>
  <c r="CE1612" i="1"/>
  <c r="CF1612" i="1" s="1"/>
  <c r="CC1612" i="1"/>
  <c r="CE1611" i="1"/>
  <c r="CC1611" i="1"/>
  <c r="CE1610" i="1"/>
  <c r="CF1610" i="1" s="1"/>
  <c r="CC1610" i="1"/>
  <c r="CF1609" i="1"/>
  <c r="CE1609" i="1"/>
  <c r="CG1609" i="1" s="1"/>
  <c r="DC1609" i="1" s="1"/>
  <c r="CC1609" i="1"/>
  <c r="CG1608" i="1"/>
  <c r="DC1608" i="1" s="1"/>
  <c r="CE1608" i="1"/>
  <c r="CF1608" i="1" s="1"/>
  <c r="CC1608" i="1"/>
  <c r="CC1607" i="1"/>
  <c r="CE1607" i="1" s="1"/>
  <c r="CE1606" i="1"/>
  <c r="CC1606" i="1"/>
  <c r="CF1605" i="1"/>
  <c r="CC1605" i="1"/>
  <c r="CE1605" i="1" s="1"/>
  <c r="CG1605" i="1" s="1"/>
  <c r="DC1605" i="1" s="1"/>
  <c r="CG1604" i="1"/>
  <c r="DC1604" i="1" s="1"/>
  <c r="CC1604" i="1"/>
  <c r="CE1604" i="1" s="1"/>
  <c r="CF1604" i="1" s="1"/>
  <c r="DC1603" i="1"/>
  <c r="CF1603" i="1"/>
  <c r="CC1603" i="1"/>
  <c r="CE1603" i="1" s="1"/>
  <c r="CG1603" i="1" s="1"/>
  <c r="CC1602" i="1"/>
  <c r="CE1602" i="1" s="1"/>
  <c r="CC1601" i="1"/>
  <c r="CE1601" i="1" s="1"/>
  <c r="CF1601" i="1" s="1"/>
  <c r="CG1600" i="1"/>
  <c r="DC1600" i="1" s="1"/>
  <c r="CE1600" i="1"/>
  <c r="CF1600" i="1" s="1"/>
  <c r="CC1600" i="1"/>
  <c r="CG1599" i="1"/>
  <c r="DC1599" i="1" s="1"/>
  <c r="CE1599" i="1"/>
  <c r="CF1599" i="1" s="1"/>
  <c r="CC1599" i="1"/>
  <c r="CE1598" i="1"/>
  <c r="CC1598" i="1"/>
  <c r="CE1597" i="1"/>
  <c r="CC1597" i="1"/>
  <c r="CE1596" i="1"/>
  <c r="CF1596" i="1" s="1"/>
  <c r="CC1596" i="1"/>
  <c r="CC1595" i="1"/>
  <c r="CE1595" i="1" s="1"/>
  <c r="CF1594" i="1"/>
  <c r="CE1594" i="1"/>
  <c r="CG1594" i="1" s="1"/>
  <c r="DC1594" i="1" s="1"/>
  <c r="CC1594" i="1"/>
  <c r="DC1593" i="1"/>
  <c r="CC1593" i="1"/>
  <c r="CE1593" i="1" s="1"/>
  <c r="CG1593" i="1" s="1"/>
  <c r="CC1592" i="1"/>
  <c r="CE1592" i="1" s="1"/>
  <c r="DC1591" i="1"/>
  <c r="CC1591" i="1"/>
  <c r="CE1591" i="1" s="1"/>
  <c r="CG1591" i="1" s="1"/>
  <c r="CC1590" i="1"/>
  <c r="CE1590" i="1" s="1"/>
  <c r="CF1589" i="1"/>
  <c r="CC1589" i="1"/>
  <c r="CE1589" i="1" s="1"/>
  <c r="CG1589" i="1" s="1"/>
  <c r="DC1589" i="1" s="1"/>
  <c r="CG1588" i="1"/>
  <c r="DC1588" i="1" s="1"/>
  <c r="CE1588" i="1"/>
  <c r="CF1588" i="1" s="1"/>
  <c r="CC1588" i="1"/>
  <c r="CC1587" i="1"/>
  <c r="CE1587" i="1" s="1"/>
  <c r="CE1586" i="1"/>
  <c r="CF1586" i="1" s="1"/>
  <c r="CC1586" i="1"/>
  <c r="CF1585" i="1"/>
  <c r="CE1585" i="1"/>
  <c r="CG1585" i="1" s="1"/>
  <c r="DC1585" i="1" s="1"/>
  <c r="CC1585" i="1"/>
  <c r="CE1584" i="1"/>
  <c r="CC1584" i="1"/>
  <c r="CC1583" i="1"/>
  <c r="CE1583" i="1" s="1"/>
  <c r="DC1582" i="1"/>
  <c r="CF1582" i="1"/>
  <c r="CE1582" i="1"/>
  <c r="CG1582" i="1" s="1"/>
  <c r="CC1582" i="1"/>
  <c r="CG1581" i="1"/>
  <c r="DC1581" i="1" s="1"/>
  <c r="CC1581" i="1"/>
  <c r="CE1581" i="1" s="1"/>
  <c r="CF1581" i="1" s="1"/>
  <c r="CG1580" i="1"/>
  <c r="DC1580" i="1" s="1"/>
  <c r="CF1580" i="1"/>
  <c r="CC1580" i="1"/>
  <c r="CE1580" i="1" s="1"/>
  <c r="CE1579" i="1"/>
  <c r="CG1579" i="1" s="1"/>
  <c r="DC1579" i="1" s="1"/>
  <c r="CC1579" i="1"/>
  <c r="CE1578" i="1"/>
  <c r="CC1578" i="1"/>
  <c r="CG1577" i="1"/>
  <c r="DC1577" i="1" s="1"/>
  <c r="CC1577" i="1"/>
  <c r="CE1577" i="1" s="1"/>
  <c r="CF1577" i="1" s="1"/>
  <c r="DC1576" i="1"/>
  <c r="CG1576" i="1"/>
  <c r="CE1576" i="1"/>
  <c r="CF1576" i="1" s="1"/>
  <c r="CC1576" i="1"/>
  <c r="CC1575" i="1"/>
  <c r="CE1575" i="1" s="1"/>
  <c r="CF1575" i="1" s="1"/>
  <c r="CG1574" i="1"/>
  <c r="DC1574" i="1" s="1"/>
  <c r="CF1574" i="1"/>
  <c r="CE1574" i="1"/>
  <c r="CC1574" i="1"/>
  <c r="CF1573" i="1"/>
  <c r="CE1573" i="1"/>
  <c r="CG1573" i="1" s="1"/>
  <c r="DC1573" i="1" s="1"/>
  <c r="CC1573" i="1"/>
  <c r="CE1572" i="1"/>
  <c r="CC1572" i="1"/>
  <c r="CC1571" i="1"/>
  <c r="CE1571" i="1" s="1"/>
  <c r="DC1570" i="1"/>
  <c r="CE1570" i="1"/>
  <c r="CG1570" i="1" s="1"/>
  <c r="CC1570" i="1"/>
  <c r="CC1569" i="1"/>
  <c r="CE1569" i="1" s="1"/>
  <c r="CC1568" i="1"/>
  <c r="CE1568" i="1" s="1"/>
  <c r="CF1568" i="1" s="1"/>
  <c r="CC1567" i="1"/>
  <c r="CE1567" i="1" s="1"/>
  <c r="CG1566" i="1"/>
  <c r="DC1566" i="1" s="1"/>
  <c r="CE1566" i="1"/>
  <c r="CF1566" i="1" s="1"/>
  <c r="CC1566" i="1"/>
  <c r="CC1565" i="1"/>
  <c r="CE1565" i="1" s="1"/>
  <c r="CG1565" i="1" s="1"/>
  <c r="DC1565" i="1" s="1"/>
  <c r="CG1564" i="1"/>
  <c r="DC1564" i="1" s="1"/>
  <c r="CE1564" i="1"/>
  <c r="CF1564" i="1" s="1"/>
  <c r="CC1564" i="1"/>
  <c r="CE1563" i="1"/>
  <c r="CC1563" i="1"/>
  <c r="CE1562" i="1"/>
  <c r="CC1562" i="1"/>
  <c r="CF1561" i="1"/>
  <c r="CE1561" i="1"/>
  <c r="CG1561" i="1" s="1"/>
  <c r="DC1561" i="1" s="1"/>
  <c r="CC1561" i="1"/>
  <c r="CE1560" i="1"/>
  <c r="CC1560" i="1"/>
  <c r="CC1559" i="1"/>
  <c r="CE1559" i="1" s="1"/>
  <c r="CE1558" i="1"/>
  <c r="CC1558" i="1"/>
  <c r="CC1557" i="1"/>
  <c r="CE1557" i="1" s="1"/>
  <c r="CG1556" i="1"/>
  <c r="DC1556" i="1" s="1"/>
  <c r="CC1556" i="1"/>
  <c r="CE1556" i="1" s="1"/>
  <c r="CF1556" i="1" s="1"/>
  <c r="CF1555" i="1"/>
  <c r="CC1555" i="1"/>
  <c r="CE1555" i="1" s="1"/>
  <c r="CG1555" i="1" s="1"/>
  <c r="DC1555" i="1" s="1"/>
  <c r="CE1554" i="1"/>
  <c r="CF1554" i="1" s="1"/>
  <c r="CC1554" i="1"/>
  <c r="CF1553" i="1"/>
  <c r="CC1553" i="1"/>
  <c r="CE1553" i="1" s="1"/>
  <c r="CG1553" i="1" s="1"/>
  <c r="DC1553" i="1" s="1"/>
  <c r="CE1552" i="1"/>
  <c r="CC1552" i="1"/>
  <c r="CC1551" i="1"/>
  <c r="CE1551" i="1" s="1"/>
  <c r="CF1551" i="1" s="1"/>
  <c r="CE1550" i="1"/>
  <c r="CC1550" i="1"/>
  <c r="CE1549" i="1"/>
  <c r="CC1549" i="1"/>
  <c r="CC1548" i="1"/>
  <c r="CE1548" i="1" s="1"/>
  <c r="CF1548" i="1" s="1"/>
  <c r="CC1547" i="1"/>
  <c r="CE1547" i="1" s="1"/>
  <c r="DC1546" i="1"/>
  <c r="CE1546" i="1"/>
  <c r="CG1546" i="1" s="1"/>
  <c r="CC1546" i="1"/>
  <c r="DC1545" i="1"/>
  <c r="CF1545" i="1"/>
  <c r="CC1545" i="1"/>
  <c r="CE1545" i="1" s="1"/>
  <c r="CG1545" i="1" s="1"/>
  <c r="CG1544" i="1"/>
  <c r="DC1544" i="1" s="1"/>
  <c r="CC1544" i="1"/>
  <c r="CE1544" i="1" s="1"/>
  <c r="CF1544" i="1" s="1"/>
  <c r="DC1543" i="1"/>
  <c r="CC1543" i="1"/>
  <c r="CE1543" i="1" s="1"/>
  <c r="CG1543" i="1" s="1"/>
  <c r="CG1542" i="1"/>
  <c r="DC1542" i="1" s="1"/>
  <c r="CE1542" i="1"/>
  <c r="CF1542" i="1" s="1"/>
  <c r="CC1542" i="1"/>
  <c r="CC1541" i="1"/>
  <c r="CE1541" i="1" s="1"/>
  <c r="CF1541" i="1" s="1"/>
  <c r="CE1540" i="1"/>
  <c r="CC1540" i="1"/>
  <c r="CC1539" i="1"/>
  <c r="CE1539" i="1" s="1"/>
  <c r="CF1538" i="1"/>
  <c r="CE1538" i="1"/>
  <c r="CG1538" i="1" s="1"/>
  <c r="DC1538" i="1" s="1"/>
  <c r="CC1538" i="1"/>
  <c r="CE1537" i="1"/>
  <c r="CC1537" i="1"/>
  <c r="CC1536" i="1"/>
  <c r="CE1536" i="1" s="1"/>
  <c r="CF1535" i="1"/>
  <c r="CC1535" i="1"/>
  <c r="CE1535" i="1" s="1"/>
  <c r="CG1535" i="1" s="1"/>
  <c r="DC1535" i="1" s="1"/>
  <c r="DC1534" i="1"/>
  <c r="CE1534" i="1"/>
  <c r="CG1534" i="1" s="1"/>
  <c r="CC1534" i="1"/>
  <c r="CC1533" i="1"/>
  <c r="CE1533" i="1" s="1"/>
  <c r="CG1532" i="1"/>
  <c r="DC1532" i="1" s="1"/>
  <c r="CC1532" i="1"/>
  <c r="CE1532" i="1" s="1"/>
  <c r="CF1532" i="1" s="1"/>
  <c r="DC1531" i="1"/>
  <c r="CC1531" i="1"/>
  <c r="CE1531" i="1" s="1"/>
  <c r="CG1531" i="1" s="1"/>
  <c r="CE1530" i="1"/>
  <c r="CF1530" i="1" s="1"/>
  <c r="CC1530" i="1"/>
  <c r="CC1529" i="1"/>
  <c r="CE1529" i="1" s="1"/>
  <c r="CG1528" i="1"/>
  <c r="DC1528" i="1" s="1"/>
  <c r="CE1528" i="1"/>
  <c r="CF1528" i="1" s="1"/>
  <c r="CC1528" i="1"/>
  <c r="CG1527" i="1"/>
  <c r="DC1527" i="1" s="1"/>
  <c r="CE1527" i="1"/>
  <c r="CF1527" i="1" s="1"/>
  <c r="CC1527" i="1"/>
  <c r="CE1526" i="1"/>
  <c r="CC1526" i="1"/>
  <c r="CF1525" i="1"/>
  <c r="CE1525" i="1"/>
  <c r="CG1525" i="1" s="1"/>
  <c r="DC1525" i="1" s="1"/>
  <c r="CC1525" i="1"/>
  <c r="CG1524" i="1"/>
  <c r="DC1524" i="1" s="1"/>
  <c r="CE1524" i="1"/>
  <c r="CF1524" i="1" s="1"/>
  <c r="CC1524" i="1"/>
  <c r="CC1523" i="1"/>
  <c r="CE1523" i="1" s="1"/>
  <c r="CE1522" i="1"/>
  <c r="CC1522" i="1"/>
  <c r="CC1521" i="1"/>
  <c r="CE1521" i="1" s="1"/>
  <c r="CG1521" i="1" s="1"/>
  <c r="DC1521" i="1" s="1"/>
  <c r="CG1520" i="1"/>
  <c r="DC1520" i="1" s="1"/>
  <c r="CC1520" i="1"/>
  <c r="CE1520" i="1" s="1"/>
  <c r="CF1520" i="1" s="1"/>
  <c r="DC1519" i="1"/>
  <c r="CF1519" i="1"/>
  <c r="CC1519" i="1"/>
  <c r="CE1519" i="1" s="1"/>
  <c r="CG1519" i="1" s="1"/>
  <c r="CG1518" i="1"/>
  <c r="DC1518" i="1" s="1"/>
  <c r="CE1518" i="1"/>
  <c r="CF1518" i="1" s="1"/>
  <c r="CC1518" i="1"/>
  <c r="CC1517" i="1"/>
  <c r="CE1517" i="1" s="1"/>
  <c r="CG1517" i="1" s="1"/>
  <c r="DC1517" i="1" s="1"/>
  <c r="CE1516" i="1"/>
  <c r="CC1516" i="1"/>
  <c r="CC1515" i="1"/>
  <c r="CE1515" i="1" s="1"/>
  <c r="CE1514" i="1"/>
  <c r="CC1514" i="1"/>
  <c r="CE1513" i="1"/>
  <c r="CC1513" i="1"/>
  <c r="CC1512" i="1"/>
  <c r="CE1512" i="1" s="1"/>
  <c r="CC1511" i="1"/>
  <c r="CE1511" i="1" s="1"/>
  <c r="CG1511" i="1" s="1"/>
  <c r="DC1511" i="1" s="1"/>
  <c r="DC1510" i="1"/>
  <c r="CE1510" i="1"/>
  <c r="CG1510" i="1" s="1"/>
  <c r="CC1510" i="1"/>
  <c r="DC1509" i="1"/>
  <c r="CF1509" i="1"/>
  <c r="CC1509" i="1"/>
  <c r="CE1509" i="1" s="1"/>
  <c r="CG1509" i="1" s="1"/>
  <c r="CC1508" i="1"/>
  <c r="CE1508" i="1" s="1"/>
  <c r="CF1508" i="1" s="1"/>
  <c r="DC1507" i="1"/>
  <c r="CF1507" i="1"/>
  <c r="CC1507" i="1"/>
  <c r="CE1507" i="1" s="1"/>
  <c r="CG1507" i="1" s="1"/>
  <c r="CE1506" i="1"/>
  <c r="CC1506" i="1"/>
  <c r="CF1505" i="1"/>
  <c r="CC1505" i="1"/>
  <c r="CE1505" i="1" s="1"/>
  <c r="CG1505" i="1" s="1"/>
  <c r="DC1505" i="1" s="1"/>
  <c r="CG1504" i="1"/>
  <c r="DC1504" i="1" s="1"/>
  <c r="CE1504" i="1"/>
  <c r="CF1504" i="1" s="1"/>
  <c r="CC1504" i="1"/>
  <c r="CC1503" i="1"/>
  <c r="CE1503" i="1" s="1"/>
  <c r="CE1502" i="1"/>
  <c r="CG1502" i="1" s="1"/>
  <c r="DC1502" i="1" s="1"/>
  <c r="CC1502" i="1"/>
  <c r="CF1501" i="1"/>
  <c r="CE1501" i="1"/>
  <c r="CG1501" i="1" s="1"/>
  <c r="DC1501" i="1" s="1"/>
  <c r="CC1501" i="1"/>
  <c r="CE1500" i="1"/>
  <c r="CC1500" i="1"/>
  <c r="CC1499" i="1"/>
  <c r="CE1499" i="1" s="1"/>
  <c r="CG1499" i="1" s="1"/>
  <c r="DC1499" i="1" s="1"/>
  <c r="CE1498" i="1"/>
  <c r="CC1498" i="1"/>
  <c r="CC1497" i="1"/>
  <c r="CE1497" i="1" s="1"/>
  <c r="CG1496" i="1"/>
  <c r="DC1496" i="1" s="1"/>
  <c r="CC1496" i="1"/>
  <c r="CE1496" i="1" s="1"/>
  <c r="CF1496" i="1" s="1"/>
  <c r="DC1495" i="1"/>
  <c r="CG1495" i="1"/>
  <c r="CE1495" i="1"/>
  <c r="CF1495" i="1" s="1"/>
  <c r="CC1495" i="1"/>
  <c r="CG1494" i="1"/>
  <c r="DC1494" i="1" s="1"/>
  <c r="CC1494" i="1"/>
  <c r="CE1494" i="1" s="1"/>
  <c r="CF1494" i="1" s="1"/>
  <c r="CG1493" i="1"/>
  <c r="DC1493" i="1" s="1"/>
  <c r="CC1493" i="1"/>
  <c r="CE1493" i="1" s="1"/>
  <c r="CF1493" i="1" s="1"/>
  <c r="CG1492" i="1"/>
  <c r="DC1492" i="1" s="1"/>
  <c r="CE1492" i="1"/>
  <c r="CF1492" i="1" s="1"/>
  <c r="CC1492" i="1"/>
  <c r="DC1491" i="1"/>
  <c r="CG1491" i="1"/>
  <c r="CC1491" i="1"/>
  <c r="CE1491" i="1" s="1"/>
  <c r="CF1491" i="1" s="1"/>
  <c r="CE1490" i="1"/>
  <c r="CF1490" i="1" s="1"/>
  <c r="CC1490" i="1"/>
  <c r="CE1489" i="1"/>
  <c r="CC1489" i="1"/>
  <c r="CE1488" i="1"/>
  <c r="CC1488" i="1"/>
  <c r="CF1487" i="1"/>
  <c r="CC1487" i="1"/>
  <c r="CE1487" i="1" s="1"/>
  <c r="CG1487" i="1" s="1"/>
  <c r="DC1487" i="1" s="1"/>
  <c r="CC1486" i="1"/>
  <c r="CE1486" i="1" s="1"/>
  <c r="CC1485" i="1"/>
  <c r="CE1485" i="1" s="1"/>
  <c r="CG1484" i="1"/>
  <c r="DC1484" i="1" s="1"/>
  <c r="CC1484" i="1"/>
  <c r="CE1484" i="1" s="1"/>
  <c r="CF1484" i="1" s="1"/>
  <c r="CG1483" i="1"/>
  <c r="DC1483" i="1" s="1"/>
  <c r="CE1483" i="1"/>
  <c r="CF1483" i="1" s="1"/>
  <c r="CC1483" i="1"/>
  <c r="CC1482" i="1"/>
  <c r="CE1482" i="1" s="1"/>
  <c r="CF1482" i="1" s="1"/>
  <c r="CG1481" i="1"/>
  <c r="DC1481" i="1" s="1"/>
  <c r="CF1481" i="1"/>
  <c r="CC1481" i="1"/>
  <c r="CE1481" i="1" s="1"/>
  <c r="CG1480" i="1"/>
  <c r="DC1480" i="1" s="1"/>
  <c r="CE1480" i="1"/>
  <c r="CF1480" i="1" s="1"/>
  <c r="CC1480" i="1"/>
  <c r="DC1479" i="1"/>
  <c r="CG1479" i="1"/>
  <c r="CC1479" i="1"/>
  <c r="CE1479" i="1" s="1"/>
  <c r="CF1479" i="1" s="1"/>
  <c r="CE1478" i="1"/>
  <c r="CF1478" i="1" s="1"/>
  <c r="CC1478" i="1"/>
  <c r="CE1477" i="1"/>
  <c r="CC1477" i="1"/>
  <c r="CC1476" i="1"/>
  <c r="CE1476" i="1" s="1"/>
  <c r="CF1475" i="1"/>
  <c r="CC1475" i="1"/>
  <c r="CE1475" i="1" s="1"/>
  <c r="CG1475" i="1" s="1"/>
  <c r="DC1475" i="1" s="1"/>
  <c r="CC1474" i="1"/>
  <c r="CE1474" i="1" s="1"/>
  <c r="CC1473" i="1"/>
  <c r="CE1473" i="1" s="1"/>
  <c r="CC1472" i="1"/>
  <c r="CE1472" i="1" s="1"/>
  <c r="CE1471" i="1"/>
  <c r="CC1471" i="1"/>
  <c r="CG1470" i="1"/>
  <c r="DC1470" i="1" s="1"/>
  <c r="CC1470" i="1"/>
  <c r="CE1470" i="1" s="1"/>
  <c r="CF1470" i="1" s="1"/>
  <c r="CC1469" i="1"/>
  <c r="CE1469" i="1" s="1"/>
  <c r="CG1469" i="1" s="1"/>
  <c r="DC1469" i="1" s="1"/>
  <c r="CC1468" i="1"/>
  <c r="CE1468" i="1" s="1"/>
  <c r="CE1467" i="1"/>
  <c r="CC1467" i="1"/>
  <c r="CC1466" i="1"/>
  <c r="CE1466" i="1" s="1"/>
  <c r="CG1465" i="1"/>
  <c r="DC1465" i="1" s="1"/>
  <c r="CE1465" i="1"/>
  <c r="CF1465" i="1" s="1"/>
  <c r="CC1465" i="1"/>
  <c r="CF1464" i="1"/>
  <c r="CC1464" i="1"/>
  <c r="CE1464" i="1" s="1"/>
  <c r="CG1464" i="1" s="1"/>
  <c r="DC1464" i="1" s="1"/>
  <c r="CC1463" i="1"/>
  <c r="CE1463" i="1" s="1"/>
  <c r="CC1462" i="1"/>
  <c r="CE1462" i="1" s="1"/>
  <c r="CG1461" i="1"/>
  <c r="DC1461" i="1" s="1"/>
  <c r="CE1461" i="1"/>
  <c r="CF1461" i="1" s="1"/>
  <c r="CC1461" i="1"/>
  <c r="CC1460" i="1"/>
  <c r="CE1460" i="1" s="1"/>
  <c r="CG1460" i="1" s="1"/>
  <c r="DC1460" i="1" s="1"/>
  <c r="CC1459" i="1"/>
  <c r="CE1459" i="1" s="1"/>
  <c r="CE1458" i="1"/>
  <c r="CC1458" i="1"/>
  <c r="CG1457" i="1"/>
  <c r="DC1457" i="1" s="1"/>
  <c r="CE1457" i="1"/>
  <c r="CF1457" i="1" s="1"/>
  <c r="CC1457" i="1"/>
  <c r="CC1456" i="1"/>
  <c r="CE1456" i="1" s="1"/>
  <c r="CE1455" i="1"/>
  <c r="CC1455" i="1"/>
  <c r="CC1454" i="1"/>
  <c r="CE1454" i="1" s="1"/>
  <c r="CE1453" i="1"/>
  <c r="CC1453" i="1"/>
  <c r="CG1452" i="1"/>
  <c r="DC1452" i="1" s="1"/>
  <c r="CF1452" i="1"/>
  <c r="CC1452" i="1"/>
  <c r="CE1452" i="1" s="1"/>
  <c r="CE1451" i="1"/>
  <c r="CG1451" i="1" s="1"/>
  <c r="DC1451" i="1" s="1"/>
  <c r="CC1451" i="1"/>
  <c r="CE1450" i="1"/>
  <c r="CG1450" i="1" s="1"/>
  <c r="DC1450" i="1" s="1"/>
  <c r="CC1450" i="1"/>
  <c r="CG1449" i="1"/>
  <c r="DC1449" i="1" s="1"/>
  <c r="CF1449" i="1"/>
  <c r="CE1449" i="1"/>
  <c r="CC1449" i="1"/>
  <c r="CG1448" i="1"/>
  <c r="DC1448" i="1" s="1"/>
  <c r="CF1448" i="1"/>
  <c r="CC1448" i="1"/>
  <c r="CE1448" i="1" s="1"/>
  <c r="CG1447" i="1"/>
  <c r="DC1447" i="1" s="1"/>
  <c r="CE1447" i="1"/>
  <c r="CF1447" i="1" s="1"/>
  <c r="CC1447" i="1"/>
  <c r="CC1446" i="1"/>
  <c r="CE1446" i="1" s="1"/>
  <c r="CG1445" i="1"/>
  <c r="DC1445" i="1" s="1"/>
  <c r="CF1445" i="1"/>
  <c r="CE1445" i="1"/>
  <c r="CC1445" i="1"/>
  <c r="CE1444" i="1"/>
  <c r="CC1444" i="1"/>
  <c r="CC1443" i="1"/>
  <c r="CE1443" i="1" s="1"/>
  <c r="CC1442" i="1"/>
  <c r="CE1442" i="1" s="1"/>
  <c r="CF1441" i="1"/>
  <c r="CE1441" i="1"/>
  <c r="CG1441" i="1" s="1"/>
  <c r="DC1441" i="1" s="1"/>
  <c r="CC1441" i="1"/>
  <c r="CC1440" i="1"/>
  <c r="CE1440" i="1" s="1"/>
  <c r="CG1440" i="1" s="1"/>
  <c r="DC1440" i="1" s="1"/>
  <c r="CF1439" i="1"/>
  <c r="CE1439" i="1"/>
  <c r="CG1439" i="1" s="1"/>
  <c r="DC1439" i="1" s="1"/>
  <c r="CC1439" i="1"/>
  <c r="DC1438" i="1"/>
  <c r="CF1438" i="1"/>
  <c r="CE1438" i="1"/>
  <c r="CG1438" i="1" s="1"/>
  <c r="CC1438" i="1"/>
  <c r="CE1437" i="1"/>
  <c r="CG1437" i="1" s="1"/>
  <c r="DC1437" i="1" s="1"/>
  <c r="CC1437" i="1"/>
  <c r="CG1436" i="1"/>
  <c r="DC1436" i="1" s="1"/>
  <c r="CF1436" i="1"/>
  <c r="CC1436" i="1"/>
  <c r="CE1436" i="1" s="1"/>
  <c r="DC1435" i="1"/>
  <c r="CG1435" i="1"/>
  <c r="CE1435" i="1"/>
  <c r="CF1435" i="1" s="1"/>
  <c r="CC1435" i="1"/>
  <c r="CC1434" i="1"/>
  <c r="CE1434" i="1" s="1"/>
  <c r="CG1433" i="1"/>
  <c r="DC1433" i="1" s="1"/>
  <c r="CF1433" i="1"/>
  <c r="CE1433" i="1"/>
  <c r="CC1433" i="1"/>
  <c r="CC1432" i="1"/>
  <c r="CE1432" i="1" s="1"/>
  <c r="CC1431" i="1"/>
  <c r="CE1431" i="1" s="1"/>
  <c r="CE1430" i="1"/>
  <c r="CC1430" i="1"/>
  <c r="CE1429" i="1"/>
  <c r="CG1429" i="1" s="1"/>
  <c r="DC1429" i="1" s="1"/>
  <c r="CC1429" i="1"/>
  <c r="CF1428" i="1"/>
  <c r="CC1428" i="1"/>
  <c r="CE1428" i="1" s="1"/>
  <c r="CG1428" i="1" s="1"/>
  <c r="DC1428" i="1" s="1"/>
  <c r="CG1427" i="1"/>
  <c r="DC1427" i="1" s="1"/>
  <c r="CF1427" i="1"/>
  <c r="CE1427" i="1"/>
  <c r="CC1427" i="1"/>
  <c r="CF1426" i="1"/>
  <c r="CE1426" i="1"/>
  <c r="CG1426" i="1" s="1"/>
  <c r="DC1426" i="1" s="1"/>
  <c r="CC1426" i="1"/>
  <c r="CF1425" i="1"/>
  <c r="CE1425" i="1"/>
  <c r="CG1425" i="1" s="1"/>
  <c r="DC1425" i="1" s="1"/>
  <c r="CC1425" i="1"/>
  <c r="DC1424" i="1"/>
  <c r="CG1424" i="1"/>
  <c r="CF1424" i="1"/>
  <c r="CC1424" i="1"/>
  <c r="CE1424" i="1" s="1"/>
  <c r="CG1423" i="1"/>
  <c r="DC1423" i="1" s="1"/>
  <c r="CE1423" i="1"/>
  <c r="CF1423" i="1" s="1"/>
  <c r="CC1423" i="1"/>
  <c r="CG1422" i="1"/>
  <c r="DC1422" i="1" s="1"/>
  <c r="CF1422" i="1"/>
  <c r="CC1422" i="1"/>
  <c r="CE1422" i="1" s="1"/>
  <c r="CG1421" i="1"/>
  <c r="DC1421" i="1" s="1"/>
  <c r="CF1421" i="1"/>
  <c r="CE1421" i="1"/>
  <c r="CC1421" i="1"/>
  <c r="CC1420" i="1"/>
  <c r="CE1420" i="1" s="1"/>
  <c r="CE1419" i="1"/>
  <c r="CC1419" i="1"/>
  <c r="CC1418" i="1"/>
  <c r="CE1418" i="1" s="1"/>
  <c r="CE1417" i="1"/>
  <c r="CC1417" i="1"/>
  <c r="CG1416" i="1"/>
  <c r="DC1416" i="1" s="1"/>
  <c r="CF1416" i="1"/>
  <c r="CC1416" i="1"/>
  <c r="CE1416" i="1" s="1"/>
  <c r="CF1415" i="1"/>
  <c r="CE1415" i="1"/>
  <c r="CG1415" i="1" s="1"/>
  <c r="DC1415" i="1" s="1"/>
  <c r="CC1415" i="1"/>
  <c r="CF1414" i="1"/>
  <c r="CE1414" i="1"/>
  <c r="CG1414" i="1" s="1"/>
  <c r="DC1414" i="1" s="1"/>
  <c r="CC1414" i="1"/>
  <c r="CG1413" i="1"/>
  <c r="DC1413" i="1" s="1"/>
  <c r="CF1413" i="1"/>
  <c r="CE1413" i="1"/>
  <c r="CC1413" i="1"/>
  <c r="CG1412" i="1"/>
  <c r="DC1412" i="1" s="1"/>
  <c r="CF1412" i="1"/>
  <c r="CC1412" i="1"/>
  <c r="CE1412" i="1" s="1"/>
  <c r="CE1411" i="1"/>
  <c r="CF1411" i="1" s="1"/>
  <c r="CC1411" i="1"/>
  <c r="CC1410" i="1"/>
  <c r="CE1410" i="1" s="1"/>
  <c r="CG1409" i="1"/>
  <c r="DC1409" i="1" s="1"/>
  <c r="CF1409" i="1"/>
  <c r="CE1409" i="1"/>
  <c r="CC1409" i="1"/>
  <c r="CG1408" i="1"/>
  <c r="DC1408" i="1" s="1"/>
  <c r="CE1408" i="1"/>
  <c r="CF1408" i="1" s="1"/>
  <c r="CC1408" i="1"/>
  <c r="CC1407" i="1"/>
  <c r="CE1407" i="1" s="1"/>
  <c r="CC1406" i="1"/>
  <c r="CE1406" i="1" s="1"/>
  <c r="CF1405" i="1"/>
  <c r="CE1405" i="1"/>
  <c r="CG1405" i="1" s="1"/>
  <c r="DC1405" i="1" s="1"/>
  <c r="CC1405" i="1"/>
  <c r="CF1404" i="1"/>
  <c r="CC1404" i="1"/>
  <c r="CE1404" i="1" s="1"/>
  <c r="CG1404" i="1" s="1"/>
  <c r="DC1404" i="1" s="1"/>
  <c r="CE1403" i="1"/>
  <c r="CC1403" i="1"/>
  <c r="DC1402" i="1"/>
  <c r="CF1402" i="1"/>
  <c r="CE1402" i="1"/>
  <c r="CG1402" i="1" s="1"/>
  <c r="CC1402" i="1"/>
  <c r="CF1401" i="1"/>
  <c r="CE1401" i="1"/>
  <c r="CG1401" i="1" s="1"/>
  <c r="DC1401" i="1" s="1"/>
  <c r="CC1401" i="1"/>
  <c r="CG1400" i="1"/>
  <c r="DC1400" i="1" s="1"/>
  <c r="CF1400" i="1"/>
  <c r="CC1400" i="1"/>
  <c r="CE1400" i="1" s="1"/>
  <c r="DC1399" i="1"/>
  <c r="CG1399" i="1"/>
  <c r="CE1399" i="1"/>
  <c r="CF1399" i="1" s="1"/>
  <c r="CC1399" i="1"/>
  <c r="CC1398" i="1"/>
  <c r="CE1398" i="1" s="1"/>
  <c r="CG1397" i="1"/>
  <c r="DC1397" i="1" s="1"/>
  <c r="CF1397" i="1"/>
  <c r="CE1397" i="1"/>
  <c r="CC1397" i="1"/>
  <c r="CC1396" i="1"/>
  <c r="CE1396" i="1" s="1"/>
  <c r="CC1395" i="1"/>
  <c r="CE1395" i="1" s="1"/>
  <c r="CC1394" i="1"/>
  <c r="CE1394" i="1" s="1"/>
  <c r="CE1393" i="1"/>
  <c r="CG1393" i="1" s="1"/>
  <c r="DC1393" i="1" s="1"/>
  <c r="CC1393" i="1"/>
  <c r="CF1392" i="1"/>
  <c r="CC1392" i="1"/>
  <c r="CE1392" i="1" s="1"/>
  <c r="CG1392" i="1" s="1"/>
  <c r="DC1392" i="1" s="1"/>
  <c r="CG1391" i="1"/>
  <c r="DC1391" i="1" s="1"/>
  <c r="CF1391" i="1"/>
  <c r="CE1391" i="1"/>
  <c r="CC1391" i="1"/>
  <c r="CF1390" i="1"/>
  <c r="CE1390" i="1"/>
  <c r="CG1390" i="1" s="1"/>
  <c r="DC1390" i="1" s="1"/>
  <c r="CC1390" i="1"/>
  <c r="CF1389" i="1"/>
  <c r="CE1389" i="1"/>
  <c r="CG1389" i="1" s="1"/>
  <c r="DC1389" i="1" s="1"/>
  <c r="CC1389" i="1"/>
  <c r="DC1388" i="1"/>
  <c r="CG1388" i="1"/>
  <c r="CF1388" i="1"/>
  <c r="CC1388" i="1"/>
  <c r="CE1388" i="1" s="1"/>
  <c r="CG1387" i="1"/>
  <c r="DC1387" i="1" s="1"/>
  <c r="CE1387" i="1"/>
  <c r="CF1387" i="1" s="1"/>
  <c r="CC1387" i="1"/>
  <c r="CC1386" i="1"/>
  <c r="CE1386" i="1" s="1"/>
  <c r="CG1386" i="1" s="1"/>
  <c r="DC1386" i="1" s="1"/>
  <c r="CG1385" i="1"/>
  <c r="DC1385" i="1" s="1"/>
  <c r="CF1385" i="1"/>
  <c r="CE1385" i="1"/>
  <c r="CC1385" i="1"/>
  <c r="CC1384" i="1"/>
  <c r="CE1384" i="1" s="1"/>
  <c r="CE1383" i="1"/>
  <c r="CC1383" i="1"/>
  <c r="CC1382" i="1"/>
  <c r="CE1382" i="1" s="1"/>
  <c r="CE1381" i="1"/>
  <c r="CC1381" i="1"/>
  <c r="CG1380" i="1"/>
  <c r="DC1380" i="1" s="1"/>
  <c r="CF1380" i="1"/>
  <c r="CC1380" i="1"/>
  <c r="CE1380" i="1" s="1"/>
  <c r="CF1379" i="1"/>
  <c r="CE1379" i="1"/>
  <c r="CG1379" i="1" s="1"/>
  <c r="DC1379" i="1" s="1"/>
  <c r="CC1379" i="1"/>
  <c r="CF1378" i="1"/>
  <c r="CE1378" i="1"/>
  <c r="CG1378" i="1" s="1"/>
  <c r="DC1378" i="1" s="1"/>
  <c r="CC1378" i="1"/>
  <c r="CG1377" i="1"/>
  <c r="DC1377" i="1" s="1"/>
  <c r="CF1377" i="1"/>
  <c r="CE1377" i="1"/>
  <c r="CC1377" i="1"/>
  <c r="CG1376" i="1"/>
  <c r="DC1376" i="1" s="1"/>
  <c r="CF1376" i="1"/>
  <c r="CC1376" i="1"/>
  <c r="CE1376" i="1" s="1"/>
  <c r="CE1375" i="1"/>
  <c r="CF1375" i="1" s="1"/>
  <c r="CC1375" i="1"/>
  <c r="DC1374" i="1"/>
  <c r="CG1374" i="1"/>
  <c r="CF1374" i="1"/>
  <c r="CE1374" i="1"/>
  <c r="CC1374" i="1"/>
  <c r="CG1373" i="1"/>
  <c r="DC1373" i="1" s="1"/>
  <c r="CF1373" i="1"/>
  <c r="CE1373" i="1"/>
  <c r="CC1373" i="1"/>
  <c r="CC1372" i="1"/>
  <c r="CE1372" i="1" s="1"/>
  <c r="CC1371" i="1"/>
  <c r="CE1371" i="1" s="1"/>
  <c r="CC1370" i="1"/>
  <c r="CE1370" i="1" s="1"/>
  <c r="CE1369" i="1"/>
  <c r="CG1369" i="1" s="1"/>
  <c r="DC1369" i="1" s="1"/>
  <c r="CC1369" i="1"/>
  <c r="CF1368" i="1"/>
  <c r="CC1368" i="1"/>
  <c r="CE1368" i="1" s="1"/>
  <c r="CG1368" i="1" s="1"/>
  <c r="DC1368" i="1" s="1"/>
  <c r="CE1367" i="1"/>
  <c r="CG1367" i="1" s="1"/>
  <c r="DC1367" i="1" s="1"/>
  <c r="CC1367" i="1"/>
  <c r="DC1366" i="1"/>
  <c r="CF1366" i="1"/>
  <c r="CE1366" i="1"/>
  <c r="CG1366" i="1" s="1"/>
  <c r="CC1366" i="1"/>
  <c r="CF1365" i="1"/>
  <c r="CE1365" i="1"/>
  <c r="CG1365" i="1" s="1"/>
  <c r="DC1365" i="1" s="1"/>
  <c r="CC1365" i="1"/>
  <c r="CG1364" i="1"/>
  <c r="DC1364" i="1" s="1"/>
  <c r="CF1364" i="1"/>
  <c r="CC1364" i="1"/>
  <c r="CE1364" i="1" s="1"/>
  <c r="DC1363" i="1"/>
  <c r="CG1363" i="1"/>
  <c r="CE1363" i="1"/>
  <c r="CF1363" i="1" s="1"/>
  <c r="CC1363" i="1"/>
  <c r="CG1362" i="1"/>
  <c r="DC1362" i="1" s="1"/>
  <c r="CC1362" i="1"/>
  <c r="CE1362" i="1" s="1"/>
  <c r="CF1362" i="1" s="1"/>
  <c r="CG1361" i="1"/>
  <c r="DC1361" i="1" s="1"/>
  <c r="CF1361" i="1"/>
  <c r="CE1361" i="1"/>
  <c r="CC1361" i="1"/>
  <c r="CC1360" i="1"/>
  <c r="CE1360" i="1" s="1"/>
  <c r="CC1359" i="1"/>
  <c r="CE1359" i="1" s="1"/>
  <c r="DC1358" i="1"/>
  <c r="CE1358" i="1"/>
  <c r="CG1358" i="1" s="1"/>
  <c r="CC1358" i="1"/>
  <c r="CF1357" i="1"/>
  <c r="CE1357" i="1"/>
  <c r="CG1357" i="1" s="1"/>
  <c r="DC1357" i="1" s="1"/>
  <c r="CC1357" i="1"/>
  <c r="CG1356" i="1"/>
  <c r="DC1356" i="1" s="1"/>
  <c r="CF1356" i="1"/>
  <c r="CC1356" i="1"/>
  <c r="CE1356" i="1" s="1"/>
  <c r="CC1355" i="1"/>
  <c r="CE1355" i="1" s="1"/>
  <c r="CF1355" i="1" s="1"/>
  <c r="CC1354" i="1"/>
  <c r="CE1354" i="1" s="1"/>
  <c r="CC1353" i="1"/>
  <c r="CE1353" i="1" s="1"/>
  <c r="CF1352" i="1"/>
  <c r="CC1352" i="1"/>
  <c r="CE1352" i="1" s="1"/>
  <c r="CG1352" i="1" s="1"/>
  <c r="DC1352" i="1" s="1"/>
  <c r="CF1351" i="1"/>
  <c r="CE1351" i="1"/>
  <c r="CG1351" i="1" s="1"/>
  <c r="DC1351" i="1" s="1"/>
  <c r="CC1351" i="1"/>
  <c r="CG1350" i="1"/>
  <c r="DC1350" i="1" s="1"/>
  <c r="CF1350" i="1"/>
  <c r="CE1350" i="1"/>
  <c r="CC1350" i="1"/>
  <c r="CC1349" i="1"/>
  <c r="CE1349" i="1" s="1"/>
  <c r="CF1348" i="1"/>
  <c r="CE1348" i="1"/>
  <c r="CG1348" i="1" s="1"/>
  <c r="DC1348" i="1" s="1"/>
  <c r="CC1348" i="1"/>
  <c r="CF1347" i="1"/>
  <c r="CE1347" i="1"/>
  <c r="CG1347" i="1" s="1"/>
  <c r="DC1347" i="1" s="1"/>
  <c r="CC1347" i="1"/>
  <c r="CG1346" i="1"/>
  <c r="DC1346" i="1" s="1"/>
  <c r="CF1346" i="1"/>
  <c r="CC1346" i="1"/>
  <c r="CE1346" i="1" s="1"/>
  <c r="CG1345" i="1"/>
  <c r="DC1345" i="1" s="1"/>
  <c r="CC1345" i="1"/>
  <c r="CE1345" i="1" s="1"/>
  <c r="CF1345" i="1" s="1"/>
  <c r="CE1344" i="1"/>
  <c r="CC1344" i="1"/>
  <c r="CF1343" i="1"/>
  <c r="CE1343" i="1"/>
  <c r="CG1343" i="1" s="1"/>
  <c r="DC1343" i="1" s="1"/>
  <c r="CC1343" i="1"/>
  <c r="CC1342" i="1"/>
  <c r="CE1342" i="1" s="1"/>
  <c r="CF1342" i="1" s="1"/>
  <c r="CG1341" i="1"/>
  <c r="DC1341" i="1" s="1"/>
  <c r="CE1341" i="1"/>
  <c r="CF1341" i="1" s="1"/>
  <c r="CC1341" i="1"/>
  <c r="CE1340" i="1"/>
  <c r="CC1340" i="1"/>
  <c r="CF1339" i="1"/>
  <c r="CE1339" i="1"/>
  <c r="CG1339" i="1" s="1"/>
  <c r="DC1339" i="1" s="1"/>
  <c r="CC1339" i="1"/>
  <c r="CG1338" i="1"/>
  <c r="DC1338" i="1" s="1"/>
  <c r="CF1338" i="1"/>
  <c r="CE1338" i="1"/>
  <c r="CC1338" i="1"/>
  <c r="CG1337" i="1"/>
  <c r="DC1337" i="1" s="1"/>
  <c r="CC1337" i="1"/>
  <c r="CE1337" i="1" s="1"/>
  <c r="CF1337" i="1" s="1"/>
  <c r="CF1336" i="1"/>
  <c r="CE1336" i="1"/>
  <c r="CG1336" i="1" s="1"/>
  <c r="DC1336" i="1" s="1"/>
  <c r="CC1336" i="1"/>
  <c r="CE1335" i="1"/>
  <c r="CG1335" i="1" s="1"/>
  <c r="DC1335" i="1" s="1"/>
  <c r="CC1335" i="1"/>
  <c r="CG1334" i="1"/>
  <c r="DC1334" i="1" s="1"/>
  <c r="CF1334" i="1"/>
  <c r="CC1334" i="1"/>
  <c r="CE1334" i="1" s="1"/>
  <c r="DC1333" i="1"/>
  <c r="CG1333" i="1"/>
  <c r="CC1333" i="1"/>
  <c r="CE1333" i="1" s="1"/>
  <c r="CF1333" i="1" s="1"/>
  <c r="CE1332" i="1"/>
  <c r="CC1332" i="1"/>
  <c r="CG1331" i="1"/>
  <c r="DC1331" i="1" s="1"/>
  <c r="CF1331" i="1"/>
  <c r="CE1331" i="1"/>
  <c r="CC1331" i="1"/>
  <c r="CG1330" i="1"/>
  <c r="DC1330" i="1" s="1"/>
  <c r="CC1330" i="1"/>
  <c r="CE1330" i="1" s="1"/>
  <c r="CF1330" i="1" s="1"/>
  <c r="CE1329" i="1"/>
  <c r="CC1329" i="1"/>
  <c r="CC1328" i="1"/>
  <c r="CE1328" i="1" s="1"/>
  <c r="CE1327" i="1"/>
  <c r="CC1327" i="1"/>
  <c r="CG1326" i="1"/>
  <c r="DC1326" i="1" s="1"/>
  <c r="CF1326" i="1"/>
  <c r="CE1326" i="1"/>
  <c r="CC1326" i="1"/>
  <c r="DC1325" i="1"/>
  <c r="CG1325" i="1"/>
  <c r="CC1325" i="1"/>
  <c r="CE1325" i="1" s="1"/>
  <c r="CF1325" i="1" s="1"/>
  <c r="CE1324" i="1"/>
  <c r="CC1324" i="1"/>
  <c r="CE1323" i="1"/>
  <c r="CG1323" i="1" s="1"/>
  <c r="DC1323" i="1" s="1"/>
  <c r="CC1323" i="1"/>
  <c r="CO1322" i="1"/>
  <c r="DD1322" i="1" s="1"/>
  <c r="CM1322" i="1"/>
  <c r="CN1322" i="1" s="1"/>
  <c r="CK1322" i="1"/>
  <c r="CC1322" i="1"/>
  <c r="CE1322" i="1" s="1"/>
  <c r="CF1322" i="1" s="1"/>
  <c r="CM1321" i="1"/>
  <c r="CO1321" i="1" s="1"/>
  <c r="DD1321" i="1" s="1"/>
  <c r="CK1321" i="1"/>
  <c r="CG1321" i="1"/>
  <c r="DC1321" i="1" s="1"/>
  <c r="CF1321" i="1"/>
  <c r="CE1321" i="1"/>
  <c r="CC1321" i="1"/>
  <c r="CO1320" i="1"/>
  <c r="DD1320" i="1" s="1"/>
  <c r="CK1320" i="1"/>
  <c r="CM1320" i="1" s="1"/>
  <c r="CN1320" i="1" s="1"/>
  <c r="CC1320" i="1"/>
  <c r="CE1320" i="1" s="1"/>
  <c r="DD1319" i="1"/>
  <c r="CM1319" i="1"/>
  <c r="CO1319" i="1" s="1"/>
  <c r="CK1319" i="1"/>
  <c r="CE1319" i="1"/>
  <c r="CC1319" i="1"/>
  <c r="DD1318" i="1"/>
  <c r="CO1318" i="1"/>
  <c r="CK1318" i="1"/>
  <c r="CM1318" i="1" s="1"/>
  <c r="CN1318" i="1" s="1"/>
  <c r="CG1318" i="1"/>
  <c r="DC1318" i="1" s="1"/>
  <c r="CC1318" i="1"/>
  <c r="CE1318" i="1" s="1"/>
  <c r="CF1318" i="1" s="1"/>
  <c r="CO1317" i="1"/>
  <c r="DD1317" i="1" s="1"/>
  <c r="CN1317" i="1"/>
  <c r="CM1317" i="1"/>
  <c r="CK1317" i="1"/>
  <c r="CF1317" i="1"/>
  <c r="CE1317" i="1"/>
  <c r="CG1317" i="1" s="1"/>
  <c r="DC1317" i="1" s="1"/>
  <c r="CC1317" i="1"/>
  <c r="CK1316" i="1"/>
  <c r="CM1316" i="1" s="1"/>
  <c r="CF1316" i="1"/>
  <c r="CC1316" i="1"/>
  <c r="CE1316" i="1" s="1"/>
  <c r="CG1316" i="1" s="1"/>
  <c r="DC1316" i="1" s="1"/>
  <c r="CN1315" i="1"/>
  <c r="CM1315" i="1"/>
  <c r="CO1315" i="1" s="1"/>
  <c r="DD1315" i="1" s="1"/>
  <c r="CK1315" i="1"/>
  <c r="CC1315" i="1"/>
  <c r="CE1315" i="1" s="1"/>
  <c r="CK1314" i="1"/>
  <c r="CM1314" i="1" s="1"/>
  <c r="CN1314" i="1" s="1"/>
  <c r="CC1314" i="1"/>
  <c r="CE1314" i="1" s="1"/>
  <c r="DD1313" i="1"/>
  <c r="CM1313" i="1"/>
  <c r="CO1313" i="1" s="1"/>
  <c r="CK1313" i="1"/>
  <c r="CE1313" i="1"/>
  <c r="CG1313" i="1" s="1"/>
  <c r="DC1313" i="1" s="1"/>
  <c r="CC1313" i="1"/>
  <c r="CN1312" i="1"/>
  <c r="CK1312" i="1"/>
  <c r="CM1312" i="1" s="1"/>
  <c r="CO1312" i="1" s="1"/>
  <c r="DD1312" i="1" s="1"/>
  <c r="CG1312" i="1"/>
  <c r="DC1312" i="1" s="1"/>
  <c r="CC1312" i="1"/>
  <c r="CE1312" i="1" s="1"/>
  <c r="CF1312" i="1" s="1"/>
  <c r="CM1311" i="1"/>
  <c r="CO1311" i="1" s="1"/>
  <c r="DD1311" i="1" s="1"/>
  <c r="CK1311" i="1"/>
  <c r="CF1311" i="1"/>
  <c r="CE1311" i="1"/>
  <c r="CG1311" i="1" s="1"/>
  <c r="DC1311" i="1" s="1"/>
  <c r="CC1311" i="1"/>
  <c r="CO1310" i="1"/>
  <c r="DD1310" i="1" s="1"/>
  <c r="CM1310" i="1"/>
  <c r="CN1310" i="1" s="1"/>
  <c r="CK1310" i="1"/>
  <c r="CC1310" i="1"/>
  <c r="CE1310" i="1" s="1"/>
  <c r="CM1309" i="1"/>
  <c r="CK1309" i="1"/>
  <c r="CE1309" i="1"/>
  <c r="CG1309" i="1" s="1"/>
  <c r="DC1309" i="1" s="1"/>
  <c r="CC1309" i="1"/>
  <c r="CO1308" i="1"/>
  <c r="DD1308" i="1" s="1"/>
  <c r="CK1308" i="1"/>
  <c r="CM1308" i="1" s="1"/>
  <c r="CN1308" i="1" s="1"/>
  <c r="CE1308" i="1"/>
  <c r="CF1308" i="1" s="1"/>
  <c r="CC1308" i="1"/>
  <c r="DC1307" i="1"/>
  <c r="CM1307" i="1"/>
  <c r="CK1307" i="1"/>
  <c r="CF1307" i="1"/>
  <c r="CE1307" i="1"/>
  <c r="CG1307" i="1" s="1"/>
  <c r="CC1307" i="1"/>
  <c r="DC1306" i="1"/>
  <c r="CO1306" i="1"/>
  <c r="DD1306" i="1" s="1"/>
  <c r="CK1306" i="1"/>
  <c r="CM1306" i="1" s="1"/>
  <c r="CN1306" i="1" s="1"/>
  <c r="CG1306" i="1"/>
  <c r="CC1306" i="1"/>
  <c r="CE1306" i="1" s="1"/>
  <c r="CF1306" i="1" s="1"/>
  <c r="DD1305" i="1"/>
  <c r="CO1305" i="1"/>
  <c r="CN1305" i="1"/>
  <c r="CM1305" i="1"/>
  <c r="CK1305" i="1"/>
  <c r="CE1305" i="1"/>
  <c r="CC1305" i="1"/>
  <c r="CO1304" i="1"/>
  <c r="DD1304" i="1" s="1"/>
  <c r="CM1304" i="1"/>
  <c r="CN1304" i="1" s="1"/>
  <c r="CK1304" i="1"/>
  <c r="CG1304" i="1"/>
  <c r="DC1304" i="1" s="1"/>
  <c r="CF1304" i="1"/>
  <c r="CC1304" i="1"/>
  <c r="CE1304" i="1" s="1"/>
  <c r="DD1303" i="1"/>
  <c r="CN1303" i="1"/>
  <c r="CM1303" i="1"/>
  <c r="CO1303" i="1" s="1"/>
  <c r="CK1303" i="1"/>
  <c r="CG1303" i="1"/>
  <c r="DC1303" i="1" s="1"/>
  <c r="CE1303" i="1"/>
  <c r="CF1303" i="1" s="1"/>
  <c r="CC1303" i="1"/>
  <c r="CO1302" i="1"/>
  <c r="DD1302" i="1" s="1"/>
  <c r="CK1302" i="1"/>
  <c r="CM1302" i="1" s="1"/>
  <c r="CN1302" i="1" s="1"/>
  <c r="CG1302" i="1"/>
  <c r="DC1302" i="1" s="1"/>
  <c r="CE1302" i="1"/>
  <c r="CF1302" i="1" s="1"/>
  <c r="CC1302" i="1"/>
  <c r="DC1301" i="1"/>
  <c r="CN1301" i="1"/>
  <c r="CM1301" i="1"/>
  <c r="CO1301" i="1" s="1"/>
  <c r="DD1301" i="1" s="1"/>
  <c r="CK1301" i="1"/>
  <c r="CF1301" i="1"/>
  <c r="CE1301" i="1"/>
  <c r="CG1301" i="1" s="1"/>
  <c r="CC1301" i="1"/>
  <c r="DD1300" i="1"/>
  <c r="CO1300" i="1"/>
  <c r="CN1300" i="1"/>
  <c r="CK1300" i="1"/>
  <c r="CM1300" i="1" s="1"/>
  <c r="CC1300" i="1"/>
  <c r="CE1300" i="1" s="1"/>
  <c r="CF1300" i="1" s="1"/>
  <c r="CK1299" i="1"/>
  <c r="CM1299" i="1" s="1"/>
  <c r="CF1299" i="1"/>
  <c r="CE1299" i="1"/>
  <c r="CG1299" i="1" s="1"/>
  <c r="DC1299" i="1" s="1"/>
  <c r="CC1299" i="1"/>
  <c r="CM1298" i="1"/>
  <c r="CK1298" i="1"/>
  <c r="CF1298" i="1"/>
  <c r="CC1298" i="1"/>
  <c r="CE1298" i="1" s="1"/>
  <c r="CG1298" i="1" s="1"/>
  <c r="DC1298" i="1" s="1"/>
  <c r="CN1297" i="1"/>
  <c r="CM1297" i="1"/>
  <c r="CO1297" i="1" s="1"/>
  <c r="DD1297" i="1" s="1"/>
  <c r="CK1297" i="1"/>
  <c r="CC1297" i="1"/>
  <c r="CE1297" i="1" s="1"/>
  <c r="CK1296" i="1"/>
  <c r="CM1296" i="1" s="1"/>
  <c r="CC1296" i="1"/>
  <c r="CE1296" i="1" s="1"/>
  <c r="DD1295" i="1"/>
  <c r="DC1295" i="1"/>
  <c r="CN1295" i="1"/>
  <c r="CM1295" i="1"/>
  <c r="CO1295" i="1" s="1"/>
  <c r="CK1295" i="1"/>
  <c r="CF1295" i="1"/>
  <c r="CE1295" i="1"/>
  <c r="CG1295" i="1" s="1"/>
  <c r="CC1295" i="1"/>
  <c r="CK1294" i="1"/>
  <c r="CM1294" i="1" s="1"/>
  <c r="CO1294" i="1" s="1"/>
  <c r="DD1294" i="1" s="1"/>
  <c r="CG1294" i="1"/>
  <c r="DC1294" i="1" s="1"/>
  <c r="CC1294" i="1"/>
  <c r="CE1294" i="1" s="1"/>
  <c r="CF1294" i="1" s="1"/>
  <c r="CN1293" i="1"/>
  <c r="CM1293" i="1"/>
  <c r="CO1293" i="1" s="1"/>
  <c r="DD1293" i="1" s="1"/>
  <c r="CK1293" i="1"/>
  <c r="CF1293" i="1"/>
  <c r="CE1293" i="1"/>
  <c r="CG1293" i="1" s="1"/>
  <c r="DC1293" i="1" s="1"/>
  <c r="CC1293" i="1"/>
  <c r="CO1292" i="1"/>
  <c r="DD1292" i="1" s="1"/>
  <c r="CM1292" i="1"/>
  <c r="CN1292" i="1" s="1"/>
  <c r="CK1292" i="1"/>
  <c r="CC1292" i="1"/>
  <c r="CE1292" i="1" s="1"/>
  <c r="CM1291" i="1"/>
  <c r="CK1291" i="1"/>
  <c r="CE1291" i="1"/>
  <c r="CG1291" i="1" s="1"/>
  <c r="DC1291" i="1" s="1"/>
  <c r="CC1291" i="1"/>
  <c r="CO1290" i="1"/>
  <c r="DD1290" i="1" s="1"/>
  <c r="CK1290" i="1"/>
  <c r="CM1290" i="1" s="1"/>
  <c r="CN1290" i="1" s="1"/>
  <c r="CE1290" i="1"/>
  <c r="CC1290" i="1"/>
  <c r="DC1289" i="1"/>
  <c r="CM1289" i="1"/>
  <c r="CK1289" i="1"/>
  <c r="CF1289" i="1"/>
  <c r="CE1289" i="1"/>
  <c r="CG1289" i="1" s="1"/>
  <c r="CC1289" i="1"/>
  <c r="DC1288" i="1"/>
  <c r="CK1288" i="1"/>
  <c r="CM1288" i="1" s="1"/>
  <c r="CG1288" i="1"/>
  <c r="CC1288" i="1"/>
  <c r="CE1288" i="1" s="1"/>
  <c r="CF1288" i="1" s="1"/>
  <c r="CO1287" i="1"/>
  <c r="DD1287" i="1" s="1"/>
  <c r="CN1287" i="1"/>
  <c r="CM1287" i="1"/>
  <c r="CK1287" i="1"/>
  <c r="CE1287" i="1"/>
  <c r="CC1287" i="1"/>
  <c r="CO1286" i="1"/>
  <c r="DD1286" i="1" s="1"/>
  <c r="CM1286" i="1"/>
  <c r="CN1286" i="1" s="1"/>
  <c r="CK1286" i="1"/>
  <c r="CG1286" i="1"/>
  <c r="DC1286" i="1" s="1"/>
  <c r="CF1286" i="1"/>
  <c r="CC1286" i="1"/>
  <c r="CE1286" i="1" s="1"/>
  <c r="DD1285" i="1"/>
  <c r="CN1285" i="1"/>
  <c r="CM1285" i="1"/>
  <c r="CO1285" i="1" s="1"/>
  <c r="CK1285" i="1"/>
  <c r="CG1285" i="1"/>
  <c r="DC1285" i="1" s="1"/>
  <c r="CE1285" i="1"/>
  <c r="CF1285" i="1" s="1"/>
  <c r="CC1285" i="1"/>
  <c r="CK1284" i="1"/>
  <c r="CM1284" i="1" s="1"/>
  <c r="CG1284" i="1"/>
  <c r="DC1284" i="1" s="1"/>
  <c r="CE1284" i="1"/>
  <c r="CF1284" i="1" s="1"/>
  <c r="CC1284" i="1"/>
  <c r="DC1283" i="1"/>
  <c r="CN1283" i="1"/>
  <c r="CM1283" i="1"/>
  <c r="CO1283" i="1" s="1"/>
  <c r="DD1283" i="1" s="1"/>
  <c r="CK1283" i="1"/>
  <c r="CF1283" i="1"/>
  <c r="CE1283" i="1"/>
  <c r="CG1283" i="1" s="1"/>
  <c r="CC1283" i="1"/>
  <c r="DD1282" i="1"/>
  <c r="CO1282" i="1"/>
  <c r="CN1282" i="1"/>
  <c r="CK1282" i="1"/>
  <c r="CM1282" i="1" s="1"/>
  <c r="CC1282" i="1"/>
  <c r="CE1282" i="1" s="1"/>
  <c r="CF1282" i="1" s="1"/>
  <c r="CK1281" i="1"/>
  <c r="CM1281" i="1" s="1"/>
  <c r="CO1281" i="1" s="1"/>
  <c r="DD1281" i="1" s="1"/>
  <c r="CF1281" i="1"/>
  <c r="CE1281" i="1"/>
  <c r="CG1281" i="1" s="1"/>
  <c r="DC1281" i="1" s="1"/>
  <c r="CC1281" i="1"/>
  <c r="CM1280" i="1"/>
  <c r="CK1280" i="1"/>
  <c r="CF1280" i="1"/>
  <c r="CC1280" i="1"/>
  <c r="CE1280" i="1" s="1"/>
  <c r="CG1280" i="1" s="1"/>
  <c r="DC1280" i="1" s="1"/>
  <c r="CM1279" i="1"/>
  <c r="CO1279" i="1" s="1"/>
  <c r="DD1279" i="1" s="1"/>
  <c r="CK1279" i="1"/>
  <c r="CC1279" i="1"/>
  <c r="CE1279" i="1" s="1"/>
  <c r="CK1278" i="1"/>
  <c r="CM1278" i="1" s="1"/>
  <c r="CC1278" i="1"/>
  <c r="CE1278" i="1" s="1"/>
  <c r="CF1278" i="1" s="1"/>
  <c r="DD1277" i="1"/>
  <c r="DC1277" i="1"/>
  <c r="CN1277" i="1"/>
  <c r="CM1277" i="1"/>
  <c r="CO1277" i="1" s="1"/>
  <c r="CK1277" i="1"/>
  <c r="CF1277" i="1"/>
  <c r="CE1277" i="1"/>
  <c r="CG1277" i="1" s="1"/>
  <c r="CC1277" i="1"/>
  <c r="CK1276" i="1"/>
  <c r="CM1276" i="1" s="1"/>
  <c r="CO1276" i="1" s="1"/>
  <c r="DD1276" i="1" s="1"/>
  <c r="CG1276" i="1"/>
  <c r="DC1276" i="1" s="1"/>
  <c r="CF1276" i="1"/>
  <c r="CC1276" i="1"/>
  <c r="CE1276" i="1" s="1"/>
  <c r="CK1275" i="1"/>
  <c r="CM1275" i="1" s="1"/>
  <c r="CO1275" i="1" s="1"/>
  <c r="DD1275" i="1" s="1"/>
  <c r="CC1275" i="1"/>
  <c r="CE1275" i="1" s="1"/>
  <c r="CG1275" i="1" s="1"/>
  <c r="DC1275" i="1" s="1"/>
  <c r="CO1274" i="1"/>
  <c r="DD1274" i="1" s="1"/>
  <c r="CM1274" i="1"/>
  <c r="CN1274" i="1" s="1"/>
  <c r="CK1274" i="1"/>
  <c r="CC1274" i="1"/>
  <c r="CE1274" i="1" s="1"/>
  <c r="CG1274" i="1" s="1"/>
  <c r="DC1274" i="1" s="1"/>
  <c r="DC1273" i="1"/>
  <c r="CK1273" i="1"/>
  <c r="CM1273" i="1" s="1"/>
  <c r="CO1273" i="1" s="1"/>
  <c r="DD1273" i="1" s="1"/>
  <c r="CG1273" i="1"/>
  <c r="CF1273" i="1"/>
  <c r="CE1273" i="1"/>
  <c r="CC1273" i="1"/>
  <c r="CO1272" i="1"/>
  <c r="DD1272" i="1" s="1"/>
  <c r="CN1272" i="1"/>
  <c r="CK1272" i="1"/>
  <c r="CM1272" i="1" s="1"/>
  <c r="CC1272" i="1"/>
  <c r="CE1272" i="1" s="1"/>
  <c r="CG1272" i="1" s="1"/>
  <c r="DC1272" i="1" s="1"/>
  <c r="DD1271" i="1"/>
  <c r="DC1271" i="1"/>
  <c r="CN1271" i="1"/>
  <c r="CM1271" i="1"/>
  <c r="CO1271" i="1" s="1"/>
  <c r="CK1271" i="1"/>
  <c r="CF1271" i="1"/>
  <c r="CE1271" i="1"/>
  <c r="CG1271" i="1" s="1"/>
  <c r="CC1271" i="1"/>
  <c r="DC1270" i="1"/>
  <c r="CK1270" i="1"/>
  <c r="CM1270" i="1" s="1"/>
  <c r="CO1270" i="1" s="1"/>
  <c r="DD1270" i="1" s="1"/>
  <c r="CG1270" i="1"/>
  <c r="CF1270" i="1"/>
  <c r="CC1270" i="1"/>
  <c r="CE1270" i="1" s="1"/>
  <c r="CM1269" i="1"/>
  <c r="CN1269" i="1" s="1"/>
  <c r="CK1269" i="1"/>
  <c r="CC1269" i="1"/>
  <c r="CE1269" i="1" s="1"/>
  <c r="DC1268" i="1"/>
  <c r="CK1268" i="1"/>
  <c r="CM1268" i="1" s="1"/>
  <c r="CG1268" i="1"/>
  <c r="CC1268" i="1"/>
  <c r="CE1268" i="1" s="1"/>
  <c r="CF1268" i="1" s="1"/>
  <c r="CK1267" i="1"/>
  <c r="CM1267" i="1" s="1"/>
  <c r="CC1267" i="1"/>
  <c r="CE1267" i="1" s="1"/>
  <c r="CK1266" i="1"/>
  <c r="CM1266" i="1" s="1"/>
  <c r="CO1266" i="1" s="1"/>
  <c r="DD1266" i="1" s="1"/>
  <c r="CE1266" i="1"/>
  <c r="CG1266" i="1" s="1"/>
  <c r="DC1266" i="1" s="1"/>
  <c r="CC1266" i="1"/>
  <c r="CK1265" i="1"/>
  <c r="CM1265" i="1" s="1"/>
  <c r="CE1265" i="1"/>
  <c r="CC1265" i="1"/>
  <c r="CO1264" i="1"/>
  <c r="DD1264" i="1" s="1"/>
  <c r="CN1264" i="1"/>
  <c r="CK1264" i="1"/>
  <c r="CM1264" i="1" s="1"/>
  <c r="CC1264" i="1"/>
  <c r="CE1264" i="1" s="1"/>
  <c r="CO1263" i="1"/>
  <c r="DD1263" i="1" s="1"/>
  <c r="CN1263" i="1"/>
  <c r="CK1263" i="1"/>
  <c r="CM1263" i="1" s="1"/>
  <c r="CE1263" i="1"/>
  <c r="CG1263" i="1" s="1"/>
  <c r="DC1263" i="1" s="1"/>
  <c r="CC1263" i="1"/>
  <c r="CM1262" i="1"/>
  <c r="CO1262" i="1" s="1"/>
  <c r="DD1262" i="1" s="1"/>
  <c r="CK1262" i="1"/>
  <c r="CG1262" i="1"/>
  <c r="DC1262" i="1" s="1"/>
  <c r="CF1262" i="1"/>
  <c r="CC1262" i="1"/>
  <c r="CE1262" i="1" s="1"/>
  <c r="DD1261" i="1"/>
  <c r="DC1261" i="1"/>
  <c r="CN1261" i="1"/>
  <c r="CM1261" i="1"/>
  <c r="CO1261" i="1" s="1"/>
  <c r="CK1261" i="1"/>
  <c r="CE1261" i="1"/>
  <c r="CG1261" i="1" s="1"/>
  <c r="CC1261" i="1"/>
  <c r="CK1260" i="1"/>
  <c r="CM1260" i="1" s="1"/>
  <c r="CN1260" i="1" s="1"/>
  <c r="CG1260" i="1"/>
  <c r="DC1260" i="1" s="1"/>
  <c r="CF1260" i="1"/>
  <c r="CE1260" i="1"/>
  <c r="CC1260" i="1"/>
  <c r="CN1259" i="1"/>
  <c r="CK1259" i="1"/>
  <c r="CM1259" i="1" s="1"/>
  <c r="CO1259" i="1" s="1"/>
  <c r="DD1259" i="1" s="1"/>
  <c r="CC1259" i="1"/>
  <c r="CE1259" i="1" s="1"/>
  <c r="CG1259" i="1" s="1"/>
  <c r="DC1259" i="1" s="1"/>
  <c r="DD1258" i="1"/>
  <c r="CO1258" i="1"/>
  <c r="CN1258" i="1"/>
  <c r="CK1258" i="1"/>
  <c r="CM1258" i="1" s="1"/>
  <c r="CG1258" i="1"/>
  <c r="DC1258" i="1" s="1"/>
  <c r="CF1258" i="1"/>
  <c r="CC1258" i="1"/>
  <c r="CE1258" i="1" s="1"/>
  <c r="DC1257" i="1"/>
  <c r="CM1257" i="1"/>
  <c r="CO1257" i="1" s="1"/>
  <c r="DD1257" i="1" s="1"/>
  <c r="CK1257" i="1"/>
  <c r="CF1257" i="1"/>
  <c r="CE1257" i="1"/>
  <c r="CG1257" i="1" s="1"/>
  <c r="CC1257" i="1"/>
  <c r="DC1256" i="1"/>
  <c r="CK1256" i="1"/>
  <c r="CM1256" i="1" s="1"/>
  <c r="CN1256" i="1" s="1"/>
  <c r="CF1256" i="1"/>
  <c r="CC1256" i="1"/>
  <c r="CE1256" i="1" s="1"/>
  <c r="CG1256" i="1" s="1"/>
  <c r="CK1255" i="1"/>
  <c r="CM1255" i="1" s="1"/>
  <c r="CC1255" i="1"/>
  <c r="CE1255" i="1" s="1"/>
  <c r="CO1254" i="1"/>
  <c r="DD1254" i="1" s="1"/>
  <c r="CK1254" i="1"/>
  <c r="CM1254" i="1" s="1"/>
  <c r="CN1254" i="1" s="1"/>
  <c r="CC1254" i="1"/>
  <c r="CE1254" i="1" s="1"/>
  <c r="CN1253" i="1"/>
  <c r="CM1253" i="1"/>
  <c r="CO1253" i="1" s="1"/>
  <c r="DD1253" i="1" s="1"/>
  <c r="CK1253" i="1"/>
  <c r="CF1253" i="1"/>
  <c r="CE1253" i="1"/>
  <c r="CG1253" i="1" s="1"/>
  <c r="DC1253" i="1" s="1"/>
  <c r="CC1253" i="1"/>
  <c r="CK1252" i="1"/>
  <c r="CM1252" i="1" s="1"/>
  <c r="CC1252" i="1"/>
  <c r="CE1252" i="1" s="1"/>
  <c r="CG1252" i="1" s="1"/>
  <c r="DC1252" i="1" s="1"/>
  <c r="CO1251" i="1"/>
  <c r="DD1251" i="1" s="1"/>
  <c r="CN1251" i="1"/>
  <c r="CM1251" i="1"/>
  <c r="CK1251" i="1"/>
  <c r="CE1251" i="1"/>
  <c r="CC1251" i="1"/>
  <c r="CK1250" i="1"/>
  <c r="CM1250" i="1" s="1"/>
  <c r="CG1250" i="1"/>
  <c r="DC1250" i="1" s="1"/>
  <c r="CF1250" i="1"/>
  <c r="CC1250" i="1"/>
  <c r="CE1250" i="1" s="1"/>
  <c r="CM1249" i="1"/>
  <c r="CO1249" i="1" s="1"/>
  <c r="DD1249" i="1" s="1"/>
  <c r="CK1249" i="1"/>
  <c r="CG1249" i="1"/>
  <c r="DC1249" i="1" s="1"/>
  <c r="CF1249" i="1"/>
  <c r="CC1249" i="1"/>
  <c r="CE1249" i="1" s="1"/>
  <c r="DC1248" i="1"/>
  <c r="CO1248" i="1"/>
  <c r="DD1248" i="1" s="1"/>
  <c r="CN1248" i="1"/>
  <c r="CK1248" i="1"/>
  <c r="CM1248" i="1" s="1"/>
  <c r="CF1248" i="1"/>
  <c r="CE1248" i="1"/>
  <c r="CG1248" i="1" s="1"/>
  <c r="CC1248" i="1"/>
  <c r="DC1247" i="1"/>
  <c r="CK1247" i="1"/>
  <c r="CM1247" i="1" s="1"/>
  <c r="CF1247" i="1"/>
  <c r="CE1247" i="1"/>
  <c r="CG1247" i="1" s="1"/>
  <c r="CC1247" i="1"/>
  <c r="CO1246" i="1"/>
  <c r="DD1246" i="1" s="1"/>
  <c r="CK1246" i="1"/>
  <c r="CM1246" i="1" s="1"/>
  <c r="CN1246" i="1" s="1"/>
  <c r="CC1246" i="1"/>
  <c r="CE1246" i="1" s="1"/>
  <c r="CF1246" i="1" s="1"/>
  <c r="CK1245" i="1"/>
  <c r="CM1245" i="1" s="1"/>
  <c r="CF1245" i="1"/>
  <c r="CC1245" i="1"/>
  <c r="CE1245" i="1" s="1"/>
  <c r="CG1245" i="1" s="1"/>
  <c r="DC1245" i="1" s="1"/>
  <c r="DC1244" i="1"/>
  <c r="CM1244" i="1"/>
  <c r="CK1244" i="1"/>
  <c r="CG1244" i="1"/>
  <c r="CF1244" i="1"/>
  <c r="CC1244" i="1"/>
  <c r="CE1244" i="1" s="1"/>
  <c r="CK1243" i="1"/>
  <c r="CM1243" i="1" s="1"/>
  <c r="CC1243" i="1"/>
  <c r="CE1243" i="1" s="1"/>
  <c r="CK1242" i="1"/>
  <c r="CM1242" i="1" s="1"/>
  <c r="CE1242" i="1"/>
  <c r="CF1242" i="1" s="1"/>
  <c r="CC1242" i="1"/>
  <c r="CN1241" i="1"/>
  <c r="CM1241" i="1"/>
  <c r="CO1241" i="1" s="1"/>
  <c r="DD1241" i="1" s="1"/>
  <c r="CK1241" i="1"/>
  <c r="CC1241" i="1"/>
  <c r="CE1241" i="1" s="1"/>
  <c r="DD1240" i="1"/>
  <c r="CO1240" i="1"/>
  <c r="CN1240" i="1"/>
  <c r="CK1240" i="1"/>
  <c r="CM1240" i="1" s="1"/>
  <c r="CG1240" i="1"/>
  <c r="DC1240" i="1" s="1"/>
  <c r="CF1240" i="1"/>
  <c r="CC1240" i="1"/>
  <c r="CE1240" i="1" s="1"/>
  <c r="CM1239" i="1"/>
  <c r="CO1239" i="1" s="1"/>
  <c r="DD1239" i="1" s="1"/>
  <c r="CK1239" i="1"/>
  <c r="CE1239" i="1"/>
  <c r="CG1239" i="1" s="1"/>
  <c r="DC1239" i="1" s="1"/>
  <c r="CC1239" i="1"/>
  <c r="CO1238" i="1"/>
  <c r="DD1238" i="1" s="1"/>
  <c r="CN1238" i="1"/>
  <c r="CM1238" i="1"/>
  <c r="CK1238" i="1"/>
  <c r="CC1238" i="1"/>
  <c r="CE1238" i="1" s="1"/>
  <c r="CG1238" i="1" s="1"/>
  <c r="DC1238" i="1" s="1"/>
  <c r="CK1237" i="1"/>
  <c r="CM1237" i="1" s="1"/>
  <c r="CO1237" i="1" s="1"/>
  <c r="DD1237" i="1" s="1"/>
  <c r="CG1237" i="1"/>
  <c r="DC1237" i="1" s="1"/>
  <c r="CF1237" i="1"/>
  <c r="CE1237" i="1"/>
  <c r="CC1237" i="1"/>
  <c r="CO1236" i="1"/>
  <c r="DD1236" i="1" s="1"/>
  <c r="CN1236" i="1"/>
  <c r="CK1236" i="1"/>
  <c r="CM1236" i="1" s="1"/>
  <c r="CC1236" i="1"/>
  <c r="CE1236" i="1" s="1"/>
  <c r="CG1236" i="1" s="1"/>
  <c r="DC1236" i="1" s="1"/>
  <c r="DD1235" i="1"/>
  <c r="CN1235" i="1"/>
  <c r="CM1235" i="1"/>
  <c r="CO1235" i="1" s="1"/>
  <c r="CK1235" i="1"/>
  <c r="CE1235" i="1"/>
  <c r="CC1235" i="1"/>
  <c r="DD1234" i="1"/>
  <c r="CK1234" i="1"/>
  <c r="CM1234" i="1" s="1"/>
  <c r="CO1234" i="1" s="1"/>
  <c r="CG1234" i="1"/>
  <c r="DC1234" i="1" s="1"/>
  <c r="CF1234" i="1"/>
  <c r="CC1234" i="1"/>
  <c r="CE1234" i="1" s="1"/>
  <c r="CK1233" i="1"/>
  <c r="CM1233" i="1" s="1"/>
  <c r="CC1233" i="1"/>
  <c r="CE1233" i="1" s="1"/>
  <c r="CK1232" i="1"/>
  <c r="CM1232" i="1" s="1"/>
  <c r="CG1232" i="1"/>
  <c r="DC1232" i="1" s="1"/>
  <c r="CC1232" i="1"/>
  <c r="CE1232" i="1" s="1"/>
  <c r="CF1232" i="1" s="1"/>
  <c r="DD1231" i="1"/>
  <c r="CN1231" i="1"/>
  <c r="CM1231" i="1"/>
  <c r="CO1231" i="1" s="1"/>
  <c r="CK1231" i="1"/>
  <c r="CC1231" i="1"/>
  <c r="CE1231" i="1" s="1"/>
  <c r="CN1230" i="1"/>
  <c r="CK1230" i="1"/>
  <c r="CM1230" i="1" s="1"/>
  <c r="CO1230" i="1" s="1"/>
  <c r="DD1230" i="1" s="1"/>
  <c r="CC1230" i="1"/>
  <c r="CE1230" i="1" s="1"/>
  <c r="CK1229" i="1"/>
  <c r="CM1229" i="1" s="1"/>
  <c r="CE1229" i="1"/>
  <c r="CC1229" i="1"/>
  <c r="CO1228" i="1"/>
  <c r="DD1228" i="1" s="1"/>
  <c r="CN1228" i="1"/>
  <c r="CK1228" i="1"/>
  <c r="CM1228" i="1" s="1"/>
  <c r="CC1228" i="1"/>
  <c r="CE1228" i="1" s="1"/>
  <c r="CN1227" i="1"/>
  <c r="CK1227" i="1"/>
  <c r="CM1227" i="1" s="1"/>
  <c r="CO1227" i="1" s="1"/>
  <c r="DD1227" i="1" s="1"/>
  <c r="CE1227" i="1"/>
  <c r="CG1227" i="1" s="1"/>
  <c r="DC1227" i="1" s="1"/>
  <c r="CC1227" i="1"/>
  <c r="CM1226" i="1"/>
  <c r="CK1226" i="1"/>
  <c r="CG1226" i="1"/>
  <c r="DC1226" i="1" s="1"/>
  <c r="CF1226" i="1"/>
  <c r="CC1226" i="1"/>
  <c r="CE1226" i="1" s="1"/>
  <c r="DC1225" i="1"/>
  <c r="CN1225" i="1"/>
  <c r="CM1225" i="1"/>
  <c r="CO1225" i="1" s="1"/>
  <c r="DD1225" i="1" s="1"/>
  <c r="CK1225" i="1"/>
  <c r="CF1225" i="1"/>
  <c r="CE1225" i="1"/>
  <c r="CG1225" i="1" s="1"/>
  <c r="CC1225" i="1"/>
  <c r="CK1224" i="1"/>
  <c r="CM1224" i="1" s="1"/>
  <c r="CN1224" i="1" s="1"/>
  <c r="CE1224" i="1"/>
  <c r="CG1224" i="1" s="1"/>
  <c r="DC1224" i="1" s="1"/>
  <c r="CC1224" i="1"/>
  <c r="CN1223" i="1"/>
  <c r="CK1223" i="1"/>
  <c r="CM1223" i="1" s="1"/>
  <c r="CO1223" i="1" s="1"/>
  <c r="DD1223" i="1" s="1"/>
  <c r="CC1223" i="1"/>
  <c r="CE1223" i="1" s="1"/>
  <c r="DC1222" i="1"/>
  <c r="CO1222" i="1"/>
  <c r="DD1222" i="1" s="1"/>
  <c r="CN1222" i="1"/>
  <c r="CK1222" i="1"/>
  <c r="CM1222" i="1" s="1"/>
  <c r="CG1222" i="1"/>
  <c r="CF1222" i="1"/>
  <c r="CC1222" i="1"/>
  <c r="CE1222" i="1" s="1"/>
  <c r="DC1221" i="1"/>
  <c r="CM1221" i="1"/>
  <c r="CK1221" i="1"/>
  <c r="CF1221" i="1"/>
  <c r="CE1221" i="1"/>
  <c r="CG1221" i="1" s="1"/>
  <c r="CC1221" i="1"/>
  <c r="CK1220" i="1"/>
  <c r="CM1220" i="1" s="1"/>
  <c r="CF1220" i="1"/>
  <c r="CC1220" i="1"/>
  <c r="CE1220" i="1" s="1"/>
  <c r="CG1220" i="1" s="1"/>
  <c r="DC1220" i="1" s="1"/>
  <c r="CK1219" i="1"/>
  <c r="CM1219" i="1" s="1"/>
  <c r="CG1219" i="1"/>
  <c r="DC1219" i="1" s="1"/>
  <c r="CE1219" i="1"/>
  <c r="CF1219" i="1" s="1"/>
  <c r="CC1219" i="1"/>
  <c r="CN1218" i="1"/>
  <c r="CK1218" i="1"/>
  <c r="CM1218" i="1" s="1"/>
  <c r="CO1218" i="1" s="1"/>
  <c r="DD1218" i="1" s="1"/>
  <c r="CC1218" i="1"/>
  <c r="CE1218" i="1" s="1"/>
  <c r="CM1217" i="1"/>
  <c r="CK1217" i="1"/>
  <c r="CE1217" i="1"/>
  <c r="CG1217" i="1" s="1"/>
  <c r="DC1217" i="1" s="1"/>
  <c r="CC1217" i="1"/>
  <c r="CN1216" i="1"/>
  <c r="CK1216" i="1"/>
  <c r="CM1216" i="1" s="1"/>
  <c r="CO1216" i="1" s="1"/>
  <c r="DD1216" i="1" s="1"/>
  <c r="CC1216" i="1"/>
  <c r="CE1216" i="1" s="1"/>
  <c r="CN1215" i="1"/>
  <c r="CM1215" i="1"/>
  <c r="CO1215" i="1" s="1"/>
  <c r="DD1215" i="1" s="1"/>
  <c r="CK1215" i="1"/>
  <c r="CE1215" i="1"/>
  <c r="CC1215" i="1"/>
  <c r="CN1214" i="1"/>
  <c r="CK1214" i="1"/>
  <c r="CM1214" i="1" s="1"/>
  <c r="CO1214" i="1" s="1"/>
  <c r="DD1214" i="1" s="1"/>
  <c r="CG1214" i="1"/>
  <c r="DC1214" i="1" s="1"/>
  <c r="CF1214" i="1"/>
  <c r="CC1214" i="1"/>
  <c r="CE1214" i="1" s="1"/>
  <c r="CM1213" i="1"/>
  <c r="CK1213" i="1"/>
  <c r="CG1213" i="1"/>
  <c r="DC1213" i="1" s="1"/>
  <c r="CF1213" i="1"/>
  <c r="CC1213" i="1"/>
  <c r="CE1213" i="1" s="1"/>
  <c r="CO1212" i="1"/>
  <c r="DD1212" i="1" s="1"/>
  <c r="CN1212" i="1"/>
  <c r="CK1212" i="1"/>
  <c r="CM1212" i="1" s="1"/>
  <c r="CF1212" i="1"/>
  <c r="CE1212" i="1"/>
  <c r="CG1212" i="1" s="1"/>
  <c r="DC1212" i="1" s="1"/>
  <c r="CC1212" i="1"/>
  <c r="DC1211" i="1"/>
  <c r="CM1211" i="1"/>
  <c r="CK1211" i="1"/>
  <c r="CE1211" i="1"/>
  <c r="CG1211" i="1" s="1"/>
  <c r="CC1211" i="1"/>
  <c r="CO1210" i="1"/>
  <c r="DD1210" i="1" s="1"/>
  <c r="CN1210" i="1"/>
  <c r="CK1210" i="1"/>
  <c r="CM1210" i="1" s="1"/>
  <c r="CC1210" i="1"/>
  <c r="CE1210" i="1" s="1"/>
  <c r="DC1209" i="1"/>
  <c r="CO1209" i="1"/>
  <c r="DD1209" i="1" s="1"/>
  <c r="CK1209" i="1"/>
  <c r="CM1209" i="1" s="1"/>
  <c r="CN1209" i="1" s="1"/>
  <c r="CE1209" i="1"/>
  <c r="CG1209" i="1" s="1"/>
  <c r="CC1209" i="1"/>
  <c r="CN1208" i="1"/>
  <c r="CM1208" i="1"/>
  <c r="CO1208" i="1" s="1"/>
  <c r="DD1208" i="1" s="1"/>
  <c r="CK1208" i="1"/>
  <c r="CG1208" i="1"/>
  <c r="DC1208" i="1" s="1"/>
  <c r="CF1208" i="1"/>
  <c r="CC1208" i="1"/>
  <c r="CE1208" i="1" s="1"/>
  <c r="CM1207" i="1"/>
  <c r="CK1207" i="1"/>
  <c r="CE1207" i="1"/>
  <c r="CC1207" i="1"/>
  <c r="CN1206" i="1"/>
  <c r="CK1206" i="1"/>
  <c r="CM1206" i="1" s="1"/>
  <c r="CO1206" i="1" s="1"/>
  <c r="DD1206" i="1" s="1"/>
  <c r="CG1206" i="1"/>
  <c r="DC1206" i="1" s="1"/>
  <c r="CF1206" i="1"/>
  <c r="CE1206" i="1"/>
  <c r="CC1206" i="1"/>
  <c r="DD1205" i="1"/>
  <c r="CO1205" i="1"/>
  <c r="CN1205" i="1"/>
  <c r="CM1205" i="1"/>
  <c r="CK1205" i="1"/>
  <c r="CF1205" i="1"/>
  <c r="CE1205" i="1"/>
  <c r="CG1205" i="1" s="1"/>
  <c r="DC1205" i="1" s="1"/>
  <c r="CC1205" i="1"/>
  <c r="CM1204" i="1"/>
  <c r="CK1204" i="1"/>
  <c r="CG1204" i="1"/>
  <c r="DC1204" i="1" s="1"/>
  <c r="CF1204" i="1"/>
  <c r="CC1204" i="1"/>
  <c r="CE1204" i="1" s="1"/>
  <c r="CN1203" i="1"/>
  <c r="CM1203" i="1"/>
  <c r="CO1203" i="1" s="1"/>
  <c r="DD1203" i="1" s="1"/>
  <c r="CK1203" i="1"/>
  <c r="CC1203" i="1"/>
  <c r="CE1203" i="1" s="1"/>
  <c r="CG1203" i="1" s="1"/>
  <c r="DC1203" i="1" s="1"/>
  <c r="CN1202" i="1"/>
  <c r="CM1202" i="1"/>
  <c r="CO1202" i="1" s="1"/>
  <c r="DD1202" i="1" s="1"/>
  <c r="CK1202" i="1"/>
  <c r="CG1202" i="1"/>
  <c r="DC1202" i="1" s="1"/>
  <c r="CF1202" i="1"/>
  <c r="CC1202" i="1"/>
  <c r="CE1202" i="1" s="1"/>
  <c r="DD1201" i="1"/>
  <c r="CN1201" i="1"/>
  <c r="CM1201" i="1"/>
  <c r="CO1201" i="1" s="1"/>
  <c r="CK1201" i="1"/>
  <c r="CG1201" i="1"/>
  <c r="DC1201" i="1" s="1"/>
  <c r="CF1201" i="1"/>
  <c r="CE1201" i="1"/>
  <c r="CC1201" i="1"/>
  <c r="DD1200" i="1"/>
  <c r="CO1200" i="1"/>
  <c r="CN1200" i="1"/>
  <c r="CK1200" i="1"/>
  <c r="CM1200" i="1" s="1"/>
  <c r="CC1200" i="1"/>
  <c r="CE1200" i="1" s="1"/>
  <c r="CF1200" i="1" s="1"/>
  <c r="DD1199" i="1"/>
  <c r="CO1199" i="1"/>
  <c r="CN1199" i="1"/>
  <c r="CK1199" i="1"/>
  <c r="CM1199" i="1" s="1"/>
  <c r="CE1199" i="1"/>
  <c r="CC1199" i="1"/>
  <c r="CN1198" i="1"/>
  <c r="CK1198" i="1"/>
  <c r="CM1198" i="1" s="1"/>
  <c r="CO1198" i="1" s="1"/>
  <c r="DD1198" i="1" s="1"/>
  <c r="CG1198" i="1"/>
  <c r="DC1198" i="1" s="1"/>
  <c r="CC1198" i="1"/>
  <c r="CE1198" i="1" s="1"/>
  <c r="CF1198" i="1" s="1"/>
  <c r="DD1197" i="1"/>
  <c r="CO1197" i="1"/>
  <c r="CK1197" i="1"/>
  <c r="CM1197" i="1" s="1"/>
  <c r="CN1197" i="1" s="1"/>
  <c r="CF1197" i="1"/>
  <c r="CE1197" i="1"/>
  <c r="CG1197" i="1" s="1"/>
  <c r="DC1197" i="1" s="1"/>
  <c r="CC1197" i="1"/>
  <c r="CM1196" i="1"/>
  <c r="CK1196" i="1"/>
  <c r="CC1196" i="1"/>
  <c r="CE1196" i="1" s="1"/>
  <c r="CK1195" i="1"/>
  <c r="CM1195" i="1" s="1"/>
  <c r="CO1195" i="1" s="1"/>
  <c r="DD1195" i="1" s="1"/>
  <c r="CG1195" i="1"/>
  <c r="DC1195" i="1" s="1"/>
  <c r="CF1195" i="1"/>
  <c r="CE1195" i="1"/>
  <c r="CC1195" i="1"/>
  <c r="CK1194" i="1"/>
  <c r="CM1194" i="1" s="1"/>
  <c r="CC1194" i="1"/>
  <c r="CE1194" i="1" s="1"/>
  <c r="CM1193" i="1"/>
  <c r="CK1193" i="1"/>
  <c r="CE1193" i="1"/>
  <c r="CC1193" i="1"/>
  <c r="CO1192" i="1"/>
  <c r="DD1192" i="1" s="1"/>
  <c r="CN1192" i="1"/>
  <c r="CM1192" i="1"/>
  <c r="CK1192" i="1"/>
  <c r="CC1192" i="1"/>
  <c r="CE1192" i="1" s="1"/>
  <c r="CG1192" i="1" s="1"/>
  <c r="DC1192" i="1" s="1"/>
  <c r="CM1191" i="1"/>
  <c r="CK1191" i="1"/>
  <c r="CG1191" i="1"/>
  <c r="DC1191" i="1" s="1"/>
  <c r="CF1191" i="1"/>
  <c r="CE1191" i="1"/>
  <c r="CC1191" i="1"/>
  <c r="CN1190" i="1"/>
  <c r="CM1190" i="1"/>
  <c r="CO1190" i="1" s="1"/>
  <c r="DD1190" i="1" s="1"/>
  <c r="CK1190" i="1"/>
  <c r="CE1190" i="1"/>
  <c r="CC1190" i="1"/>
  <c r="CM1189" i="1"/>
  <c r="CK1189" i="1"/>
  <c r="CE1189" i="1"/>
  <c r="CC1189" i="1"/>
  <c r="DD1188" i="1"/>
  <c r="CO1188" i="1"/>
  <c r="CN1188" i="1"/>
  <c r="CM1188" i="1"/>
  <c r="CK1188" i="1"/>
  <c r="CG1188" i="1"/>
  <c r="DC1188" i="1" s="1"/>
  <c r="CC1188" i="1"/>
  <c r="CE1188" i="1" s="1"/>
  <c r="CF1188" i="1" s="1"/>
  <c r="CK1187" i="1"/>
  <c r="CM1187" i="1" s="1"/>
  <c r="CC1187" i="1"/>
  <c r="CE1187" i="1" s="1"/>
  <c r="CM1186" i="1"/>
  <c r="CO1186" i="1" s="1"/>
  <c r="DD1186" i="1" s="1"/>
  <c r="CK1186" i="1"/>
  <c r="CG1186" i="1"/>
  <c r="DC1186" i="1" s="1"/>
  <c r="CF1186" i="1"/>
  <c r="CE1186" i="1"/>
  <c r="CC1186" i="1"/>
  <c r="CK1185" i="1"/>
  <c r="CM1185" i="1" s="1"/>
  <c r="CN1185" i="1" s="1"/>
  <c r="CG1185" i="1"/>
  <c r="DC1185" i="1" s="1"/>
  <c r="CF1185" i="1"/>
  <c r="CE1185" i="1"/>
  <c r="CC1185" i="1"/>
  <c r="CN1184" i="1"/>
  <c r="CK1184" i="1"/>
  <c r="CM1184" i="1" s="1"/>
  <c r="CO1184" i="1" s="1"/>
  <c r="DD1184" i="1" s="1"/>
  <c r="CC1184" i="1"/>
  <c r="CE1184" i="1" s="1"/>
  <c r="CF1184" i="1" s="1"/>
  <c r="CM1183" i="1"/>
  <c r="CK1183" i="1"/>
  <c r="CC1183" i="1"/>
  <c r="CE1183" i="1" s="1"/>
  <c r="CG1183" i="1" s="1"/>
  <c r="DC1183" i="1" s="1"/>
  <c r="DD1182" i="1"/>
  <c r="CO1182" i="1"/>
  <c r="CN1182" i="1"/>
  <c r="CM1182" i="1"/>
  <c r="CK1182" i="1"/>
  <c r="CG1182" i="1"/>
  <c r="DC1182" i="1" s="1"/>
  <c r="CC1182" i="1"/>
  <c r="CE1182" i="1" s="1"/>
  <c r="CF1182" i="1" s="1"/>
  <c r="CK1181" i="1"/>
  <c r="CM1181" i="1" s="1"/>
  <c r="CN1181" i="1" s="1"/>
  <c r="CC1181" i="1"/>
  <c r="CE1181" i="1" s="1"/>
  <c r="CK1180" i="1"/>
  <c r="CM1180" i="1" s="1"/>
  <c r="CO1180" i="1" s="1"/>
  <c r="DD1180" i="1" s="1"/>
  <c r="CG1180" i="1"/>
  <c r="DC1180" i="1" s="1"/>
  <c r="CF1180" i="1"/>
  <c r="CE1180" i="1"/>
  <c r="CC1180" i="1"/>
  <c r="CK1179" i="1"/>
  <c r="CM1179" i="1" s="1"/>
  <c r="CF1179" i="1"/>
  <c r="CE1179" i="1"/>
  <c r="CG1179" i="1" s="1"/>
  <c r="DC1179" i="1" s="1"/>
  <c r="CC1179" i="1"/>
  <c r="CK1178" i="1"/>
  <c r="CM1178" i="1" s="1"/>
  <c r="CE1178" i="1"/>
  <c r="CC1178" i="1"/>
  <c r="CK1177" i="1"/>
  <c r="CM1177" i="1" s="1"/>
  <c r="CG1177" i="1"/>
  <c r="DC1177" i="1" s="1"/>
  <c r="CF1177" i="1"/>
  <c r="CE1177" i="1"/>
  <c r="CC1177" i="1"/>
  <c r="CM1176" i="1"/>
  <c r="CO1176" i="1" s="1"/>
  <c r="DD1176" i="1" s="1"/>
  <c r="CK1176" i="1"/>
  <c r="CC1176" i="1"/>
  <c r="CE1176" i="1" s="1"/>
  <c r="DD1175" i="1"/>
  <c r="CN1175" i="1"/>
  <c r="CK1175" i="1"/>
  <c r="CM1175" i="1" s="1"/>
  <c r="CO1175" i="1" s="1"/>
  <c r="CG1175" i="1"/>
  <c r="DC1175" i="1" s="1"/>
  <c r="CE1175" i="1"/>
  <c r="CF1175" i="1" s="1"/>
  <c r="CC1175" i="1"/>
  <c r="CO1174" i="1"/>
  <c r="DD1174" i="1" s="1"/>
  <c r="CN1174" i="1"/>
  <c r="CK1174" i="1"/>
  <c r="CM1174" i="1" s="1"/>
  <c r="CE1174" i="1"/>
  <c r="CC1174" i="1"/>
  <c r="CM1173" i="1"/>
  <c r="CO1173" i="1" s="1"/>
  <c r="DD1173" i="1" s="1"/>
  <c r="CK1173" i="1"/>
  <c r="CE1173" i="1"/>
  <c r="CC1173" i="1"/>
  <c r="DD1172" i="1"/>
  <c r="CO1172" i="1"/>
  <c r="CK1172" i="1"/>
  <c r="CM1172" i="1" s="1"/>
  <c r="CN1172" i="1" s="1"/>
  <c r="CF1172" i="1"/>
  <c r="CE1172" i="1"/>
  <c r="CG1172" i="1" s="1"/>
  <c r="DC1172" i="1" s="1"/>
  <c r="CC1172" i="1"/>
  <c r="CM1171" i="1"/>
  <c r="CK1171" i="1"/>
  <c r="CC1171" i="1"/>
  <c r="CE1171" i="1" s="1"/>
  <c r="CM1170" i="1"/>
  <c r="CK1170" i="1"/>
  <c r="CG1170" i="1"/>
  <c r="DC1170" i="1" s="1"/>
  <c r="CF1170" i="1"/>
  <c r="CE1170" i="1"/>
  <c r="CC1170" i="1"/>
  <c r="CN1169" i="1"/>
  <c r="CK1169" i="1"/>
  <c r="CM1169" i="1" s="1"/>
  <c r="CO1169" i="1" s="1"/>
  <c r="DD1169" i="1" s="1"/>
  <c r="CG1169" i="1"/>
  <c r="DC1169" i="1" s="1"/>
  <c r="CC1169" i="1"/>
  <c r="CE1169" i="1" s="1"/>
  <c r="CF1169" i="1" s="1"/>
  <c r="CM1168" i="1"/>
  <c r="CO1168" i="1" s="1"/>
  <c r="DD1168" i="1" s="1"/>
  <c r="CK1168" i="1"/>
  <c r="CG1168" i="1"/>
  <c r="DC1168" i="1" s="1"/>
  <c r="CE1168" i="1"/>
  <c r="CF1168" i="1" s="1"/>
  <c r="CC1168" i="1"/>
  <c r="CO1167" i="1"/>
  <c r="DD1167" i="1" s="1"/>
  <c r="CK1167" i="1"/>
  <c r="CM1167" i="1" s="1"/>
  <c r="CN1167" i="1" s="1"/>
  <c r="CE1167" i="1"/>
  <c r="CG1167" i="1" s="1"/>
  <c r="DC1167" i="1" s="1"/>
  <c r="CC1167" i="1"/>
  <c r="CO1166" i="1"/>
  <c r="DD1166" i="1" s="1"/>
  <c r="CM1166" i="1"/>
  <c r="CN1166" i="1" s="1"/>
  <c r="CK1166" i="1"/>
  <c r="CE1166" i="1"/>
  <c r="CC1166" i="1"/>
  <c r="DC1165" i="1"/>
  <c r="CK1165" i="1"/>
  <c r="CM1165" i="1" s="1"/>
  <c r="CF1165" i="1"/>
  <c r="CE1165" i="1"/>
  <c r="CG1165" i="1" s="1"/>
  <c r="CC1165" i="1"/>
  <c r="DC1164" i="1"/>
  <c r="CO1164" i="1"/>
  <c r="DD1164" i="1" s="1"/>
  <c r="CN1164" i="1"/>
  <c r="CM1164" i="1"/>
  <c r="CK1164" i="1"/>
  <c r="CC1164" i="1"/>
  <c r="CE1164" i="1" s="1"/>
  <c r="CG1164" i="1" s="1"/>
  <c r="DD1163" i="1"/>
  <c r="CN1163" i="1"/>
  <c r="CM1163" i="1"/>
  <c r="CO1163" i="1" s="1"/>
  <c r="CK1163" i="1"/>
  <c r="CC1163" i="1"/>
  <c r="CE1163" i="1" s="1"/>
  <c r="DD1162" i="1"/>
  <c r="CO1162" i="1"/>
  <c r="CN1162" i="1"/>
  <c r="CM1162" i="1"/>
  <c r="CK1162" i="1"/>
  <c r="CF1162" i="1"/>
  <c r="CE1162" i="1"/>
  <c r="CG1162" i="1" s="1"/>
  <c r="DC1162" i="1" s="1"/>
  <c r="CC1162" i="1"/>
  <c r="CK1161" i="1"/>
  <c r="CM1161" i="1" s="1"/>
  <c r="CE1161" i="1"/>
  <c r="CC1161" i="1"/>
  <c r="CO1160" i="1"/>
  <c r="DD1160" i="1" s="1"/>
  <c r="CK1160" i="1"/>
  <c r="CM1160" i="1" s="1"/>
  <c r="CN1160" i="1" s="1"/>
  <c r="CE1160" i="1"/>
  <c r="CG1160" i="1" s="1"/>
  <c r="DC1160" i="1" s="1"/>
  <c r="CC1160" i="1"/>
  <c r="CK1159" i="1"/>
  <c r="CM1159" i="1" s="1"/>
  <c r="CE1159" i="1"/>
  <c r="CC1159" i="1"/>
  <c r="CM1158" i="1"/>
  <c r="CK1158" i="1"/>
  <c r="CG1158" i="1"/>
  <c r="DC1158" i="1" s="1"/>
  <c r="CF1158" i="1"/>
  <c r="CC1158" i="1"/>
  <c r="CE1158" i="1" s="1"/>
  <c r="CO1157" i="1"/>
  <c r="DD1157" i="1" s="1"/>
  <c r="CN1157" i="1"/>
  <c r="CM1157" i="1"/>
  <c r="CK1157" i="1"/>
  <c r="CE1157" i="1"/>
  <c r="CF1157" i="1" s="1"/>
  <c r="CC1157" i="1"/>
  <c r="CN1156" i="1"/>
  <c r="CK1156" i="1"/>
  <c r="CM1156" i="1" s="1"/>
  <c r="CO1156" i="1" s="1"/>
  <c r="DD1156" i="1" s="1"/>
  <c r="CG1156" i="1"/>
  <c r="DC1156" i="1" s="1"/>
  <c r="CF1156" i="1"/>
  <c r="CE1156" i="1"/>
  <c r="CC1156" i="1"/>
  <c r="CK1155" i="1"/>
  <c r="CM1155" i="1" s="1"/>
  <c r="CN1155" i="1" s="1"/>
  <c r="CE1155" i="1"/>
  <c r="CG1155" i="1" s="1"/>
  <c r="DC1155" i="1" s="1"/>
  <c r="CC1155" i="1"/>
  <c r="CK1154" i="1"/>
  <c r="CM1154" i="1" s="1"/>
  <c r="CE1154" i="1"/>
  <c r="CC1154" i="1"/>
  <c r="CK1153" i="1"/>
  <c r="CM1153" i="1" s="1"/>
  <c r="CN1153" i="1" s="1"/>
  <c r="CG1153" i="1"/>
  <c r="DC1153" i="1" s="1"/>
  <c r="CF1153" i="1"/>
  <c r="CE1153" i="1"/>
  <c r="CC1153" i="1"/>
  <c r="CO1152" i="1"/>
  <c r="DD1152" i="1" s="1"/>
  <c r="CN1152" i="1"/>
  <c r="CM1152" i="1"/>
  <c r="CK1152" i="1"/>
  <c r="CC1152" i="1"/>
  <c r="CE1152" i="1" s="1"/>
  <c r="DD1151" i="1"/>
  <c r="CN1151" i="1"/>
  <c r="CM1151" i="1"/>
  <c r="CO1151" i="1" s="1"/>
  <c r="CK1151" i="1"/>
  <c r="CE1151" i="1"/>
  <c r="CC1151" i="1"/>
  <c r="CO1150" i="1"/>
  <c r="DD1150" i="1" s="1"/>
  <c r="CK1150" i="1"/>
  <c r="CM1150" i="1" s="1"/>
  <c r="CN1150" i="1" s="1"/>
  <c r="CG1150" i="1"/>
  <c r="DC1150" i="1" s="1"/>
  <c r="CF1150" i="1"/>
  <c r="CE1150" i="1"/>
  <c r="CC1150" i="1"/>
  <c r="CO1149" i="1"/>
  <c r="DD1149" i="1" s="1"/>
  <c r="CN1149" i="1"/>
  <c r="CM1149" i="1"/>
  <c r="CK1149" i="1"/>
  <c r="CE1149" i="1"/>
  <c r="CC1149" i="1"/>
  <c r="CO1148" i="1"/>
  <c r="DD1148" i="1" s="1"/>
  <c r="CN1148" i="1"/>
  <c r="CK1148" i="1"/>
  <c r="CM1148" i="1" s="1"/>
  <c r="CE1148" i="1"/>
  <c r="CC1148" i="1"/>
  <c r="CM1147" i="1"/>
  <c r="CN1147" i="1" s="1"/>
  <c r="CK1147" i="1"/>
  <c r="CE1147" i="1"/>
  <c r="CF1147" i="1" s="1"/>
  <c r="CC1147" i="1"/>
  <c r="CM1146" i="1"/>
  <c r="CK1146" i="1"/>
  <c r="CG1146" i="1"/>
  <c r="DC1146" i="1" s="1"/>
  <c r="CF1146" i="1"/>
  <c r="CE1146" i="1"/>
  <c r="CC1146" i="1"/>
  <c r="CO1145" i="1"/>
  <c r="DD1145" i="1" s="1"/>
  <c r="CN1145" i="1"/>
  <c r="CK1145" i="1"/>
  <c r="CM1145" i="1" s="1"/>
  <c r="CC1145" i="1"/>
  <c r="CE1145" i="1" s="1"/>
  <c r="DD1144" i="1"/>
  <c r="CM1144" i="1"/>
  <c r="CO1144" i="1" s="1"/>
  <c r="CK1144" i="1"/>
  <c r="CG1144" i="1"/>
  <c r="DC1144" i="1" s="1"/>
  <c r="CE1144" i="1"/>
  <c r="CF1144" i="1" s="1"/>
  <c r="CC1144" i="1"/>
  <c r="CK1143" i="1"/>
  <c r="CM1143" i="1" s="1"/>
  <c r="CO1143" i="1" s="1"/>
  <c r="DD1143" i="1" s="1"/>
  <c r="CE1143" i="1"/>
  <c r="CG1143" i="1" s="1"/>
  <c r="DC1143" i="1" s="1"/>
  <c r="CC1143" i="1"/>
  <c r="CN1142" i="1"/>
  <c r="CM1142" i="1"/>
  <c r="CO1142" i="1" s="1"/>
  <c r="DD1142" i="1" s="1"/>
  <c r="CK1142" i="1"/>
  <c r="CC1142" i="1"/>
  <c r="CE1142" i="1" s="1"/>
  <c r="CK1141" i="1"/>
  <c r="CM1141" i="1" s="1"/>
  <c r="CC1141" i="1"/>
  <c r="CE1141" i="1" s="1"/>
  <c r="DC1140" i="1"/>
  <c r="CM1140" i="1"/>
  <c r="CO1140" i="1" s="1"/>
  <c r="DD1140" i="1" s="1"/>
  <c r="CK1140" i="1"/>
  <c r="CF1140" i="1"/>
  <c r="CE1140" i="1"/>
  <c r="CG1140" i="1" s="1"/>
  <c r="CC1140" i="1"/>
  <c r="DC1139" i="1"/>
  <c r="CM1139" i="1"/>
  <c r="CO1139" i="1" s="1"/>
  <c r="DD1139" i="1" s="1"/>
  <c r="CK1139" i="1"/>
  <c r="CG1139" i="1"/>
  <c r="CC1139" i="1"/>
  <c r="CE1139" i="1" s="1"/>
  <c r="CF1139" i="1" s="1"/>
  <c r="CO1138" i="1"/>
  <c r="DD1138" i="1" s="1"/>
  <c r="CN1138" i="1"/>
  <c r="CM1138" i="1"/>
  <c r="CK1138" i="1"/>
  <c r="CE1138" i="1"/>
  <c r="CG1138" i="1" s="1"/>
  <c r="DC1138" i="1" s="1"/>
  <c r="CC1138" i="1"/>
  <c r="CK1137" i="1"/>
  <c r="CM1137" i="1" s="1"/>
  <c r="CG1137" i="1"/>
  <c r="DC1137" i="1" s="1"/>
  <c r="CE1137" i="1"/>
  <c r="CF1137" i="1" s="1"/>
  <c r="CC1137" i="1"/>
  <c r="CK1136" i="1"/>
  <c r="CM1136" i="1" s="1"/>
  <c r="CN1136" i="1" s="1"/>
  <c r="CG1136" i="1"/>
  <c r="DC1136" i="1" s="1"/>
  <c r="CF1136" i="1"/>
  <c r="CE1136" i="1"/>
  <c r="CC1136" i="1"/>
  <c r="CO1135" i="1"/>
  <c r="DD1135" i="1" s="1"/>
  <c r="CN1135" i="1"/>
  <c r="CM1135" i="1"/>
  <c r="CK1135" i="1"/>
  <c r="CC1135" i="1"/>
  <c r="CE1135" i="1" s="1"/>
  <c r="CK1134" i="1"/>
  <c r="CM1134" i="1" s="1"/>
  <c r="CC1134" i="1"/>
  <c r="CE1134" i="1" s="1"/>
  <c r="CF1134" i="1" s="1"/>
  <c r="CO1133" i="1"/>
  <c r="DD1133" i="1" s="1"/>
  <c r="CK1133" i="1"/>
  <c r="CM1133" i="1" s="1"/>
  <c r="CN1133" i="1" s="1"/>
  <c r="CG1133" i="1"/>
  <c r="DC1133" i="1" s="1"/>
  <c r="CF1133" i="1"/>
  <c r="CE1133" i="1"/>
  <c r="CC1133" i="1"/>
  <c r="CO1132" i="1"/>
  <c r="DD1132" i="1" s="1"/>
  <c r="CN1132" i="1"/>
  <c r="CM1132" i="1"/>
  <c r="CK1132" i="1"/>
  <c r="CC1132" i="1"/>
  <c r="CE1132" i="1" s="1"/>
  <c r="DD1131" i="1"/>
  <c r="CN1131" i="1"/>
  <c r="CM1131" i="1"/>
  <c r="CO1131" i="1" s="1"/>
  <c r="CK1131" i="1"/>
  <c r="CC1131" i="1"/>
  <c r="CE1131" i="1" s="1"/>
  <c r="CO1130" i="1"/>
  <c r="DD1130" i="1" s="1"/>
  <c r="CK1130" i="1"/>
  <c r="CM1130" i="1" s="1"/>
  <c r="CN1130" i="1" s="1"/>
  <c r="CF1130" i="1"/>
  <c r="CE1130" i="1"/>
  <c r="CG1130" i="1" s="1"/>
  <c r="DC1130" i="1" s="1"/>
  <c r="CC1130" i="1"/>
  <c r="CM1129" i="1"/>
  <c r="CO1129" i="1" s="1"/>
  <c r="DD1129" i="1" s="1"/>
  <c r="CK1129" i="1"/>
  <c r="CE1129" i="1"/>
  <c r="CG1129" i="1" s="1"/>
  <c r="DC1129" i="1" s="1"/>
  <c r="CC1129" i="1"/>
  <c r="DD1128" i="1"/>
  <c r="CN1128" i="1"/>
  <c r="CM1128" i="1"/>
  <c r="CO1128" i="1" s="1"/>
  <c r="CK1128" i="1"/>
  <c r="CC1128" i="1"/>
  <c r="CE1128" i="1" s="1"/>
  <c r="CN1127" i="1"/>
  <c r="CK1127" i="1"/>
  <c r="CM1127" i="1" s="1"/>
  <c r="CO1127" i="1" s="1"/>
  <c r="DD1127" i="1" s="1"/>
  <c r="CF1127" i="1"/>
  <c r="CE1127" i="1"/>
  <c r="CG1127" i="1" s="1"/>
  <c r="DC1127" i="1" s="1"/>
  <c r="CC1127" i="1"/>
  <c r="CM1126" i="1"/>
  <c r="CO1126" i="1" s="1"/>
  <c r="DD1126" i="1" s="1"/>
  <c r="CK1126" i="1"/>
  <c r="CE1126" i="1"/>
  <c r="CG1126" i="1" s="1"/>
  <c r="DC1126" i="1" s="1"/>
  <c r="CC1126" i="1"/>
  <c r="CN1125" i="1"/>
  <c r="CM1125" i="1"/>
  <c r="CO1125" i="1" s="1"/>
  <c r="DD1125" i="1" s="1"/>
  <c r="CK1125" i="1"/>
  <c r="CC1125" i="1"/>
  <c r="CE1125" i="1" s="1"/>
  <c r="CK1124" i="1"/>
  <c r="CM1124" i="1" s="1"/>
  <c r="CN1124" i="1" s="1"/>
  <c r="CE1124" i="1"/>
  <c r="CG1124" i="1" s="1"/>
  <c r="DC1124" i="1" s="1"/>
  <c r="CC1124" i="1"/>
  <c r="CM1123" i="1"/>
  <c r="CK1123" i="1"/>
  <c r="CC1123" i="1"/>
  <c r="CE1123" i="1" s="1"/>
  <c r="CN1122" i="1"/>
  <c r="CM1122" i="1"/>
  <c r="CO1122" i="1" s="1"/>
  <c r="DD1122" i="1" s="1"/>
  <c r="CK1122" i="1"/>
  <c r="CC1122" i="1"/>
  <c r="CE1122" i="1" s="1"/>
  <c r="CF1122" i="1" s="1"/>
  <c r="DD1121" i="1"/>
  <c r="DC1121" i="1"/>
  <c r="CK1121" i="1"/>
  <c r="CM1121" i="1" s="1"/>
  <c r="CO1121" i="1" s="1"/>
  <c r="CE1121" i="1"/>
  <c r="CG1121" i="1" s="1"/>
  <c r="CC1121" i="1"/>
  <c r="CK1120" i="1"/>
  <c r="CM1120" i="1" s="1"/>
  <c r="CC1120" i="1"/>
  <c r="CE1120" i="1" s="1"/>
  <c r="CM1119" i="1"/>
  <c r="CO1119" i="1" s="1"/>
  <c r="DD1119" i="1" s="1"/>
  <c r="CK1119" i="1"/>
  <c r="CC1119" i="1"/>
  <c r="CE1119" i="1" s="1"/>
  <c r="CG1119" i="1" s="1"/>
  <c r="DC1119" i="1" s="1"/>
  <c r="DD1118" i="1"/>
  <c r="CO1118" i="1"/>
  <c r="CK1118" i="1"/>
  <c r="CM1118" i="1" s="1"/>
  <c r="CN1118" i="1" s="1"/>
  <c r="CC1118" i="1"/>
  <c r="CE1118" i="1" s="1"/>
  <c r="DC1117" i="1"/>
  <c r="CM1117" i="1"/>
  <c r="CO1117" i="1" s="1"/>
  <c r="DD1117" i="1" s="1"/>
  <c r="CK1117" i="1"/>
  <c r="CF1117" i="1"/>
  <c r="CE1117" i="1"/>
  <c r="CG1117" i="1" s="1"/>
  <c r="CC1117" i="1"/>
  <c r="DC1116" i="1"/>
  <c r="CM1116" i="1"/>
  <c r="CO1116" i="1" s="1"/>
  <c r="DD1116" i="1" s="1"/>
  <c r="CK1116" i="1"/>
  <c r="CG1116" i="1"/>
  <c r="CC1116" i="1"/>
  <c r="CE1116" i="1" s="1"/>
  <c r="CF1116" i="1" s="1"/>
  <c r="DC1115" i="1"/>
  <c r="CO1115" i="1"/>
  <c r="DD1115" i="1" s="1"/>
  <c r="CN1115" i="1"/>
  <c r="CK1115" i="1"/>
  <c r="CM1115" i="1" s="1"/>
  <c r="CG1115" i="1"/>
  <c r="CE1115" i="1"/>
  <c r="CF1115" i="1" s="1"/>
  <c r="CC1115" i="1"/>
  <c r="DC1114" i="1"/>
  <c r="CK1114" i="1"/>
  <c r="CM1114" i="1" s="1"/>
  <c r="CF1114" i="1"/>
  <c r="CE1114" i="1"/>
  <c r="CG1114" i="1" s="1"/>
  <c r="CC1114" i="1"/>
  <c r="CK1113" i="1"/>
  <c r="CM1113" i="1" s="1"/>
  <c r="CG1113" i="1"/>
  <c r="DC1113" i="1" s="1"/>
  <c r="CF1113" i="1"/>
  <c r="CC1113" i="1"/>
  <c r="CE1113" i="1" s="1"/>
  <c r="CO1112" i="1"/>
  <c r="DD1112" i="1" s="1"/>
  <c r="CK1112" i="1"/>
  <c r="CM1112" i="1" s="1"/>
  <c r="CN1112" i="1" s="1"/>
  <c r="CC1112" i="1"/>
  <c r="CE1112" i="1" s="1"/>
  <c r="CO1111" i="1"/>
  <c r="DD1111" i="1" s="1"/>
  <c r="CN1111" i="1"/>
  <c r="CM1111" i="1"/>
  <c r="CK1111" i="1"/>
  <c r="CE1111" i="1"/>
  <c r="CG1111" i="1" s="1"/>
  <c r="DC1111" i="1" s="1"/>
  <c r="CC1111" i="1"/>
  <c r="CK1110" i="1"/>
  <c r="CM1110" i="1" s="1"/>
  <c r="CG1110" i="1"/>
  <c r="DC1110" i="1" s="1"/>
  <c r="CC1110" i="1"/>
  <c r="CE1110" i="1" s="1"/>
  <c r="CF1110" i="1" s="1"/>
  <c r="CO1109" i="1"/>
  <c r="DD1109" i="1" s="1"/>
  <c r="CN1109" i="1"/>
  <c r="CK1109" i="1"/>
  <c r="CM1109" i="1" s="1"/>
  <c r="CF1109" i="1"/>
  <c r="CE1109" i="1"/>
  <c r="CG1109" i="1" s="1"/>
  <c r="DC1109" i="1" s="1"/>
  <c r="CC1109" i="1"/>
  <c r="DC1108" i="1"/>
  <c r="CK1108" i="1"/>
  <c r="CM1108" i="1" s="1"/>
  <c r="CF1108" i="1"/>
  <c r="CE1108" i="1"/>
  <c r="CG1108" i="1" s="1"/>
  <c r="CC1108" i="1"/>
  <c r="CM1107" i="1"/>
  <c r="CO1107" i="1" s="1"/>
  <c r="DD1107" i="1" s="1"/>
  <c r="CK1107" i="1"/>
  <c r="CC1107" i="1"/>
  <c r="CE1107" i="1" s="1"/>
  <c r="CG1107" i="1" s="1"/>
  <c r="DC1107" i="1" s="1"/>
  <c r="DC1106" i="1"/>
  <c r="CK1106" i="1"/>
  <c r="CM1106" i="1" s="1"/>
  <c r="CE1106" i="1"/>
  <c r="CG1106" i="1" s="1"/>
  <c r="CC1106" i="1"/>
  <c r="CM1105" i="1"/>
  <c r="CK1105" i="1"/>
  <c r="CE1105" i="1"/>
  <c r="CG1105" i="1" s="1"/>
  <c r="DC1105" i="1" s="1"/>
  <c r="CC1105" i="1"/>
  <c r="DD1104" i="1"/>
  <c r="CN1104" i="1"/>
  <c r="CM1104" i="1"/>
  <c r="CO1104" i="1" s="1"/>
  <c r="CK1104" i="1"/>
  <c r="CC1104" i="1"/>
  <c r="CE1104" i="1" s="1"/>
  <c r="CO1103" i="1"/>
  <c r="DD1103" i="1" s="1"/>
  <c r="CK1103" i="1"/>
  <c r="CM1103" i="1" s="1"/>
  <c r="CN1103" i="1" s="1"/>
  <c r="CG1103" i="1"/>
  <c r="DC1103" i="1" s="1"/>
  <c r="CF1103" i="1"/>
  <c r="CE1103" i="1"/>
  <c r="CC1103" i="1"/>
  <c r="CO1102" i="1"/>
  <c r="DD1102" i="1" s="1"/>
  <c r="CK1102" i="1"/>
  <c r="CM1102" i="1" s="1"/>
  <c r="CN1102" i="1" s="1"/>
  <c r="CC1102" i="1"/>
  <c r="CE1102" i="1" s="1"/>
  <c r="CK1101" i="1"/>
  <c r="CM1101" i="1" s="1"/>
  <c r="CG1101" i="1"/>
  <c r="DC1101" i="1" s="1"/>
  <c r="CF1101" i="1"/>
  <c r="CC1101" i="1"/>
  <c r="CE1101" i="1" s="1"/>
  <c r="CM1100" i="1"/>
  <c r="CN1100" i="1" s="1"/>
  <c r="CK1100" i="1"/>
  <c r="CC1100" i="1"/>
  <c r="CE1100" i="1" s="1"/>
  <c r="DC1099" i="1"/>
  <c r="CM1099" i="1"/>
  <c r="CO1099" i="1" s="1"/>
  <c r="DD1099" i="1" s="1"/>
  <c r="CK1099" i="1"/>
  <c r="CF1099" i="1"/>
  <c r="CE1099" i="1"/>
  <c r="CG1099" i="1" s="1"/>
  <c r="CC1099" i="1"/>
  <c r="CN1098" i="1"/>
  <c r="CM1098" i="1"/>
  <c r="CO1098" i="1" s="1"/>
  <c r="DD1098" i="1" s="1"/>
  <c r="CK1098" i="1"/>
  <c r="CE1098" i="1"/>
  <c r="CF1098" i="1" s="1"/>
  <c r="CC1098" i="1"/>
  <c r="CO1097" i="1"/>
  <c r="DD1097" i="1" s="1"/>
  <c r="CN1097" i="1"/>
  <c r="CK1097" i="1"/>
  <c r="CM1097" i="1" s="1"/>
  <c r="CF1097" i="1"/>
  <c r="CE1097" i="1"/>
  <c r="CG1097" i="1" s="1"/>
  <c r="DC1097" i="1" s="1"/>
  <c r="CC1097" i="1"/>
  <c r="CM1096" i="1"/>
  <c r="CO1096" i="1" s="1"/>
  <c r="DD1096" i="1" s="1"/>
  <c r="CK1096" i="1"/>
  <c r="CC1096" i="1"/>
  <c r="CE1096" i="1" s="1"/>
  <c r="CK1095" i="1"/>
  <c r="CM1095" i="1" s="1"/>
  <c r="CN1095" i="1" s="1"/>
  <c r="CC1095" i="1"/>
  <c r="CE1095" i="1" s="1"/>
  <c r="CG1095" i="1" s="1"/>
  <c r="DC1095" i="1" s="1"/>
  <c r="CK1094" i="1"/>
  <c r="CM1094" i="1" s="1"/>
  <c r="CG1094" i="1"/>
  <c r="DC1094" i="1" s="1"/>
  <c r="CC1094" i="1"/>
  <c r="CE1094" i="1" s="1"/>
  <c r="CF1094" i="1" s="1"/>
  <c r="CN1093" i="1"/>
  <c r="CM1093" i="1"/>
  <c r="CO1093" i="1" s="1"/>
  <c r="DD1093" i="1" s="1"/>
  <c r="CK1093" i="1"/>
  <c r="CE1093" i="1"/>
  <c r="CC1093" i="1"/>
  <c r="CK1092" i="1"/>
  <c r="CM1092" i="1" s="1"/>
  <c r="CG1092" i="1"/>
  <c r="DC1092" i="1" s="1"/>
  <c r="CE1092" i="1"/>
  <c r="CF1092" i="1" s="1"/>
  <c r="CC1092" i="1"/>
  <c r="CO1091" i="1"/>
  <c r="DD1091" i="1" s="1"/>
  <c r="CN1091" i="1"/>
  <c r="CK1091" i="1"/>
  <c r="CM1091" i="1" s="1"/>
  <c r="CF1091" i="1"/>
  <c r="CE1091" i="1"/>
  <c r="CG1091" i="1" s="1"/>
  <c r="DC1091" i="1" s="1"/>
  <c r="CC1091" i="1"/>
  <c r="DC1090" i="1"/>
  <c r="CK1090" i="1"/>
  <c r="CM1090" i="1" s="1"/>
  <c r="CF1090" i="1"/>
  <c r="CE1090" i="1"/>
  <c r="CG1090" i="1" s="1"/>
  <c r="CC1090" i="1"/>
  <c r="CN1089" i="1"/>
  <c r="CM1089" i="1"/>
  <c r="CO1089" i="1" s="1"/>
  <c r="DD1089" i="1" s="1"/>
  <c r="CK1089" i="1"/>
  <c r="CC1089" i="1"/>
  <c r="CE1089" i="1" s="1"/>
  <c r="CK1088" i="1"/>
  <c r="CM1088" i="1" s="1"/>
  <c r="CG1088" i="1"/>
  <c r="DC1088" i="1" s="1"/>
  <c r="CF1088" i="1"/>
  <c r="CE1088" i="1"/>
  <c r="CC1088" i="1"/>
  <c r="CO1087" i="1"/>
  <c r="DD1087" i="1" s="1"/>
  <c r="CN1087" i="1"/>
  <c r="CM1087" i="1"/>
  <c r="CK1087" i="1"/>
  <c r="CC1087" i="1"/>
  <c r="CE1087" i="1" s="1"/>
  <c r="CK1086" i="1"/>
  <c r="CM1086" i="1" s="1"/>
  <c r="CC1086" i="1"/>
  <c r="CE1086" i="1" s="1"/>
  <c r="CF1086" i="1" s="1"/>
  <c r="CO1085" i="1"/>
  <c r="DD1085" i="1" s="1"/>
  <c r="CN1085" i="1"/>
  <c r="CK1085" i="1"/>
  <c r="CM1085" i="1" s="1"/>
  <c r="CC1085" i="1"/>
  <c r="CE1085" i="1" s="1"/>
  <c r="CK1084" i="1"/>
  <c r="CM1084" i="1" s="1"/>
  <c r="CF1084" i="1"/>
  <c r="CE1084" i="1"/>
  <c r="CG1084" i="1" s="1"/>
  <c r="DC1084" i="1" s="1"/>
  <c r="CC1084" i="1"/>
  <c r="CK1083" i="1"/>
  <c r="CM1083" i="1" s="1"/>
  <c r="CN1083" i="1" s="1"/>
  <c r="CC1083" i="1"/>
  <c r="CE1083" i="1" s="1"/>
  <c r="CK1082" i="1"/>
  <c r="CM1082" i="1" s="1"/>
  <c r="CE1082" i="1"/>
  <c r="CG1082" i="1" s="1"/>
  <c r="DC1082" i="1" s="1"/>
  <c r="CC1082" i="1"/>
  <c r="CO1081" i="1"/>
  <c r="DD1081" i="1" s="1"/>
  <c r="CN1081" i="1"/>
  <c r="CM1081" i="1"/>
  <c r="CK1081" i="1"/>
  <c r="CE1081" i="1"/>
  <c r="CG1081" i="1" s="1"/>
  <c r="DC1081" i="1" s="1"/>
  <c r="CC1081" i="1"/>
  <c r="CK1080" i="1"/>
  <c r="CM1080" i="1" s="1"/>
  <c r="CC1080" i="1"/>
  <c r="CE1080" i="1" s="1"/>
  <c r="CF1080" i="1" s="1"/>
  <c r="CK1079" i="1"/>
  <c r="CM1079" i="1" s="1"/>
  <c r="CE1079" i="1"/>
  <c r="CC1079" i="1"/>
  <c r="CN1078" i="1"/>
  <c r="CM1078" i="1"/>
  <c r="CO1078" i="1" s="1"/>
  <c r="DD1078" i="1" s="1"/>
  <c r="CK1078" i="1"/>
  <c r="CE1078" i="1"/>
  <c r="CC1078" i="1"/>
  <c r="CK1077" i="1"/>
  <c r="CM1077" i="1" s="1"/>
  <c r="CG1077" i="1"/>
  <c r="DC1077" i="1" s="1"/>
  <c r="CF1077" i="1"/>
  <c r="CC1077" i="1"/>
  <c r="CE1077" i="1" s="1"/>
  <c r="CM1076" i="1"/>
  <c r="CK1076" i="1"/>
  <c r="CC1076" i="1"/>
  <c r="CE1076" i="1" s="1"/>
  <c r="CM1075" i="1"/>
  <c r="CK1075" i="1"/>
  <c r="CE1075" i="1"/>
  <c r="CC1075" i="1"/>
  <c r="CN1074" i="1"/>
  <c r="CM1074" i="1"/>
  <c r="CO1074" i="1" s="1"/>
  <c r="DD1074" i="1" s="1"/>
  <c r="CK1074" i="1"/>
  <c r="CF1074" i="1"/>
  <c r="CC1074" i="1"/>
  <c r="CE1074" i="1" s="1"/>
  <c r="CG1074" i="1" s="1"/>
  <c r="DC1074" i="1" s="1"/>
  <c r="DD1073" i="1"/>
  <c r="CK1073" i="1"/>
  <c r="CM1073" i="1" s="1"/>
  <c r="CO1073" i="1" s="1"/>
  <c r="CG1073" i="1"/>
  <c r="DC1073" i="1" s="1"/>
  <c r="CF1073" i="1"/>
  <c r="CE1073" i="1"/>
  <c r="CC1073" i="1"/>
  <c r="DD1072" i="1"/>
  <c r="CN1072" i="1"/>
  <c r="CM1072" i="1"/>
  <c r="CO1072" i="1" s="1"/>
  <c r="CK1072" i="1"/>
  <c r="CC1072" i="1"/>
  <c r="CE1072" i="1" s="1"/>
  <c r="DD1071" i="1"/>
  <c r="CK1071" i="1"/>
  <c r="CM1071" i="1" s="1"/>
  <c r="CO1071" i="1" s="1"/>
  <c r="CG1071" i="1"/>
  <c r="DC1071" i="1" s="1"/>
  <c r="CF1071" i="1"/>
  <c r="CC1071" i="1"/>
  <c r="CE1071" i="1" s="1"/>
  <c r="CO1070" i="1"/>
  <c r="DD1070" i="1" s="1"/>
  <c r="CN1070" i="1"/>
  <c r="CM1070" i="1"/>
  <c r="CK1070" i="1"/>
  <c r="CC1070" i="1"/>
  <c r="CE1070" i="1" s="1"/>
  <c r="CF1070" i="1" s="1"/>
  <c r="CK1069" i="1"/>
  <c r="CM1069" i="1" s="1"/>
  <c r="CC1069" i="1"/>
  <c r="CE1069" i="1" s="1"/>
  <c r="CF1069" i="1" s="1"/>
  <c r="CM1068" i="1"/>
  <c r="CK1068" i="1"/>
  <c r="CE1068" i="1"/>
  <c r="CC1068" i="1"/>
  <c r="CO1067" i="1"/>
  <c r="DD1067" i="1" s="1"/>
  <c r="CK1067" i="1"/>
  <c r="CM1067" i="1" s="1"/>
  <c r="CN1067" i="1" s="1"/>
  <c r="CG1067" i="1"/>
  <c r="DC1067" i="1" s="1"/>
  <c r="CF1067" i="1"/>
  <c r="CE1067" i="1"/>
  <c r="CC1067" i="1"/>
  <c r="CK1066" i="1"/>
  <c r="CM1066" i="1" s="1"/>
  <c r="CC1066" i="1"/>
  <c r="CE1066" i="1" s="1"/>
  <c r="CM1065" i="1"/>
  <c r="CK1065" i="1"/>
  <c r="CC1065" i="1"/>
  <c r="CE1065" i="1" s="1"/>
  <c r="CO1064" i="1"/>
  <c r="DD1064" i="1" s="1"/>
  <c r="CN1064" i="1"/>
  <c r="CM1064" i="1"/>
  <c r="CK1064" i="1"/>
  <c r="CE1064" i="1"/>
  <c r="CG1064" i="1" s="1"/>
  <c r="DC1064" i="1" s="1"/>
  <c r="CC1064" i="1"/>
  <c r="CO1063" i="1"/>
  <c r="DD1063" i="1" s="1"/>
  <c r="CK1063" i="1"/>
  <c r="CM1063" i="1" s="1"/>
  <c r="CN1063" i="1" s="1"/>
  <c r="CG1063" i="1"/>
  <c r="DC1063" i="1" s="1"/>
  <c r="CC1063" i="1"/>
  <c r="CE1063" i="1" s="1"/>
  <c r="CF1063" i="1" s="1"/>
  <c r="CK1062" i="1"/>
  <c r="CM1062" i="1" s="1"/>
  <c r="CC1062" i="1"/>
  <c r="CE1062" i="1" s="1"/>
  <c r="CK1061" i="1"/>
  <c r="CM1061" i="1" s="1"/>
  <c r="CO1061" i="1" s="1"/>
  <c r="DD1061" i="1" s="1"/>
  <c r="CE1061" i="1"/>
  <c r="CC1061" i="1"/>
  <c r="DC1060" i="1"/>
  <c r="CO1060" i="1"/>
  <c r="DD1060" i="1" s="1"/>
  <c r="CK1060" i="1"/>
  <c r="CM1060" i="1" s="1"/>
  <c r="CN1060" i="1" s="1"/>
  <c r="CE1060" i="1"/>
  <c r="CG1060" i="1" s="1"/>
  <c r="CC1060" i="1"/>
  <c r="CK1059" i="1"/>
  <c r="CM1059" i="1" s="1"/>
  <c r="CC1059" i="1"/>
  <c r="CE1059" i="1" s="1"/>
  <c r="CG1059" i="1" s="1"/>
  <c r="DC1059" i="1" s="1"/>
  <c r="DC1058" i="1"/>
  <c r="CM1058" i="1"/>
  <c r="CK1058" i="1"/>
  <c r="CE1058" i="1"/>
  <c r="CG1058" i="1" s="1"/>
  <c r="CC1058" i="1"/>
  <c r="CN1057" i="1"/>
  <c r="CM1057" i="1"/>
  <c r="CO1057" i="1" s="1"/>
  <c r="DD1057" i="1" s="1"/>
  <c r="CK1057" i="1"/>
  <c r="CC1057" i="1"/>
  <c r="CE1057" i="1" s="1"/>
  <c r="CG1057" i="1" s="1"/>
  <c r="DC1057" i="1" s="1"/>
  <c r="DC1056" i="1"/>
  <c r="CK1056" i="1"/>
  <c r="CM1056" i="1" s="1"/>
  <c r="CG1056" i="1"/>
  <c r="CF1056" i="1"/>
  <c r="CE1056" i="1"/>
  <c r="CC1056" i="1"/>
  <c r="DD1055" i="1"/>
  <c r="CK1055" i="1"/>
  <c r="CM1055" i="1" s="1"/>
  <c r="CO1055" i="1" s="1"/>
  <c r="CC1055" i="1"/>
  <c r="CE1055" i="1" s="1"/>
  <c r="CN1054" i="1"/>
  <c r="CK1054" i="1"/>
  <c r="CM1054" i="1" s="1"/>
  <c r="CO1054" i="1" s="1"/>
  <c r="DD1054" i="1" s="1"/>
  <c r="CF1054" i="1"/>
  <c r="CE1054" i="1"/>
  <c r="CG1054" i="1" s="1"/>
  <c r="DC1054" i="1" s="1"/>
  <c r="CC1054" i="1"/>
  <c r="CO1053" i="1"/>
  <c r="DD1053" i="1" s="1"/>
  <c r="CN1053" i="1"/>
  <c r="CM1053" i="1"/>
  <c r="CK1053" i="1"/>
  <c r="CG1053" i="1"/>
  <c r="DC1053" i="1" s="1"/>
  <c r="CC1053" i="1"/>
  <c r="CE1053" i="1" s="1"/>
  <c r="CF1053" i="1" s="1"/>
  <c r="DC1052" i="1"/>
  <c r="CK1052" i="1"/>
  <c r="CM1052" i="1" s="1"/>
  <c r="CG1052" i="1"/>
  <c r="CC1052" i="1"/>
  <c r="CE1052" i="1" s="1"/>
  <c r="CF1052" i="1" s="1"/>
  <c r="CM1051" i="1"/>
  <c r="CO1051" i="1" s="1"/>
  <c r="DD1051" i="1" s="1"/>
  <c r="CK1051" i="1"/>
  <c r="CE1051" i="1"/>
  <c r="CC1051" i="1"/>
  <c r="CK1050" i="1"/>
  <c r="CM1050" i="1" s="1"/>
  <c r="CO1050" i="1" s="1"/>
  <c r="DD1050" i="1" s="1"/>
  <c r="CG1050" i="1"/>
  <c r="DC1050" i="1" s="1"/>
  <c r="CF1050" i="1"/>
  <c r="CE1050" i="1"/>
  <c r="CC1050" i="1"/>
  <c r="DC1049" i="1"/>
  <c r="CO1049" i="1"/>
  <c r="DD1049" i="1" s="1"/>
  <c r="CN1049" i="1"/>
  <c r="CK1049" i="1"/>
  <c r="CM1049" i="1" s="1"/>
  <c r="CG1049" i="1"/>
  <c r="CC1049" i="1"/>
  <c r="CE1049" i="1" s="1"/>
  <c r="CF1049" i="1" s="1"/>
  <c r="CK1048" i="1"/>
  <c r="CM1048" i="1" s="1"/>
  <c r="CC1048" i="1"/>
  <c r="CE1048" i="1" s="1"/>
  <c r="CO1047" i="1"/>
  <c r="DD1047" i="1" s="1"/>
  <c r="CN1047" i="1"/>
  <c r="CM1047" i="1"/>
  <c r="CK1047" i="1"/>
  <c r="CF1047" i="1"/>
  <c r="CC1047" i="1"/>
  <c r="CE1047" i="1" s="1"/>
  <c r="CG1047" i="1" s="1"/>
  <c r="DC1047" i="1" s="1"/>
  <c r="CO1046" i="1"/>
  <c r="DD1046" i="1" s="1"/>
  <c r="CK1046" i="1"/>
  <c r="CM1046" i="1" s="1"/>
  <c r="CN1046" i="1" s="1"/>
  <c r="CC1046" i="1"/>
  <c r="CE1046" i="1" s="1"/>
  <c r="CF1046" i="1" s="1"/>
  <c r="CK1045" i="1"/>
  <c r="CM1045" i="1" s="1"/>
  <c r="CN1045" i="1" s="1"/>
  <c r="CE1045" i="1"/>
  <c r="CC1045" i="1"/>
  <c r="CK1044" i="1"/>
  <c r="CM1044" i="1" s="1"/>
  <c r="CE1044" i="1"/>
  <c r="CC1044" i="1"/>
  <c r="CO1043" i="1"/>
  <c r="DD1043" i="1" s="1"/>
  <c r="CN1043" i="1"/>
  <c r="CK1043" i="1"/>
  <c r="CM1043" i="1" s="1"/>
  <c r="CF1043" i="1"/>
  <c r="CE1043" i="1"/>
  <c r="CG1043" i="1" s="1"/>
  <c r="DC1043" i="1" s="1"/>
  <c r="CC1043" i="1"/>
  <c r="CK1042" i="1"/>
  <c r="CM1042" i="1" s="1"/>
  <c r="CC1042" i="1"/>
  <c r="CE1042" i="1" s="1"/>
  <c r="CM1041" i="1"/>
  <c r="CK1041" i="1"/>
  <c r="CC1041" i="1"/>
  <c r="CE1041" i="1" s="1"/>
  <c r="CN1040" i="1"/>
  <c r="CM1040" i="1"/>
  <c r="CO1040" i="1" s="1"/>
  <c r="DD1040" i="1" s="1"/>
  <c r="CK1040" i="1"/>
  <c r="CC1040" i="1"/>
  <c r="CE1040" i="1" s="1"/>
  <c r="CG1040" i="1" s="1"/>
  <c r="DC1040" i="1" s="1"/>
  <c r="DC1039" i="1"/>
  <c r="CO1039" i="1"/>
  <c r="DD1039" i="1" s="1"/>
  <c r="CK1039" i="1"/>
  <c r="CM1039" i="1" s="1"/>
  <c r="CN1039" i="1" s="1"/>
  <c r="CG1039" i="1"/>
  <c r="CF1039" i="1"/>
  <c r="CE1039" i="1"/>
  <c r="CC1039" i="1"/>
  <c r="CM1038" i="1"/>
  <c r="CK1038" i="1"/>
  <c r="CC1038" i="1"/>
  <c r="CE1038" i="1" s="1"/>
  <c r="DD1037" i="1"/>
  <c r="CN1037" i="1"/>
  <c r="CK1037" i="1"/>
  <c r="CM1037" i="1" s="1"/>
  <c r="CO1037" i="1" s="1"/>
  <c r="CE1037" i="1"/>
  <c r="CG1037" i="1" s="1"/>
  <c r="DC1037" i="1" s="1"/>
  <c r="CC1037" i="1"/>
  <c r="CO1036" i="1"/>
  <c r="DD1036" i="1" s="1"/>
  <c r="CN1036" i="1"/>
  <c r="CM1036" i="1"/>
  <c r="CK1036" i="1"/>
  <c r="CF1036" i="1"/>
  <c r="CC1036" i="1"/>
  <c r="CE1036" i="1" s="1"/>
  <c r="CG1036" i="1" s="1"/>
  <c r="DC1036" i="1" s="1"/>
  <c r="DC1035" i="1"/>
  <c r="CK1035" i="1"/>
  <c r="CM1035" i="1" s="1"/>
  <c r="CG1035" i="1"/>
  <c r="CF1035" i="1"/>
  <c r="CC1035" i="1"/>
  <c r="CE1035" i="1" s="1"/>
  <c r="CN1034" i="1"/>
  <c r="CM1034" i="1"/>
  <c r="CO1034" i="1" s="1"/>
  <c r="DD1034" i="1" s="1"/>
  <c r="CK1034" i="1"/>
  <c r="CE1034" i="1"/>
  <c r="CC1034" i="1"/>
  <c r="CK1033" i="1"/>
  <c r="CM1033" i="1" s="1"/>
  <c r="CO1033" i="1" s="1"/>
  <c r="DD1033" i="1" s="1"/>
  <c r="CG1033" i="1"/>
  <c r="DC1033" i="1" s="1"/>
  <c r="CF1033" i="1"/>
  <c r="CE1033" i="1"/>
  <c r="CC1033" i="1"/>
  <c r="DD1032" i="1"/>
  <c r="CN1032" i="1"/>
  <c r="CM1032" i="1"/>
  <c r="CO1032" i="1" s="1"/>
  <c r="CK1032" i="1"/>
  <c r="CC1032" i="1"/>
  <c r="CE1032" i="1" s="1"/>
  <c r="CF1032" i="1" s="1"/>
  <c r="CK1031" i="1"/>
  <c r="CM1031" i="1" s="1"/>
  <c r="CC1031" i="1"/>
  <c r="CE1031" i="1" s="1"/>
  <c r="CF1031" i="1" s="1"/>
  <c r="CO1030" i="1"/>
  <c r="DD1030" i="1" s="1"/>
  <c r="CN1030" i="1"/>
  <c r="CM1030" i="1"/>
  <c r="CK1030" i="1"/>
  <c r="CC1030" i="1"/>
  <c r="CE1030" i="1" s="1"/>
  <c r="CK1029" i="1"/>
  <c r="CM1029" i="1" s="1"/>
  <c r="CN1029" i="1" s="1"/>
  <c r="CG1029" i="1"/>
  <c r="DC1029" i="1" s="1"/>
  <c r="CF1029" i="1"/>
  <c r="CC1029" i="1"/>
  <c r="CE1029" i="1" s="1"/>
  <c r="CK1028" i="1"/>
  <c r="CM1028" i="1" s="1"/>
  <c r="CN1028" i="1" s="1"/>
  <c r="CE1028" i="1"/>
  <c r="CC1028" i="1"/>
  <c r="CK1027" i="1"/>
  <c r="CM1027" i="1" s="1"/>
  <c r="CE1027" i="1"/>
  <c r="CC1027" i="1"/>
  <c r="DD1026" i="1"/>
  <c r="CN1026" i="1"/>
  <c r="CM1026" i="1"/>
  <c r="CO1026" i="1" s="1"/>
  <c r="CK1026" i="1"/>
  <c r="CE1026" i="1"/>
  <c r="CC1026" i="1"/>
  <c r="CK1025" i="1"/>
  <c r="CM1025" i="1" s="1"/>
  <c r="CC1025" i="1"/>
  <c r="CE1025" i="1" s="1"/>
  <c r="CF1025" i="1" s="1"/>
  <c r="CM1024" i="1"/>
  <c r="CK1024" i="1"/>
  <c r="CC1024" i="1"/>
  <c r="CE1024" i="1" s="1"/>
  <c r="CM1023" i="1"/>
  <c r="CO1023" i="1" s="1"/>
  <c r="DD1023" i="1" s="1"/>
  <c r="CK1023" i="1"/>
  <c r="CF1023" i="1"/>
  <c r="CC1023" i="1"/>
  <c r="CE1023" i="1" s="1"/>
  <c r="CG1023" i="1" s="1"/>
  <c r="DC1023" i="1" s="1"/>
  <c r="DC1022" i="1"/>
  <c r="CK1022" i="1"/>
  <c r="CM1022" i="1" s="1"/>
  <c r="CN1022" i="1" s="1"/>
  <c r="CG1022" i="1"/>
  <c r="CF1022" i="1"/>
  <c r="CE1022" i="1"/>
  <c r="CC1022" i="1"/>
  <c r="CM1021" i="1"/>
  <c r="CO1021" i="1" s="1"/>
  <c r="DD1021" i="1" s="1"/>
  <c r="CK1021" i="1"/>
  <c r="CC1021" i="1"/>
  <c r="CE1021" i="1" s="1"/>
  <c r="CM1020" i="1"/>
  <c r="CK1020" i="1"/>
  <c r="CE1020" i="1"/>
  <c r="CG1020" i="1" s="1"/>
  <c r="DC1020" i="1" s="1"/>
  <c r="CC1020" i="1"/>
  <c r="CO1019" i="1"/>
  <c r="DD1019" i="1" s="1"/>
  <c r="CN1019" i="1"/>
  <c r="CK1019" i="1"/>
  <c r="CM1019" i="1" s="1"/>
  <c r="CF1019" i="1"/>
  <c r="CC1019" i="1"/>
  <c r="CE1019" i="1" s="1"/>
  <c r="CG1019" i="1" s="1"/>
  <c r="DC1019" i="1" s="1"/>
  <c r="DC1018" i="1"/>
  <c r="CK1018" i="1"/>
  <c r="CM1018" i="1" s="1"/>
  <c r="CF1018" i="1"/>
  <c r="CE1018" i="1"/>
  <c r="CG1018" i="1" s="1"/>
  <c r="CC1018" i="1"/>
  <c r="CO1017" i="1"/>
  <c r="DD1017" i="1" s="1"/>
  <c r="CN1017" i="1"/>
  <c r="CM1017" i="1"/>
  <c r="CK1017" i="1"/>
  <c r="CC1017" i="1"/>
  <c r="CE1017" i="1" s="1"/>
  <c r="CG1017" i="1" s="1"/>
  <c r="DC1017" i="1" s="1"/>
  <c r="DD1016" i="1"/>
  <c r="CN1016" i="1"/>
  <c r="CK1016" i="1"/>
  <c r="CM1016" i="1" s="1"/>
  <c r="CO1016" i="1" s="1"/>
  <c r="CG1016" i="1"/>
  <c r="DC1016" i="1" s="1"/>
  <c r="CF1016" i="1"/>
  <c r="CE1016" i="1"/>
  <c r="CC1016" i="1"/>
  <c r="CO1015" i="1"/>
  <c r="DD1015" i="1" s="1"/>
  <c r="CN1015" i="1"/>
  <c r="CM1015" i="1"/>
  <c r="CK1015" i="1"/>
  <c r="CE1015" i="1"/>
  <c r="CF1015" i="1" s="1"/>
  <c r="CC1015" i="1"/>
  <c r="CK1014" i="1"/>
  <c r="CM1014" i="1" s="1"/>
  <c r="CC1014" i="1"/>
  <c r="CE1014" i="1" s="1"/>
  <c r="CF1014" i="1" s="1"/>
  <c r="DC1013" i="1"/>
  <c r="CO1013" i="1"/>
  <c r="DD1013" i="1" s="1"/>
  <c r="CN1013" i="1"/>
  <c r="CK1013" i="1"/>
  <c r="CM1013" i="1" s="1"/>
  <c r="CE1013" i="1"/>
  <c r="CG1013" i="1" s="1"/>
  <c r="CC1013" i="1"/>
  <c r="CK1012" i="1"/>
  <c r="CM1012" i="1" s="1"/>
  <c r="CF1012" i="1"/>
  <c r="CE1012" i="1"/>
  <c r="CG1012" i="1" s="1"/>
  <c r="DC1012" i="1" s="1"/>
  <c r="CC1012" i="1"/>
  <c r="DD1011" i="1"/>
  <c r="CO1011" i="1"/>
  <c r="CK1011" i="1"/>
  <c r="CM1011" i="1" s="1"/>
  <c r="CN1011" i="1" s="1"/>
  <c r="CF1011" i="1"/>
  <c r="CC1011" i="1"/>
  <c r="CE1011" i="1" s="1"/>
  <c r="CG1011" i="1" s="1"/>
  <c r="DC1011" i="1" s="1"/>
  <c r="CK1010" i="1"/>
  <c r="CM1010" i="1" s="1"/>
  <c r="CE1010" i="1"/>
  <c r="CC1010" i="1"/>
  <c r="CO1009" i="1"/>
  <c r="DD1009" i="1" s="1"/>
  <c r="CN1009" i="1"/>
  <c r="CM1009" i="1"/>
  <c r="CK1009" i="1"/>
  <c r="CE1009" i="1"/>
  <c r="CG1009" i="1" s="1"/>
  <c r="DC1009" i="1" s="1"/>
  <c r="CC1009" i="1"/>
  <c r="DC1008" i="1"/>
  <c r="CM1008" i="1"/>
  <c r="CK1008" i="1"/>
  <c r="CG1008" i="1"/>
  <c r="CC1008" i="1"/>
  <c r="CE1008" i="1" s="1"/>
  <c r="CF1008" i="1" s="1"/>
  <c r="CK1007" i="1"/>
  <c r="CM1007" i="1" s="1"/>
  <c r="CC1007" i="1"/>
  <c r="CE1007" i="1" s="1"/>
  <c r="CM1006" i="1"/>
  <c r="CO1006" i="1" s="1"/>
  <c r="DD1006" i="1" s="1"/>
  <c r="CK1006" i="1"/>
  <c r="CE1006" i="1"/>
  <c r="CC1006" i="1"/>
  <c r="DD1005" i="1"/>
  <c r="DC1005" i="1"/>
  <c r="CO1005" i="1"/>
  <c r="CK1005" i="1"/>
  <c r="CM1005" i="1" s="1"/>
  <c r="CN1005" i="1" s="1"/>
  <c r="CG1005" i="1"/>
  <c r="CF1005" i="1"/>
  <c r="CE1005" i="1"/>
  <c r="CC1005" i="1"/>
  <c r="DD1004" i="1"/>
  <c r="CO1004" i="1"/>
  <c r="CN1004" i="1"/>
  <c r="CM1004" i="1"/>
  <c r="CK1004" i="1"/>
  <c r="CC1004" i="1"/>
  <c r="CE1004" i="1" s="1"/>
  <c r="CK1003" i="1"/>
  <c r="CM1003" i="1" s="1"/>
  <c r="CC1003" i="1"/>
  <c r="CE1003" i="1" s="1"/>
  <c r="CM1002" i="1"/>
  <c r="CN1002" i="1" s="1"/>
  <c r="CK1002" i="1"/>
  <c r="CE1002" i="1"/>
  <c r="CG1002" i="1" s="1"/>
  <c r="DC1002" i="1" s="1"/>
  <c r="CC1002" i="1"/>
  <c r="CO1001" i="1"/>
  <c r="DD1001" i="1" s="1"/>
  <c r="CM1001" i="1"/>
  <c r="CN1001" i="1" s="1"/>
  <c r="CK1001" i="1"/>
  <c r="CC1001" i="1"/>
  <c r="CE1001" i="1" s="1"/>
  <c r="CM1000" i="1"/>
  <c r="CO1000" i="1" s="1"/>
  <c r="DD1000" i="1" s="1"/>
  <c r="CK1000" i="1"/>
  <c r="CG1000" i="1"/>
  <c r="DC1000" i="1" s="1"/>
  <c r="CE1000" i="1"/>
  <c r="CF1000" i="1" s="1"/>
  <c r="CC1000" i="1"/>
  <c r="CK999" i="1"/>
  <c r="CM999" i="1" s="1"/>
  <c r="CE999" i="1"/>
  <c r="CC999" i="1"/>
  <c r="DD998" i="1"/>
  <c r="CN998" i="1"/>
  <c r="CM998" i="1"/>
  <c r="CO998" i="1" s="1"/>
  <c r="CK998" i="1"/>
  <c r="CC998" i="1"/>
  <c r="CE998" i="1" s="1"/>
  <c r="CK997" i="1"/>
  <c r="CM997" i="1" s="1"/>
  <c r="CE997" i="1"/>
  <c r="CF997" i="1" s="1"/>
  <c r="CC997" i="1"/>
  <c r="CM996" i="1"/>
  <c r="CN996" i="1" s="1"/>
  <c r="CK996" i="1"/>
  <c r="CE996" i="1"/>
  <c r="CG996" i="1" s="1"/>
  <c r="DC996" i="1" s="1"/>
  <c r="CC996" i="1"/>
  <c r="CO995" i="1"/>
  <c r="DD995" i="1" s="1"/>
  <c r="CN995" i="1"/>
  <c r="CM995" i="1"/>
  <c r="CK995" i="1"/>
  <c r="CC995" i="1"/>
  <c r="CE995" i="1" s="1"/>
  <c r="DD994" i="1"/>
  <c r="CO994" i="1"/>
  <c r="CN994" i="1"/>
  <c r="CK994" i="1"/>
  <c r="CM994" i="1" s="1"/>
  <c r="CE994" i="1"/>
  <c r="CF994" i="1" s="1"/>
  <c r="CC994" i="1"/>
  <c r="CM993" i="1"/>
  <c r="CN993" i="1" s="1"/>
  <c r="CK993" i="1"/>
  <c r="CG993" i="1"/>
  <c r="DC993" i="1" s="1"/>
  <c r="CF993" i="1"/>
  <c r="CE993" i="1"/>
  <c r="CC993" i="1"/>
  <c r="CO992" i="1"/>
  <c r="DD992" i="1" s="1"/>
  <c r="CM992" i="1"/>
  <c r="CN992" i="1" s="1"/>
  <c r="CK992" i="1"/>
  <c r="CC992" i="1"/>
  <c r="CE992" i="1" s="1"/>
  <c r="CM991" i="1"/>
  <c r="CK991" i="1"/>
  <c r="CC991" i="1"/>
  <c r="CE991" i="1" s="1"/>
  <c r="DC990" i="1"/>
  <c r="CO990" i="1"/>
  <c r="DD990" i="1" s="1"/>
  <c r="CM990" i="1"/>
  <c r="CN990" i="1" s="1"/>
  <c r="CK990" i="1"/>
  <c r="CG990" i="1"/>
  <c r="CE990" i="1"/>
  <c r="CF990" i="1" s="1"/>
  <c r="CC990" i="1"/>
  <c r="CM989" i="1"/>
  <c r="CK989" i="1"/>
  <c r="CC989" i="1"/>
  <c r="CE989" i="1" s="1"/>
  <c r="CO988" i="1"/>
  <c r="DD988" i="1" s="1"/>
  <c r="CM988" i="1"/>
  <c r="CN988" i="1" s="1"/>
  <c r="CK988" i="1"/>
  <c r="CE988" i="1"/>
  <c r="CF988" i="1" s="1"/>
  <c r="CC988" i="1"/>
  <c r="CO987" i="1"/>
  <c r="DD987" i="1" s="1"/>
  <c r="CM987" i="1"/>
  <c r="CN987" i="1" s="1"/>
  <c r="CK987" i="1"/>
  <c r="CG987" i="1"/>
  <c r="DC987" i="1" s="1"/>
  <c r="CE987" i="1"/>
  <c r="CF987" i="1" s="1"/>
  <c r="CC987" i="1"/>
  <c r="CN986" i="1"/>
  <c r="CM986" i="1"/>
  <c r="CO986" i="1" s="1"/>
  <c r="DD986" i="1" s="1"/>
  <c r="CK986" i="1"/>
  <c r="CG986" i="1"/>
  <c r="DC986" i="1" s="1"/>
  <c r="CC986" i="1"/>
  <c r="CE986" i="1" s="1"/>
  <c r="CF986" i="1" s="1"/>
  <c r="CK985" i="1"/>
  <c r="CM985" i="1" s="1"/>
  <c r="CC985" i="1"/>
  <c r="CE985" i="1" s="1"/>
  <c r="DC984" i="1"/>
  <c r="CO984" i="1"/>
  <c r="DD984" i="1" s="1"/>
  <c r="CM984" i="1"/>
  <c r="CN984" i="1" s="1"/>
  <c r="CK984" i="1"/>
  <c r="CG984" i="1"/>
  <c r="CF984" i="1"/>
  <c r="CE984" i="1"/>
  <c r="CC984" i="1"/>
  <c r="CM983" i="1"/>
  <c r="CO983" i="1" s="1"/>
  <c r="DD983" i="1" s="1"/>
  <c r="CK983" i="1"/>
  <c r="CE983" i="1"/>
  <c r="CC983" i="1"/>
  <c r="CK982" i="1"/>
  <c r="CM982" i="1" s="1"/>
  <c r="CE982" i="1"/>
  <c r="CF982" i="1" s="1"/>
  <c r="CC982" i="1"/>
  <c r="CO981" i="1"/>
  <c r="DD981" i="1" s="1"/>
  <c r="CK981" i="1"/>
  <c r="CM981" i="1" s="1"/>
  <c r="CN981" i="1" s="1"/>
  <c r="CE981" i="1"/>
  <c r="CG981" i="1" s="1"/>
  <c r="DC981" i="1" s="1"/>
  <c r="CC981" i="1"/>
  <c r="DD980" i="1"/>
  <c r="CO980" i="1"/>
  <c r="CN980" i="1"/>
  <c r="CM980" i="1"/>
  <c r="CK980" i="1"/>
  <c r="CG980" i="1"/>
  <c r="DC980" i="1" s="1"/>
  <c r="CE980" i="1"/>
  <c r="CF980" i="1" s="1"/>
  <c r="CC980" i="1"/>
  <c r="CM979" i="1"/>
  <c r="CK979" i="1"/>
  <c r="CC979" i="1"/>
  <c r="CE979" i="1" s="1"/>
  <c r="CM978" i="1"/>
  <c r="CN978" i="1" s="1"/>
  <c r="CK978" i="1"/>
  <c r="CE978" i="1"/>
  <c r="CC978" i="1"/>
  <c r="CO977" i="1"/>
  <c r="DD977" i="1" s="1"/>
  <c r="CM977" i="1"/>
  <c r="CN977" i="1" s="1"/>
  <c r="CK977" i="1"/>
  <c r="CC977" i="1"/>
  <c r="CE977" i="1" s="1"/>
  <c r="CO976" i="1"/>
  <c r="DD976" i="1" s="1"/>
  <c r="CN976" i="1"/>
  <c r="CM976" i="1"/>
  <c r="CK976" i="1"/>
  <c r="CG976" i="1"/>
  <c r="DC976" i="1" s="1"/>
  <c r="CE976" i="1"/>
  <c r="CF976" i="1" s="1"/>
  <c r="CC976" i="1"/>
  <c r="CK975" i="1"/>
  <c r="CM975" i="1" s="1"/>
  <c r="CE975" i="1"/>
  <c r="CC975" i="1"/>
  <c r="DD974" i="1"/>
  <c r="CN974" i="1"/>
  <c r="CM974" i="1"/>
  <c r="CO974" i="1" s="1"/>
  <c r="CK974" i="1"/>
  <c r="CC974" i="1"/>
  <c r="CE974" i="1" s="1"/>
  <c r="CK973" i="1"/>
  <c r="CM973" i="1" s="1"/>
  <c r="CE973" i="1"/>
  <c r="CC973" i="1"/>
  <c r="CM972" i="1"/>
  <c r="CK972" i="1"/>
  <c r="CG972" i="1"/>
  <c r="DC972" i="1" s="1"/>
  <c r="CF972" i="1"/>
  <c r="CE972" i="1"/>
  <c r="CC972" i="1"/>
  <c r="DD971" i="1"/>
  <c r="CO971" i="1"/>
  <c r="CM971" i="1"/>
  <c r="CN971" i="1" s="1"/>
  <c r="CK971" i="1"/>
  <c r="CG971" i="1"/>
  <c r="DC971" i="1" s="1"/>
  <c r="CE971" i="1"/>
  <c r="CF971" i="1" s="1"/>
  <c r="CC971" i="1"/>
  <c r="DC970" i="1"/>
  <c r="CK970" i="1"/>
  <c r="CM970" i="1" s="1"/>
  <c r="CE970" i="1"/>
  <c r="CG970" i="1" s="1"/>
  <c r="CC970" i="1"/>
  <c r="DC969" i="1"/>
  <c r="CO969" i="1"/>
  <c r="DD969" i="1" s="1"/>
  <c r="CN969" i="1"/>
  <c r="CK969" i="1"/>
  <c r="CM969" i="1" s="1"/>
  <c r="CG969" i="1"/>
  <c r="CF969" i="1"/>
  <c r="CC969" i="1"/>
  <c r="CE969" i="1" s="1"/>
  <c r="CK968" i="1"/>
  <c r="CM968" i="1" s="1"/>
  <c r="CC968" i="1"/>
  <c r="CE968" i="1" s="1"/>
  <c r="CK967" i="1"/>
  <c r="CM967" i="1" s="1"/>
  <c r="CC967" i="1"/>
  <c r="CE967" i="1" s="1"/>
  <c r="CO966" i="1"/>
  <c r="DD966" i="1" s="1"/>
  <c r="CN966" i="1"/>
  <c r="CM966" i="1"/>
  <c r="CK966" i="1"/>
  <c r="CF966" i="1"/>
  <c r="CE966" i="1"/>
  <c r="CG966" i="1" s="1"/>
  <c r="DC966" i="1" s="1"/>
  <c r="CC966" i="1"/>
  <c r="CK965" i="1"/>
  <c r="CM965" i="1" s="1"/>
  <c r="CC965" i="1"/>
  <c r="CE965" i="1" s="1"/>
  <c r="DC964" i="1"/>
  <c r="CO964" i="1"/>
  <c r="DD964" i="1" s="1"/>
  <c r="CN964" i="1"/>
  <c r="CM964" i="1"/>
  <c r="CK964" i="1"/>
  <c r="CG964" i="1"/>
  <c r="CF964" i="1"/>
  <c r="CE964" i="1"/>
  <c r="CC964" i="1"/>
  <c r="CK963" i="1"/>
  <c r="CM963" i="1" s="1"/>
  <c r="CG963" i="1"/>
  <c r="DC963" i="1" s="1"/>
  <c r="CE963" i="1"/>
  <c r="CF963" i="1" s="1"/>
  <c r="CC963" i="1"/>
  <c r="CK962" i="1"/>
  <c r="CM962" i="1" s="1"/>
  <c r="CC962" i="1"/>
  <c r="CE962" i="1" s="1"/>
  <c r="CM961" i="1"/>
  <c r="CN961" i="1" s="1"/>
  <c r="CK961" i="1"/>
  <c r="CE961" i="1"/>
  <c r="CC961" i="1"/>
  <c r="CO960" i="1"/>
  <c r="DD960" i="1" s="1"/>
  <c r="CM960" i="1"/>
  <c r="CN960" i="1" s="1"/>
  <c r="CK960" i="1"/>
  <c r="CG960" i="1"/>
  <c r="DC960" i="1" s="1"/>
  <c r="CC960" i="1"/>
  <c r="CE960" i="1" s="1"/>
  <c r="CF960" i="1" s="1"/>
  <c r="DC959" i="1"/>
  <c r="CO959" i="1"/>
  <c r="DD959" i="1" s="1"/>
  <c r="CN959" i="1"/>
  <c r="CM959" i="1"/>
  <c r="CK959" i="1"/>
  <c r="CG959" i="1"/>
  <c r="CF959" i="1"/>
  <c r="CE959" i="1"/>
  <c r="CC959" i="1"/>
  <c r="CK958" i="1"/>
  <c r="CM958" i="1" s="1"/>
  <c r="CG958" i="1"/>
  <c r="DC958" i="1" s="1"/>
  <c r="CE958" i="1"/>
  <c r="CF958" i="1" s="1"/>
  <c r="CC958" i="1"/>
  <c r="CK957" i="1"/>
  <c r="CM957" i="1" s="1"/>
  <c r="CE957" i="1"/>
  <c r="CG957" i="1" s="1"/>
  <c r="DC957" i="1" s="1"/>
  <c r="CC957" i="1"/>
  <c r="CK956" i="1"/>
  <c r="CM956" i="1" s="1"/>
  <c r="CN956" i="1" s="1"/>
  <c r="CC956" i="1"/>
  <c r="CE956" i="1" s="1"/>
  <c r="CO955" i="1"/>
  <c r="DD955" i="1" s="1"/>
  <c r="CN955" i="1"/>
  <c r="CM955" i="1"/>
  <c r="CK955" i="1"/>
  <c r="CC955" i="1"/>
  <c r="CE955" i="1" s="1"/>
  <c r="CK954" i="1"/>
  <c r="CM954" i="1" s="1"/>
  <c r="CC954" i="1"/>
  <c r="CE954" i="1" s="1"/>
  <c r="CF954" i="1" s="1"/>
  <c r="CM953" i="1"/>
  <c r="CO953" i="1" s="1"/>
  <c r="DD953" i="1" s="1"/>
  <c r="CK953" i="1"/>
  <c r="CG953" i="1"/>
  <c r="DC953" i="1" s="1"/>
  <c r="CF953" i="1"/>
  <c r="CE953" i="1"/>
  <c r="CC953" i="1"/>
  <c r="CM952" i="1"/>
  <c r="CO952" i="1" s="1"/>
  <c r="DD952" i="1" s="1"/>
  <c r="CK952" i="1"/>
  <c r="CE952" i="1"/>
  <c r="CC952" i="1"/>
  <c r="CM951" i="1"/>
  <c r="CK951" i="1"/>
  <c r="CG951" i="1"/>
  <c r="DC951" i="1" s="1"/>
  <c r="CF951" i="1"/>
  <c r="CE951" i="1"/>
  <c r="CC951" i="1"/>
  <c r="CK950" i="1"/>
  <c r="CM950" i="1" s="1"/>
  <c r="CG950" i="1"/>
  <c r="DC950" i="1" s="1"/>
  <c r="CF950" i="1"/>
  <c r="CE950" i="1"/>
  <c r="CC950" i="1"/>
  <c r="CO949" i="1"/>
  <c r="DD949" i="1" s="1"/>
  <c r="CM949" i="1"/>
  <c r="CN949" i="1" s="1"/>
  <c r="CK949" i="1"/>
  <c r="CC949" i="1"/>
  <c r="CE949" i="1" s="1"/>
  <c r="DD948" i="1"/>
  <c r="CO948" i="1"/>
  <c r="CM948" i="1"/>
  <c r="CN948" i="1" s="1"/>
  <c r="CK948" i="1"/>
  <c r="CC948" i="1"/>
  <c r="CE948" i="1" s="1"/>
  <c r="CF948" i="1" s="1"/>
  <c r="CO947" i="1"/>
  <c r="DD947" i="1" s="1"/>
  <c r="CM947" i="1"/>
  <c r="CN947" i="1" s="1"/>
  <c r="CK947" i="1"/>
  <c r="CG947" i="1"/>
  <c r="DC947" i="1" s="1"/>
  <c r="CF947" i="1"/>
  <c r="CE947" i="1"/>
  <c r="CC947" i="1"/>
  <c r="CK946" i="1"/>
  <c r="CM946" i="1" s="1"/>
  <c r="CC946" i="1"/>
  <c r="CE946" i="1" s="1"/>
  <c r="CK945" i="1"/>
  <c r="CM945" i="1" s="1"/>
  <c r="CG945" i="1"/>
  <c r="DC945" i="1" s="1"/>
  <c r="CF945" i="1"/>
  <c r="CE945" i="1"/>
  <c r="CC945" i="1"/>
  <c r="CO944" i="1"/>
  <c r="DD944" i="1" s="1"/>
  <c r="CK944" i="1"/>
  <c r="CM944" i="1" s="1"/>
  <c r="CN944" i="1" s="1"/>
  <c r="CE944" i="1"/>
  <c r="CC944" i="1"/>
  <c r="CM943" i="1"/>
  <c r="CO943" i="1" s="1"/>
  <c r="DD943" i="1" s="1"/>
  <c r="CK943" i="1"/>
  <c r="CE943" i="1"/>
  <c r="CG943" i="1" s="1"/>
  <c r="DC943" i="1" s="1"/>
  <c r="CC943" i="1"/>
  <c r="DC942" i="1"/>
  <c r="CM942" i="1"/>
  <c r="CN942" i="1" s="1"/>
  <c r="CK942" i="1"/>
  <c r="CG942" i="1"/>
  <c r="CC942" i="1"/>
  <c r="CE942" i="1" s="1"/>
  <c r="CF942" i="1" s="1"/>
  <c r="DD941" i="1"/>
  <c r="CO941" i="1"/>
  <c r="CN941" i="1"/>
  <c r="CM941" i="1"/>
  <c r="CK941" i="1"/>
  <c r="CG941" i="1"/>
  <c r="DC941" i="1" s="1"/>
  <c r="CE941" i="1"/>
  <c r="CF941" i="1" s="1"/>
  <c r="CC941" i="1"/>
  <c r="CK940" i="1"/>
  <c r="CM940" i="1" s="1"/>
  <c r="CC940" i="1"/>
  <c r="CE940" i="1" s="1"/>
  <c r="DD939" i="1"/>
  <c r="CN939" i="1"/>
  <c r="CM939" i="1"/>
  <c r="CO939" i="1" s="1"/>
  <c r="CK939" i="1"/>
  <c r="CE939" i="1"/>
  <c r="CG939" i="1" s="1"/>
  <c r="DC939" i="1" s="1"/>
  <c r="CC939" i="1"/>
  <c r="CK938" i="1"/>
  <c r="CM938" i="1" s="1"/>
  <c r="CN938" i="1" s="1"/>
  <c r="CE938" i="1"/>
  <c r="CG938" i="1" s="1"/>
  <c r="DC938" i="1" s="1"/>
  <c r="CC938" i="1"/>
  <c r="DD937" i="1"/>
  <c r="CO937" i="1"/>
  <c r="CN937" i="1"/>
  <c r="CM937" i="1"/>
  <c r="CK937" i="1"/>
  <c r="CC937" i="1"/>
  <c r="CE937" i="1" s="1"/>
  <c r="DD936" i="1"/>
  <c r="CO936" i="1"/>
  <c r="CM936" i="1"/>
  <c r="CN936" i="1" s="1"/>
  <c r="CK936" i="1"/>
  <c r="CC936" i="1"/>
  <c r="CE936" i="1" s="1"/>
  <c r="CF936" i="1" s="1"/>
  <c r="CO935" i="1"/>
  <c r="DD935" i="1" s="1"/>
  <c r="CM935" i="1"/>
  <c r="CN935" i="1" s="1"/>
  <c r="CK935" i="1"/>
  <c r="CG935" i="1"/>
  <c r="DC935" i="1" s="1"/>
  <c r="CF935" i="1"/>
  <c r="CE935" i="1"/>
  <c r="CC935" i="1"/>
  <c r="CK934" i="1"/>
  <c r="CM934" i="1" s="1"/>
  <c r="CC934" i="1"/>
  <c r="CE934" i="1" s="1"/>
  <c r="DD933" i="1"/>
  <c r="CN933" i="1"/>
  <c r="CM933" i="1"/>
  <c r="CO933" i="1" s="1"/>
  <c r="CK933" i="1"/>
  <c r="CG933" i="1"/>
  <c r="DC933" i="1" s="1"/>
  <c r="CF933" i="1"/>
  <c r="CE933" i="1"/>
  <c r="CC933" i="1"/>
  <c r="CK932" i="1"/>
  <c r="CM932" i="1" s="1"/>
  <c r="CG932" i="1"/>
  <c r="DC932" i="1" s="1"/>
  <c r="CF932" i="1"/>
  <c r="CE932" i="1"/>
  <c r="CC932" i="1"/>
  <c r="CO931" i="1"/>
  <c r="DD931" i="1" s="1"/>
  <c r="CM931" i="1"/>
  <c r="CN931" i="1" s="1"/>
  <c r="CK931" i="1"/>
  <c r="CC931" i="1"/>
  <c r="CE931" i="1" s="1"/>
  <c r="DD930" i="1"/>
  <c r="DC930" i="1"/>
  <c r="CO930" i="1"/>
  <c r="CM930" i="1"/>
  <c r="CN930" i="1" s="1"/>
  <c r="CK930" i="1"/>
  <c r="CG930" i="1"/>
  <c r="CC930" i="1"/>
  <c r="CE930" i="1" s="1"/>
  <c r="CF930" i="1" s="1"/>
  <c r="CM929" i="1"/>
  <c r="CK929" i="1"/>
  <c r="CG929" i="1"/>
  <c r="DC929" i="1" s="1"/>
  <c r="CF929" i="1"/>
  <c r="CE929" i="1"/>
  <c r="CC929" i="1"/>
  <c r="CM928" i="1"/>
  <c r="CO928" i="1" s="1"/>
  <c r="DD928" i="1" s="1"/>
  <c r="CK928" i="1"/>
  <c r="CC928" i="1"/>
  <c r="CE928" i="1" s="1"/>
  <c r="DD927" i="1"/>
  <c r="CN927" i="1"/>
  <c r="CM927" i="1"/>
  <c r="CO927" i="1" s="1"/>
  <c r="CK927" i="1"/>
  <c r="CG927" i="1"/>
  <c r="DC927" i="1" s="1"/>
  <c r="CE927" i="1"/>
  <c r="CF927" i="1" s="1"/>
  <c r="CC927" i="1"/>
  <c r="CO926" i="1"/>
  <c r="DD926" i="1" s="1"/>
  <c r="CK926" i="1"/>
  <c r="CM926" i="1" s="1"/>
  <c r="CN926" i="1" s="1"/>
  <c r="CG926" i="1"/>
  <c r="DC926" i="1" s="1"/>
  <c r="CF926" i="1"/>
  <c r="CE926" i="1"/>
  <c r="CC926" i="1"/>
  <c r="CM925" i="1"/>
  <c r="CO925" i="1" s="1"/>
  <c r="DD925" i="1" s="1"/>
  <c r="CK925" i="1"/>
  <c r="CC925" i="1"/>
  <c r="CE925" i="1" s="1"/>
  <c r="CK924" i="1"/>
  <c r="CM924" i="1" s="1"/>
  <c r="CC924" i="1"/>
  <c r="CE924" i="1" s="1"/>
  <c r="CF924" i="1" s="1"/>
  <c r="CN923" i="1"/>
  <c r="CM923" i="1"/>
  <c r="CO923" i="1" s="1"/>
  <c r="DD923" i="1" s="1"/>
  <c r="CK923" i="1"/>
  <c r="CG923" i="1"/>
  <c r="DC923" i="1" s="1"/>
  <c r="CF923" i="1"/>
  <c r="CE923" i="1"/>
  <c r="CC923" i="1"/>
  <c r="CK922" i="1"/>
  <c r="CM922" i="1" s="1"/>
  <c r="CC922" i="1"/>
  <c r="CE922" i="1" s="1"/>
  <c r="CK921" i="1"/>
  <c r="CM921" i="1" s="1"/>
  <c r="CE921" i="1"/>
  <c r="CG921" i="1" s="1"/>
  <c r="DC921" i="1" s="1"/>
  <c r="CC921" i="1"/>
  <c r="CK920" i="1"/>
  <c r="CM920" i="1" s="1"/>
  <c r="CN920" i="1" s="1"/>
  <c r="CC920" i="1"/>
  <c r="CE920" i="1" s="1"/>
  <c r="CO919" i="1"/>
  <c r="DD919" i="1" s="1"/>
  <c r="CN919" i="1"/>
  <c r="CM919" i="1"/>
  <c r="CK919" i="1"/>
  <c r="CE919" i="1"/>
  <c r="CC919" i="1"/>
  <c r="CM918" i="1"/>
  <c r="CK918" i="1"/>
  <c r="CC918" i="1"/>
  <c r="CE918" i="1" s="1"/>
  <c r="CF918" i="1" s="1"/>
  <c r="CO917" i="1"/>
  <c r="DD917" i="1" s="1"/>
  <c r="CN917" i="1"/>
  <c r="CM917" i="1"/>
  <c r="CK917" i="1"/>
  <c r="CE917" i="1"/>
  <c r="CC917" i="1"/>
  <c r="CK916" i="1"/>
  <c r="CM916" i="1" s="1"/>
  <c r="CG916" i="1"/>
  <c r="DC916" i="1" s="1"/>
  <c r="CE916" i="1"/>
  <c r="CF916" i="1" s="1"/>
  <c r="CC916" i="1"/>
  <c r="CM915" i="1"/>
  <c r="CK915" i="1"/>
  <c r="CG915" i="1"/>
  <c r="DC915" i="1" s="1"/>
  <c r="CF915" i="1"/>
  <c r="CE915" i="1"/>
  <c r="CC915" i="1"/>
  <c r="CO914" i="1"/>
  <c r="DD914" i="1" s="1"/>
  <c r="CK914" i="1"/>
  <c r="CM914" i="1" s="1"/>
  <c r="CN914" i="1" s="1"/>
  <c r="CE914" i="1"/>
  <c r="CC914" i="1"/>
  <c r="CO913" i="1"/>
  <c r="DD913" i="1" s="1"/>
  <c r="CM913" i="1"/>
  <c r="CN913" i="1" s="1"/>
  <c r="CK913" i="1"/>
  <c r="CF913" i="1"/>
  <c r="CE913" i="1"/>
  <c r="CG913" i="1" s="1"/>
  <c r="DC913" i="1" s="1"/>
  <c r="CC913" i="1"/>
  <c r="CK912" i="1"/>
  <c r="CM912" i="1" s="1"/>
  <c r="CN912" i="1" s="1"/>
  <c r="CG912" i="1"/>
  <c r="DC912" i="1" s="1"/>
  <c r="CC912" i="1"/>
  <c r="CE912" i="1" s="1"/>
  <c r="CF912" i="1" s="1"/>
  <c r="DC911" i="1"/>
  <c r="CO911" i="1"/>
  <c r="DD911" i="1" s="1"/>
  <c r="CN911" i="1"/>
  <c r="CM911" i="1"/>
  <c r="CK911" i="1"/>
  <c r="CG911" i="1"/>
  <c r="CF911" i="1"/>
  <c r="CE911" i="1"/>
  <c r="CC911" i="1"/>
  <c r="CK910" i="1"/>
  <c r="CM910" i="1" s="1"/>
  <c r="CG910" i="1"/>
  <c r="DC910" i="1" s="1"/>
  <c r="CE910" i="1"/>
  <c r="CF910" i="1" s="1"/>
  <c r="CC910" i="1"/>
  <c r="CK909" i="1"/>
  <c r="CM909" i="1" s="1"/>
  <c r="CO909" i="1" s="1"/>
  <c r="DD909" i="1" s="1"/>
  <c r="CG909" i="1"/>
  <c r="DC909" i="1" s="1"/>
  <c r="CE909" i="1"/>
  <c r="CF909" i="1" s="1"/>
  <c r="CC909" i="1"/>
  <c r="DD908" i="1"/>
  <c r="DC908" i="1"/>
  <c r="CO908" i="1"/>
  <c r="CK908" i="1"/>
  <c r="CM908" i="1" s="1"/>
  <c r="CN908" i="1" s="1"/>
  <c r="CF908" i="1"/>
  <c r="CC908" i="1"/>
  <c r="CE908" i="1" s="1"/>
  <c r="CG908" i="1" s="1"/>
  <c r="CM907" i="1"/>
  <c r="CK907" i="1"/>
  <c r="CF907" i="1"/>
  <c r="CE907" i="1"/>
  <c r="CG907" i="1" s="1"/>
  <c r="DC907" i="1" s="1"/>
  <c r="CC907" i="1"/>
  <c r="CK906" i="1"/>
  <c r="CM906" i="1" s="1"/>
  <c r="CC906" i="1"/>
  <c r="CE906" i="1" s="1"/>
  <c r="CF906" i="1" s="1"/>
  <c r="DC905" i="1"/>
  <c r="CO905" i="1"/>
  <c r="DD905" i="1" s="1"/>
  <c r="CN905" i="1"/>
  <c r="CM905" i="1"/>
  <c r="CK905" i="1"/>
  <c r="CG905" i="1"/>
  <c r="CE905" i="1"/>
  <c r="CF905" i="1" s="1"/>
  <c r="CC905" i="1"/>
  <c r="CK904" i="1"/>
  <c r="CM904" i="1" s="1"/>
  <c r="CG904" i="1"/>
  <c r="DC904" i="1" s="1"/>
  <c r="CE904" i="1"/>
  <c r="CF904" i="1" s="1"/>
  <c r="CC904" i="1"/>
  <c r="CK903" i="1"/>
  <c r="CM903" i="1" s="1"/>
  <c r="CE903" i="1"/>
  <c r="CC903" i="1"/>
  <c r="DD902" i="1"/>
  <c r="CO902" i="1"/>
  <c r="CK902" i="1"/>
  <c r="CM902" i="1" s="1"/>
  <c r="CN902" i="1" s="1"/>
  <c r="CC902" i="1"/>
  <c r="CE902" i="1" s="1"/>
  <c r="CF902" i="1" s="1"/>
  <c r="CM901" i="1"/>
  <c r="CO901" i="1" s="1"/>
  <c r="DD901" i="1" s="1"/>
  <c r="CK901" i="1"/>
  <c r="CF901" i="1"/>
  <c r="CE901" i="1"/>
  <c r="CG901" i="1" s="1"/>
  <c r="DC901" i="1" s="1"/>
  <c r="CC901" i="1"/>
  <c r="CM900" i="1"/>
  <c r="CN900" i="1" s="1"/>
  <c r="CK900" i="1"/>
  <c r="CC900" i="1"/>
  <c r="CE900" i="1" s="1"/>
  <c r="DD899" i="1"/>
  <c r="DC899" i="1"/>
  <c r="CO899" i="1"/>
  <c r="CN899" i="1"/>
  <c r="CM899" i="1"/>
  <c r="CK899" i="1"/>
  <c r="CE899" i="1"/>
  <c r="CG899" i="1" s="1"/>
  <c r="CC899" i="1"/>
  <c r="CO898" i="1"/>
  <c r="DD898" i="1" s="1"/>
  <c r="CN898" i="1"/>
  <c r="CM898" i="1"/>
  <c r="CK898" i="1"/>
  <c r="CC898" i="1"/>
  <c r="CE898" i="1" s="1"/>
  <c r="CM897" i="1"/>
  <c r="CO897" i="1" s="1"/>
  <c r="DD897" i="1" s="1"/>
  <c r="CK897" i="1"/>
  <c r="CE897" i="1"/>
  <c r="CC897" i="1"/>
  <c r="CK896" i="1"/>
  <c r="CM896" i="1" s="1"/>
  <c r="CE896" i="1"/>
  <c r="CG896" i="1" s="1"/>
  <c r="DC896" i="1" s="1"/>
  <c r="CC896" i="1"/>
  <c r="CO895" i="1"/>
  <c r="DD895" i="1" s="1"/>
  <c r="CN895" i="1"/>
  <c r="CM895" i="1"/>
  <c r="CK895" i="1"/>
  <c r="CE895" i="1"/>
  <c r="CC895" i="1"/>
  <c r="CM894" i="1"/>
  <c r="CK894" i="1"/>
  <c r="CG894" i="1"/>
  <c r="DC894" i="1" s="1"/>
  <c r="CC894" i="1"/>
  <c r="CE894" i="1" s="1"/>
  <c r="CF894" i="1" s="1"/>
  <c r="CK893" i="1"/>
  <c r="CM893" i="1" s="1"/>
  <c r="CN893" i="1" s="1"/>
  <c r="CE893" i="1"/>
  <c r="CC893" i="1"/>
  <c r="CK892" i="1"/>
  <c r="CM892" i="1" s="1"/>
  <c r="CE892" i="1"/>
  <c r="CG892" i="1" s="1"/>
  <c r="DC892" i="1" s="1"/>
  <c r="CC892" i="1"/>
  <c r="CN891" i="1"/>
  <c r="CM891" i="1"/>
  <c r="CO891" i="1" s="1"/>
  <c r="DD891" i="1" s="1"/>
  <c r="CK891" i="1"/>
  <c r="CC891" i="1"/>
  <c r="CE891" i="1" s="1"/>
  <c r="CO890" i="1"/>
  <c r="DD890" i="1" s="1"/>
  <c r="CK890" i="1"/>
  <c r="CM890" i="1" s="1"/>
  <c r="CN890" i="1" s="1"/>
  <c r="CC890" i="1"/>
  <c r="CE890" i="1" s="1"/>
  <c r="DD889" i="1"/>
  <c r="CO889" i="1"/>
  <c r="CN889" i="1"/>
  <c r="CM889" i="1"/>
  <c r="CK889" i="1"/>
  <c r="CC889" i="1"/>
  <c r="CE889" i="1" s="1"/>
  <c r="CO888" i="1"/>
  <c r="DD888" i="1" s="1"/>
  <c r="CN888" i="1"/>
  <c r="CM888" i="1"/>
  <c r="CK888" i="1"/>
  <c r="CG888" i="1"/>
  <c r="DC888" i="1" s="1"/>
  <c r="CC888" i="1"/>
  <c r="CE888" i="1" s="1"/>
  <c r="CF888" i="1" s="1"/>
  <c r="CK887" i="1"/>
  <c r="CM887" i="1" s="1"/>
  <c r="CG887" i="1"/>
  <c r="DC887" i="1" s="1"/>
  <c r="CF887" i="1"/>
  <c r="CE887" i="1"/>
  <c r="CC887" i="1"/>
  <c r="CM886" i="1"/>
  <c r="CO886" i="1" s="1"/>
  <c r="DD886" i="1" s="1"/>
  <c r="CK886" i="1"/>
  <c r="CE886" i="1"/>
  <c r="CG886" i="1" s="1"/>
  <c r="DC886" i="1" s="1"/>
  <c r="CC886" i="1"/>
  <c r="CK885" i="1"/>
  <c r="CM885" i="1" s="1"/>
  <c r="CE885" i="1"/>
  <c r="CG885" i="1" s="1"/>
  <c r="DC885" i="1" s="1"/>
  <c r="CC885" i="1"/>
  <c r="CK884" i="1"/>
  <c r="CM884" i="1" s="1"/>
  <c r="CN884" i="1" s="1"/>
  <c r="CC884" i="1"/>
  <c r="CE884" i="1" s="1"/>
  <c r="CM883" i="1"/>
  <c r="CO883" i="1" s="1"/>
  <c r="DD883" i="1" s="1"/>
  <c r="CK883" i="1"/>
  <c r="CE883" i="1"/>
  <c r="CG883" i="1" s="1"/>
  <c r="DC883" i="1" s="1"/>
  <c r="CC883" i="1"/>
  <c r="CK882" i="1"/>
  <c r="CM882" i="1" s="1"/>
  <c r="CC882" i="1"/>
  <c r="CE882" i="1" s="1"/>
  <c r="CF882" i="1" s="1"/>
  <c r="CO881" i="1"/>
  <c r="DD881" i="1" s="1"/>
  <c r="CN881" i="1"/>
  <c r="CM881" i="1"/>
  <c r="CK881" i="1"/>
  <c r="CC881" i="1"/>
  <c r="CE881" i="1" s="1"/>
  <c r="CF881" i="1" s="1"/>
  <c r="CK880" i="1"/>
  <c r="CM880" i="1" s="1"/>
  <c r="CC880" i="1"/>
  <c r="CE880" i="1" s="1"/>
  <c r="CK879" i="1"/>
  <c r="CM879" i="1" s="1"/>
  <c r="CE879" i="1"/>
  <c r="CG879" i="1" s="1"/>
  <c r="DC879" i="1" s="1"/>
  <c r="CC879" i="1"/>
  <c r="CO878" i="1"/>
  <c r="DD878" i="1" s="1"/>
  <c r="CK878" i="1"/>
  <c r="CM878" i="1" s="1"/>
  <c r="CN878" i="1" s="1"/>
  <c r="CC878" i="1"/>
  <c r="CE878" i="1" s="1"/>
  <c r="CK877" i="1"/>
  <c r="CM877" i="1" s="1"/>
  <c r="CC877" i="1"/>
  <c r="CE877" i="1" s="1"/>
  <c r="CM876" i="1"/>
  <c r="CO876" i="1" s="1"/>
  <c r="DD876" i="1" s="1"/>
  <c r="CK876" i="1"/>
  <c r="CC876" i="1"/>
  <c r="CE876" i="1" s="1"/>
  <c r="CK875" i="1"/>
  <c r="CM875" i="1" s="1"/>
  <c r="CG875" i="1"/>
  <c r="DC875" i="1" s="1"/>
  <c r="CF875" i="1"/>
  <c r="CE875" i="1"/>
  <c r="CC875" i="1"/>
  <c r="CO874" i="1"/>
  <c r="DD874" i="1" s="1"/>
  <c r="CK874" i="1"/>
  <c r="CM874" i="1" s="1"/>
  <c r="CN874" i="1" s="1"/>
  <c r="CC874" i="1"/>
  <c r="CE874" i="1" s="1"/>
  <c r="CK873" i="1"/>
  <c r="CM873" i="1" s="1"/>
  <c r="CE873" i="1"/>
  <c r="CG873" i="1" s="1"/>
  <c r="DC873" i="1" s="1"/>
  <c r="CC873" i="1"/>
  <c r="CO872" i="1"/>
  <c r="DD872" i="1" s="1"/>
  <c r="CN872" i="1"/>
  <c r="CK872" i="1"/>
  <c r="CM872" i="1" s="1"/>
  <c r="CE872" i="1"/>
  <c r="CC872" i="1"/>
  <c r="CK871" i="1"/>
  <c r="CM871" i="1" s="1"/>
  <c r="CF871" i="1"/>
  <c r="CE871" i="1"/>
  <c r="CG871" i="1" s="1"/>
  <c r="DC871" i="1" s="1"/>
  <c r="CC871" i="1"/>
  <c r="CM870" i="1"/>
  <c r="CO870" i="1" s="1"/>
  <c r="DD870" i="1" s="1"/>
  <c r="CK870" i="1"/>
  <c r="CC870" i="1"/>
  <c r="CE870" i="1" s="1"/>
  <c r="CM869" i="1"/>
  <c r="CK869" i="1"/>
  <c r="CC869" i="1"/>
  <c r="CE869" i="1" s="1"/>
  <c r="CO868" i="1"/>
  <c r="DD868" i="1" s="1"/>
  <c r="CM868" i="1"/>
  <c r="CN868" i="1" s="1"/>
  <c r="CK868" i="1"/>
  <c r="CF868" i="1"/>
  <c r="CC868" i="1"/>
  <c r="CE868" i="1" s="1"/>
  <c r="CG868" i="1" s="1"/>
  <c r="DC868" i="1" s="1"/>
  <c r="CM867" i="1"/>
  <c r="CK867" i="1"/>
  <c r="CG867" i="1"/>
  <c r="DC867" i="1" s="1"/>
  <c r="CF867" i="1"/>
  <c r="CE867" i="1"/>
  <c r="CC867" i="1"/>
  <c r="DD866" i="1"/>
  <c r="CO866" i="1"/>
  <c r="CN866" i="1"/>
  <c r="CK866" i="1"/>
  <c r="CM866" i="1" s="1"/>
  <c r="CE866" i="1"/>
  <c r="CG866" i="1" s="1"/>
  <c r="DC866" i="1" s="1"/>
  <c r="CC866" i="1"/>
  <c r="CK865" i="1"/>
  <c r="CM865" i="1" s="1"/>
  <c r="CO865" i="1" s="1"/>
  <c r="DD865" i="1" s="1"/>
  <c r="CC865" i="1"/>
  <c r="CE865" i="1" s="1"/>
  <c r="CO864" i="1"/>
  <c r="DD864" i="1" s="1"/>
  <c r="CN864" i="1"/>
  <c r="CM864" i="1"/>
  <c r="CK864" i="1"/>
  <c r="CG864" i="1"/>
  <c r="DC864" i="1" s="1"/>
  <c r="CC864" i="1"/>
  <c r="CE864" i="1" s="1"/>
  <c r="CF864" i="1" s="1"/>
  <c r="CK863" i="1"/>
  <c r="CM863" i="1" s="1"/>
  <c r="CC863" i="1"/>
  <c r="CE863" i="1" s="1"/>
  <c r="CF863" i="1" s="1"/>
  <c r="CK862" i="1"/>
  <c r="CM862" i="1" s="1"/>
  <c r="CE862" i="1"/>
  <c r="CC862" i="1"/>
  <c r="CN861" i="1"/>
  <c r="CK861" i="1"/>
  <c r="CM861" i="1" s="1"/>
  <c r="CO861" i="1" s="1"/>
  <c r="DD861" i="1" s="1"/>
  <c r="CC861" i="1"/>
  <c r="CE861" i="1" s="1"/>
  <c r="DD860" i="1"/>
  <c r="CO860" i="1"/>
  <c r="CN860" i="1"/>
  <c r="CK860" i="1"/>
  <c r="CM860" i="1" s="1"/>
  <c r="CC860" i="1"/>
  <c r="CE860" i="1" s="1"/>
  <c r="CK859" i="1"/>
  <c r="CM859" i="1" s="1"/>
  <c r="CC859" i="1"/>
  <c r="CE859" i="1" s="1"/>
  <c r="CK858" i="1"/>
  <c r="CM858" i="1" s="1"/>
  <c r="CF858" i="1"/>
  <c r="CC858" i="1"/>
  <c r="CE858" i="1" s="1"/>
  <c r="CG858" i="1" s="1"/>
  <c r="DC858" i="1" s="1"/>
  <c r="CO857" i="1"/>
  <c r="DD857" i="1" s="1"/>
  <c r="CK857" i="1"/>
  <c r="CM857" i="1" s="1"/>
  <c r="CN857" i="1" s="1"/>
  <c r="CC857" i="1"/>
  <c r="CE857" i="1" s="1"/>
  <c r="DC856" i="1"/>
  <c r="CO856" i="1"/>
  <c r="DD856" i="1" s="1"/>
  <c r="CK856" i="1"/>
  <c r="CM856" i="1" s="1"/>
  <c r="CN856" i="1" s="1"/>
  <c r="CE856" i="1"/>
  <c r="CG856" i="1" s="1"/>
  <c r="CC856" i="1"/>
  <c r="CN855" i="1"/>
  <c r="CM855" i="1"/>
  <c r="CO855" i="1" s="1"/>
  <c r="DD855" i="1" s="1"/>
  <c r="CK855" i="1"/>
  <c r="CE855" i="1"/>
  <c r="CC855" i="1"/>
  <c r="CK854" i="1"/>
  <c r="CM854" i="1" s="1"/>
  <c r="CO854" i="1" s="1"/>
  <c r="DD854" i="1" s="1"/>
  <c r="CE854" i="1"/>
  <c r="CG854" i="1" s="1"/>
  <c r="DC854" i="1" s="1"/>
  <c r="CC854" i="1"/>
  <c r="CM853" i="1"/>
  <c r="CO853" i="1" s="1"/>
  <c r="DD853" i="1" s="1"/>
  <c r="CK853" i="1"/>
  <c r="CC853" i="1"/>
  <c r="CE853" i="1" s="1"/>
  <c r="DC852" i="1"/>
  <c r="CM852" i="1"/>
  <c r="CK852" i="1"/>
  <c r="CG852" i="1"/>
  <c r="CF852" i="1"/>
  <c r="CC852" i="1"/>
  <c r="CE852" i="1" s="1"/>
  <c r="DD851" i="1"/>
  <c r="DC851" i="1"/>
  <c r="CO851" i="1"/>
  <c r="CM851" i="1"/>
  <c r="CN851" i="1" s="1"/>
  <c r="CK851" i="1"/>
  <c r="CF851" i="1"/>
  <c r="CC851" i="1"/>
  <c r="CE851" i="1" s="1"/>
  <c r="CG851" i="1" s="1"/>
  <c r="CK850" i="1"/>
  <c r="CM850" i="1" s="1"/>
  <c r="CG850" i="1"/>
  <c r="DC850" i="1" s="1"/>
  <c r="CF850" i="1"/>
  <c r="CE850" i="1"/>
  <c r="CC850" i="1"/>
  <c r="DD849" i="1"/>
  <c r="CM849" i="1"/>
  <c r="CO849" i="1" s="1"/>
  <c r="CK849" i="1"/>
  <c r="CC849" i="1"/>
  <c r="CE849" i="1" s="1"/>
  <c r="DD848" i="1"/>
  <c r="CO848" i="1"/>
  <c r="CN848" i="1"/>
  <c r="CK848" i="1"/>
  <c r="CM848" i="1" s="1"/>
  <c r="CC848" i="1"/>
  <c r="CE848" i="1" s="1"/>
  <c r="CO847" i="1"/>
  <c r="DD847" i="1" s="1"/>
  <c r="CN847" i="1"/>
  <c r="CM847" i="1"/>
  <c r="CK847" i="1"/>
  <c r="CC847" i="1"/>
  <c r="CE847" i="1" s="1"/>
  <c r="CG847" i="1" s="1"/>
  <c r="DC847" i="1" s="1"/>
  <c r="CM846" i="1"/>
  <c r="CO846" i="1" s="1"/>
  <c r="DD846" i="1" s="1"/>
  <c r="CK846" i="1"/>
  <c r="CG846" i="1"/>
  <c r="DC846" i="1" s="1"/>
  <c r="CF846" i="1"/>
  <c r="CC846" i="1"/>
  <c r="CE846" i="1" s="1"/>
  <c r="CK845" i="1"/>
  <c r="CM845" i="1" s="1"/>
  <c r="CE845" i="1"/>
  <c r="CG845" i="1" s="1"/>
  <c r="DC845" i="1" s="1"/>
  <c r="CC845" i="1"/>
  <c r="CN844" i="1"/>
  <c r="CK844" i="1"/>
  <c r="CM844" i="1" s="1"/>
  <c r="CO844" i="1" s="1"/>
  <c r="DD844" i="1" s="1"/>
  <c r="CE844" i="1"/>
  <c r="CC844" i="1"/>
  <c r="DD843" i="1"/>
  <c r="CN843" i="1"/>
  <c r="CM843" i="1"/>
  <c r="CO843" i="1" s="1"/>
  <c r="CK843" i="1"/>
  <c r="CC843" i="1"/>
  <c r="CE843" i="1" s="1"/>
  <c r="CF843" i="1" s="1"/>
  <c r="CO842" i="1"/>
  <c r="DD842" i="1" s="1"/>
  <c r="CN842" i="1"/>
  <c r="CK842" i="1"/>
  <c r="CM842" i="1" s="1"/>
  <c r="CC842" i="1"/>
  <c r="CE842" i="1" s="1"/>
  <c r="CF842" i="1" s="1"/>
  <c r="CK841" i="1"/>
  <c r="CM841" i="1" s="1"/>
  <c r="CC841" i="1"/>
  <c r="CE841" i="1" s="1"/>
  <c r="CK840" i="1"/>
  <c r="CM840" i="1" s="1"/>
  <c r="CF840" i="1"/>
  <c r="CC840" i="1"/>
  <c r="CE840" i="1" s="1"/>
  <c r="CG840" i="1" s="1"/>
  <c r="DC840" i="1" s="1"/>
  <c r="CO839" i="1"/>
  <c r="DD839" i="1" s="1"/>
  <c r="CN839" i="1"/>
  <c r="CK839" i="1"/>
  <c r="CM839" i="1" s="1"/>
  <c r="CE839" i="1"/>
  <c r="CG839" i="1" s="1"/>
  <c r="DC839" i="1" s="1"/>
  <c r="CC839" i="1"/>
  <c r="CK838" i="1"/>
  <c r="CM838" i="1" s="1"/>
  <c r="CE838" i="1"/>
  <c r="CF838" i="1" s="1"/>
  <c r="CC838" i="1"/>
  <c r="CM837" i="1"/>
  <c r="CK837" i="1"/>
  <c r="CE837" i="1"/>
  <c r="CC837" i="1"/>
  <c r="DC836" i="1"/>
  <c r="CK836" i="1"/>
  <c r="CM836" i="1" s="1"/>
  <c r="CO836" i="1" s="1"/>
  <c r="DD836" i="1" s="1"/>
  <c r="CF836" i="1"/>
  <c r="CC836" i="1"/>
  <c r="CE836" i="1" s="1"/>
  <c r="CG836" i="1" s="1"/>
  <c r="DD835" i="1"/>
  <c r="CO835" i="1"/>
  <c r="CM835" i="1"/>
  <c r="CN835" i="1" s="1"/>
  <c r="CK835" i="1"/>
  <c r="CE835" i="1"/>
  <c r="CG835" i="1" s="1"/>
  <c r="DC835" i="1" s="1"/>
  <c r="CC835" i="1"/>
  <c r="DD834" i="1"/>
  <c r="DC834" i="1"/>
  <c r="CO834" i="1"/>
  <c r="CK834" i="1"/>
  <c r="CM834" i="1" s="1"/>
  <c r="CN834" i="1" s="1"/>
  <c r="CG834" i="1"/>
  <c r="CF834" i="1"/>
  <c r="CC834" i="1"/>
  <c r="CE834" i="1" s="1"/>
  <c r="CK833" i="1"/>
  <c r="CM833" i="1" s="1"/>
  <c r="CO833" i="1" s="1"/>
  <c r="DD833" i="1" s="1"/>
  <c r="CG833" i="1"/>
  <c r="DC833" i="1" s="1"/>
  <c r="CF833" i="1"/>
  <c r="CE833" i="1"/>
  <c r="CC833" i="1"/>
  <c r="CM832" i="1"/>
  <c r="CK832" i="1"/>
  <c r="CE832" i="1"/>
  <c r="CC832" i="1"/>
  <c r="DC831" i="1"/>
  <c r="CM831" i="1"/>
  <c r="CK831" i="1"/>
  <c r="CC831" i="1"/>
  <c r="CE831" i="1" s="1"/>
  <c r="CG831" i="1" s="1"/>
  <c r="CK830" i="1"/>
  <c r="CM830" i="1" s="1"/>
  <c r="CC830" i="1"/>
  <c r="CE830" i="1" s="1"/>
  <c r="CK829" i="1"/>
  <c r="CM829" i="1" s="1"/>
  <c r="CN829" i="1" s="1"/>
  <c r="CF829" i="1"/>
  <c r="CE829" i="1"/>
  <c r="CG829" i="1" s="1"/>
  <c r="DC829" i="1" s="1"/>
  <c r="CC829" i="1"/>
  <c r="CN828" i="1"/>
  <c r="CK828" i="1"/>
  <c r="CM828" i="1" s="1"/>
  <c r="CO828" i="1" s="1"/>
  <c r="DD828" i="1" s="1"/>
  <c r="CC828" i="1"/>
  <c r="CE828" i="1" s="1"/>
  <c r="CG828" i="1" s="1"/>
  <c r="DC828" i="1" s="1"/>
  <c r="CK827" i="1"/>
  <c r="CM827" i="1" s="1"/>
  <c r="CO827" i="1" s="1"/>
  <c r="DD827" i="1" s="1"/>
  <c r="CC827" i="1"/>
  <c r="CE827" i="1" s="1"/>
  <c r="CN826" i="1"/>
  <c r="CM826" i="1"/>
  <c r="CO826" i="1" s="1"/>
  <c r="DD826" i="1" s="1"/>
  <c r="CK826" i="1"/>
  <c r="CC826" i="1"/>
  <c r="CE826" i="1" s="1"/>
  <c r="CF826" i="1" s="1"/>
  <c r="CN825" i="1"/>
  <c r="CM825" i="1"/>
  <c r="CO825" i="1" s="1"/>
  <c r="DD825" i="1" s="1"/>
  <c r="CK825" i="1"/>
  <c r="CF825" i="1"/>
  <c r="CC825" i="1"/>
  <c r="CE825" i="1" s="1"/>
  <c r="CG825" i="1" s="1"/>
  <c r="DC825" i="1" s="1"/>
  <c r="CK824" i="1"/>
  <c r="CM824" i="1" s="1"/>
  <c r="CC824" i="1"/>
  <c r="CE824" i="1" s="1"/>
  <c r="CF824" i="1" s="1"/>
  <c r="DD823" i="1"/>
  <c r="CO823" i="1"/>
  <c r="CK823" i="1"/>
  <c r="CM823" i="1" s="1"/>
  <c r="CN823" i="1" s="1"/>
  <c r="CC823" i="1"/>
  <c r="CE823" i="1" s="1"/>
  <c r="CO822" i="1"/>
  <c r="DD822" i="1" s="1"/>
  <c r="CN822" i="1"/>
  <c r="CK822" i="1"/>
  <c r="CM822" i="1" s="1"/>
  <c r="CC822" i="1"/>
  <c r="CE822" i="1" s="1"/>
  <c r="CK821" i="1"/>
  <c r="CM821" i="1" s="1"/>
  <c r="CG821" i="1"/>
  <c r="DC821" i="1" s="1"/>
  <c r="CE821" i="1"/>
  <c r="CF821" i="1" s="1"/>
  <c r="CC821" i="1"/>
  <c r="CO820" i="1"/>
  <c r="DD820" i="1" s="1"/>
  <c r="CM820" i="1"/>
  <c r="CN820" i="1" s="1"/>
  <c r="CK820" i="1"/>
  <c r="CE820" i="1"/>
  <c r="CG820" i="1" s="1"/>
  <c r="DC820" i="1" s="1"/>
  <c r="CC820" i="1"/>
  <c r="CK819" i="1"/>
  <c r="CM819" i="1" s="1"/>
  <c r="CC819" i="1"/>
  <c r="CE819" i="1" s="1"/>
  <c r="CK818" i="1"/>
  <c r="CM818" i="1" s="1"/>
  <c r="CN818" i="1" s="1"/>
  <c r="CE818" i="1"/>
  <c r="CC818" i="1"/>
  <c r="CK817" i="1"/>
  <c r="CM817" i="1" s="1"/>
  <c r="CE817" i="1"/>
  <c r="CC817" i="1"/>
  <c r="CK816" i="1"/>
  <c r="CM816" i="1" s="1"/>
  <c r="CC816" i="1"/>
  <c r="CE816" i="1" s="1"/>
  <c r="CG816" i="1" s="1"/>
  <c r="DC816" i="1" s="1"/>
  <c r="DC815" i="1"/>
  <c r="CM815" i="1"/>
  <c r="CK815" i="1"/>
  <c r="CG815" i="1"/>
  <c r="CC815" i="1"/>
  <c r="CE815" i="1" s="1"/>
  <c r="CF815" i="1" s="1"/>
  <c r="CO814" i="1"/>
  <c r="DD814" i="1" s="1"/>
  <c r="CM814" i="1"/>
  <c r="CN814" i="1" s="1"/>
  <c r="CK814" i="1"/>
  <c r="CC814" i="1"/>
  <c r="CE814" i="1" s="1"/>
  <c r="DD813" i="1"/>
  <c r="DC813" i="1"/>
  <c r="CM813" i="1"/>
  <c r="CO813" i="1" s="1"/>
  <c r="CK813" i="1"/>
  <c r="CC813" i="1"/>
  <c r="CE813" i="1" s="1"/>
  <c r="CG813" i="1" s="1"/>
  <c r="CK812" i="1"/>
  <c r="CM812" i="1" s="1"/>
  <c r="CO812" i="1" s="1"/>
  <c r="DD812" i="1" s="1"/>
  <c r="CE812" i="1"/>
  <c r="CG812" i="1" s="1"/>
  <c r="DC812" i="1" s="1"/>
  <c r="CC812" i="1"/>
  <c r="DD811" i="1"/>
  <c r="CK811" i="1"/>
  <c r="CM811" i="1" s="1"/>
  <c r="CO811" i="1" s="1"/>
  <c r="CE811" i="1"/>
  <c r="CC811" i="1"/>
  <c r="CN810" i="1"/>
  <c r="CK810" i="1"/>
  <c r="CM810" i="1" s="1"/>
  <c r="CO810" i="1" s="1"/>
  <c r="DD810" i="1" s="1"/>
  <c r="CC810" i="1"/>
  <c r="CE810" i="1" s="1"/>
  <c r="CF810" i="1" s="1"/>
  <c r="CM809" i="1"/>
  <c r="CK809" i="1"/>
  <c r="CC809" i="1"/>
  <c r="CE809" i="1" s="1"/>
  <c r="CF809" i="1" s="1"/>
  <c r="CN808" i="1"/>
  <c r="CK808" i="1"/>
  <c r="CM808" i="1" s="1"/>
  <c r="CO808" i="1" s="1"/>
  <c r="DD808" i="1" s="1"/>
  <c r="CG808" i="1"/>
  <c r="DC808" i="1" s="1"/>
  <c r="CC808" i="1"/>
  <c r="CE808" i="1" s="1"/>
  <c r="CF808" i="1" s="1"/>
  <c r="CK807" i="1"/>
  <c r="CM807" i="1" s="1"/>
  <c r="CE807" i="1"/>
  <c r="CC807" i="1"/>
  <c r="CK806" i="1"/>
  <c r="CM806" i="1" s="1"/>
  <c r="CN806" i="1" s="1"/>
  <c r="CC806" i="1"/>
  <c r="CE806" i="1" s="1"/>
  <c r="CK805" i="1"/>
  <c r="CM805" i="1" s="1"/>
  <c r="CE805" i="1"/>
  <c r="CC805" i="1"/>
  <c r="DC804" i="1"/>
  <c r="CK804" i="1"/>
  <c r="CM804" i="1" s="1"/>
  <c r="CO804" i="1" s="1"/>
  <c r="DD804" i="1" s="1"/>
  <c r="CG804" i="1"/>
  <c r="CF804" i="1"/>
  <c r="CC804" i="1"/>
  <c r="CE804" i="1" s="1"/>
  <c r="CO803" i="1"/>
  <c r="DD803" i="1" s="1"/>
  <c r="CK803" i="1"/>
  <c r="CM803" i="1" s="1"/>
  <c r="CN803" i="1" s="1"/>
  <c r="CG803" i="1"/>
  <c r="DC803" i="1" s="1"/>
  <c r="CF803" i="1"/>
  <c r="CE803" i="1"/>
  <c r="CC803" i="1"/>
  <c r="CM802" i="1"/>
  <c r="CK802" i="1"/>
  <c r="CC802" i="1"/>
  <c r="CE802" i="1" s="1"/>
  <c r="DD801" i="1"/>
  <c r="DC801" i="1"/>
  <c r="CO801" i="1"/>
  <c r="CN801" i="1"/>
  <c r="CM801" i="1"/>
  <c r="CK801" i="1"/>
  <c r="CG801" i="1"/>
  <c r="CF801" i="1"/>
  <c r="CC801" i="1"/>
  <c r="CE801" i="1" s="1"/>
  <c r="CK800" i="1"/>
  <c r="CM800" i="1" s="1"/>
  <c r="CC800" i="1"/>
  <c r="CE800" i="1" s="1"/>
  <c r="CF800" i="1" s="1"/>
  <c r="CK799" i="1"/>
  <c r="CM799" i="1" s="1"/>
  <c r="CN799" i="1" s="1"/>
  <c r="CF799" i="1"/>
  <c r="CE799" i="1"/>
  <c r="CG799" i="1" s="1"/>
  <c r="DC799" i="1" s="1"/>
  <c r="CC799" i="1"/>
  <c r="CK798" i="1"/>
  <c r="CM798" i="1" s="1"/>
  <c r="CC798" i="1"/>
  <c r="CE798" i="1" s="1"/>
  <c r="CO797" i="1"/>
  <c r="DD797" i="1" s="1"/>
  <c r="CK797" i="1"/>
  <c r="CM797" i="1" s="1"/>
  <c r="CN797" i="1" s="1"/>
  <c r="CC797" i="1"/>
  <c r="CE797" i="1" s="1"/>
  <c r="CK796" i="1"/>
  <c r="CM796" i="1" s="1"/>
  <c r="CC796" i="1"/>
  <c r="CE796" i="1" s="1"/>
  <c r="CO795" i="1"/>
  <c r="DD795" i="1" s="1"/>
  <c r="CN795" i="1"/>
  <c r="CM795" i="1"/>
  <c r="CK795" i="1"/>
  <c r="CG795" i="1"/>
  <c r="DC795" i="1" s="1"/>
  <c r="CC795" i="1"/>
  <c r="CE795" i="1" s="1"/>
  <c r="CF795" i="1" s="1"/>
  <c r="CK794" i="1"/>
  <c r="CM794" i="1" s="1"/>
  <c r="CN794" i="1" s="1"/>
  <c r="CC794" i="1"/>
  <c r="CE794" i="1" s="1"/>
  <c r="CO793" i="1"/>
  <c r="DD793" i="1" s="1"/>
  <c r="CM793" i="1"/>
  <c r="CN793" i="1" s="1"/>
  <c r="CK793" i="1"/>
  <c r="CC793" i="1"/>
  <c r="CE793" i="1" s="1"/>
  <c r="CK792" i="1"/>
  <c r="CM792" i="1" s="1"/>
  <c r="CE792" i="1"/>
  <c r="CC792" i="1"/>
  <c r="CO791" i="1"/>
  <c r="DD791" i="1" s="1"/>
  <c r="CN791" i="1"/>
  <c r="CK791" i="1"/>
  <c r="CM791" i="1" s="1"/>
  <c r="CC791" i="1"/>
  <c r="CE791" i="1" s="1"/>
  <c r="CK790" i="1"/>
  <c r="CM790" i="1" s="1"/>
  <c r="CC790" i="1"/>
  <c r="CE790" i="1" s="1"/>
  <c r="CO789" i="1"/>
  <c r="DD789" i="1" s="1"/>
  <c r="CN789" i="1"/>
  <c r="CM789" i="1"/>
  <c r="CK789" i="1"/>
  <c r="CC789" i="1"/>
  <c r="CE789" i="1" s="1"/>
  <c r="CK788" i="1"/>
  <c r="CM788" i="1" s="1"/>
  <c r="CG788" i="1"/>
  <c r="DC788" i="1" s="1"/>
  <c r="CC788" i="1"/>
  <c r="CE788" i="1" s="1"/>
  <c r="CF788" i="1" s="1"/>
  <c r="CK787" i="1"/>
  <c r="CM787" i="1" s="1"/>
  <c r="CN787" i="1" s="1"/>
  <c r="CC787" i="1"/>
  <c r="CE787" i="1" s="1"/>
  <c r="CK786" i="1"/>
  <c r="CM786" i="1" s="1"/>
  <c r="CC786" i="1"/>
  <c r="CE786" i="1" s="1"/>
  <c r="CO785" i="1"/>
  <c r="DD785" i="1" s="1"/>
  <c r="CN785" i="1"/>
  <c r="CK785" i="1"/>
  <c r="CM785" i="1" s="1"/>
  <c r="CE785" i="1"/>
  <c r="CC785" i="1"/>
  <c r="CK784" i="1"/>
  <c r="CM784" i="1" s="1"/>
  <c r="CC784" i="1"/>
  <c r="CE784" i="1" s="1"/>
  <c r="CG784" i="1" s="1"/>
  <c r="DC784" i="1" s="1"/>
  <c r="CM783" i="1"/>
  <c r="CK783" i="1"/>
  <c r="CC783" i="1"/>
  <c r="CE783" i="1" s="1"/>
  <c r="CG783" i="1" s="1"/>
  <c r="DC783" i="1" s="1"/>
  <c r="CM782" i="1"/>
  <c r="CK782" i="1"/>
  <c r="CC782" i="1"/>
  <c r="CE782" i="1" s="1"/>
  <c r="CG782" i="1" s="1"/>
  <c r="DC782" i="1" s="1"/>
  <c r="DC781" i="1"/>
  <c r="CO781" i="1"/>
  <c r="DD781" i="1" s="1"/>
  <c r="CK781" i="1"/>
  <c r="CM781" i="1" s="1"/>
  <c r="CN781" i="1" s="1"/>
  <c r="CG781" i="1"/>
  <c r="CF781" i="1"/>
  <c r="CE781" i="1"/>
  <c r="CC781" i="1"/>
  <c r="DD780" i="1"/>
  <c r="DC780" i="1"/>
  <c r="CM780" i="1"/>
  <c r="CO780" i="1" s="1"/>
  <c r="CK780" i="1"/>
  <c r="CG780" i="1"/>
  <c r="CC780" i="1"/>
  <c r="CE780" i="1" s="1"/>
  <c r="CF780" i="1" s="1"/>
  <c r="CK779" i="1"/>
  <c r="CM779" i="1" s="1"/>
  <c r="CC779" i="1"/>
  <c r="CE779" i="1" s="1"/>
  <c r="CO778" i="1"/>
  <c r="DD778" i="1" s="1"/>
  <c r="CN778" i="1"/>
  <c r="CM778" i="1"/>
  <c r="CK778" i="1"/>
  <c r="CE778" i="1"/>
  <c r="CG778" i="1" s="1"/>
  <c r="DC778" i="1" s="1"/>
  <c r="CC778" i="1"/>
  <c r="CK777" i="1"/>
  <c r="CM777" i="1" s="1"/>
  <c r="CN777" i="1" s="1"/>
  <c r="CG777" i="1"/>
  <c r="DC777" i="1" s="1"/>
  <c r="CF777" i="1"/>
  <c r="CC777" i="1"/>
  <c r="CE777" i="1" s="1"/>
  <c r="CK776" i="1"/>
  <c r="CM776" i="1" s="1"/>
  <c r="CC776" i="1"/>
  <c r="CE776" i="1" s="1"/>
  <c r="CM775" i="1"/>
  <c r="CK775" i="1"/>
  <c r="CG775" i="1"/>
  <c r="DC775" i="1" s="1"/>
  <c r="CE775" i="1"/>
  <c r="CF775" i="1" s="1"/>
  <c r="CC775" i="1"/>
  <c r="CN774" i="1"/>
  <c r="CM774" i="1"/>
  <c r="CO774" i="1" s="1"/>
  <c r="DD774" i="1" s="1"/>
  <c r="CK774" i="1"/>
  <c r="CE774" i="1"/>
  <c r="CC774" i="1"/>
  <c r="CK773" i="1"/>
  <c r="CM773" i="1" s="1"/>
  <c r="CC773" i="1"/>
  <c r="CE773" i="1" s="1"/>
  <c r="CF773" i="1" s="1"/>
  <c r="CM772" i="1"/>
  <c r="CO772" i="1" s="1"/>
  <c r="DD772" i="1" s="1"/>
  <c r="CK772" i="1"/>
  <c r="CC772" i="1"/>
  <c r="CE772" i="1" s="1"/>
  <c r="CK771" i="1"/>
  <c r="CM771" i="1" s="1"/>
  <c r="CG771" i="1"/>
  <c r="DC771" i="1" s="1"/>
  <c r="CF771" i="1"/>
  <c r="CC771" i="1"/>
  <c r="CE771" i="1" s="1"/>
  <c r="CK770" i="1"/>
  <c r="CM770" i="1" s="1"/>
  <c r="CC770" i="1"/>
  <c r="CE770" i="1" s="1"/>
  <c r="CM769" i="1"/>
  <c r="CK769" i="1"/>
  <c r="CE769" i="1"/>
  <c r="CC769" i="1"/>
  <c r="DD768" i="1"/>
  <c r="DC768" i="1"/>
  <c r="CN768" i="1"/>
  <c r="CM768" i="1"/>
  <c r="CO768" i="1" s="1"/>
  <c r="CK768" i="1"/>
  <c r="CE768" i="1"/>
  <c r="CG768" i="1" s="1"/>
  <c r="CC768" i="1"/>
  <c r="CN767" i="1"/>
  <c r="CK767" i="1"/>
  <c r="CM767" i="1" s="1"/>
  <c r="CO767" i="1" s="1"/>
  <c r="DD767" i="1" s="1"/>
  <c r="CC767" i="1"/>
  <c r="CE767" i="1" s="1"/>
  <c r="DC766" i="1"/>
  <c r="CK766" i="1"/>
  <c r="CM766" i="1" s="1"/>
  <c r="CE766" i="1"/>
  <c r="CG766" i="1" s="1"/>
  <c r="CC766" i="1"/>
  <c r="DD765" i="1"/>
  <c r="CM765" i="1"/>
  <c r="CO765" i="1" s="1"/>
  <c r="CK765" i="1"/>
  <c r="CF765" i="1"/>
  <c r="CC765" i="1"/>
  <c r="CE765" i="1" s="1"/>
  <c r="CG765" i="1" s="1"/>
  <c r="DC765" i="1" s="1"/>
  <c r="DD764" i="1"/>
  <c r="DC764" i="1"/>
  <c r="CO764" i="1"/>
  <c r="CK764" i="1"/>
  <c r="CM764" i="1" s="1"/>
  <c r="CN764" i="1" s="1"/>
  <c r="CG764" i="1"/>
  <c r="CF764" i="1"/>
  <c r="CE764" i="1"/>
  <c r="CC764" i="1"/>
  <c r="DC763" i="1"/>
  <c r="CO763" i="1"/>
  <c r="DD763" i="1" s="1"/>
  <c r="CM763" i="1"/>
  <c r="CN763" i="1" s="1"/>
  <c r="CK763" i="1"/>
  <c r="CG763" i="1"/>
  <c r="CC763" i="1"/>
  <c r="CE763" i="1" s="1"/>
  <c r="CF763" i="1" s="1"/>
  <c r="CK762" i="1"/>
  <c r="CM762" i="1" s="1"/>
  <c r="CC762" i="1"/>
  <c r="CE762" i="1" s="1"/>
  <c r="CO761" i="1"/>
  <c r="DD761" i="1" s="1"/>
  <c r="CN761" i="1"/>
  <c r="CK761" i="1"/>
  <c r="CM761" i="1" s="1"/>
  <c r="CC761" i="1"/>
  <c r="CE761" i="1" s="1"/>
  <c r="DC760" i="1"/>
  <c r="CK760" i="1"/>
  <c r="CM760" i="1" s="1"/>
  <c r="CN760" i="1" s="1"/>
  <c r="CF760" i="1"/>
  <c r="CE760" i="1"/>
  <c r="CG760" i="1" s="1"/>
  <c r="CC760" i="1"/>
  <c r="DD759" i="1"/>
  <c r="CO759" i="1"/>
  <c r="CM759" i="1"/>
  <c r="CN759" i="1" s="1"/>
  <c r="CK759" i="1"/>
  <c r="CC759" i="1"/>
  <c r="CE759" i="1" s="1"/>
  <c r="CK758" i="1"/>
  <c r="CM758" i="1" s="1"/>
  <c r="CG758" i="1"/>
  <c r="DC758" i="1" s="1"/>
  <c r="CF758" i="1"/>
  <c r="CE758" i="1"/>
  <c r="CC758" i="1"/>
  <c r="CO757" i="1"/>
  <c r="DD757" i="1" s="1"/>
  <c r="CN757" i="1"/>
  <c r="CM757" i="1"/>
  <c r="CK757" i="1"/>
  <c r="CC757" i="1"/>
  <c r="CE757" i="1" s="1"/>
  <c r="DC756" i="1"/>
  <c r="CK756" i="1"/>
  <c r="CM756" i="1" s="1"/>
  <c r="CG756" i="1"/>
  <c r="CC756" i="1"/>
  <c r="CE756" i="1" s="1"/>
  <c r="CF756" i="1" s="1"/>
  <c r="CO755" i="1"/>
  <c r="DD755" i="1" s="1"/>
  <c r="CK755" i="1"/>
  <c r="CM755" i="1" s="1"/>
  <c r="CN755" i="1" s="1"/>
  <c r="CC755" i="1"/>
  <c r="CE755" i="1" s="1"/>
  <c r="CK754" i="1"/>
  <c r="CM754" i="1" s="1"/>
  <c r="CE754" i="1"/>
  <c r="CG754" i="1" s="1"/>
  <c r="DC754" i="1" s="1"/>
  <c r="CC754" i="1"/>
  <c r="DC753" i="1"/>
  <c r="CK753" i="1"/>
  <c r="CM753" i="1" s="1"/>
  <c r="CN753" i="1" s="1"/>
  <c r="CG753" i="1"/>
  <c r="CF753" i="1"/>
  <c r="CC753" i="1"/>
  <c r="CE753" i="1" s="1"/>
  <c r="CM752" i="1"/>
  <c r="CK752" i="1"/>
  <c r="CE752" i="1"/>
  <c r="CC752" i="1"/>
  <c r="DC751" i="1"/>
  <c r="CM751" i="1"/>
  <c r="CO751" i="1" s="1"/>
  <c r="DD751" i="1" s="1"/>
  <c r="CK751" i="1"/>
  <c r="CE751" i="1"/>
  <c r="CG751" i="1" s="1"/>
  <c r="CC751" i="1"/>
  <c r="CM750" i="1"/>
  <c r="CO750" i="1" s="1"/>
  <c r="DD750" i="1" s="1"/>
  <c r="CK750" i="1"/>
  <c r="CG750" i="1"/>
  <c r="DC750" i="1" s="1"/>
  <c r="CC750" i="1"/>
  <c r="CE750" i="1" s="1"/>
  <c r="CF750" i="1" s="1"/>
  <c r="DC749" i="1"/>
  <c r="CK749" i="1"/>
  <c r="CM749" i="1" s="1"/>
  <c r="CG749" i="1"/>
  <c r="CE749" i="1"/>
  <c r="CF749" i="1" s="1"/>
  <c r="CC749" i="1"/>
  <c r="CM748" i="1"/>
  <c r="CK748" i="1"/>
  <c r="CC748" i="1"/>
  <c r="CE748" i="1" s="1"/>
  <c r="DD747" i="1"/>
  <c r="DC747" i="1"/>
  <c r="CO747" i="1"/>
  <c r="CK747" i="1"/>
  <c r="CM747" i="1" s="1"/>
  <c r="CN747" i="1" s="1"/>
  <c r="CG747" i="1"/>
  <c r="CF747" i="1"/>
  <c r="CC747" i="1"/>
  <c r="CE747" i="1" s="1"/>
  <c r="CK746" i="1"/>
  <c r="CM746" i="1" s="1"/>
  <c r="CC746" i="1"/>
  <c r="CE746" i="1" s="1"/>
  <c r="CF746" i="1" s="1"/>
  <c r="CM745" i="1"/>
  <c r="CK745" i="1"/>
  <c r="CE745" i="1"/>
  <c r="CC745" i="1"/>
  <c r="CM744" i="1"/>
  <c r="CO744" i="1" s="1"/>
  <c r="DD744" i="1" s="1"/>
  <c r="CK744" i="1"/>
  <c r="CE744" i="1"/>
  <c r="CG744" i="1" s="1"/>
  <c r="DC744" i="1" s="1"/>
  <c r="CC744" i="1"/>
  <c r="DD743" i="1"/>
  <c r="CO743" i="1"/>
  <c r="CK743" i="1"/>
  <c r="CM743" i="1" s="1"/>
  <c r="CN743" i="1" s="1"/>
  <c r="CG743" i="1"/>
  <c r="DC743" i="1" s="1"/>
  <c r="CF743" i="1"/>
  <c r="CE743" i="1"/>
  <c r="CC743" i="1"/>
  <c r="DD742" i="1"/>
  <c r="CO742" i="1"/>
  <c r="CM742" i="1"/>
  <c r="CN742" i="1" s="1"/>
  <c r="CK742" i="1"/>
  <c r="CC742" i="1"/>
  <c r="CE742" i="1" s="1"/>
  <c r="CK741" i="1"/>
  <c r="CM741" i="1" s="1"/>
  <c r="CO741" i="1" s="1"/>
  <c r="DD741" i="1" s="1"/>
  <c r="CG741" i="1"/>
  <c r="DC741" i="1" s="1"/>
  <c r="CF741" i="1"/>
  <c r="CC741" i="1"/>
  <c r="CE741" i="1" s="1"/>
  <c r="CO740" i="1"/>
  <c r="DD740" i="1" s="1"/>
  <c r="CN740" i="1"/>
  <c r="CM740" i="1"/>
  <c r="CK740" i="1"/>
  <c r="CE740" i="1"/>
  <c r="CC740" i="1"/>
  <c r="CK739" i="1"/>
  <c r="CM739" i="1" s="1"/>
  <c r="CC739" i="1"/>
  <c r="CE739" i="1" s="1"/>
  <c r="CF739" i="1" s="1"/>
  <c r="CM738" i="1"/>
  <c r="CO738" i="1" s="1"/>
  <c r="DD738" i="1" s="1"/>
  <c r="CK738" i="1"/>
  <c r="CE738" i="1"/>
  <c r="CC738" i="1"/>
  <c r="CK737" i="1"/>
  <c r="CM737" i="1" s="1"/>
  <c r="CG737" i="1"/>
  <c r="DC737" i="1" s="1"/>
  <c r="CF737" i="1"/>
  <c r="CE737" i="1"/>
  <c r="CC737" i="1"/>
  <c r="CO736" i="1"/>
  <c r="DD736" i="1" s="1"/>
  <c r="CK736" i="1"/>
  <c r="CM736" i="1" s="1"/>
  <c r="CN736" i="1" s="1"/>
  <c r="CC736" i="1"/>
  <c r="CE736" i="1" s="1"/>
  <c r="CG736" i="1" s="1"/>
  <c r="DC736" i="1" s="1"/>
  <c r="CK735" i="1"/>
  <c r="CM735" i="1" s="1"/>
  <c r="CC735" i="1"/>
  <c r="CE735" i="1" s="1"/>
  <c r="CM734" i="1"/>
  <c r="CK734" i="1"/>
  <c r="CE734" i="1"/>
  <c r="CG734" i="1" s="1"/>
  <c r="DC734" i="1" s="1"/>
  <c r="CC734" i="1"/>
  <c r="CK733" i="1"/>
  <c r="CM733" i="1" s="1"/>
  <c r="CF733" i="1"/>
  <c r="CC733" i="1"/>
  <c r="CE733" i="1" s="1"/>
  <c r="CG733" i="1" s="1"/>
  <c r="DC733" i="1" s="1"/>
  <c r="CK732" i="1"/>
  <c r="CM732" i="1" s="1"/>
  <c r="CC732" i="1"/>
  <c r="CE732" i="1" s="1"/>
  <c r="CG732" i="1" s="1"/>
  <c r="DC732" i="1" s="1"/>
  <c r="DD731" i="1"/>
  <c r="CN731" i="1"/>
  <c r="CK731" i="1"/>
  <c r="CM731" i="1" s="1"/>
  <c r="CO731" i="1" s="1"/>
  <c r="CE731" i="1"/>
  <c r="CC731" i="1"/>
  <c r="CK730" i="1"/>
  <c r="CM730" i="1" s="1"/>
  <c r="CE730" i="1"/>
  <c r="CG730" i="1" s="1"/>
  <c r="DC730" i="1" s="1"/>
  <c r="CC730" i="1"/>
  <c r="DC729" i="1"/>
  <c r="CK729" i="1"/>
  <c r="CM729" i="1" s="1"/>
  <c r="CG729" i="1"/>
  <c r="CC729" i="1"/>
  <c r="CE729" i="1" s="1"/>
  <c r="CF729" i="1" s="1"/>
  <c r="CK728" i="1"/>
  <c r="CM728" i="1" s="1"/>
  <c r="CC728" i="1"/>
  <c r="CE728" i="1" s="1"/>
  <c r="CM727" i="1"/>
  <c r="CK727" i="1"/>
  <c r="CC727" i="1"/>
  <c r="CE727" i="1" s="1"/>
  <c r="DC726" i="1"/>
  <c r="CK726" i="1"/>
  <c r="CM726" i="1" s="1"/>
  <c r="CO726" i="1" s="1"/>
  <c r="DD726" i="1" s="1"/>
  <c r="CG726" i="1"/>
  <c r="CF726" i="1"/>
  <c r="CE726" i="1"/>
  <c r="CC726" i="1"/>
  <c r="CO725" i="1"/>
  <c r="DD725" i="1" s="1"/>
  <c r="CN725" i="1"/>
  <c r="CK725" i="1"/>
  <c r="CM725" i="1" s="1"/>
  <c r="CG725" i="1"/>
  <c r="DC725" i="1" s="1"/>
  <c r="CC725" i="1"/>
  <c r="CE725" i="1" s="1"/>
  <c r="CF725" i="1" s="1"/>
  <c r="DD724" i="1"/>
  <c r="CM724" i="1"/>
  <c r="CO724" i="1" s="1"/>
  <c r="CK724" i="1"/>
  <c r="CF724" i="1"/>
  <c r="CC724" i="1"/>
  <c r="CE724" i="1" s="1"/>
  <c r="CG724" i="1" s="1"/>
  <c r="DC724" i="1" s="1"/>
  <c r="CO723" i="1"/>
  <c r="DD723" i="1" s="1"/>
  <c r="CN723" i="1"/>
  <c r="CM723" i="1"/>
  <c r="CK723" i="1"/>
  <c r="CG723" i="1"/>
  <c r="DC723" i="1" s="1"/>
  <c r="CF723" i="1"/>
  <c r="CC723" i="1"/>
  <c r="CE723" i="1" s="1"/>
  <c r="CO722" i="1"/>
  <c r="DD722" i="1" s="1"/>
  <c r="CK722" i="1"/>
  <c r="CM722" i="1" s="1"/>
  <c r="CN722" i="1" s="1"/>
  <c r="CC722" i="1"/>
  <c r="CE722" i="1" s="1"/>
  <c r="CF722" i="1" s="1"/>
  <c r="CK721" i="1"/>
  <c r="CM721" i="1" s="1"/>
  <c r="CC721" i="1"/>
  <c r="CE721" i="1" s="1"/>
  <c r="CM720" i="1"/>
  <c r="CK720" i="1"/>
  <c r="CE720" i="1"/>
  <c r="CC720" i="1"/>
  <c r="CK719" i="1"/>
  <c r="CM719" i="1" s="1"/>
  <c r="CN719" i="1" s="1"/>
  <c r="CC719" i="1"/>
  <c r="CE719" i="1" s="1"/>
  <c r="CM718" i="1"/>
  <c r="CO718" i="1" s="1"/>
  <c r="DD718" i="1" s="1"/>
  <c r="CK718" i="1"/>
  <c r="CE718" i="1"/>
  <c r="CG718" i="1" s="1"/>
  <c r="DC718" i="1" s="1"/>
  <c r="CC718" i="1"/>
  <c r="DD717" i="1"/>
  <c r="CO717" i="1"/>
  <c r="CK717" i="1"/>
  <c r="CM717" i="1" s="1"/>
  <c r="CN717" i="1" s="1"/>
  <c r="CG717" i="1"/>
  <c r="DC717" i="1" s="1"/>
  <c r="CC717" i="1"/>
  <c r="CE717" i="1" s="1"/>
  <c r="CF717" i="1" s="1"/>
  <c r="DC716" i="1"/>
  <c r="CO716" i="1"/>
  <c r="DD716" i="1" s="1"/>
  <c r="CM716" i="1"/>
  <c r="CN716" i="1" s="1"/>
  <c r="CK716" i="1"/>
  <c r="CF716" i="1"/>
  <c r="CE716" i="1"/>
  <c r="CG716" i="1" s="1"/>
  <c r="CC716" i="1"/>
  <c r="CK715" i="1"/>
  <c r="CM715" i="1" s="1"/>
  <c r="CN715" i="1" s="1"/>
  <c r="CG715" i="1"/>
  <c r="DC715" i="1" s="1"/>
  <c r="CC715" i="1"/>
  <c r="CE715" i="1" s="1"/>
  <c r="CF715" i="1" s="1"/>
  <c r="CK714" i="1"/>
  <c r="CM714" i="1" s="1"/>
  <c r="CF714" i="1"/>
  <c r="CE714" i="1"/>
  <c r="CG714" i="1" s="1"/>
  <c r="DC714" i="1" s="1"/>
  <c r="CC714" i="1"/>
  <c r="CO713" i="1"/>
  <c r="DD713" i="1" s="1"/>
  <c r="CK713" i="1"/>
  <c r="CM713" i="1" s="1"/>
  <c r="CN713" i="1" s="1"/>
  <c r="CC713" i="1"/>
  <c r="CE713" i="1" s="1"/>
  <c r="CN712" i="1"/>
  <c r="CK712" i="1"/>
  <c r="CM712" i="1" s="1"/>
  <c r="CO712" i="1" s="1"/>
  <c r="DD712" i="1" s="1"/>
  <c r="CE712" i="1"/>
  <c r="CC712" i="1"/>
  <c r="DD711" i="1"/>
  <c r="CO711" i="1"/>
  <c r="CK711" i="1"/>
  <c r="CM711" i="1" s="1"/>
  <c r="CN711" i="1" s="1"/>
  <c r="CC711" i="1"/>
  <c r="CE711" i="1" s="1"/>
  <c r="DC710" i="1"/>
  <c r="CO710" i="1"/>
  <c r="DD710" i="1" s="1"/>
  <c r="CN710" i="1"/>
  <c r="CM710" i="1"/>
  <c r="CK710" i="1"/>
  <c r="CE710" i="1"/>
  <c r="CG710" i="1" s="1"/>
  <c r="CC710" i="1"/>
  <c r="CN709" i="1"/>
  <c r="CK709" i="1"/>
  <c r="CM709" i="1" s="1"/>
  <c r="CO709" i="1" s="1"/>
  <c r="DD709" i="1" s="1"/>
  <c r="CC709" i="1"/>
  <c r="CE709" i="1" s="1"/>
  <c r="CM708" i="1"/>
  <c r="CO708" i="1" s="1"/>
  <c r="DD708" i="1" s="1"/>
  <c r="CK708" i="1"/>
  <c r="CE708" i="1"/>
  <c r="CC708" i="1"/>
  <c r="CO707" i="1"/>
  <c r="DD707" i="1" s="1"/>
  <c r="CN707" i="1"/>
  <c r="CK707" i="1"/>
  <c r="CM707" i="1" s="1"/>
  <c r="CG707" i="1"/>
  <c r="DC707" i="1" s="1"/>
  <c r="CE707" i="1"/>
  <c r="CF707" i="1" s="1"/>
  <c r="CC707" i="1"/>
  <c r="CM706" i="1"/>
  <c r="CK706" i="1"/>
  <c r="CC706" i="1"/>
  <c r="CE706" i="1" s="1"/>
  <c r="DC705" i="1"/>
  <c r="CK705" i="1"/>
  <c r="CM705" i="1" s="1"/>
  <c r="CN705" i="1" s="1"/>
  <c r="CG705" i="1"/>
  <c r="CF705" i="1"/>
  <c r="CC705" i="1"/>
  <c r="CE705" i="1" s="1"/>
  <c r="CM704" i="1"/>
  <c r="CK704" i="1"/>
  <c r="CC704" i="1"/>
  <c r="CE704" i="1" s="1"/>
  <c r="CM703" i="1"/>
  <c r="CK703" i="1"/>
  <c r="CC703" i="1"/>
  <c r="CE703" i="1" s="1"/>
  <c r="CF703" i="1" s="1"/>
  <c r="DC702" i="1"/>
  <c r="CK702" i="1"/>
  <c r="CM702" i="1" s="1"/>
  <c r="CG702" i="1"/>
  <c r="CF702" i="1"/>
  <c r="CE702" i="1"/>
  <c r="CC702" i="1"/>
  <c r="CK701" i="1"/>
  <c r="CM701" i="1" s="1"/>
  <c r="CC701" i="1"/>
  <c r="CE701" i="1" s="1"/>
  <c r="CK700" i="1"/>
  <c r="CM700" i="1" s="1"/>
  <c r="CC700" i="1"/>
  <c r="CE700" i="1" s="1"/>
  <c r="DD699" i="1"/>
  <c r="CO699" i="1"/>
  <c r="CK699" i="1"/>
  <c r="CM699" i="1" s="1"/>
  <c r="CN699" i="1" s="1"/>
  <c r="CG699" i="1"/>
  <c r="DC699" i="1" s="1"/>
  <c r="CC699" i="1"/>
  <c r="CE699" i="1" s="1"/>
  <c r="CF699" i="1" s="1"/>
  <c r="DC698" i="1"/>
  <c r="CM698" i="1"/>
  <c r="CO698" i="1" s="1"/>
  <c r="DD698" i="1" s="1"/>
  <c r="CK698" i="1"/>
  <c r="CE698" i="1"/>
  <c r="CG698" i="1" s="1"/>
  <c r="CC698" i="1"/>
  <c r="CK697" i="1"/>
  <c r="CM697" i="1" s="1"/>
  <c r="CC697" i="1"/>
  <c r="CE697" i="1" s="1"/>
  <c r="CF697" i="1" s="1"/>
  <c r="DD696" i="1"/>
  <c r="DC696" i="1"/>
  <c r="CM696" i="1"/>
  <c r="CO696" i="1" s="1"/>
  <c r="CK696" i="1"/>
  <c r="CG696" i="1"/>
  <c r="CE696" i="1"/>
  <c r="CF696" i="1" s="1"/>
  <c r="CC696" i="1"/>
  <c r="CK695" i="1"/>
  <c r="CM695" i="1" s="1"/>
  <c r="CO695" i="1" s="1"/>
  <c r="DD695" i="1" s="1"/>
  <c r="CG695" i="1"/>
  <c r="DC695" i="1" s="1"/>
  <c r="CE695" i="1"/>
  <c r="CF695" i="1" s="1"/>
  <c r="CC695" i="1"/>
  <c r="DD694" i="1"/>
  <c r="CM694" i="1"/>
  <c r="CO694" i="1" s="1"/>
  <c r="CK694" i="1"/>
  <c r="CF694" i="1"/>
  <c r="CC694" i="1"/>
  <c r="CE694" i="1" s="1"/>
  <c r="CG694" i="1" s="1"/>
  <c r="DC694" i="1" s="1"/>
  <c r="DC693" i="1"/>
  <c r="CK693" i="1"/>
  <c r="CM693" i="1" s="1"/>
  <c r="CN693" i="1" s="1"/>
  <c r="CG693" i="1"/>
  <c r="CF693" i="1"/>
  <c r="CC693" i="1"/>
  <c r="CE693" i="1" s="1"/>
  <c r="CO692" i="1"/>
  <c r="DD692" i="1" s="1"/>
  <c r="CM692" i="1"/>
  <c r="CN692" i="1" s="1"/>
  <c r="CK692" i="1"/>
  <c r="CC692" i="1"/>
  <c r="CE692" i="1" s="1"/>
  <c r="CG692" i="1" s="1"/>
  <c r="DC692" i="1" s="1"/>
  <c r="CO691" i="1"/>
  <c r="DD691" i="1" s="1"/>
  <c r="CM691" i="1"/>
  <c r="CN691" i="1" s="1"/>
  <c r="CK691" i="1"/>
  <c r="CG691" i="1"/>
  <c r="DC691" i="1" s="1"/>
  <c r="CC691" i="1"/>
  <c r="CE691" i="1" s="1"/>
  <c r="CF691" i="1" s="1"/>
  <c r="DC690" i="1"/>
  <c r="CN690" i="1"/>
  <c r="CK690" i="1"/>
  <c r="CM690" i="1" s="1"/>
  <c r="CO690" i="1" s="1"/>
  <c r="DD690" i="1" s="1"/>
  <c r="CG690" i="1"/>
  <c r="CF690" i="1"/>
  <c r="CE690" i="1"/>
  <c r="CC690" i="1"/>
  <c r="CO689" i="1"/>
  <c r="DD689" i="1" s="1"/>
  <c r="CK689" i="1"/>
  <c r="CM689" i="1" s="1"/>
  <c r="CN689" i="1" s="1"/>
  <c r="CC689" i="1"/>
  <c r="CE689" i="1" s="1"/>
  <c r="CG689" i="1" s="1"/>
  <c r="DC689" i="1" s="1"/>
  <c r="CK688" i="1"/>
  <c r="CM688" i="1" s="1"/>
  <c r="CE688" i="1"/>
  <c r="CC688" i="1"/>
  <c r="CO687" i="1"/>
  <c r="DD687" i="1" s="1"/>
  <c r="CK687" i="1"/>
  <c r="CM687" i="1" s="1"/>
  <c r="CN687" i="1" s="1"/>
  <c r="CG687" i="1"/>
  <c r="DC687" i="1" s="1"/>
  <c r="CC687" i="1"/>
  <c r="CE687" i="1" s="1"/>
  <c r="CF687" i="1" s="1"/>
  <c r="CN686" i="1"/>
  <c r="CM686" i="1"/>
  <c r="CO686" i="1" s="1"/>
  <c r="DD686" i="1" s="1"/>
  <c r="CK686" i="1"/>
  <c r="CE686" i="1"/>
  <c r="CC686" i="1"/>
  <c r="CK685" i="1"/>
  <c r="CM685" i="1" s="1"/>
  <c r="CC685" i="1"/>
  <c r="CE685" i="1" s="1"/>
  <c r="CM684" i="1"/>
  <c r="CK684" i="1"/>
  <c r="CG684" i="1"/>
  <c r="DC684" i="1" s="1"/>
  <c r="CE684" i="1"/>
  <c r="CF684" i="1" s="1"/>
  <c r="CC684" i="1"/>
  <c r="CN683" i="1"/>
  <c r="CK683" i="1"/>
  <c r="CM683" i="1" s="1"/>
  <c r="CO683" i="1" s="1"/>
  <c r="DD683" i="1" s="1"/>
  <c r="CE683" i="1"/>
  <c r="CC683" i="1"/>
  <c r="DD682" i="1"/>
  <c r="CM682" i="1"/>
  <c r="CO682" i="1" s="1"/>
  <c r="CK682" i="1"/>
  <c r="CC682" i="1"/>
  <c r="CE682" i="1" s="1"/>
  <c r="DC681" i="1"/>
  <c r="CK681" i="1"/>
  <c r="CM681" i="1" s="1"/>
  <c r="CG681" i="1"/>
  <c r="CF681" i="1"/>
  <c r="CC681" i="1"/>
  <c r="CE681" i="1" s="1"/>
  <c r="CM680" i="1"/>
  <c r="CK680" i="1"/>
  <c r="CC680" i="1"/>
  <c r="CE680" i="1" s="1"/>
  <c r="DC679" i="1"/>
  <c r="CO679" i="1"/>
  <c r="DD679" i="1" s="1"/>
  <c r="CM679" i="1"/>
  <c r="CN679" i="1" s="1"/>
  <c r="CK679" i="1"/>
  <c r="CG679" i="1"/>
  <c r="CC679" i="1"/>
  <c r="CE679" i="1" s="1"/>
  <c r="CF679" i="1" s="1"/>
  <c r="CK678" i="1"/>
  <c r="CM678" i="1" s="1"/>
  <c r="CG678" i="1"/>
  <c r="DC678" i="1" s="1"/>
  <c r="CF678" i="1"/>
  <c r="CE678" i="1"/>
  <c r="CC678" i="1"/>
  <c r="CK677" i="1"/>
  <c r="CM677" i="1" s="1"/>
  <c r="CC677" i="1"/>
  <c r="CE677" i="1" s="1"/>
  <c r="CK676" i="1"/>
  <c r="CM676" i="1" s="1"/>
  <c r="CE676" i="1"/>
  <c r="CG676" i="1" s="1"/>
  <c r="DC676" i="1" s="1"/>
  <c r="CC676" i="1"/>
  <c r="CK675" i="1"/>
  <c r="CM675" i="1" s="1"/>
  <c r="CN675" i="1" s="1"/>
  <c r="CG675" i="1"/>
  <c r="DC675" i="1" s="1"/>
  <c r="CC675" i="1"/>
  <c r="CE675" i="1" s="1"/>
  <c r="CF675" i="1" s="1"/>
  <c r="DD674" i="1"/>
  <c r="CO674" i="1"/>
  <c r="CN674" i="1"/>
  <c r="CM674" i="1"/>
  <c r="CK674" i="1"/>
  <c r="CC674" i="1"/>
  <c r="CE674" i="1" s="1"/>
  <c r="CK673" i="1"/>
  <c r="CM673" i="1" s="1"/>
  <c r="CC673" i="1"/>
  <c r="CE673" i="1" s="1"/>
  <c r="CF673" i="1" s="1"/>
  <c r="DC672" i="1"/>
  <c r="CK672" i="1"/>
  <c r="CM672" i="1" s="1"/>
  <c r="CG672" i="1"/>
  <c r="CE672" i="1"/>
  <c r="CF672" i="1" s="1"/>
  <c r="CC672" i="1"/>
  <c r="CO671" i="1"/>
  <c r="DD671" i="1" s="1"/>
  <c r="CN671" i="1"/>
  <c r="CK671" i="1"/>
  <c r="CM671" i="1" s="1"/>
  <c r="CC671" i="1"/>
  <c r="CE671" i="1" s="1"/>
  <c r="CF671" i="1" s="1"/>
  <c r="DD670" i="1"/>
  <c r="CM670" i="1"/>
  <c r="CO670" i="1" s="1"/>
  <c r="CK670" i="1"/>
  <c r="CC670" i="1"/>
  <c r="CE670" i="1" s="1"/>
  <c r="DC669" i="1"/>
  <c r="CK669" i="1"/>
  <c r="CM669" i="1" s="1"/>
  <c r="CN669" i="1" s="1"/>
  <c r="CG669" i="1"/>
  <c r="CF669" i="1"/>
  <c r="CC669" i="1"/>
  <c r="CE669" i="1" s="1"/>
  <c r="DD668" i="1"/>
  <c r="CO668" i="1"/>
  <c r="CM668" i="1"/>
  <c r="CN668" i="1" s="1"/>
  <c r="CK668" i="1"/>
  <c r="CF668" i="1"/>
  <c r="CC668" i="1"/>
  <c r="CE668" i="1" s="1"/>
  <c r="CG668" i="1" s="1"/>
  <c r="DC668" i="1" s="1"/>
  <c r="DC667" i="1"/>
  <c r="CO667" i="1"/>
  <c r="DD667" i="1" s="1"/>
  <c r="CM667" i="1"/>
  <c r="CN667" i="1" s="1"/>
  <c r="CK667" i="1"/>
  <c r="CG667" i="1"/>
  <c r="CC667" i="1"/>
  <c r="CE667" i="1" s="1"/>
  <c r="CF667" i="1" s="1"/>
  <c r="CK666" i="1"/>
  <c r="CM666" i="1" s="1"/>
  <c r="CO666" i="1" s="1"/>
  <c r="DD666" i="1" s="1"/>
  <c r="CG666" i="1"/>
  <c r="DC666" i="1" s="1"/>
  <c r="CF666" i="1"/>
  <c r="CE666" i="1"/>
  <c r="CC666" i="1"/>
  <c r="CO665" i="1"/>
  <c r="DD665" i="1" s="1"/>
  <c r="CK665" i="1"/>
  <c r="CM665" i="1" s="1"/>
  <c r="CN665" i="1" s="1"/>
  <c r="CF665" i="1"/>
  <c r="CC665" i="1"/>
  <c r="CE665" i="1" s="1"/>
  <c r="CG665" i="1" s="1"/>
  <c r="DC665" i="1" s="1"/>
  <c r="CK664" i="1"/>
  <c r="CM664" i="1" s="1"/>
  <c r="CO664" i="1" s="1"/>
  <c r="DD664" i="1" s="1"/>
  <c r="CE664" i="1"/>
  <c r="CG664" i="1" s="1"/>
  <c r="DC664" i="1" s="1"/>
  <c r="CC664" i="1"/>
  <c r="CO663" i="1"/>
  <c r="DD663" i="1" s="1"/>
  <c r="CK663" i="1"/>
  <c r="CM663" i="1" s="1"/>
  <c r="CN663" i="1" s="1"/>
  <c r="CC663" i="1"/>
  <c r="CE663" i="1" s="1"/>
  <c r="DD662" i="1"/>
  <c r="CO662" i="1"/>
  <c r="CN662" i="1"/>
  <c r="CM662" i="1"/>
  <c r="CK662" i="1"/>
  <c r="CE662" i="1"/>
  <c r="CC662" i="1"/>
  <c r="CK661" i="1"/>
  <c r="CM661" i="1" s="1"/>
  <c r="CO661" i="1" s="1"/>
  <c r="DD661" i="1" s="1"/>
  <c r="CC661" i="1"/>
  <c r="CE661" i="1" s="1"/>
  <c r="CF661" i="1" s="1"/>
  <c r="CM660" i="1"/>
  <c r="CK660" i="1"/>
  <c r="CE660" i="1"/>
  <c r="CC660" i="1"/>
  <c r="CO659" i="1"/>
  <c r="DD659" i="1" s="1"/>
  <c r="CN659" i="1"/>
  <c r="CK659" i="1"/>
  <c r="CM659" i="1" s="1"/>
  <c r="CE659" i="1"/>
  <c r="CC659" i="1"/>
  <c r="CM658" i="1"/>
  <c r="CK658" i="1"/>
  <c r="CF658" i="1"/>
  <c r="CC658" i="1"/>
  <c r="CE658" i="1" s="1"/>
  <c r="CG658" i="1" s="1"/>
  <c r="DC658" i="1" s="1"/>
  <c r="CK657" i="1"/>
  <c r="CM657" i="1" s="1"/>
  <c r="CC657" i="1"/>
  <c r="CE657" i="1" s="1"/>
  <c r="CG657" i="1" s="1"/>
  <c r="DC657" i="1" s="1"/>
  <c r="DD656" i="1"/>
  <c r="CO656" i="1"/>
  <c r="CM656" i="1"/>
  <c r="CN656" i="1" s="1"/>
  <c r="CK656" i="1"/>
  <c r="CC656" i="1"/>
  <c r="CE656" i="1" s="1"/>
  <c r="CM655" i="1"/>
  <c r="CK655" i="1"/>
  <c r="CG655" i="1"/>
  <c r="DC655" i="1" s="1"/>
  <c r="CC655" i="1"/>
  <c r="CE655" i="1" s="1"/>
  <c r="CF655" i="1" s="1"/>
  <c r="CK654" i="1"/>
  <c r="CM654" i="1" s="1"/>
  <c r="CE654" i="1"/>
  <c r="CG654" i="1" s="1"/>
  <c r="DC654" i="1" s="1"/>
  <c r="CC654" i="1"/>
  <c r="CK653" i="1"/>
  <c r="CM653" i="1" s="1"/>
  <c r="CN653" i="1" s="1"/>
  <c r="CC653" i="1"/>
  <c r="CE653" i="1" s="1"/>
  <c r="CK652" i="1"/>
  <c r="CM652" i="1" s="1"/>
  <c r="CE652" i="1"/>
  <c r="CC652" i="1"/>
  <c r="DD651" i="1"/>
  <c r="CO651" i="1"/>
  <c r="CK651" i="1"/>
  <c r="CM651" i="1" s="1"/>
  <c r="CN651" i="1" s="1"/>
  <c r="CG651" i="1"/>
  <c r="DC651" i="1" s="1"/>
  <c r="CC651" i="1"/>
  <c r="CE651" i="1" s="1"/>
  <c r="CF651" i="1" s="1"/>
  <c r="DC650" i="1"/>
  <c r="CN650" i="1"/>
  <c r="CM650" i="1"/>
  <c r="CO650" i="1" s="1"/>
  <c r="DD650" i="1" s="1"/>
  <c r="CK650" i="1"/>
  <c r="CE650" i="1"/>
  <c r="CG650" i="1" s="1"/>
  <c r="CC650" i="1"/>
  <c r="CM649" i="1"/>
  <c r="CK649" i="1"/>
  <c r="CC649" i="1"/>
  <c r="CE649" i="1" s="1"/>
  <c r="DD648" i="1"/>
  <c r="CM648" i="1"/>
  <c r="CO648" i="1" s="1"/>
  <c r="CK648" i="1"/>
  <c r="CG648" i="1"/>
  <c r="DC648" i="1" s="1"/>
  <c r="CE648" i="1"/>
  <c r="CF648" i="1" s="1"/>
  <c r="CC648" i="1"/>
  <c r="DC647" i="1"/>
  <c r="CN647" i="1"/>
  <c r="CK647" i="1"/>
  <c r="CM647" i="1" s="1"/>
  <c r="CO647" i="1" s="1"/>
  <c r="DD647" i="1" s="1"/>
  <c r="CG647" i="1"/>
  <c r="CE647" i="1"/>
  <c r="CF647" i="1" s="1"/>
  <c r="CC647" i="1"/>
  <c r="CK646" i="1"/>
  <c r="CM646" i="1" s="1"/>
  <c r="CC646" i="1"/>
  <c r="CE646" i="1" s="1"/>
  <c r="CG646" i="1" s="1"/>
  <c r="DC646" i="1" s="1"/>
  <c r="DC645" i="1"/>
  <c r="CK645" i="1"/>
  <c r="CM645" i="1" s="1"/>
  <c r="CN645" i="1" s="1"/>
  <c r="CF645" i="1"/>
  <c r="CC645" i="1"/>
  <c r="CE645" i="1" s="1"/>
  <c r="CG645" i="1" s="1"/>
  <c r="BP645" i="1"/>
  <c r="DD644" i="1"/>
  <c r="DC644" i="1"/>
  <c r="CO644" i="1"/>
  <c r="CN644" i="1"/>
  <c r="CM644" i="1"/>
  <c r="CK644" i="1"/>
  <c r="CG644" i="1"/>
  <c r="CF644" i="1"/>
  <c r="CE644" i="1"/>
  <c r="CC644" i="1"/>
  <c r="BP644" i="1"/>
  <c r="DC643" i="1"/>
  <c r="CO643" i="1"/>
  <c r="DD643" i="1" s="1"/>
  <c r="CM643" i="1"/>
  <c r="CN643" i="1" s="1"/>
  <c r="CK643" i="1"/>
  <c r="CC643" i="1"/>
  <c r="CE643" i="1" s="1"/>
  <c r="CG643" i="1" s="1"/>
  <c r="BP643" i="1"/>
  <c r="DD642" i="1"/>
  <c r="CN642" i="1"/>
  <c r="CM642" i="1"/>
  <c r="CO642" i="1" s="1"/>
  <c r="CK642" i="1"/>
  <c r="CE642" i="1"/>
  <c r="CC642" i="1"/>
  <c r="BP642" i="1"/>
  <c r="CM641" i="1"/>
  <c r="CK641" i="1"/>
  <c r="CC641" i="1"/>
  <c r="CE641" i="1" s="1"/>
  <c r="BP641" i="1"/>
  <c r="CM640" i="1"/>
  <c r="CN640" i="1" s="1"/>
  <c r="CK640" i="1"/>
  <c r="CG640" i="1"/>
  <c r="DC640" i="1" s="1"/>
  <c r="CF640" i="1"/>
  <c r="CE640" i="1"/>
  <c r="CC640" i="1"/>
  <c r="BP640" i="1"/>
  <c r="CM639" i="1"/>
  <c r="CK639" i="1"/>
  <c r="CG639" i="1"/>
  <c r="DC639" i="1" s="1"/>
  <c r="CE639" i="1"/>
  <c r="CF639" i="1" s="1"/>
  <c r="CC639" i="1"/>
  <c r="BP639" i="1"/>
  <c r="CM638" i="1"/>
  <c r="CN638" i="1" s="1"/>
  <c r="CK638" i="1"/>
  <c r="CG638" i="1"/>
  <c r="DC638" i="1" s="1"/>
  <c r="CE638" i="1"/>
  <c r="CF638" i="1" s="1"/>
  <c r="CC638" i="1"/>
  <c r="BP638" i="1"/>
  <c r="CO637" i="1"/>
  <c r="DD637" i="1" s="1"/>
  <c r="CK637" i="1"/>
  <c r="CM637" i="1" s="1"/>
  <c r="CN637" i="1" s="1"/>
  <c r="CG637" i="1"/>
  <c r="DC637" i="1" s="1"/>
  <c r="CF637" i="1"/>
  <c r="CC637" i="1"/>
  <c r="CE637" i="1" s="1"/>
  <c r="BP637" i="1"/>
  <c r="CO636" i="1"/>
  <c r="DD636" i="1" s="1"/>
  <c r="CM636" i="1"/>
  <c r="CN636" i="1" s="1"/>
  <c r="CK636" i="1"/>
  <c r="CG636" i="1"/>
  <c r="DC636" i="1" s="1"/>
  <c r="CC636" i="1"/>
  <c r="CE636" i="1" s="1"/>
  <c r="CF636" i="1" s="1"/>
  <c r="BP636" i="1"/>
  <c r="CN635" i="1"/>
  <c r="CK635" i="1"/>
  <c r="CM635" i="1" s="1"/>
  <c r="CO635" i="1" s="1"/>
  <c r="DD635" i="1" s="1"/>
  <c r="CE635" i="1"/>
  <c r="CG635" i="1" s="1"/>
  <c r="DC635" i="1" s="1"/>
  <c r="CC635" i="1"/>
  <c r="BP635" i="1"/>
  <c r="CK634" i="1"/>
  <c r="CM634" i="1" s="1"/>
  <c r="CE634" i="1"/>
  <c r="CC634" i="1"/>
  <c r="BP634" i="1"/>
  <c r="CK633" i="1"/>
  <c r="CM633" i="1" s="1"/>
  <c r="CC633" i="1"/>
  <c r="CE633" i="1" s="1"/>
  <c r="BP633" i="1"/>
  <c r="CO632" i="1"/>
  <c r="DD632" i="1" s="1"/>
  <c r="CN632" i="1"/>
  <c r="CM632" i="1"/>
  <c r="CK632" i="1"/>
  <c r="CF632" i="1"/>
  <c r="CE632" i="1"/>
  <c r="CG632" i="1" s="1"/>
  <c r="DC632" i="1" s="1"/>
  <c r="CC632" i="1"/>
  <c r="BP632" i="1"/>
  <c r="CM631" i="1"/>
  <c r="CN631" i="1" s="1"/>
  <c r="CK631" i="1"/>
  <c r="CC631" i="1"/>
  <c r="CE631" i="1" s="1"/>
  <c r="BP631" i="1"/>
  <c r="CM630" i="1"/>
  <c r="CN630" i="1" s="1"/>
  <c r="CK630" i="1"/>
  <c r="CE630" i="1"/>
  <c r="CC630" i="1"/>
  <c r="BP630" i="1"/>
  <c r="CK629" i="1"/>
  <c r="CM629" i="1" s="1"/>
  <c r="CN629" i="1" s="1"/>
  <c r="CG629" i="1"/>
  <c r="DC629" i="1" s="1"/>
  <c r="CC629" i="1"/>
  <c r="CE629" i="1" s="1"/>
  <c r="CF629" i="1" s="1"/>
  <c r="BP629" i="1"/>
  <c r="CO628" i="1"/>
  <c r="DD628" i="1" s="1"/>
  <c r="CM628" i="1"/>
  <c r="CN628" i="1" s="1"/>
  <c r="CK628" i="1"/>
  <c r="CG628" i="1"/>
  <c r="DC628" i="1" s="1"/>
  <c r="CF628" i="1"/>
  <c r="CE628" i="1"/>
  <c r="CC628" i="1"/>
  <c r="BP628" i="1"/>
  <c r="CM627" i="1"/>
  <c r="CK627" i="1"/>
  <c r="CE627" i="1"/>
  <c r="CC627" i="1"/>
  <c r="BP627" i="1"/>
  <c r="DC626" i="1"/>
  <c r="CM626" i="1"/>
  <c r="CK626" i="1"/>
  <c r="CG626" i="1"/>
  <c r="CE626" i="1"/>
  <c r="CF626" i="1" s="1"/>
  <c r="CC626" i="1"/>
  <c r="BP626" i="1"/>
  <c r="CK625" i="1"/>
  <c r="CM625" i="1" s="1"/>
  <c r="CO625" i="1" s="1"/>
  <c r="DD625" i="1" s="1"/>
  <c r="CF625" i="1"/>
  <c r="CC625" i="1"/>
  <c r="CE625" i="1" s="1"/>
  <c r="CG625" i="1" s="1"/>
  <c r="DC625" i="1" s="1"/>
  <c r="BP625" i="1"/>
  <c r="CN624" i="1"/>
  <c r="CM624" i="1"/>
  <c r="CO624" i="1" s="1"/>
  <c r="DD624" i="1" s="1"/>
  <c r="CK624" i="1"/>
  <c r="CC624" i="1"/>
  <c r="CE624" i="1" s="1"/>
  <c r="CG624" i="1" s="1"/>
  <c r="DC624" i="1" s="1"/>
  <c r="BP624" i="1"/>
  <c r="CK623" i="1"/>
  <c r="CM623" i="1" s="1"/>
  <c r="CC623" i="1"/>
  <c r="CE623" i="1" s="1"/>
  <c r="BP623" i="1"/>
  <c r="CM622" i="1"/>
  <c r="CK622" i="1"/>
  <c r="CC622" i="1"/>
  <c r="CE622" i="1" s="1"/>
  <c r="BP622" i="1"/>
  <c r="DC621" i="1"/>
  <c r="CO621" i="1"/>
  <c r="DD621" i="1" s="1"/>
  <c r="CK621" i="1"/>
  <c r="CM621" i="1" s="1"/>
  <c r="CN621" i="1" s="1"/>
  <c r="CG621" i="1"/>
  <c r="CF621" i="1"/>
  <c r="CC621" i="1"/>
  <c r="CE621" i="1" s="1"/>
  <c r="BP621" i="1"/>
  <c r="DC620" i="1"/>
  <c r="CM620" i="1"/>
  <c r="CK620" i="1"/>
  <c r="CF620" i="1"/>
  <c r="CE620" i="1"/>
  <c r="CG620" i="1" s="1"/>
  <c r="CC620" i="1"/>
  <c r="BP620" i="1"/>
  <c r="CK619" i="1"/>
  <c r="CM619" i="1" s="1"/>
  <c r="CN619" i="1" s="1"/>
  <c r="CF619" i="1"/>
  <c r="CC619" i="1"/>
  <c r="CE619" i="1" s="1"/>
  <c r="CG619" i="1" s="1"/>
  <c r="DC619" i="1" s="1"/>
  <c r="BP619" i="1"/>
  <c r="CM618" i="1"/>
  <c r="CK618" i="1"/>
  <c r="CE618" i="1"/>
  <c r="CC618" i="1"/>
  <c r="BP618" i="1"/>
  <c r="DD617" i="1"/>
  <c r="CO617" i="1"/>
  <c r="CM617" i="1"/>
  <c r="CN617" i="1" s="1"/>
  <c r="CK617" i="1"/>
  <c r="CG617" i="1"/>
  <c r="DC617" i="1" s="1"/>
  <c r="CC617" i="1"/>
  <c r="CE617" i="1" s="1"/>
  <c r="CF617" i="1" s="1"/>
  <c r="BP617" i="1"/>
  <c r="CM616" i="1"/>
  <c r="CN616" i="1" s="1"/>
  <c r="CK616" i="1"/>
  <c r="CE616" i="1"/>
  <c r="CC616" i="1"/>
  <c r="BP616" i="1"/>
  <c r="DD615" i="1"/>
  <c r="CN615" i="1"/>
  <c r="CK615" i="1"/>
  <c r="CM615" i="1" s="1"/>
  <c r="CO615" i="1" s="1"/>
  <c r="CC615" i="1"/>
  <c r="CE615" i="1" s="1"/>
  <c r="BP615" i="1"/>
  <c r="DC614" i="1"/>
  <c r="CO614" i="1"/>
  <c r="DD614" i="1" s="1"/>
  <c r="CM614" i="1"/>
  <c r="CN614" i="1" s="1"/>
  <c r="CK614" i="1"/>
  <c r="CG614" i="1"/>
  <c r="CE614" i="1"/>
  <c r="CF614" i="1" s="1"/>
  <c r="CC614" i="1"/>
  <c r="BP614" i="1"/>
  <c r="CN613" i="1"/>
  <c r="CM613" i="1"/>
  <c r="CO613" i="1" s="1"/>
  <c r="DD613" i="1" s="1"/>
  <c r="CK613" i="1"/>
  <c r="CG613" i="1"/>
  <c r="DC613" i="1" s="1"/>
  <c r="CE613" i="1"/>
  <c r="CF613" i="1" s="1"/>
  <c r="CC613" i="1"/>
  <c r="BP613" i="1"/>
  <c r="CK612" i="1"/>
  <c r="CM612" i="1" s="1"/>
  <c r="CN612" i="1" s="1"/>
  <c r="CE612" i="1"/>
  <c r="CF612" i="1" s="1"/>
  <c r="CC612" i="1"/>
  <c r="BP612" i="1"/>
  <c r="CM611" i="1"/>
  <c r="CK611" i="1"/>
  <c r="CF611" i="1"/>
  <c r="CE611" i="1"/>
  <c r="CG611" i="1" s="1"/>
  <c r="DC611" i="1" s="1"/>
  <c r="CC611" i="1"/>
  <c r="BP611" i="1"/>
  <c r="CM610" i="1"/>
  <c r="CN610" i="1" s="1"/>
  <c r="CK610" i="1"/>
  <c r="CC610" i="1"/>
  <c r="CE610" i="1" s="1"/>
  <c r="CF610" i="1" s="1"/>
  <c r="BP610" i="1"/>
  <c r="CO609" i="1"/>
  <c r="DD609" i="1" s="1"/>
  <c r="CN609" i="1"/>
  <c r="CK609" i="1"/>
  <c r="CM609" i="1" s="1"/>
  <c r="CE609" i="1"/>
  <c r="CC609" i="1"/>
  <c r="BP609" i="1"/>
  <c r="CM608" i="1"/>
  <c r="CO608" i="1" s="1"/>
  <c r="DD608" i="1" s="1"/>
  <c r="CK608" i="1"/>
  <c r="CC608" i="1"/>
  <c r="CE608" i="1" s="1"/>
  <c r="BP608" i="1"/>
  <c r="DC607" i="1"/>
  <c r="CK607" i="1"/>
  <c r="CM607" i="1" s="1"/>
  <c r="CF607" i="1"/>
  <c r="CC607" i="1"/>
  <c r="CE607" i="1" s="1"/>
  <c r="CG607" i="1" s="1"/>
  <c r="BP607" i="1"/>
  <c r="DD606" i="1"/>
  <c r="CO606" i="1"/>
  <c r="CM606" i="1"/>
  <c r="CN606" i="1" s="1"/>
  <c r="CK606" i="1"/>
  <c r="CE606" i="1"/>
  <c r="CF606" i="1" s="1"/>
  <c r="CC606" i="1"/>
  <c r="BP606" i="1"/>
  <c r="CK605" i="1"/>
  <c r="CM605" i="1" s="1"/>
  <c r="CG605" i="1"/>
  <c r="DC605" i="1" s="1"/>
  <c r="CC605" i="1"/>
  <c r="CE605" i="1" s="1"/>
  <c r="CF605" i="1" s="1"/>
  <c r="BP605" i="1"/>
  <c r="CM604" i="1"/>
  <c r="CK604" i="1"/>
  <c r="CG604" i="1"/>
  <c r="DC604" i="1" s="1"/>
  <c r="CF604" i="1"/>
  <c r="CE604" i="1"/>
  <c r="CC604" i="1"/>
  <c r="BP604" i="1"/>
  <c r="DC603" i="1"/>
  <c r="CK603" i="1"/>
  <c r="CM603" i="1" s="1"/>
  <c r="CE603" i="1"/>
  <c r="CG603" i="1" s="1"/>
  <c r="CC603" i="1"/>
  <c r="BP603" i="1"/>
  <c r="DD602" i="1"/>
  <c r="CO602" i="1"/>
  <c r="CM602" i="1"/>
  <c r="CN602" i="1" s="1"/>
  <c r="CK602" i="1"/>
  <c r="CE602" i="1"/>
  <c r="CF602" i="1" s="1"/>
  <c r="CC602" i="1"/>
  <c r="BP602" i="1"/>
  <c r="CO601" i="1"/>
  <c r="DD601" i="1" s="1"/>
  <c r="CN601" i="1"/>
  <c r="CM601" i="1"/>
  <c r="CK601" i="1"/>
  <c r="CE601" i="1"/>
  <c r="CC601" i="1"/>
  <c r="BP601" i="1"/>
  <c r="CM600" i="1"/>
  <c r="CN600" i="1" s="1"/>
  <c r="CK600" i="1"/>
  <c r="CG600" i="1"/>
  <c r="DC600" i="1" s="1"/>
  <c r="CE600" i="1"/>
  <c r="CF600" i="1" s="1"/>
  <c r="CC600" i="1"/>
  <c r="BP600" i="1"/>
  <c r="CK599" i="1"/>
  <c r="CM599" i="1" s="1"/>
  <c r="CO599" i="1" s="1"/>
  <c r="DD599" i="1" s="1"/>
  <c r="CC599" i="1"/>
  <c r="CE599" i="1" s="1"/>
  <c r="CG599" i="1" s="1"/>
  <c r="DC599" i="1" s="1"/>
  <c r="BP599" i="1"/>
  <c r="CO598" i="1"/>
  <c r="DD598" i="1" s="1"/>
  <c r="CN598" i="1"/>
  <c r="CM598" i="1"/>
  <c r="CK598" i="1"/>
  <c r="CE598" i="1"/>
  <c r="CG598" i="1" s="1"/>
  <c r="DC598" i="1" s="1"/>
  <c r="CC598" i="1"/>
  <c r="BP598" i="1"/>
  <c r="CK597" i="1"/>
  <c r="CM597" i="1" s="1"/>
  <c r="CC597" i="1"/>
  <c r="CE597" i="1" s="1"/>
  <c r="BP597" i="1"/>
  <c r="CM596" i="1"/>
  <c r="CN596" i="1" s="1"/>
  <c r="CK596" i="1"/>
  <c r="CE596" i="1"/>
  <c r="CF596" i="1" s="1"/>
  <c r="CC596" i="1"/>
  <c r="BP596" i="1"/>
  <c r="CN595" i="1"/>
  <c r="CK595" i="1"/>
  <c r="CM595" i="1" s="1"/>
  <c r="CO595" i="1" s="1"/>
  <c r="DD595" i="1" s="1"/>
  <c r="CG595" i="1"/>
  <c r="DC595" i="1" s="1"/>
  <c r="CF595" i="1"/>
  <c r="CC595" i="1"/>
  <c r="CE595" i="1" s="1"/>
  <c r="BP595" i="1"/>
  <c r="CM594" i="1"/>
  <c r="CK594" i="1"/>
  <c r="CG594" i="1"/>
  <c r="DC594" i="1" s="1"/>
  <c r="CF594" i="1"/>
  <c r="CE594" i="1"/>
  <c r="CC594" i="1"/>
  <c r="BP594" i="1"/>
  <c r="DC593" i="1"/>
  <c r="CK593" i="1"/>
  <c r="CM593" i="1" s="1"/>
  <c r="CE593" i="1"/>
  <c r="CG593" i="1" s="1"/>
  <c r="CC593" i="1"/>
  <c r="BP593" i="1"/>
  <c r="DD592" i="1"/>
  <c r="CO592" i="1"/>
  <c r="CM592" i="1"/>
  <c r="CN592" i="1" s="1"/>
  <c r="CK592" i="1"/>
  <c r="CE592" i="1"/>
  <c r="CF592" i="1" s="1"/>
  <c r="CC592" i="1"/>
  <c r="BP592" i="1"/>
  <c r="CK591" i="1"/>
  <c r="CM591" i="1" s="1"/>
  <c r="CO591" i="1" s="1"/>
  <c r="DD591" i="1" s="1"/>
  <c r="CF591" i="1"/>
  <c r="CC591" i="1"/>
  <c r="CE591" i="1" s="1"/>
  <c r="CG591" i="1" s="1"/>
  <c r="DC591" i="1" s="1"/>
  <c r="BP591" i="1"/>
  <c r="DD590" i="1"/>
  <c r="CO590" i="1"/>
  <c r="CN590" i="1"/>
  <c r="CM590" i="1"/>
  <c r="CK590" i="1"/>
  <c r="CE590" i="1"/>
  <c r="CC590" i="1"/>
  <c r="BP590" i="1"/>
  <c r="CK589" i="1"/>
  <c r="CM589" i="1" s="1"/>
  <c r="CC589" i="1"/>
  <c r="CE589" i="1" s="1"/>
  <c r="BP589" i="1"/>
  <c r="CK588" i="1"/>
  <c r="CM588" i="1" s="1"/>
  <c r="CG588" i="1"/>
  <c r="DC588" i="1" s="1"/>
  <c r="CE588" i="1"/>
  <c r="CF588" i="1" s="1"/>
  <c r="CC588" i="1"/>
  <c r="BP588" i="1"/>
  <c r="CO587" i="1"/>
  <c r="DD587" i="1" s="1"/>
  <c r="CN587" i="1"/>
  <c r="CK587" i="1"/>
  <c r="CM587" i="1" s="1"/>
  <c r="CF587" i="1"/>
  <c r="CC587" i="1"/>
  <c r="CE587" i="1" s="1"/>
  <c r="CG587" i="1" s="1"/>
  <c r="DC587" i="1" s="1"/>
  <c r="BP587" i="1"/>
  <c r="DD586" i="1"/>
  <c r="CO586" i="1"/>
  <c r="CM586" i="1"/>
  <c r="CN586" i="1" s="1"/>
  <c r="CK586" i="1"/>
  <c r="CG586" i="1"/>
  <c r="DC586" i="1" s="1"/>
  <c r="CF586" i="1"/>
  <c r="CE586" i="1"/>
  <c r="CC586" i="1"/>
  <c r="BP586" i="1"/>
  <c r="CM585" i="1"/>
  <c r="CO585" i="1" s="1"/>
  <c r="DD585" i="1" s="1"/>
  <c r="CK585" i="1"/>
  <c r="CC585" i="1"/>
  <c r="CE585" i="1" s="1"/>
  <c r="BP585" i="1"/>
  <c r="CO584" i="1"/>
  <c r="DD584" i="1" s="1"/>
  <c r="CM584" i="1"/>
  <c r="CN584" i="1" s="1"/>
  <c r="CK584" i="1"/>
  <c r="CC584" i="1"/>
  <c r="CE584" i="1" s="1"/>
  <c r="BP584" i="1"/>
  <c r="CN583" i="1"/>
  <c r="CK583" i="1"/>
  <c r="CM583" i="1" s="1"/>
  <c r="CO583" i="1" s="1"/>
  <c r="DD583" i="1" s="1"/>
  <c r="CG583" i="1"/>
  <c r="DC583" i="1" s="1"/>
  <c r="CF583" i="1"/>
  <c r="CC583" i="1"/>
  <c r="CE583" i="1" s="1"/>
  <c r="BP583" i="1"/>
  <c r="CM582" i="1"/>
  <c r="CK582" i="1"/>
  <c r="CE582" i="1"/>
  <c r="CG582" i="1" s="1"/>
  <c r="DC582" i="1" s="1"/>
  <c r="CC582" i="1"/>
  <c r="BP582" i="1"/>
  <c r="DC581" i="1"/>
  <c r="CK581" i="1"/>
  <c r="CM581" i="1" s="1"/>
  <c r="CF581" i="1"/>
  <c r="CE581" i="1"/>
  <c r="CG581" i="1" s="1"/>
  <c r="CC581" i="1"/>
  <c r="BP581" i="1"/>
  <c r="CO580" i="1"/>
  <c r="DD580" i="1" s="1"/>
  <c r="CM580" i="1"/>
  <c r="CN580" i="1" s="1"/>
  <c r="CK580" i="1"/>
  <c r="CE580" i="1"/>
  <c r="CF580" i="1" s="1"/>
  <c r="CC580" i="1"/>
  <c r="BP580" i="1"/>
  <c r="CN579" i="1"/>
  <c r="CK579" i="1"/>
  <c r="CM579" i="1" s="1"/>
  <c r="CO579" i="1" s="1"/>
  <c r="DD579" i="1" s="1"/>
  <c r="CC579" i="1"/>
  <c r="CE579" i="1" s="1"/>
  <c r="CG579" i="1" s="1"/>
  <c r="DC579" i="1" s="1"/>
  <c r="BP579" i="1"/>
  <c r="DD578" i="1"/>
  <c r="CO578" i="1"/>
  <c r="CN578" i="1"/>
  <c r="CM578" i="1"/>
  <c r="CK578" i="1"/>
  <c r="CE578" i="1"/>
  <c r="CC578" i="1"/>
  <c r="BP578" i="1"/>
  <c r="CN577" i="1"/>
  <c r="CM577" i="1"/>
  <c r="CO577" i="1" s="1"/>
  <c r="DD577" i="1" s="1"/>
  <c r="CK577" i="1"/>
  <c r="CC577" i="1"/>
  <c r="CE577" i="1" s="1"/>
  <c r="BP577" i="1"/>
  <c r="DC576" i="1"/>
  <c r="CK576" i="1"/>
  <c r="CM576" i="1" s="1"/>
  <c r="CG576" i="1"/>
  <c r="CE576" i="1"/>
  <c r="CF576" i="1" s="1"/>
  <c r="CC576" i="1"/>
  <c r="BP576" i="1"/>
  <c r="DC575" i="1"/>
  <c r="CO575" i="1"/>
  <c r="DD575" i="1" s="1"/>
  <c r="CN575" i="1"/>
  <c r="CK575" i="1"/>
  <c r="CM575" i="1" s="1"/>
  <c r="CG575" i="1"/>
  <c r="CF575" i="1"/>
  <c r="CC575" i="1"/>
  <c r="CE575" i="1" s="1"/>
  <c r="BP575" i="1"/>
  <c r="CN574" i="1"/>
  <c r="CM574" i="1"/>
  <c r="CO574" i="1" s="1"/>
  <c r="DD574" i="1" s="1"/>
  <c r="CK574" i="1"/>
  <c r="CG574" i="1"/>
  <c r="DC574" i="1" s="1"/>
  <c r="CF574" i="1"/>
  <c r="CE574" i="1"/>
  <c r="CC574" i="1"/>
  <c r="BP574" i="1"/>
  <c r="CK573" i="1"/>
  <c r="CM573" i="1" s="1"/>
  <c r="CF573" i="1"/>
  <c r="CE573" i="1"/>
  <c r="CG573" i="1" s="1"/>
  <c r="DC573" i="1" s="1"/>
  <c r="CC573" i="1"/>
  <c r="BP573" i="1"/>
  <c r="CK572" i="1"/>
  <c r="CM572" i="1" s="1"/>
  <c r="CC572" i="1"/>
  <c r="CE572" i="1" s="1"/>
  <c r="BP572" i="1"/>
  <c r="CK571" i="1"/>
  <c r="CM571" i="1" s="1"/>
  <c r="CO571" i="1" s="1"/>
  <c r="DD571" i="1" s="1"/>
  <c r="CG571" i="1"/>
  <c r="DC571" i="1" s="1"/>
  <c r="CC571" i="1"/>
  <c r="CE571" i="1" s="1"/>
  <c r="CF571" i="1" s="1"/>
  <c r="BP571" i="1"/>
  <c r="CM570" i="1"/>
  <c r="CK570" i="1"/>
  <c r="CF570" i="1"/>
  <c r="CE570" i="1"/>
  <c r="CG570" i="1" s="1"/>
  <c r="DC570" i="1" s="1"/>
  <c r="CC570" i="1"/>
  <c r="BP570" i="1"/>
  <c r="CK569" i="1"/>
  <c r="CM569" i="1" s="1"/>
  <c r="CC569" i="1"/>
  <c r="CE569" i="1" s="1"/>
  <c r="BP569" i="1"/>
  <c r="CO568" i="1"/>
  <c r="DD568" i="1" s="1"/>
  <c r="CM568" i="1"/>
  <c r="CN568" i="1" s="1"/>
  <c r="CK568" i="1"/>
  <c r="CC568" i="1"/>
  <c r="CE568" i="1" s="1"/>
  <c r="BP568" i="1"/>
  <c r="DC567" i="1"/>
  <c r="CO567" i="1"/>
  <c r="DD567" i="1" s="1"/>
  <c r="CN567" i="1"/>
  <c r="CK567" i="1"/>
  <c r="CM567" i="1" s="1"/>
  <c r="CC567" i="1"/>
  <c r="CE567" i="1" s="1"/>
  <c r="CG567" i="1" s="1"/>
  <c r="BP567" i="1"/>
  <c r="CM566" i="1"/>
  <c r="CO566" i="1" s="1"/>
  <c r="DD566" i="1" s="1"/>
  <c r="CK566" i="1"/>
  <c r="CE566" i="1"/>
  <c r="CC566" i="1"/>
  <c r="BP566" i="1"/>
  <c r="CN565" i="1"/>
  <c r="CM565" i="1"/>
  <c r="CO565" i="1" s="1"/>
  <c r="DD565" i="1" s="1"/>
  <c r="CK565" i="1"/>
  <c r="CC565" i="1"/>
  <c r="CE565" i="1" s="1"/>
  <c r="BP565" i="1"/>
  <c r="CK564" i="1"/>
  <c r="CM564" i="1" s="1"/>
  <c r="CG564" i="1"/>
  <c r="DC564" i="1" s="1"/>
  <c r="CE564" i="1"/>
  <c r="CF564" i="1" s="1"/>
  <c r="CC564" i="1"/>
  <c r="BP564" i="1"/>
  <c r="CO563" i="1"/>
  <c r="DD563" i="1" s="1"/>
  <c r="CM563" i="1"/>
  <c r="CN563" i="1" s="1"/>
  <c r="CK563" i="1"/>
  <c r="CC563" i="1"/>
  <c r="CE563" i="1" s="1"/>
  <c r="CG563" i="1" s="1"/>
  <c r="DC563" i="1" s="1"/>
  <c r="BP563" i="1"/>
  <c r="CK562" i="1"/>
  <c r="CM562" i="1" s="1"/>
  <c r="CG562" i="1"/>
  <c r="DC562" i="1" s="1"/>
  <c r="CF562" i="1"/>
  <c r="CE562" i="1"/>
  <c r="CC562" i="1"/>
  <c r="BP562" i="1"/>
  <c r="CM561" i="1"/>
  <c r="CO561" i="1" s="1"/>
  <c r="DD561" i="1" s="1"/>
  <c r="CK561" i="1"/>
  <c r="CE561" i="1"/>
  <c r="CG561" i="1" s="1"/>
  <c r="DC561" i="1" s="1"/>
  <c r="CC561" i="1"/>
  <c r="BP561" i="1"/>
  <c r="CK560" i="1"/>
  <c r="CM560" i="1" s="1"/>
  <c r="CF560" i="1"/>
  <c r="CE560" i="1"/>
  <c r="CG560" i="1" s="1"/>
  <c r="DC560" i="1" s="1"/>
  <c r="CC560" i="1"/>
  <c r="BP560" i="1"/>
  <c r="CK559" i="1"/>
  <c r="CM559" i="1" s="1"/>
  <c r="CC559" i="1"/>
  <c r="CE559" i="1" s="1"/>
  <c r="BP559" i="1"/>
  <c r="CK558" i="1"/>
  <c r="CM558" i="1" s="1"/>
  <c r="CG558" i="1"/>
  <c r="DC558" i="1" s="1"/>
  <c r="CE558" i="1"/>
  <c r="CF558" i="1" s="1"/>
  <c r="CC558" i="1"/>
  <c r="BP558" i="1"/>
  <c r="CK557" i="1"/>
  <c r="CM557" i="1" s="1"/>
  <c r="CO557" i="1" s="1"/>
  <c r="DD557" i="1" s="1"/>
  <c r="CC557" i="1"/>
  <c r="CE557" i="1" s="1"/>
  <c r="BP557" i="1"/>
  <c r="CM556" i="1"/>
  <c r="CN556" i="1" s="1"/>
  <c r="CK556" i="1"/>
  <c r="CF556" i="1"/>
  <c r="CE556" i="1"/>
  <c r="CG556" i="1" s="1"/>
  <c r="DC556" i="1" s="1"/>
  <c r="CC556" i="1"/>
  <c r="BP556" i="1"/>
  <c r="DD555" i="1"/>
  <c r="CO555" i="1"/>
  <c r="CN555" i="1"/>
  <c r="CK555" i="1"/>
  <c r="CM555" i="1" s="1"/>
  <c r="CC555" i="1"/>
  <c r="CE555" i="1" s="1"/>
  <c r="BP555" i="1"/>
  <c r="DD554" i="1"/>
  <c r="CO554" i="1"/>
  <c r="CN554" i="1"/>
  <c r="CM554" i="1"/>
  <c r="CK554" i="1"/>
  <c r="CC554" i="1"/>
  <c r="CE554" i="1" s="1"/>
  <c r="BP554" i="1"/>
  <c r="DC553" i="1"/>
  <c r="CK553" i="1"/>
  <c r="CM553" i="1" s="1"/>
  <c r="CC553" i="1"/>
  <c r="CE553" i="1" s="1"/>
  <c r="CG553" i="1" s="1"/>
  <c r="BP553" i="1"/>
  <c r="CM552" i="1"/>
  <c r="CO552" i="1" s="1"/>
  <c r="DD552" i="1" s="1"/>
  <c r="CK552" i="1"/>
  <c r="CE552" i="1"/>
  <c r="CF552" i="1" s="1"/>
  <c r="CC552" i="1"/>
  <c r="BP552" i="1"/>
  <c r="CK551" i="1"/>
  <c r="CM551" i="1" s="1"/>
  <c r="CG551" i="1"/>
  <c r="DC551" i="1" s="1"/>
  <c r="CF551" i="1"/>
  <c r="CC551" i="1"/>
  <c r="CE551" i="1" s="1"/>
  <c r="BP551" i="1"/>
  <c r="CN550" i="1"/>
  <c r="CK550" i="1"/>
  <c r="CM550" i="1" s="1"/>
  <c r="CO550" i="1" s="1"/>
  <c r="DD550" i="1" s="1"/>
  <c r="CE550" i="1"/>
  <c r="CG550" i="1" s="1"/>
  <c r="DC550" i="1" s="1"/>
  <c r="CC550" i="1"/>
  <c r="BP550" i="1"/>
  <c r="CK549" i="1"/>
  <c r="CM549" i="1" s="1"/>
  <c r="CC549" i="1"/>
  <c r="CE549" i="1" s="1"/>
  <c r="BP549" i="1"/>
  <c r="CM548" i="1"/>
  <c r="CO548" i="1" s="1"/>
  <c r="DD548" i="1" s="1"/>
  <c r="CK548" i="1"/>
  <c r="CF548" i="1"/>
  <c r="CC548" i="1"/>
  <c r="CE548" i="1" s="1"/>
  <c r="CG548" i="1" s="1"/>
  <c r="DC548" i="1" s="1"/>
  <c r="BP548" i="1"/>
  <c r="CN547" i="1"/>
  <c r="CM547" i="1"/>
  <c r="CO547" i="1" s="1"/>
  <c r="DD547" i="1" s="1"/>
  <c r="CK547" i="1"/>
  <c r="CC547" i="1"/>
  <c r="CE547" i="1" s="1"/>
  <c r="BP547" i="1"/>
  <c r="CK546" i="1"/>
  <c r="CM546" i="1" s="1"/>
  <c r="CC546" i="1"/>
  <c r="CE546" i="1" s="1"/>
  <c r="BP546" i="1"/>
  <c r="DD545" i="1"/>
  <c r="CN545" i="1"/>
  <c r="CK545" i="1"/>
  <c r="CM545" i="1" s="1"/>
  <c r="CO545" i="1" s="1"/>
  <c r="CC545" i="1"/>
  <c r="CE545" i="1" s="1"/>
  <c r="BP545" i="1"/>
  <c r="CO544" i="1"/>
  <c r="DD544" i="1" s="1"/>
  <c r="CM544" i="1"/>
  <c r="CN544" i="1" s="1"/>
  <c r="CK544" i="1"/>
  <c r="CG544" i="1"/>
  <c r="DC544" i="1" s="1"/>
  <c r="CC544" i="1"/>
  <c r="CE544" i="1" s="1"/>
  <c r="CF544" i="1" s="1"/>
  <c r="BP544" i="1"/>
  <c r="CK543" i="1"/>
  <c r="CM543" i="1" s="1"/>
  <c r="CO543" i="1" s="1"/>
  <c r="DD543" i="1" s="1"/>
  <c r="CC543" i="1"/>
  <c r="CE543" i="1" s="1"/>
  <c r="BP543" i="1"/>
  <c r="CN542" i="1"/>
  <c r="CM542" i="1"/>
  <c r="CO542" i="1" s="1"/>
  <c r="DD542" i="1" s="1"/>
  <c r="CK542" i="1"/>
  <c r="CE542" i="1"/>
  <c r="CF542" i="1" s="1"/>
  <c r="CC542" i="1"/>
  <c r="BP542" i="1"/>
  <c r="CK541" i="1"/>
  <c r="CM541" i="1" s="1"/>
  <c r="CF541" i="1"/>
  <c r="CC541" i="1"/>
  <c r="CE541" i="1" s="1"/>
  <c r="CG541" i="1" s="1"/>
  <c r="DC541" i="1" s="1"/>
  <c r="BP541" i="1"/>
  <c r="CN540" i="1"/>
  <c r="CK540" i="1"/>
  <c r="CM540" i="1" s="1"/>
  <c r="CO540" i="1" s="1"/>
  <c r="DD540" i="1" s="1"/>
  <c r="CE540" i="1"/>
  <c r="CF540" i="1" s="1"/>
  <c r="CC540" i="1"/>
  <c r="BP540" i="1"/>
  <c r="CK539" i="1"/>
  <c r="CM539" i="1" s="1"/>
  <c r="CC539" i="1"/>
  <c r="CE539" i="1" s="1"/>
  <c r="CG539" i="1" s="1"/>
  <c r="DC539" i="1" s="1"/>
  <c r="BP539" i="1"/>
  <c r="DC538" i="1"/>
  <c r="CM538" i="1"/>
  <c r="CO538" i="1" s="1"/>
  <c r="DD538" i="1" s="1"/>
  <c r="CK538" i="1"/>
  <c r="CG538" i="1"/>
  <c r="CF538" i="1"/>
  <c r="CE538" i="1"/>
  <c r="CC538" i="1"/>
  <c r="BP538" i="1"/>
  <c r="CK537" i="1"/>
  <c r="CM537" i="1" s="1"/>
  <c r="CC537" i="1"/>
  <c r="CE537" i="1" s="1"/>
  <c r="BP537" i="1"/>
  <c r="CM536" i="1"/>
  <c r="CO536" i="1" s="1"/>
  <c r="DD536" i="1" s="1"/>
  <c r="CK536" i="1"/>
  <c r="CE536" i="1"/>
  <c r="CG536" i="1" s="1"/>
  <c r="DC536" i="1" s="1"/>
  <c r="CC536" i="1"/>
  <c r="BP536" i="1"/>
  <c r="DC535" i="1"/>
  <c r="CK535" i="1"/>
  <c r="CM535" i="1" s="1"/>
  <c r="CF535" i="1"/>
  <c r="CE535" i="1"/>
  <c r="CG535" i="1" s="1"/>
  <c r="CC535" i="1"/>
  <c r="BP535" i="1"/>
  <c r="CK534" i="1"/>
  <c r="CM534" i="1" s="1"/>
  <c r="CC534" i="1"/>
  <c r="CE534" i="1" s="1"/>
  <c r="BP534" i="1"/>
  <c r="CK533" i="1"/>
  <c r="CM533" i="1" s="1"/>
  <c r="CO533" i="1" s="1"/>
  <c r="DD533" i="1" s="1"/>
  <c r="CE533" i="1"/>
  <c r="CC533" i="1"/>
  <c r="BP533" i="1"/>
  <c r="CO532" i="1"/>
  <c r="DD532" i="1" s="1"/>
  <c r="CM532" i="1"/>
  <c r="CN532" i="1" s="1"/>
  <c r="CK532" i="1"/>
  <c r="CC532" i="1"/>
  <c r="CE532" i="1" s="1"/>
  <c r="BP532" i="1"/>
  <c r="CK531" i="1"/>
  <c r="CM531" i="1" s="1"/>
  <c r="CO531" i="1" s="1"/>
  <c r="DD531" i="1" s="1"/>
  <c r="CC531" i="1"/>
  <c r="CE531" i="1" s="1"/>
  <c r="BP531" i="1"/>
  <c r="CO530" i="1"/>
  <c r="DD530" i="1" s="1"/>
  <c r="CM530" i="1"/>
  <c r="CN530" i="1" s="1"/>
  <c r="CK530" i="1"/>
  <c r="CE530" i="1"/>
  <c r="CF530" i="1" s="1"/>
  <c r="CC530" i="1"/>
  <c r="BP530" i="1"/>
  <c r="DC529" i="1"/>
  <c r="CM529" i="1"/>
  <c r="CK529" i="1"/>
  <c r="CC529" i="1"/>
  <c r="CE529" i="1" s="1"/>
  <c r="CG529" i="1" s="1"/>
  <c r="BP529" i="1"/>
  <c r="CM528" i="1"/>
  <c r="CO528" i="1" s="1"/>
  <c r="DD528" i="1" s="1"/>
  <c r="CK528" i="1"/>
  <c r="CE528" i="1"/>
  <c r="CC528" i="1"/>
  <c r="BP528" i="1"/>
  <c r="CK527" i="1"/>
  <c r="CM527" i="1" s="1"/>
  <c r="CG527" i="1"/>
  <c r="DC527" i="1" s="1"/>
  <c r="CC527" i="1"/>
  <c r="CE527" i="1" s="1"/>
  <c r="CF527" i="1" s="1"/>
  <c r="BP527" i="1"/>
  <c r="CM526" i="1"/>
  <c r="CO526" i="1" s="1"/>
  <c r="DD526" i="1" s="1"/>
  <c r="CK526" i="1"/>
  <c r="CE526" i="1"/>
  <c r="CG526" i="1" s="1"/>
  <c r="DC526" i="1" s="1"/>
  <c r="CC526" i="1"/>
  <c r="BP526" i="1"/>
  <c r="CK525" i="1"/>
  <c r="CM525" i="1" s="1"/>
  <c r="CC525" i="1"/>
  <c r="CE525" i="1" s="1"/>
  <c r="BP525" i="1"/>
  <c r="CN524" i="1"/>
  <c r="CK524" i="1"/>
  <c r="CM524" i="1" s="1"/>
  <c r="CO524" i="1" s="1"/>
  <c r="DD524" i="1" s="1"/>
  <c r="CE524" i="1"/>
  <c r="CG524" i="1" s="1"/>
  <c r="DC524" i="1" s="1"/>
  <c r="CC524" i="1"/>
  <c r="BP524" i="1"/>
  <c r="CK523" i="1"/>
  <c r="CM523" i="1" s="1"/>
  <c r="CC523" i="1"/>
  <c r="CE523" i="1" s="1"/>
  <c r="CF523" i="1" s="1"/>
  <c r="BP523" i="1"/>
  <c r="CK522" i="1"/>
  <c r="CM522" i="1" s="1"/>
  <c r="CC522" i="1"/>
  <c r="CE522" i="1" s="1"/>
  <c r="BP522" i="1"/>
  <c r="CK521" i="1"/>
  <c r="CM521" i="1" s="1"/>
  <c r="CO521" i="1" s="1"/>
  <c r="DD521" i="1" s="1"/>
  <c r="CC521" i="1"/>
  <c r="CE521" i="1" s="1"/>
  <c r="BP521" i="1"/>
  <c r="DC520" i="1"/>
  <c r="CM520" i="1"/>
  <c r="CN520" i="1" s="1"/>
  <c r="CK520" i="1"/>
  <c r="CF520" i="1"/>
  <c r="CE520" i="1"/>
  <c r="CG520" i="1" s="1"/>
  <c r="CC520" i="1"/>
  <c r="BP520" i="1"/>
  <c r="DD519" i="1"/>
  <c r="CO519" i="1"/>
  <c r="CN519" i="1"/>
  <c r="CK519" i="1"/>
  <c r="CM519" i="1" s="1"/>
  <c r="CC519" i="1"/>
  <c r="CE519" i="1" s="1"/>
  <c r="BP519" i="1"/>
  <c r="DD518" i="1"/>
  <c r="CO518" i="1"/>
  <c r="CN518" i="1"/>
  <c r="CM518" i="1"/>
  <c r="CK518" i="1"/>
  <c r="CC518" i="1"/>
  <c r="CE518" i="1" s="1"/>
  <c r="CF518" i="1" s="1"/>
  <c r="BP518" i="1"/>
  <c r="DC517" i="1"/>
  <c r="CK517" i="1"/>
  <c r="CM517" i="1" s="1"/>
  <c r="CC517" i="1"/>
  <c r="CE517" i="1" s="1"/>
  <c r="CG517" i="1" s="1"/>
  <c r="BP517" i="1"/>
  <c r="CM516" i="1"/>
  <c r="CO516" i="1" s="1"/>
  <c r="DD516" i="1" s="1"/>
  <c r="CK516" i="1"/>
  <c r="CE516" i="1"/>
  <c r="CF516" i="1" s="1"/>
  <c r="CC516" i="1"/>
  <c r="BP516" i="1"/>
  <c r="DC515" i="1"/>
  <c r="CK515" i="1"/>
  <c r="CM515" i="1" s="1"/>
  <c r="CG515" i="1"/>
  <c r="CF515" i="1"/>
  <c r="CC515" i="1"/>
  <c r="CE515" i="1" s="1"/>
  <c r="BP515" i="1"/>
  <c r="CK514" i="1"/>
  <c r="CM514" i="1" s="1"/>
  <c r="CE514" i="1"/>
  <c r="CG514" i="1" s="1"/>
  <c r="DC514" i="1" s="1"/>
  <c r="CC514" i="1"/>
  <c r="BP514" i="1"/>
  <c r="CK513" i="1"/>
  <c r="CM513" i="1" s="1"/>
  <c r="CC513" i="1"/>
  <c r="CE513" i="1" s="1"/>
  <c r="BP513" i="1"/>
  <c r="CM512" i="1"/>
  <c r="CO512" i="1" s="1"/>
  <c r="DD512" i="1" s="1"/>
  <c r="CK512" i="1"/>
  <c r="CF512" i="1"/>
  <c r="CC512" i="1"/>
  <c r="CE512" i="1" s="1"/>
  <c r="CG512" i="1" s="1"/>
  <c r="DC512" i="1" s="1"/>
  <c r="BP512" i="1"/>
  <c r="CN511" i="1"/>
  <c r="CM511" i="1"/>
  <c r="CO511" i="1" s="1"/>
  <c r="DD511" i="1" s="1"/>
  <c r="CK511" i="1"/>
  <c r="CC511" i="1"/>
  <c r="CE511" i="1" s="1"/>
  <c r="BP511" i="1"/>
  <c r="CK510" i="1"/>
  <c r="CM510" i="1" s="1"/>
  <c r="CC510" i="1"/>
  <c r="CE510" i="1" s="1"/>
  <c r="BP510" i="1"/>
  <c r="DD509" i="1"/>
  <c r="CN509" i="1"/>
  <c r="CK509" i="1"/>
  <c r="CM509" i="1" s="1"/>
  <c r="CO509" i="1" s="1"/>
  <c r="CC509" i="1"/>
  <c r="CE509" i="1" s="1"/>
  <c r="BP509" i="1"/>
  <c r="CO508" i="1"/>
  <c r="DD508" i="1" s="1"/>
  <c r="CM508" i="1"/>
  <c r="CN508" i="1" s="1"/>
  <c r="CK508" i="1"/>
  <c r="CG508" i="1"/>
  <c r="DC508" i="1" s="1"/>
  <c r="CC508" i="1"/>
  <c r="CE508" i="1" s="1"/>
  <c r="CF508" i="1" s="1"/>
  <c r="BP508" i="1"/>
  <c r="CK507" i="1"/>
  <c r="CM507" i="1" s="1"/>
  <c r="CO507" i="1" s="1"/>
  <c r="DD507" i="1" s="1"/>
  <c r="CC507" i="1"/>
  <c r="CE507" i="1" s="1"/>
  <c r="BP507" i="1"/>
  <c r="CN506" i="1"/>
  <c r="CM506" i="1"/>
  <c r="CO506" i="1" s="1"/>
  <c r="DD506" i="1" s="1"/>
  <c r="CK506" i="1"/>
  <c r="CE506" i="1"/>
  <c r="CF506" i="1" s="1"/>
  <c r="CC506" i="1"/>
  <c r="BP506" i="1"/>
  <c r="CK505" i="1"/>
  <c r="CM505" i="1" s="1"/>
  <c r="CF505" i="1"/>
  <c r="CC505" i="1"/>
  <c r="CE505" i="1" s="1"/>
  <c r="CG505" i="1" s="1"/>
  <c r="DC505" i="1" s="1"/>
  <c r="BP505" i="1"/>
  <c r="CK504" i="1"/>
  <c r="CM504" i="1" s="1"/>
  <c r="CO504" i="1" s="1"/>
  <c r="DD504" i="1" s="1"/>
  <c r="CE504" i="1"/>
  <c r="CF504" i="1" s="1"/>
  <c r="CC504" i="1"/>
  <c r="BP504" i="1"/>
  <c r="CK503" i="1"/>
  <c r="CM503" i="1" s="1"/>
  <c r="CC503" i="1"/>
  <c r="CE503" i="1" s="1"/>
  <c r="CG503" i="1" s="1"/>
  <c r="DC503" i="1" s="1"/>
  <c r="BP503" i="1"/>
  <c r="DC502" i="1"/>
  <c r="CM502" i="1"/>
  <c r="CO502" i="1" s="1"/>
  <c r="DD502" i="1" s="1"/>
  <c r="CK502" i="1"/>
  <c r="CG502" i="1"/>
  <c r="CF502" i="1"/>
  <c r="CE502" i="1"/>
  <c r="CC502" i="1"/>
  <c r="BP502" i="1"/>
  <c r="CK501" i="1"/>
  <c r="CM501" i="1" s="1"/>
  <c r="CC501" i="1"/>
  <c r="CE501" i="1" s="1"/>
  <c r="BP501" i="1"/>
  <c r="CM500" i="1"/>
  <c r="CO500" i="1" s="1"/>
  <c r="DD500" i="1" s="1"/>
  <c r="CK500" i="1"/>
  <c r="CE500" i="1"/>
  <c r="CG500" i="1" s="1"/>
  <c r="DC500" i="1" s="1"/>
  <c r="CC500" i="1"/>
  <c r="BP500" i="1"/>
  <c r="CK499" i="1"/>
  <c r="CM499" i="1" s="1"/>
  <c r="CF499" i="1"/>
  <c r="CE499" i="1"/>
  <c r="CG499" i="1" s="1"/>
  <c r="DC499" i="1" s="1"/>
  <c r="CC499" i="1"/>
  <c r="BP499" i="1"/>
  <c r="CK498" i="1"/>
  <c r="CM498" i="1" s="1"/>
  <c r="CC498" i="1"/>
  <c r="CE498" i="1" s="1"/>
  <c r="BP498" i="1"/>
  <c r="CK497" i="1"/>
  <c r="CM497" i="1" s="1"/>
  <c r="CO497" i="1" s="1"/>
  <c r="DD497" i="1" s="1"/>
  <c r="CE497" i="1"/>
  <c r="CC497" i="1"/>
  <c r="BP497" i="1"/>
  <c r="CO496" i="1"/>
  <c r="DD496" i="1" s="1"/>
  <c r="CM496" i="1"/>
  <c r="CN496" i="1" s="1"/>
  <c r="CK496" i="1"/>
  <c r="CC496" i="1"/>
  <c r="CE496" i="1" s="1"/>
  <c r="BP496" i="1"/>
  <c r="CK495" i="1"/>
  <c r="CM495" i="1" s="1"/>
  <c r="CC495" i="1"/>
  <c r="CE495" i="1" s="1"/>
  <c r="BP495" i="1"/>
  <c r="CO494" i="1"/>
  <c r="DD494" i="1" s="1"/>
  <c r="CM494" i="1"/>
  <c r="CN494" i="1" s="1"/>
  <c r="CK494" i="1"/>
  <c r="CE494" i="1"/>
  <c r="CC494" i="1"/>
  <c r="BP494" i="1"/>
  <c r="DC493" i="1"/>
  <c r="CM493" i="1"/>
  <c r="CK493" i="1"/>
  <c r="CC493" i="1"/>
  <c r="CE493" i="1" s="1"/>
  <c r="CG493" i="1" s="1"/>
  <c r="BP493" i="1"/>
  <c r="CM492" i="1"/>
  <c r="CO492" i="1" s="1"/>
  <c r="DD492" i="1" s="1"/>
  <c r="CK492" i="1"/>
  <c r="CE492" i="1"/>
  <c r="CC492" i="1"/>
  <c r="BP492" i="1"/>
  <c r="CK491" i="1"/>
  <c r="CM491" i="1" s="1"/>
  <c r="CG491" i="1"/>
  <c r="DC491" i="1" s="1"/>
  <c r="CC491" i="1"/>
  <c r="CE491" i="1" s="1"/>
  <c r="CF491" i="1" s="1"/>
  <c r="BP491" i="1"/>
  <c r="CM490" i="1"/>
  <c r="CK490" i="1"/>
  <c r="CE490" i="1"/>
  <c r="CG490" i="1" s="1"/>
  <c r="DC490" i="1" s="1"/>
  <c r="CC490" i="1"/>
  <c r="BP490" i="1"/>
  <c r="CK489" i="1"/>
  <c r="CM489" i="1" s="1"/>
  <c r="CC489" i="1"/>
  <c r="CE489" i="1" s="1"/>
  <c r="BP489" i="1"/>
  <c r="CK488" i="1"/>
  <c r="CM488" i="1" s="1"/>
  <c r="CO488" i="1" s="1"/>
  <c r="DD488" i="1" s="1"/>
  <c r="CE488" i="1"/>
  <c r="CC488" i="1"/>
  <c r="BP488" i="1"/>
  <c r="CK487" i="1"/>
  <c r="CM487" i="1" s="1"/>
  <c r="CG487" i="1"/>
  <c r="DC487" i="1" s="1"/>
  <c r="CC487" i="1"/>
  <c r="CE487" i="1" s="1"/>
  <c r="CF487" i="1" s="1"/>
  <c r="BP487" i="1"/>
  <c r="CK486" i="1"/>
  <c r="CM486" i="1" s="1"/>
  <c r="CC486" i="1"/>
  <c r="CE486" i="1" s="1"/>
  <c r="BP486" i="1"/>
  <c r="CK485" i="1"/>
  <c r="CM485" i="1" s="1"/>
  <c r="CC485" i="1"/>
  <c r="CE485" i="1" s="1"/>
  <c r="BP485" i="1"/>
  <c r="DC484" i="1"/>
  <c r="CM484" i="1"/>
  <c r="CN484" i="1" s="1"/>
  <c r="CK484" i="1"/>
  <c r="CF484" i="1"/>
  <c r="CE484" i="1"/>
  <c r="CG484" i="1" s="1"/>
  <c r="CC484" i="1"/>
  <c r="BP484" i="1"/>
  <c r="DD483" i="1"/>
  <c r="CO483" i="1"/>
  <c r="CN483" i="1"/>
  <c r="CK483" i="1"/>
  <c r="CM483" i="1" s="1"/>
  <c r="CC483" i="1"/>
  <c r="CE483" i="1" s="1"/>
  <c r="BP483" i="1"/>
  <c r="CN482" i="1"/>
  <c r="CM482" i="1"/>
  <c r="CO482" i="1" s="1"/>
  <c r="DD482" i="1" s="1"/>
  <c r="CK482" i="1"/>
  <c r="CC482" i="1"/>
  <c r="CE482" i="1" s="1"/>
  <c r="CF482" i="1" s="1"/>
  <c r="BP482" i="1"/>
  <c r="DC481" i="1"/>
  <c r="CK481" i="1"/>
  <c r="CM481" i="1" s="1"/>
  <c r="CC481" i="1"/>
  <c r="CE481" i="1" s="1"/>
  <c r="CG481" i="1" s="1"/>
  <c r="BP481" i="1"/>
  <c r="CM480" i="1"/>
  <c r="CK480" i="1"/>
  <c r="CE480" i="1"/>
  <c r="CF480" i="1" s="1"/>
  <c r="CC480" i="1"/>
  <c r="BP480" i="1"/>
  <c r="CK479" i="1"/>
  <c r="CM479" i="1" s="1"/>
  <c r="CG479" i="1"/>
  <c r="DC479" i="1" s="1"/>
  <c r="CF479" i="1"/>
  <c r="CC479" i="1"/>
  <c r="CE479" i="1" s="1"/>
  <c r="BP479" i="1"/>
  <c r="CN478" i="1"/>
  <c r="CK478" i="1"/>
  <c r="CM478" i="1" s="1"/>
  <c r="CO478" i="1" s="1"/>
  <c r="DD478" i="1" s="1"/>
  <c r="CE478" i="1"/>
  <c r="CC478" i="1"/>
  <c r="BP478" i="1"/>
  <c r="CK477" i="1"/>
  <c r="CM477" i="1" s="1"/>
  <c r="CN477" i="1" s="1"/>
  <c r="CC477" i="1"/>
  <c r="CE477" i="1" s="1"/>
  <c r="BP477" i="1"/>
  <c r="CM476" i="1"/>
  <c r="CK476" i="1"/>
  <c r="CC476" i="1"/>
  <c r="CE476" i="1" s="1"/>
  <c r="CG476" i="1" s="1"/>
  <c r="DC476" i="1" s="1"/>
  <c r="BP476" i="1"/>
  <c r="CN475" i="1"/>
  <c r="CM475" i="1"/>
  <c r="CO475" i="1" s="1"/>
  <c r="DD475" i="1" s="1"/>
  <c r="CK475" i="1"/>
  <c r="CC475" i="1"/>
  <c r="CE475" i="1" s="1"/>
  <c r="CG475" i="1" s="1"/>
  <c r="DC475" i="1" s="1"/>
  <c r="BP475" i="1"/>
  <c r="CK474" i="1"/>
  <c r="CM474" i="1" s="1"/>
  <c r="CG474" i="1"/>
  <c r="DC474" i="1" s="1"/>
  <c r="CC474" i="1"/>
  <c r="CE474" i="1" s="1"/>
  <c r="CF474" i="1" s="1"/>
  <c r="BP474" i="1"/>
  <c r="DD473" i="1"/>
  <c r="CN473" i="1"/>
  <c r="CK473" i="1"/>
  <c r="CM473" i="1" s="1"/>
  <c r="CO473" i="1" s="1"/>
  <c r="CC473" i="1"/>
  <c r="CE473" i="1" s="1"/>
  <c r="BP473" i="1"/>
  <c r="CO472" i="1"/>
  <c r="DD472" i="1" s="1"/>
  <c r="CM472" i="1"/>
  <c r="CN472" i="1" s="1"/>
  <c r="CK472" i="1"/>
  <c r="CG472" i="1"/>
  <c r="DC472" i="1" s="1"/>
  <c r="CC472" i="1"/>
  <c r="CE472" i="1" s="1"/>
  <c r="CF472" i="1" s="1"/>
  <c r="BP472" i="1"/>
  <c r="CK471" i="1"/>
  <c r="CM471" i="1" s="1"/>
  <c r="CC471" i="1"/>
  <c r="CE471" i="1" s="1"/>
  <c r="BP471" i="1"/>
  <c r="CM470" i="1"/>
  <c r="CO470" i="1" s="1"/>
  <c r="DD470" i="1" s="1"/>
  <c r="CK470" i="1"/>
  <c r="CE470" i="1"/>
  <c r="CC470" i="1"/>
  <c r="BP470" i="1"/>
  <c r="CK469" i="1"/>
  <c r="CM469" i="1" s="1"/>
  <c r="CF469" i="1"/>
  <c r="CC469" i="1"/>
  <c r="CE469" i="1" s="1"/>
  <c r="CG469" i="1" s="1"/>
  <c r="DC469" i="1" s="1"/>
  <c r="BP469" i="1"/>
  <c r="DD468" i="1"/>
  <c r="CK468" i="1"/>
  <c r="CM468" i="1" s="1"/>
  <c r="CO468" i="1" s="1"/>
  <c r="CE468" i="1"/>
  <c r="CF468" i="1" s="1"/>
  <c r="CC468" i="1"/>
  <c r="BP468" i="1"/>
  <c r="CK467" i="1"/>
  <c r="CM467" i="1" s="1"/>
  <c r="CN467" i="1" s="1"/>
  <c r="CC467" i="1"/>
  <c r="CE467" i="1" s="1"/>
  <c r="BP467" i="1"/>
  <c r="DD466" i="1"/>
  <c r="CN466" i="1"/>
  <c r="CK466" i="1"/>
  <c r="CM466" i="1" s="1"/>
  <c r="CO466" i="1" s="1"/>
  <c r="CC466" i="1"/>
  <c r="CE466" i="1" s="1"/>
  <c r="CF466" i="1" s="1"/>
  <c r="BP466" i="1"/>
  <c r="DC465" i="1"/>
  <c r="CM465" i="1"/>
  <c r="CK465" i="1"/>
  <c r="CF465" i="1"/>
  <c r="CC465" i="1"/>
  <c r="CE465" i="1" s="1"/>
  <c r="CG465" i="1" s="1"/>
  <c r="BP465" i="1"/>
  <c r="CO464" i="1"/>
  <c r="DD464" i="1" s="1"/>
  <c r="CK464" i="1"/>
  <c r="CM464" i="1" s="1"/>
  <c r="CN464" i="1" s="1"/>
  <c r="CE464" i="1"/>
  <c r="CC464" i="1"/>
  <c r="BP464" i="1"/>
  <c r="CO463" i="1"/>
  <c r="DD463" i="1" s="1"/>
  <c r="CK463" i="1"/>
  <c r="CM463" i="1" s="1"/>
  <c r="CN463" i="1" s="1"/>
  <c r="CG463" i="1"/>
  <c r="DC463" i="1" s="1"/>
  <c r="CC463" i="1"/>
  <c r="CE463" i="1" s="1"/>
  <c r="CF463" i="1" s="1"/>
  <c r="BP463" i="1"/>
  <c r="CM462" i="1"/>
  <c r="CO462" i="1" s="1"/>
  <c r="DD462" i="1" s="1"/>
  <c r="CK462" i="1"/>
  <c r="CC462" i="1"/>
  <c r="CE462" i="1" s="1"/>
  <c r="CG462" i="1" s="1"/>
  <c r="DC462" i="1" s="1"/>
  <c r="BP462" i="1"/>
  <c r="CM461" i="1"/>
  <c r="CK461" i="1"/>
  <c r="CE461" i="1"/>
  <c r="CC461" i="1"/>
  <c r="BP461" i="1"/>
  <c r="CK460" i="1"/>
  <c r="CM460" i="1" s="1"/>
  <c r="CG460" i="1"/>
  <c r="DC460" i="1" s="1"/>
  <c r="CC460" i="1"/>
  <c r="CE460" i="1" s="1"/>
  <c r="CF460" i="1" s="1"/>
  <c r="BP460" i="1"/>
  <c r="DC459" i="1"/>
  <c r="CK459" i="1"/>
  <c r="CM459" i="1" s="1"/>
  <c r="CC459" i="1"/>
  <c r="CE459" i="1" s="1"/>
  <c r="CG459" i="1" s="1"/>
  <c r="BP459" i="1"/>
  <c r="DC458" i="1"/>
  <c r="CK458" i="1"/>
  <c r="CM458" i="1" s="1"/>
  <c r="CN458" i="1" s="1"/>
  <c r="CE458" i="1"/>
  <c r="CG458" i="1" s="1"/>
  <c r="CC458" i="1"/>
  <c r="BP458" i="1"/>
  <c r="DD457" i="1"/>
  <c r="CK457" i="1"/>
  <c r="CM457" i="1" s="1"/>
  <c r="CO457" i="1" s="1"/>
  <c r="CC457" i="1"/>
  <c r="CE457" i="1" s="1"/>
  <c r="BP457" i="1"/>
  <c r="CM456" i="1"/>
  <c r="CO456" i="1" s="1"/>
  <c r="DD456" i="1" s="1"/>
  <c r="CK456" i="1"/>
  <c r="CC456" i="1"/>
  <c r="CE456" i="1" s="1"/>
  <c r="BP456" i="1"/>
  <c r="CK455" i="1"/>
  <c r="CM455" i="1" s="1"/>
  <c r="CC455" i="1"/>
  <c r="CE455" i="1" s="1"/>
  <c r="BP455" i="1"/>
  <c r="DD454" i="1"/>
  <c r="CN454" i="1"/>
  <c r="CK454" i="1"/>
  <c r="CM454" i="1" s="1"/>
  <c r="CO454" i="1" s="1"/>
  <c r="CC454" i="1"/>
  <c r="CE454" i="1" s="1"/>
  <c r="CF454" i="1" s="1"/>
  <c r="BP454" i="1"/>
  <c r="CM453" i="1"/>
  <c r="CK453" i="1"/>
  <c r="CF453" i="1"/>
  <c r="CC453" i="1"/>
  <c r="CE453" i="1" s="1"/>
  <c r="CG453" i="1" s="1"/>
  <c r="DC453" i="1" s="1"/>
  <c r="BP453" i="1"/>
  <c r="CK452" i="1"/>
  <c r="CM452" i="1" s="1"/>
  <c r="CN452" i="1" s="1"/>
  <c r="CF452" i="1"/>
  <c r="CE452" i="1"/>
  <c r="CG452" i="1" s="1"/>
  <c r="DC452" i="1" s="1"/>
  <c r="CC452" i="1"/>
  <c r="BP452" i="1"/>
  <c r="CO451" i="1"/>
  <c r="DD451" i="1" s="1"/>
  <c r="CK451" i="1"/>
  <c r="CM451" i="1" s="1"/>
  <c r="CN451" i="1" s="1"/>
  <c r="CE451" i="1"/>
  <c r="CF451" i="1" s="1"/>
  <c r="CC451" i="1"/>
  <c r="BP451" i="1"/>
  <c r="CM450" i="1"/>
  <c r="CK450" i="1"/>
  <c r="CC450" i="1"/>
  <c r="CE450" i="1" s="1"/>
  <c r="CG450" i="1" s="1"/>
  <c r="DC450" i="1" s="1"/>
  <c r="BP450" i="1"/>
  <c r="CK449" i="1"/>
  <c r="CM449" i="1" s="1"/>
  <c r="CE449" i="1"/>
  <c r="CC449" i="1"/>
  <c r="BP449" i="1"/>
  <c r="CK448" i="1"/>
  <c r="CM448" i="1" s="1"/>
  <c r="CG448" i="1"/>
  <c r="DC448" i="1" s="1"/>
  <c r="CC448" i="1"/>
  <c r="CE448" i="1" s="1"/>
  <c r="CF448" i="1" s="1"/>
  <c r="BP448" i="1"/>
  <c r="DC447" i="1"/>
  <c r="CK447" i="1"/>
  <c r="CM447" i="1" s="1"/>
  <c r="CG447" i="1"/>
  <c r="CC447" i="1"/>
  <c r="CE447" i="1" s="1"/>
  <c r="CF447" i="1" s="1"/>
  <c r="BP447" i="1"/>
  <c r="CK446" i="1"/>
  <c r="CM446" i="1" s="1"/>
  <c r="CG446" i="1"/>
  <c r="DC446" i="1" s="1"/>
  <c r="CE446" i="1"/>
  <c r="CF446" i="1" s="1"/>
  <c r="CC446" i="1"/>
  <c r="BP446" i="1"/>
  <c r="DD445" i="1"/>
  <c r="CO445" i="1"/>
  <c r="CN445" i="1"/>
  <c r="CK445" i="1"/>
  <c r="CM445" i="1" s="1"/>
  <c r="CC445" i="1"/>
  <c r="CE445" i="1" s="1"/>
  <c r="BP445" i="1"/>
  <c r="CN444" i="1"/>
  <c r="CM444" i="1"/>
  <c r="CO444" i="1" s="1"/>
  <c r="DD444" i="1" s="1"/>
  <c r="CK444" i="1"/>
  <c r="CC444" i="1"/>
  <c r="CE444" i="1" s="1"/>
  <c r="BP444" i="1"/>
  <c r="CM443" i="1"/>
  <c r="CK443" i="1"/>
  <c r="CC443" i="1"/>
  <c r="CE443" i="1" s="1"/>
  <c r="BP443" i="1"/>
  <c r="CN442" i="1"/>
  <c r="CK442" i="1"/>
  <c r="CM442" i="1" s="1"/>
  <c r="CO442" i="1" s="1"/>
  <c r="DD442" i="1" s="1"/>
  <c r="CG442" i="1"/>
  <c r="DC442" i="1" s="1"/>
  <c r="CC442" i="1"/>
  <c r="CE442" i="1" s="1"/>
  <c r="CF442" i="1" s="1"/>
  <c r="BP442" i="1"/>
  <c r="DD441" i="1"/>
  <c r="DC441" i="1"/>
  <c r="CN441" i="1"/>
  <c r="CM441" i="1"/>
  <c r="CO441" i="1" s="1"/>
  <c r="CK441" i="1"/>
  <c r="CG441" i="1"/>
  <c r="CC441" i="1"/>
  <c r="CE441" i="1" s="1"/>
  <c r="CF441" i="1" s="1"/>
  <c r="BP441" i="1"/>
  <c r="DC440" i="1"/>
  <c r="CK440" i="1"/>
  <c r="CM440" i="1" s="1"/>
  <c r="CF440" i="1"/>
  <c r="CE440" i="1"/>
  <c r="CG440" i="1" s="1"/>
  <c r="CC440" i="1"/>
  <c r="BP440" i="1"/>
  <c r="CK439" i="1"/>
  <c r="CM439" i="1" s="1"/>
  <c r="CO439" i="1" s="1"/>
  <c r="DD439" i="1" s="1"/>
  <c r="CC439" i="1"/>
  <c r="CE439" i="1" s="1"/>
  <c r="BP439" i="1"/>
  <c r="CO438" i="1"/>
  <c r="DD438" i="1" s="1"/>
  <c r="CM438" i="1"/>
  <c r="CN438" i="1" s="1"/>
  <c r="CK438" i="1"/>
  <c r="CF438" i="1"/>
  <c r="CC438" i="1"/>
  <c r="CE438" i="1" s="1"/>
  <c r="CG438" i="1" s="1"/>
  <c r="DC438" i="1" s="1"/>
  <c r="BP438" i="1"/>
  <c r="CK437" i="1"/>
  <c r="CM437" i="1" s="1"/>
  <c r="CE437" i="1"/>
  <c r="CG437" i="1" s="1"/>
  <c r="DC437" i="1" s="1"/>
  <c r="CC437" i="1"/>
  <c r="BP437" i="1"/>
  <c r="CK436" i="1"/>
  <c r="CM436" i="1" s="1"/>
  <c r="CE436" i="1"/>
  <c r="CF436" i="1" s="1"/>
  <c r="CC436" i="1"/>
  <c r="BP436" i="1"/>
  <c r="CK435" i="1"/>
  <c r="CM435" i="1" s="1"/>
  <c r="CC435" i="1"/>
  <c r="CE435" i="1" s="1"/>
  <c r="CG435" i="1" s="1"/>
  <c r="DC435" i="1" s="1"/>
  <c r="BP435" i="1"/>
  <c r="CO434" i="1"/>
  <c r="DD434" i="1" s="1"/>
  <c r="CK434" i="1"/>
  <c r="CM434" i="1" s="1"/>
  <c r="CN434" i="1" s="1"/>
  <c r="CE434" i="1"/>
  <c r="CC434" i="1"/>
  <c r="BP434" i="1"/>
  <c r="CN433" i="1"/>
  <c r="CK433" i="1"/>
  <c r="CM433" i="1" s="1"/>
  <c r="CO433" i="1" s="1"/>
  <c r="DD433" i="1" s="1"/>
  <c r="CC433" i="1"/>
  <c r="CE433" i="1" s="1"/>
  <c r="BP433" i="1"/>
  <c r="DD432" i="1"/>
  <c r="CM432" i="1"/>
  <c r="CO432" i="1" s="1"/>
  <c r="CK432" i="1"/>
  <c r="CE432" i="1"/>
  <c r="CC432" i="1"/>
  <c r="BP432" i="1"/>
  <c r="CK431" i="1"/>
  <c r="CM431" i="1" s="1"/>
  <c r="CC431" i="1"/>
  <c r="CE431" i="1" s="1"/>
  <c r="BP431" i="1"/>
  <c r="CK430" i="1"/>
  <c r="CM430" i="1" s="1"/>
  <c r="CC430" i="1"/>
  <c r="CE430" i="1" s="1"/>
  <c r="CF430" i="1" s="1"/>
  <c r="BP430" i="1"/>
  <c r="CK429" i="1"/>
  <c r="CM429" i="1" s="1"/>
  <c r="CF429" i="1"/>
  <c r="CC429" i="1"/>
  <c r="CE429" i="1" s="1"/>
  <c r="CG429" i="1" s="1"/>
  <c r="DC429" i="1" s="1"/>
  <c r="BP429" i="1"/>
  <c r="CK428" i="1"/>
  <c r="CM428" i="1" s="1"/>
  <c r="CE428" i="1"/>
  <c r="CG428" i="1" s="1"/>
  <c r="DC428" i="1" s="1"/>
  <c r="CC428" i="1"/>
  <c r="BP428" i="1"/>
  <c r="CO427" i="1"/>
  <c r="DD427" i="1" s="1"/>
  <c r="CK427" i="1"/>
  <c r="CM427" i="1" s="1"/>
  <c r="CN427" i="1" s="1"/>
  <c r="CE427" i="1"/>
  <c r="CG427" i="1" s="1"/>
  <c r="DC427" i="1" s="1"/>
  <c r="CC427" i="1"/>
  <c r="BP427" i="1"/>
  <c r="CO426" i="1"/>
  <c r="DD426" i="1" s="1"/>
  <c r="CM426" i="1"/>
  <c r="CN426" i="1" s="1"/>
  <c r="CK426" i="1"/>
  <c r="CC426" i="1"/>
  <c r="CE426" i="1" s="1"/>
  <c r="BP426" i="1"/>
  <c r="CN425" i="1"/>
  <c r="CK425" i="1"/>
  <c r="CM425" i="1" s="1"/>
  <c r="CO425" i="1" s="1"/>
  <c r="DD425" i="1" s="1"/>
  <c r="CG425" i="1"/>
  <c r="DC425" i="1" s="1"/>
  <c r="CE425" i="1"/>
  <c r="CF425" i="1" s="1"/>
  <c r="CC425" i="1"/>
  <c r="BP425" i="1"/>
  <c r="CK424" i="1"/>
  <c r="CM424" i="1" s="1"/>
  <c r="CC424" i="1"/>
  <c r="CE424" i="1" s="1"/>
  <c r="CG424" i="1" s="1"/>
  <c r="DC424" i="1" s="1"/>
  <c r="BP424" i="1"/>
  <c r="CK423" i="1"/>
  <c r="CM423" i="1" s="1"/>
  <c r="CC423" i="1"/>
  <c r="CE423" i="1" s="1"/>
  <c r="BP423" i="1"/>
  <c r="CK422" i="1"/>
  <c r="CM422" i="1" s="1"/>
  <c r="CN422" i="1" s="1"/>
  <c r="CC422" i="1"/>
  <c r="CE422" i="1" s="1"/>
  <c r="BP422" i="1"/>
  <c r="CO421" i="1"/>
  <c r="DD421" i="1" s="1"/>
  <c r="CN421" i="1"/>
  <c r="CK421" i="1"/>
  <c r="CM421" i="1" s="1"/>
  <c r="CE421" i="1"/>
  <c r="CG421" i="1" s="1"/>
  <c r="DC421" i="1" s="1"/>
  <c r="CC421" i="1"/>
  <c r="BP421" i="1"/>
  <c r="CM420" i="1"/>
  <c r="CO420" i="1" s="1"/>
  <c r="DD420" i="1" s="1"/>
  <c r="CK420" i="1"/>
  <c r="CE420" i="1"/>
  <c r="CC420" i="1"/>
  <c r="BP420" i="1"/>
  <c r="CM419" i="1"/>
  <c r="CO419" i="1" s="1"/>
  <c r="DD419" i="1" s="1"/>
  <c r="CK419" i="1"/>
  <c r="CC419" i="1"/>
  <c r="CE419" i="1" s="1"/>
  <c r="BP419" i="1"/>
  <c r="DD418" i="1"/>
  <c r="DC418" i="1"/>
  <c r="CM418" i="1"/>
  <c r="CO418" i="1" s="1"/>
  <c r="CK418" i="1"/>
  <c r="CG418" i="1"/>
  <c r="CC418" i="1"/>
  <c r="CE418" i="1" s="1"/>
  <c r="CF418" i="1" s="1"/>
  <c r="BP418" i="1"/>
  <c r="CN417" i="1"/>
  <c r="CM417" i="1"/>
  <c r="CO417" i="1" s="1"/>
  <c r="DD417" i="1" s="1"/>
  <c r="CK417" i="1"/>
  <c r="CG417" i="1"/>
  <c r="DC417" i="1" s="1"/>
  <c r="CF417" i="1"/>
  <c r="CC417" i="1"/>
  <c r="CE417" i="1" s="1"/>
  <c r="BP417" i="1"/>
  <c r="CK416" i="1"/>
  <c r="CM416" i="1" s="1"/>
  <c r="CG416" i="1"/>
  <c r="DC416" i="1" s="1"/>
  <c r="CE416" i="1"/>
  <c r="CF416" i="1" s="1"/>
  <c r="CC416" i="1"/>
  <c r="BP416" i="1"/>
  <c r="CK415" i="1"/>
  <c r="CM415" i="1" s="1"/>
  <c r="CE415" i="1"/>
  <c r="CG415" i="1" s="1"/>
  <c r="DC415" i="1" s="1"/>
  <c r="CC415" i="1"/>
  <c r="BP415" i="1"/>
  <c r="CO414" i="1"/>
  <c r="DD414" i="1" s="1"/>
  <c r="CM414" i="1"/>
  <c r="CN414" i="1" s="1"/>
  <c r="CK414" i="1"/>
  <c r="CC414" i="1"/>
  <c r="CE414" i="1" s="1"/>
  <c r="BP414" i="1"/>
  <c r="CK413" i="1"/>
  <c r="CM413" i="1" s="1"/>
  <c r="CO413" i="1" s="1"/>
  <c r="DD413" i="1" s="1"/>
  <c r="CC413" i="1"/>
  <c r="CE413" i="1" s="1"/>
  <c r="BP413" i="1"/>
  <c r="CK412" i="1"/>
  <c r="CM412" i="1" s="1"/>
  <c r="CC412" i="1"/>
  <c r="CE412" i="1" s="1"/>
  <c r="CG412" i="1" s="1"/>
  <c r="DC412" i="1" s="1"/>
  <c r="BP412" i="1"/>
  <c r="CK411" i="1"/>
  <c r="CM411" i="1" s="1"/>
  <c r="CC411" i="1"/>
  <c r="CE411" i="1" s="1"/>
  <c r="BP411" i="1"/>
  <c r="CK410" i="1"/>
  <c r="CM410" i="1" s="1"/>
  <c r="CN410" i="1" s="1"/>
  <c r="CC410" i="1"/>
  <c r="CE410" i="1" s="1"/>
  <c r="BP410" i="1"/>
  <c r="CO409" i="1"/>
  <c r="DD409" i="1" s="1"/>
  <c r="CN409" i="1"/>
  <c r="CK409" i="1"/>
  <c r="CM409" i="1" s="1"/>
  <c r="CE409" i="1"/>
  <c r="CG409" i="1" s="1"/>
  <c r="DC409" i="1" s="1"/>
  <c r="CC409" i="1"/>
  <c r="BP409" i="1"/>
  <c r="CM408" i="1"/>
  <c r="CO408" i="1" s="1"/>
  <c r="DD408" i="1" s="1"/>
  <c r="CK408" i="1"/>
  <c r="CE408" i="1"/>
  <c r="CC408" i="1"/>
  <c r="BP408" i="1"/>
  <c r="CM407" i="1"/>
  <c r="CO407" i="1" s="1"/>
  <c r="DD407" i="1" s="1"/>
  <c r="CK407" i="1"/>
  <c r="CC407" i="1"/>
  <c r="CE407" i="1" s="1"/>
  <c r="BP407" i="1"/>
  <c r="DD406" i="1"/>
  <c r="CM406" i="1"/>
  <c r="CO406" i="1" s="1"/>
  <c r="CK406" i="1"/>
  <c r="CC406" i="1"/>
  <c r="CE406" i="1" s="1"/>
  <c r="CF406" i="1" s="1"/>
  <c r="BP406" i="1"/>
  <c r="CM405" i="1"/>
  <c r="CO405" i="1" s="1"/>
  <c r="DD405" i="1" s="1"/>
  <c r="CK405" i="1"/>
  <c r="CG405" i="1"/>
  <c r="DC405" i="1" s="1"/>
  <c r="CF405" i="1"/>
  <c r="CC405" i="1"/>
  <c r="CE405" i="1" s="1"/>
  <c r="BP405" i="1"/>
  <c r="CK404" i="1"/>
  <c r="CM404" i="1" s="1"/>
  <c r="CG404" i="1"/>
  <c r="DC404" i="1" s="1"/>
  <c r="CE404" i="1"/>
  <c r="CF404" i="1" s="1"/>
  <c r="CC404" i="1"/>
  <c r="BP404" i="1"/>
  <c r="CK403" i="1"/>
  <c r="CM403" i="1" s="1"/>
  <c r="CF403" i="1"/>
  <c r="CE403" i="1"/>
  <c r="CG403" i="1" s="1"/>
  <c r="DC403" i="1" s="1"/>
  <c r="CC403" i="1"/>
  <c r="BP403" i="1"/>
  <c r="CK402" i="1"/>
  <c r="CM402" i="1" s="1"/>
  <c r="CC402" i="1"/>
  <c r="CE402" i="1" s="1"/>
  <c r="BP402" i="1"/>
  <c r="CK401" i="1"/>
  <c r="CM401" i="1" s="1"/>
  <c r="CO401" i="1" s="1"/>
  <c r="DD401" i="1" s="1"/>
  <c r="CC401" i="1"/>
  <c r="CE401" i="1" s="1"/>
  <c r="BP401" i="1"/>
  <c r="CK400" i="1"/>
  <c r="CM400" i="1" s="1"/>
  <c r="CG400" i="1"/>
  <c r="DC400" i="1" s="1"/>
  <c r="CC400" i="1"/>
  <c r="CE400" i="1" s="1"/>
  <c r="CF400" i="1" s="1"/>
  <c r="BP400" i="1"/>
  <c r="CK399" i="1"/>
  <c r="CM399" i="1" s="1"/>
  <c r="CC399" i="1"/>
  <c r="CE399" i="1" s="1"/>
  <c r="BP399" i="1"/>
  <c r="CK398" i="1"/>
  <c r="CM398" i="1" s="1"/>
  <c r="CN398" i="1" s="1"/>
  <c r="CC398" i="1"/>
  <c r="CE398" i="1" s="1"/>
  <c r="BP398" i="1"/>
  <c r="CO397" i="1"/>
  <c r="DD397" i="1" s="1"/>
  <c r="CN397" i="1"/>
  <c r="CK397" i="1"/>
  <c r="CM397" i="1" s="1"/>
  <c r="CE397" i="1"/>
  <c r="CG397" i="1" s="1"/>
  <c r="DC397" i="1" s="1"/>
  <c r="CC397" i="1"/>
  <c r="BP397" i="1"/>
  <c r="CM396" i="1"/>
  <c r="CO396" i="1" s="1"/>
  <c r="DD396" i="1" s="1"/>
  <c r="CK396" i="1"/>
  <c r="CE396" i="1"/>
  <c r="CC396" i="1"/>
  <c r="BP396" i="1"/>
  <c r="CM395" i="1"/>
  <c r="CO395" i="1" s="1"/>
  <c r="DD395" i="1" s="1"/>
  <c r="CK395" i="1"/>
  <c r="CC395" i="1"/>
  <c r="CE395" i="1" s="1"/>
  <c r="BP395" i="1"/>
  <c r="DD394" i="1"/>
  <c r="CM394" i="1"/>
  <c r="CO394" i="1" s="1"/>
  <c r="CK394" i="1"/>
  <c r="CC394" i="1"/>
  <c r="CE394" i="1" s="1"/>
  <c r="CF394" i="1" s="1"/>
  <c r="BP394" i="1"/>
  <c r="CM393" i="1"/>
  <c r="CO393" i="1" s="1"/>
  <c r="DD393" i="1" s="1"/>
  <c r="CK393" i="1"/>
  <c r="CG393" i="1"/>
  <c r="DC393" i="1" s="1"/>
  <c r="CF393" i="1"/>
  <c r="CC393" i="1"/>
  <c r="CE393" i="1" s="1"/>
  <c r="BP393" i="1"/>
  <c r="CK392" i="1"/>
  <c r="CM392" i="1" s="1"/>
  <c r="CG392" i="1"/>
  <c r="DC392" i="1" s="1"/>
  <c r="CE392" i="1"/>
  <c r="CF392" i="1" s="1"/>
  <c r="CC392" i="1"/>
  <c r="BP392" i="1"/>
  <c r="CK391" i="1"/>
  <c r="CM391" i="1" s="1"/>
  <c r="CF391" i="1"/>
  <c r="CE391" i="1"/>
  <c r="CG391" i="1" s="1"/>
  <c r="DC391" i="1" s="1"/>
  <c r="CC391" i="1"/>
  <c r="BP391" i="1"/>
  <c r="CK390" i="1"/>
  <c r="CM390" i="1" s="1"/>
  <c r="CC390" i="1"/>
  <c r="CE390" i="1" s="1"/>
  <c r="BP390" i="1"/>
  <c r="CK389" i="1"/>
  <c r="CM389" i="1" s="1"/>
  <c r="CO389" i="1" s="1"/>
  <c r="DD389" i="1" s="1"/>
  <c r="CC389" i="1"/>
  <c r="CE389" i="1" s="1"/>
  <c r="BP389" i="1"/>
  <c r="CK388" i="1"/>
  <c r="CM388" i="1" s="1"/>
  <c r="CG388" i="1"/>
  <c r="DC388" i="1" s="1"/>
  <c r="CC388" i="1"/>
  <c r="CE388" i="1" s="1"/>
  <c r="CF388" i="1" s="1"/>
  <c r="BP388" i="1"/>
  <c r="CK387" i="1"/>
  <c r="CM387" i="1" s="1"/>
  <c r="CC387" i="1"/>
  <c r="CE387" i="1" s="1"/>
  <c r="BP387" i="1"/>
  <c r="CK386" i="1"/>
  <c r="CM386" i="1" s="1"/>
  <c r="CN386" i="1" s="1"/>
  <c r="CC386" i="1"/>
  <c r="CE386" i="1" s="1"/>
  <c r="BP386" i="1"/>
  <c r="CO385" i="1"/>
  <c r="DD385" i="1" s="1"/>
  <c r="CN385" i="1"/>
  <c r="CK385" i="1"/>
  <c r="CM385" i="1" s="1"/>
  <c r="CE385" i="1"/>
  <c r="CG385" i="1" s="1"/>
  <c r="DC385" i="1" s="1"/>
  <c r="CC385" i="1"/>
  <c r="BP385" i="1"/>
  <c r="CM384" i="1"/>
  <c r="CO384" i="1" s="1"/>
  <c r="DD384" i="1" s="1"/>
  <c r="CK384" i="1"/>
  <c r="CE384" i="1"/>
  <c r="CC384" i="1"/>
  <c r="BP384" i="1"/>
  <c r="CM383" i="1"/>
  <c r="CO383" i="1" s="1"/>
  <c r="DD383" i="1" s="1"/>
  <c r="CK383" i="1"/>
  <c r="CC383" i="1"/>
  <c r="CE383" i="1" s="1"/>
  <c r="BP383" i="1"/>
  <c r="CM382" i="1"/>
  <c r="CO382" i="1" s="1"/>
  <c r="DD382" i="1" s="1"/>
  <c r="CK382" i="1"/>
  <c r="CC382" i="1"/>
  <c r="CE382" i="1" s="1"/>
  <c r="CF382" i="1" s="1"/>
  <c r="BP382" i="1"/>
  <c r="CN381" i="1"/>
  <c r="CM381" i="1"/>
  <c r="CO381" i="1" s="1"/>
  <c r="DD381" i="1" s="1"/>
  <c r="CK381" i="1"/>
  <c r="CG381" i="1"/>
  <c r="DC381" i="1" s="1"/>
  <c r="CF381" i="1"/>
  <c r="CC381" i="1"/>
  <c r="CE381" i="1" s="1"/>
  <c r="BP381" i="1"/>
  <c r="CK380" i="1"/>
  <c r="CM380" i="1" s="1"/>
  <c r="CG380" i="1"/>
  <c r="DC380" i="1" s="1"/>
  <c r="CE380" i="1"/>
  <c r="CF380" i="1" s="1"/>
  <c r="CC380" i="1"/>
  <c r="BP380" i="1"/>
  <c r="CK379" i="1"/>
  <c r="CM379" i="1" s="1"/>
  <c r="CF379" i="1"/>
  <c r="CE379" i="1"/>
  <c r="CG379" i="1" s="1"/>
  <c r="DC379" i="1" s="1"/>
  <c r="CC379" i="1"/>
  <c r="BP379" i="1"/>
  <c r="CK378" i="1"/>
  <c r="CM378" i="1" s="1"/>
  <c r="CC378" i="1"/>
  <c r="CE378" i="1" s="1"/>
  <c r="BP378" i="1"/>
  <c r="CK377" i="1"/>
  <c r="CM377" i="1" s="1"/>
  <c r="CO377" i="1" s="1"/>
  <c r="DD377" i="1" s="1"/>
  <c r="CC377" i="1"/>
  <c r="CE377" i="1" s="1"/>
  <c r="BP377" i="1"/>
  <c r="CK376" i="1"/>
  <c r="CM376" i="1" s="1"/>
  <c r="CG376" i="1"/>
  <c r="DC376" i="1" s="1"/>
  <c r="CC376" i="1"/>
  <c r="CE376" i="1" s="1"/>
  <c r="CF376" i="1" s="1"/>
  <c r="BP376" i="1"/>
  <c r="CK375" i="1"/>
  <c r="CM375" i="1" s="1"/>
  <c r="CC375" i="1"/>
  <c r="CE375" i="1" s="1"/>
  <c r="BP375" i="1"/>
  <c r="CK374" i="1"/>
  <c r="CM374" i="1" s="1"/>
  <c r="CN374" i="1" s="1"/>
  <c r="CC374" i="1"/>
  <c r="CE374" i="1" s="1"/>
  <c r="BP374" i="1"/>
  <c r="CO373" i="1"/>
  <c r="DD373" i="1" s="1"/>
  <c r="CN373" i="1"/>
  <c r="CK373" i="1"/>
  <c r="CM373" i="1" s="1"/>
  <c r="CE373" i="1"/>
  <c r="CG373" i="1" s="1"/>
  <c r="DC373" i="1" s="1"/>
  <c r="CC373" i="1"/>
  <c r="BP373" i="1"/>
  <c r="CM372" i="1"/>
  <c r="CO372" i="1" s="1"/>
  <c r="DD372" i="1" s="1"/>
  <c r="CK372" i="1"/>
  <c r="CE372" i="1"/>
  <c r="CC372" i="1"/>
  <c r="BP372" i="1"/>
  <c r="CM371" i="1"/>
  <c r="CO371" i="1" s="1"/>
  <c r="DD371" i="1" s="1"/>
  <c r="CK371" i="1"/>
  <c r="CC371" i="1"/>
  <c r="CE371" i="1" s="1"/>
  <c r="BP371" i="1"/>
  <c r="DD370" i="1"/>
  <c r="CM370" i="1"/>
  <c r="CO370" i="1" s="1"/>
  <c r="CK370" i="1"/>
  <c r="CC370" i="1"/>
  <c r="CE370" i="1" s="1"/>
  <c r="CF370" i="1" s="1"/>
  <c r="BP370" i="1"/>
  <c r="CN369" i="1"/>
  <c r="CM369" i="1"/>
  <c r="CO369" i="1" s="1"/>
  <c r="DD369" i="1" s="1"/>
  <c r="CK369" i="1"/>
  <c r="CG369" i="1"/>
  <c r="DC369" i="1" s="1"/>
  <c r="CF369" i="1"/>
  <c r="CC369" i="1"/>
  <c r="CE369" i="1" s="1"/>
  <c r="BP369" i="1"/>
  <c r="CK368" i="1"/>
  <c r="CM368" i="1" s="1"/>
  <c r="CG368" i="1"/>
  <c r="DC368" i="1" s="1"/>
  <c r="CE368" i="1"/>
  <c r="CF368" i="1" s="1"/>
  <c r="CC368" i="1"/>
  <c r="BP368" i="1"/>
  <c r="CK367" i="1"/>
  <c r="CM367" i="1" s="1"/>
  <c r="CE367" i="1"/>
  <c r="CG367" i="1" s="1"/>
  <c r="DC367" i="1" s="1"/>
  <c r="CC367" i="1"/>
  <c r="BP367" i="1"/>
  <c r="CK366" i="1"/>
  <c r="CM366" i="1" s="1"/>
  <c r="CC366" i="1"/>
  <c r="CE366" i="1" s="1"/>
  <c r="BP366" i="1"/>
  <c r="CK365" i="1"/>
  <c r="CM365" i="1" s="1"/>
  <c r="CO365" i="1" s="1"/>
  <c r="DD365" i="1" s="1"/>
  <c r="CC365" i="1"/>
  <c r="CE365" i="1" s="1"/>
  <c r="BP365" i="1"/>
  <c r="CK364" i="1"/>
  <c r="CM364" i="1" s="1"/>
  <c r="CC364" i="1"/>
  <c r="CE364" i="1" s="1"/>
  <c r="CG364" i="1" s="1"/>
  <c r="DC364" i="1" s="1"/>
  <c r="BP364" i="1"/>
  <c r="CK363" i="1"/>
  <c r="CM363" i="1" s="1"/>
  <c r="CC363" i="1"/>
  <c r="CE363" i="1" s="1"/>
  <c r="BP363" i="1"/>
  <c r="CK362" i="1"/>
  <c r="CM362" i="1" s="1"/>
  <c r="CN362" i="1" s="1"/>
  <c r="CE362" i="1"/>
  <c r="CG362" i="1" s="1"/>
  <c r="DC362" i="1" s="1"/>
  <c r="CC362" i="1"/>
  <c r="BP362" i="1"/>
  <c r="CO361" i="1"/>
  <c r="DD361" i="1" s="1"/>
  <c r="CN361" i="1"/>
  <c r="CK361" i="1"/>
  <c r="CM361" i="1" s="1"/>
  <c r="CE361" i="1"/>
  <c r="CG361" i="1" s="1"/>
  <c r="DC361" i="1" s="1"/>
  <c r="CC361" i="1"/>
  <c r="BP361" i="1"/>
  <c r="CM360" i="1"/>
  <c r="CO360" i="1" s="1"/>
  <c r="DD360" i="1" s="1"/>
  <c r="CK360" i="1"/>
  <c r="CE360" i="1"/>
  <c r="CC360" i="1"/>
  <c r="BP360" i="1"/>
  <c r="CN359" i="1"/>
  <c r="CM359" i="1"/>
  <c r="CO359" i="1" s="1"/>
  <c r="DD359" i="1" s="1"/>
  <c r="CK359" i="1"/>
  <c r="CC359" i="1"/>
  <c r="CE359" i="1" s="1"/>
  <c r="BP359" i="1"/>
  <c r="CM358" i="1"/>
  <c r="CO358" i="1" s="1"/>
  <c r="DD358" i="1" s="1"/>
  <c r="CK358" i="1"/>
  <c r="CC358" i="1"/>
  <c r="CE358" i="1" s="1"/>
  <c r="CF358" i="1" s="1"/>
  <c r="BP358" i="1"/>
  <c r="CM357" i="1"/>
  <c r="CO357" i="1" s="1"/>
  <c r="DD357" i="1" s="1"/>
  <c r="CK357" i="1"/>
  <c r="CG357" i="1"/>
  <c r="DC357" i="1" s="1"/>
  <c r="CF357" i="1"/>
  <c r="CC357" i="1"/>
  <c r="CE357" i="1" s="1"/>
  <c r="BP357" i="1"/>
  <c r="CK356" i="1"/>
  <c r="CM356" i="1" s="1"/>
  <c r="CG356" i="1"/>
  <c r="DC356" i="1" s="1"/>
  <c r="CE356" i="1"/>
  <c r="CF356" i="1" s="1"/>
  <c r="CC356" i="1"/>
  <c r="BP356" i="1"/>
  <c r="CK355" i="1"/>
  <c r="CM355" i="1" s="1"/>
  <c r="CF355" i="1"/>
  <c r="CE355" i="1"/>
  <c r="CG355" i="1" s="1"/>
  <c r="DC355" i="1" s="1"/>
  <c r="CC355" i="1"/>
  <c r="BP355" i="1"/>
  <c r="CK354" i="1"/>
  <c r="CM354" i="1" s="1"/>
  <c r="CC354" i="1"/>
  <c r="CE354" i="1" s="1"/>
  <c r="BP354" i="1"/>
  <c r="CN353" i="1"/>
  <c r="CK353" i="1"/>
  <c r="CM353" i="1" s="1"/>
  <c r="CO353" i="1" s="1"/>
  <c r="DD353" i="1" s="1"/>
  <c r="CC353" i="1"/>
  <c r="CE353" i="1" s="1"/>
  <c r="BP353" i="1"/>
  <c r="CK352" i="1"/>
  <c r="CM352" i="1" s="1"/>
  <c r="CG352" i="1"/>
  <c r="DC352" i="1" s="1"/>
  <c r="CC352" i="1"/>
  <c r="CE352" i="1" s="1"/>
  <c r="CF352" i="1" s="1"/>
  <c r="BP352" i="1"/>
  <c r="CK351" i="1"/>
  <c r="CM351" i="1" s="1"/>
  <c r="CC351" i="1"/>
  <c r="CE351" i="1" s="1"/>
  <c r="BP351" i="1"/>
  <c r="CK350" i="1"/>
  <c r="CM350" i="1" s="1"/>
  <c r="CE350" i="1"/>
  <c r="CG350" i="1" s="1"/>
  <c r="DC350" i="1" s="1"/>
  <c r="CC350" i="1"/>
  <c r="BP350" i="1"/>
  <c r="CO349" i="1"/>
  <c r="DD349" i="1" s="1"/>
  <c r="CN349" i="1"/>
  <c r="CK349" i="1"/>
  <c r="CM349" i="1" s="1"/>
  <c r="CE349" i="1"/>
  <c r="CC349" i="1"/>
  <c r="BP349" i="1"/>
  <c r="CM348" i="1"/>
  <c r="CO348" i="1" s="1"/>
  <c r="DD348" i="1" s="1"/>
  <c r="CK348" i="1"/>
  <c r="CE348" i="1"/>
  <c r="CC348" i="1"/>
  <c r="BP348" i="1"/>
  <c r="DD347" i="1"/>
  <c r="CN347" i="1"/>
  <c r="CM347" i="1"/>
  <c r="CO347" i="1" s="1"/>
  <c r="CK347" i="1"/>
  <c r="CC347" i="1"/>
  <c r="CE347" i="1" s="1"/>
  <c r="BP347" i="1"/>
  <c r="CM346" i="1"/>
  <c r="CK346" i="1"/>
  <c r="CC346" i="1"/>
  <c r="CE346" i="1" s="1"/>
  <c r="BP346" i="1"/>
  <c r="CN345" i="1"/>
  <c r="CM345" i="1"/>
  <c r="CO345" i="1" s="1"/>
  <c r="DD345" i="1" s="1"/>
  <c r="CK345" i="1"/>
  <c r="CG345" i="1"/>
  <c r="DC345" i="1" s="1"/>
  <c r="CF345" i="1"/>
  <c r="CC345" i="1"/>
  <c r="CE345" i="1" s="1"/>
  <c r="BP345" i="1"/>
  <c r="CK344" i="1"/>
  <c r="CM344" i="1" s="1"/>
  <c r="CG344" i="1"/>
  <c r="DC344" i="1" s="1"/>
  <c r="CE344" i="1"/>
  <c r="CF344" i="1" s="1"/>
  <c r="CC344" i="1"/>
  <c r="BP344" i="1"/>
  <c r="CK343" i="1"/>
  <c r="CM343" i="1" s="1"/>
  <c r="CN343" i="1" s="1"/>
  <c r="CF343" i="1"/>
  <c r="CE343" i="1"/>
  <c r="CG343" i="1" s="1"/>
  <c r="DC343" i="1" s="1"/>
  <c r="CC343" i="1"/>
  <c r="BP343" i="1"/>
  <c r="CO342" i="1"/>
  <c r="DD342" i="1" s="1"/>
  <c r="CK342" i="1"/>
  <c r="CM342" i="1" s="1"/>
  <c r="CN342" i="1" s="1"/>
  <c r="CC342" i="1"/>
  <c r="CE342" i="1" s="1"/>
  <c r="BP342" i="1"/>
  <c r="CK341" i="1"/>
  <c r="CM341" i="1" s="1"/>
  <c r="CO341" i="1" s="1"/>
  <c r="DD341" i="1" s="1"/>
  <c r="CC341" i="1"/>
  <c r="CE341" i="1" s="1"/>
  <c r="CF341" i="1" s="1"/>
  <c r="BP341" i="1"/>
  <c r="CK340" i="1"/>
  <c r="CM340" i="1" s="1"/>
  <c r="CC340" i="1"/>
  <c r="CE340" i="1" s="1"/>
  <c r="CG340" i="1" s="1"/>
  <c r="DC340" i="1" s="1"/>
  <c r="BP340" i="1"/>
  <c r="CK339" i="1"/>
  <c r="CM339" i="1" s="1"/>
  <c r="CC339" i="1"/>
  <c r="CE339" i="1" s="1"/>
  <c r="BP339" i="1"/>
  <c r="CK338" i="1"/>
  <c r="CM338" i="1" s="1"/>
  <c r="CE338" i="1"/>
  <c r="CC338" i="1"/>
  <c r="BP338" i="1"/>
  <c r="CO337" i="1"/>
  <c r="DD337" i="1" s="1"/>
  <c r="CN337" i="1"/>
  <c r="CK337" i="1"/>
  <c r="CM337" i="1" s="1"/>
  <c r="CE337" i="1"/>
  <c r="CC337" i="1"/>
  <c r="BP337" i="1"/>
  <c r="CM336" i="1"/>
  <c r="CO336" i="1" s="1"/>
  <c r="DD336" i="1" s="1"/>
  <c r="CK336" i="1"/>
  <c r="CE336" i="1"/>
  <c r="CC336" i="1"/>
  <c r="BP336" i="1"/>
  <c r="CN335" i="1"/>
  <c r="CM335" i="1"/>
  <c r="CO335" i="1" s="1"/>
  <c r="DD335" i="1" s="1"/>
  <c r="CK335" i="1"/>
  <c r="CC335" i="1"/>
  <c r="CE335" i="1" s="1"/>
  <c r="BP335" i="1"/>
  <c r="DC334" i="1"/>
  <c r="CM334" i="1"/>
  <c r="CK334" i="1"/>
  <c r="CG334" i="1"/>
  <c r="CE334" i="1"/>
  <c r="CF334" i="1" s="1"/>
  <c r="CC334" i="1"/>
  <c r="BP334" i="1"/>
  <c r="CO333" i="1"/>
  <c r="DD333" i="1" s="1"/>
  <c r="CK333" i="1"/>
  <c r="CM333" i="1" s="1"/>
  <c r="CN333" i="1" s="1"/>
  <c r="CG333" i="1"/>
  <c r="DC333" i="1" s="1"/>
  <c r="CC333" i="1"/>
  <c r="CE333" i="1" s="1"/>
  <c r="CF333" i="1" s="1"/>
  <c r="BP333" i="1"/>
  <c r="CK332" i="1"/>
  <c r="CM332" i="1" s="1"/>
  <c r="CE332" i="1"/>
  <c r="CC332" i="1"/>
  <c r="BP332" i="1"/>
  <c r="DC331" i="1"/>
  <c r="CO331" i="1"/>
  <c r="DD331" i="1" s="1"/>
  <c r="CK331" i="1"/>
  <c r="CM331" i="1" s="1"/>
  <c r="CN331" i="1" s="1"/>
  <c r="CG331" i="1"/>
  <c r="CF331" i="1"/>
  <c r="CC331" i="1"/>
  <c r="CE331" i="1" s="1"/>
  <c r="BP331" i="1"/>
  <c r="CK330" i="1"/>
  <c r="CM330" i="1" s="1"/>
  <c r="CC330" i="1"/>
  <c r="CE330" i="1" s="1"/>
  <c r="BP330" i="1"/>
  <c r="CK329" i="1"/>
  <c r="CM329" i="1" s="1"/>
  <c r="CC329" i="1"/>
  <c r="CE329" i="1" s="1"/>
  <c r="BP329" i="1"/>
  <c r="CK328" i="1"/>
  <c r="CM328" i="1" s="1"/>
  <c r="CG328" i="1"/>
  <c r="DC328" i="1" s="1"/>
  <c r="CC328" i="1"/>
  <c r="CE328" i="1" s="1"/>
  <c r="CF328" i="1" s="1"/>
  <c r="BP328" i="1"/>
  <c r="CK327" i="1"/>
  <c r="CM327" i="1" s="1"/>
  <c r="CC327" i="1"/>
  <c r="CE327" i="1" s="1"/>
  <c r="BP327" i="1"/>
  <c r="CO326" i="1"/>
  <c r="DD326" i="1" s="1"/>
  <c r="CM326" i="1"/>
  <c r="CN326" i="1" s="1"/>
  <c r="CK326" i="1"/>
  <c r="CC326" i="1"/>
  <c r="CE326" i="1" s="1"/>
  <c r="CG326" i="1" s="1"/>
  <c r="DC326" i="1" s="1"/>
  <c r="BP326" i="1"/>
  <c r="CK325" i="1"/>
  <c r="CM325" i="1" s="1"/>
  <c r="CC325" i="1"/>
  <c r="CE325" i="1" s="1"/>
  <c r="BP325" i="1"/>
  <c r="CM324" i="1"/>
  <c r="CO324" i="1" s="1"/>
  <c r="DD324" i="1" s="1"/>
  <c r="CK324" i="1"/>
  <c r="CC324" i="1"/>
  <c r="CE324" i="1" s="1"/>
  <c r="BP324" i="1"/>
  <c r="CK323" i="1"/>
  <c r="CM323" i="1" s="1"/>
  <c r="CN323" i="1" s="1"/>
  <c r="CC323" i="1"/>
  <c r="CE323" i="1" s="1"/>
  <c r="BP323" i="1"/>
  <c r="CO322" i="1"/>
  <c r="DD322" i="1" s="1"/>
  <c r="CK322" i="1"/>
  <c r="CM322" i="1" s="1"/>
  <c r="CN322" i="1" s="1"/>
  <c r="CG322" i="1"/>
  <c r="DC322" i="1" s="1"/>
  <c r="CE322" i="1"/>
  <c r="CF322" i="1" s="1"/>
  <c r="CC322" i="1"/>
  <c r="BP322" i="1"/>
  <c r="DC321" i="1"/>
  <c r="CM321" i="1"/>
  <c r="CK321" i="1"/>
  <c r="CC321" i="1"/>
  <c r="CE321" i="1" s="1"/>
  <c r="CG321" i="1" s="1"/>
  <c r="BP321" i="1"/>
  <c r="DC320" i="1"/>
  <c r="CK320" i="1"/>
  <c r="CM320" i="1" s="1"/>
  <c r="CO320" i="1" s="1"/>
  <c r="DD320" i="1" s="1"/>
  <c r="CG320" i="1"/>
  <c r="CE320" i="1"/>
  <c r="CF320" i="1" s="1"/>
  <c r="CC320" i="1"/>
  <c r="BP320" i="1"/>
  <c r="CK319" i="1"/>
  <c r="CM319" i="1" s="1"/>
  <c r="CE319" i="1"/>
  <c r="CC319" i="1"/>
  <c r="BP319" i="1"/>
  <c r="CO318" i="1"/>
  <c r="DD318" i="1" s="1"/>
  <c r="CN318" i="1"/>
  <c r="CK318" i="1"/>
  <c r="CM318" i="1" s="1"/>
  <c r="CG318" i="1"/>
  <c r="DC318" i="1" s="1"/>
  <c r="CF318" i="1"/>
  <c r="CE318" i="1"/>
  <c r="CC318" i="1"/>
  <c r="BP318" i="1"/>
  <c r="CK317" i="1"/>
  <c r="CM317" i="1" s="1"/>
  <c r="CO317" i="1" s="1"/>
  <c r="DD317" i="1" s="1"/>
  <c r="CG317" i="1"/>
  <c r="DC317" i="1" s="1"/>
  <c r="CC317" i="1"/>
  <c r="CE317" i="1" s="1"/>
  <c r="CF317" i="1" s="1"/>
  <c r="BP317" i="1"/>
  <c r="CM316" i="1"/>
  <c r="CK316" i="1"/>
  <c r="CC316" i="1"/>
  <c r="CE316" i="1" s="1"/>
  <c r="CG316" i="1" s="1"/>
  <c r="DC316" i="1" s="1"/>
  <c r="BP316" i="1"/>
  <c r="CK315" i="1"/>
  <c r="CM315" i="1" s="1"/>
  <c r="CG315" i="1"/>
  <c r="DC315" i="1" s="1"/>
  <c r="CE315" i="1"/>
  <c r="CF315" i="1" s="1"/>
  <c r="CC315" i="1"/>
  <c r="BP315" i="1"/>
  <c r="DD314" i="1"/>
  <c r="CO314" i="1"/>
  <c r="CM314" i="1"/>
  <c r="CN314" i="1" s="1"/>
  <c r="CK314" i="1"/>
  <c r="CC314" i="1"/>
  <c r="CE314" i="1" s="1"/>
  <c r="BP314" i="1"/>
  <c r="CO313" i="1"/>
  <c r="DD313" i="1" s="1"/>
  <c r="CK313" i="1"/>
  <c r="CM313" i="1" s="1"/>
  <c r="CN313" i="1" s="1"/>
  <c r="CE313" i="1"/>
  <c r="CG313" i="1" s="1"/>
  <c r="DC313" i="1" s="1"/>
  <c r="CC313" i="1"/>
  <c r="BP313" i="1"/>
  <c r="DD312" i="1"/>
  <c r="CO312" i="1"/>
  <c r="CM312" i="1"/>
  <c r="CN312" i="1" s="1"/>
  <c r="CK312" i="1"/>
  <c r="CC312" i="1"/>
  <c r="CE312" i="1" s="1"/>
  <c r="BP312" i="1"/>
  <c r="CM311" i="1"/>
  <c r="CO311" i="1" s="1"/>
  <c r="DD311" i="1" s="1"/>
  <c r="CK311" i="1"/>
  <c r="CC311" i="1"/>
  <c r="CE311" i="1" s="1"/>
  <c r="BP311" i="1"/>
  <c r="CO310" i="1"/>
  <c r="DD310" i="1" s="1"/>
  <c r="CK310" i="1"/>
  <c r="CM310" i="1" s="1"/>
  <c r="CN310" i="1" s="1"/>
  <c r="CE310" i="1"/>
  <c r="CF310" i="1" s="1"/>
  <c r="CC310" i="1"/>
  <c r="BP310" i="1"/>
  <c r="DD309" i="1"/>
  <c r="CN309" i="1"/>
  <c r="CM309" i="1"/>
  <c r="CO309" i="1" s="1"/>
  <c r="CK309" i="1"/>
  <c r="CF309" i="1"/>
  <c r="CC309" i="1"/>
  <c r="CE309" i="1" s="1"/>
  <c r="CG309" i="1" s="1"/>
  <c r="DC309" i="1" s="1"/>
  <c r="BP309" i="1"/>
  <c r="CK308" i="1"/>
  <c r="CM308" i="1" s="1"/>
  <c r="CN308" i="1" s="1"/>
  <c r="CG308" i="1"/>
  <c r="DC308" i="1" s="1"/>
  <c r="CE308" i="1"/>
  <c r="CF308" i="1" s="1"/>
  <c r="CC308" i="1"/>
  <c r="BP308" i="1"/>
  <c r="DC307" i="1"/>
  <c r="CM307" i="1"/>
  <c r="CK307" i="1"/>
  <c r="CF307" i="1"/>
  <c r="CE307" i="1"/>
  <c r="CG307" i="1" s="1"/>
  <c r="CC307" i="1"/>
  <c r="BP307" i="1"/>
  <c r="CO306" i="1"/>
  <c r="DD306" i="1" s="1"/>
  <c r="CN306" i="1"/>
  <c r="CK306" i="1"/>
  <c r="CM306" i="1" s="1"/>
  <c r="CC306" i="1"/>
  <c r="CE306" i="1" s="1"/>
  <c r="CF306" i="1" s="1"/>
  <c r="BP306" i="1"/>
  <c r="CK305" i="1"/>
  <c r="CM305" i="1" s="1"/>
  <c r="CC305" i="1"/>
  <c r="CE305" i="1" s="1"/>
  <c r="CF305" i="1" s="1"/>
  <c r="BP305" i="1"/>
  <c r="CM304" i="1"/>
  <c r="CN304" i="1" s="1"/>
  <c r="CK304" i="1"/>
  <c r="CC304" i="1"/>
  <c r="CE304" i="1" s="1"/>
  <c r="BP304" i="1"/>
  <c r="DC303" i="1"/>
  <c r="CK303" i="1"/>
  <c r="CM303" i="1" s="1"/>
  <c r="CO303" i="1" s="1"/>
  <c r="DD303" i="1" s="1"/>
  <c r="CG303" i="1"/>
  <c r="CF303" i="1"/>
  <c r="CC303" i="1"/>
  <c r="CE303" i="1" s="1"/>
  <c r="BP303" i="1"/>
  <c r="CM302" i="1"/>
  <c r="CN302" i="1" s="1"/>
  <c r="CK302" i="1"/>
  <c r="CE302" i="1"/>
  <c r="CC302" i="1"/>
  <c r="BP302" i="1"/>
  <c r="CO301" i="1"/>
  <c r="DD301" i="1" s="1"/>
  <c r="CN301" i="1"/>
  <c r="CK301" i="1"/>
  <c r="CM301" i="1" s="1"/>
  <c r="CE301" i="1"/>
  <c r="CC301" i="1"/>
  <c r="BP301" i="1"/>
  <c r="CM300" i="1"/>
  <c r="CK300" i="1"/>
  <c r="CC300" i="1"/>
  <c r="CE300" i="1" s="1"/>
  <c r="CF300" i="1" s="1"/>
  <c r="BP300" i="1"/>
  <c r="CO299" i="1"/>
  <c r="DD299" i="1" s="1"/>
  <c r="CK299" i="1"/>
  <c r="CM299" i="1" s="1"/>
  <c r="CN299" i="1" s="1"/>
  <c r="CF299" i="1"/>
  <c r="CC299" i="1"/>
  <c r="CE299" i="1" s="1"/>
  <c r="CG299" i="1" s="1"/>
  <c r="DC299" i="1" s="1"/>
  <c r="BP299" i="1"/>
  <c r="CK298" i="1"/>
  <c r="CM298" i="1" s="1"/>
  <c r="CG298" i="1"/>
  <c r="DC298" i="1" s="1"/>
  <c r="CE298" i="1"/>
  <c r="CF298" i="1" s="1"/>
  <c r="CC298" i="1"/>
  <c r="BP298" i="1"/>
  <c r="DC297" i="1"/>
  <c r="CM297" i="1"/>
  <c r="CK297" i="1"/>
  <c r="CF297" i="1"/>
  <c r="CC297" i="1"/>
  <c r="CE297" i="1" s="1"/>
  <c r="CG297" i="1" s="1"/>
  <c r="BP297" i="1"/>
  <c r="CK296" i="1"/>
  <c r="CM296" i="1" s="1"/>
  <c r="CO296" i="1" s="1"/>
  <c r="DD296" i="1" s="1"/>
  <c r="CE296" i="1"/>
  <c r="CF296" i="1" s="1"/>
  <c r="CC296" i="1"/>
  <c r="BP296" i="1"/>
  <c r="CN295" i="1"/>
  <c r="CM295" i="1"/>
  <c r="CO295" i="1" s="1"/>
  <c r="DD295" i="1" s="1"/>
  <c r="CK295" i="1"/>
  <c r="CE295" i="1"/>
  <c r="CC295" i="1"/>
  <c r="BP295" i="1"/>
  <c r="CO294" i="1"/>
  <c r="DD294" i="1" s="1"/>
  <c r="CK294" i="1"/>
  <c r="CM294" i="1" s="1"/>
  <c r="CN294" i="1" s="1"/>
  <c r="CG294" i="1"/>
  <c r="DC294" i="1" s="1"/>
  <c r="CC294" i="1"/>
  <c r="CE294" i="1" s="1"/>
  <c r="CF294" i="1" s="1"/>
  <c r="BP294" i="1"/>
  <c r="CK293" i="1"/>
  <c r="CM293" i="1" s="1"/>
  <c r="CE293" i="1"/>
  <c r="CC293" i="1"/>
  <c r="BP293" i="1"/>
  <c r="CO292" i="1"/>
  <c r="DD292" i="1" s="1"/>
  <c r="CM292" i="1"/>
  <c r="CN292" i="1" s="1"/>
  <c r="CK292" i="1"/>
  <c r="CE292" i="1"/>
  <c r="CG292" i="1" s="1"/>
  <c r="DC292" i="1" s="1"/>
  <c r="CC292" i="1"/>
  <c r="BP292" i="1"/>
  <c r="DD291" i="1"/>
  <c r="CN291" i="1"/>
  <c r="CK291" i="1"/>
  <c r="CM291" i="1" s="1"/>
  <c r="CO291" i="1" s="1"/>
  <c r="CC291" i="1"/>
  <c r="CE291" i="1" s="1"/>
  <c r="CG291" i="1" s="1"/>
  <c r="DC291" i="1" s="1"/>
  <c r="BP291" i="1"/>
  <c r="CM290" i="1"/>
  <c r="CK290" i="1"/>
  <c r="CC290" i="1"/>
  <c r="CE290" i="1" s="1"/>
  <c r="BP290" i="1"/>
  <c r="DD289" i="1"/>
  <c r="CO289" i="1"/>
  <c r="CK289" i="1"/>
  <c r="CM289" i="1" s="1"/>
  <c r="CN289" i="1" s="1"/>
  <c r="CC289" i="1"/>
  <c r="CE289" i="1" s="1"/>
  <c r="BP289" i="1"/>
  <c r="DD288" i="1"/>
  <c r="CN288" i="1"/>
  <c r="CM288" i="1"/>
  <c r="CO288" i="1" s="1"/>
  <c r="CK288" i="1"/>
  <c r="CC288" i="1"/>
  <c r="CE288" i="1" s="1"/>
  <c r="BP288" i="1"/>
  <c r="CK287" i="1"/>
  <c r="CM287" i="1" s="1"/>
  <c r="CF287" i="1"/>
  <c r="CC287" i="1"/>
  <c r="CE287" i="1" s="1"/>
  <c r="CG287" i="1" s="1"/>
  <c r="DC287" i="1" s="1"/>
  <c r="BP287" i="1"/>
  <c r="DC286" i="1"/>
  <c r="CK286" i="1"/>
  <c r="CM286" i="1" s="1"/>
  <c r="CG286" i="1"/>
  <c r="CE286" i="1"/>
  <c r="CF286" i="1" s="1"/>
  <c r="CC286" i="1"/>
  <c r="BP286" i="1"/>
  <c r="CK285" i="1"/>
  <c r="CM285" i="1" s="1"/>
  <c r="CF285" i="1"/>
  <c r="CC285" i="1"/>
  <c r="CE285" i="1" s="1"/>
  <c r="CG285" i="1" s="1"/>
  <c r="DC285" i="1" s="1"/>
  <c r="BP285" i="1"/>
  <c r="DD284" i="1"/>
  <c r="CO284" i="1"/>
  <c r="CK284" i="1"/>
  <c r="CM284" i="1" s="1"/>
  <c r="CN284" i="1" s="1"/>
  <c r="CG284" i="1"/>
  <c r="DC284" i="1" s="1"/>
  <c r="CF284" i="1"/>
  <c r="CE284" i="1"/>
  <c r="CC284" i="1"/>
  <c r="BP284" i="1"/>
  <c r="CO283" i="1"/>
  <c r="DD283" i="1" s="1"/>
  <c r="CM283" i="1"/>
  <c r="CN283" i="1" s="1"/>
  <c r="CK283" i="1"/>
  <c r="CE283" i="1"/>
  <c r="CG283" i="1" s="1"/>
  <c r="DC283" i="1" s="1"/>
  <c r="CC283" i="1"/>
  <c r="BP283" i="1"/>
  <c r="CK282" i="1"/>
  <c r="CM282" i="1" s="1"/>
  <c r="CG282" i="1"/>
  <c r="DC282" i="1" s="1"/>
  <c r="CC282" i="1"/>
  <c r="CE282" i="1" s="1"/>
  <c r="CF282" i="1" s="1"/>
  <c r="BP282" i="1"/>
  <c r="CK281" i="1"/>
  <c r="CM281" i="1" s="1"/>
  <c r="CC281" i="1"/>
  <c r="CE281" i="1" s="1"/>
  <c r="BP281" i="1"/>
  <c r="CK280" i="1"/>
  <c r="CM280" i="1" s="1"/>
  <c r="CE280" i="1"/>
  <c r="CG280" i="1" s="1"/>
  <c r="DC280" i="1" s="1"/>
  <c r="CC280" i="1"/>
  <c r="BP280" i="1"/>
  <c r="DD279" i="1"/>
  <c r="CK279" i="1"/>
  <c r="CM279" i="1" s="1"/>
  <c r="CO279" i="1" s="1"/>
  <c r="CG279" i="1"/>
  <c r="DC279" i="1" s="1"/>
  <c r="CF279" i="1"/>
  <c r="CE279" i="1"/>
  <c r="CC279" i="1"/>
  <c r="BP279" i="1"/>
  <c r="CM278" i="1"/>
  <c r="CK278" i="1"/>
  <c r="CE278" i="1"/>
  <c r="CC278" i="1"/>
  <c r="BP278" i="1"/>
  <c r="CO277" i="1"/>
  <c r="DD277" i="1" s="1"/>
  <c r="CK277" i="1"/>
  <c r="CM277" i="1" s="1"/>
  <c r="CN277" i="1" s="1"/>
  <c r="CE277" i="1"/>
  <c r="CC277" i="1"/>
  <c r="BP277" i="1"/>
  <c r="CO276" i="1"/>
  <c r="DD276" i="1" s="1"/>
  <c r="CM276" i="1"/>
  <c r="CN276" i="1" s="1"/>
  <c r="CK276" i="1"/>
  <c r="CE276" i="1"/>
  <c r="CC276" i="1"/>
  <c r="BP276" i="1"/>
  <c r="CO275" i="1"/>
  <c r="DD275" i="1" s="1"/>
  <c r="CN275" i="1"/>
  <c r="CM275" i="1"/>
  <c r="CK275" i="1"/>
  <c r="CF275" i="1"/>
  <c r="CC275" i="1"/>
  <c r="CE275" i="1" s="1"/>
  <c r="CG275" i="1" s="1"/>
  <c r="DC275" i="1" s="1"/>
  <c r="BP275" i="1"/>
  <c r="CO274" i="1"/>
  <c r="DD274" i="1" s="1"/>
  <c r="CK274" i="1"/>
  <c r="CM274" i="1" s="1"/>
  <c r="CN274" i="1" s="1"/>
  <c r="CE274" i="1"/>
  <c r="CF274" i="1" s="1"/>
  <c r="CC274" i="1"/>
  <c r="BP274" i="1"/>
  <c r="CM273" i="1"/>
  <c r="CN273" i="1" s="1"/>
  <c r="CK273" i="1"/>
  <c r="CC273" i="1"/>
  <c r="CE273" i="1" s="1"/>
  <c r="BP273" i="1"/>
  <c r="CM272" i="1"/>
  <c r="CK272" i="1"/>
  <c r="CG272" i="1"/>
  <c r="DC272" i="1" s="1"/>
  <c r="CE272" i="1"/>
  <c r="CF272" i="1" s="1"/>
  <c r="CC272" i="1"/>
  <c r="BP272" i="1"/>
  <c r="CM271" i="1"/>
  <c r="CK271" i="1"/>
  <c r="CE271" i="1"/>
  <c r="CC271" i="1"/>
  <c r="BP271" i="1"/>
  <c r="DD270" i="1"/>
  <c r="CO270" i="1"/>
  <c r="CN270" i="1"/>
  <c r="CK270" i="1"/>
  <c r="CM270" i="1" s="1"/>
  <c r="CE270" i="1"/>
  <c r="CC270" i="1"/>
  <c r="BP270" i="1"/>
  <c r="CK269" i="1"/>
  <c r="CM269" i="1" s="1"/>
  <c r="CC269" i="1"/>
  <c r="CE269" i="1" s="1"/>
  <c r="BP269" i="1"/>
  <c r="CM268" i="1"/>
  <c r="CN268" i="1" s="1"/>
  <c r="CK268" i="1"/>
  <c r="CC268" i="1"/>
  <c r="CE268" i="1" s="1"/>
  <c r="BP268" i="1"/>
  <c r="DC267" i="1"/>
  <c r="CK267" i="1"/>
  <c r="CM267" i="1" s="1"/>
  <c r="CG267" i="1"/>
  <c r="CF267" i="1"/>
  <c r="CC267" i="1"/>
  <c r="CE267" i="1" s="1"/>
  <c r="BP267" i="1"/>
  <c r="CM266" i="1"/>
  <c r="CK266" i="1"/>
  <c r="CF266" i="1"/>
  <c r="CC266" i="1"/>
  <c r="CE266" i="1" s="1"/>
  <c r="CG266" i="1" s="1"/>
  <c r="DC266" i="1" s="1"/>
  <c r="BP266" i="1"/>
  <c r="CO265" i="1"/>
  <c r="DD265" i="1" s="1"/>
  <c r="CN265" i="1"/>
  <c r="CK265" i="1"/>
  <c r="CM265" i="1" s="1"/>
  <c r="CF265" i="1"/>
  <c r="CE265" i="1"/>
  <c r="CG265" i="1" s="1"/>
  <c r="DC265" i="1" s="1"/>
  <c r="CC265" i="1"/>
  <c r="BP265" i="1"/>
  <c r="CM264" i="1"/>
  <c r="CK264" i="1"/>
  <c r="CC264" i="1"/>
  <c r="CE264" i="1" s="1"/>
  <c r="BP264" i="1"/>
  <c r="CO263" i="1"/>
  <c r="DD263" i="1" s="1"/>
  <c r="CN263" i="1"/>
  <c r="CK263" i="1"/>
  <c r="CM263" i="1" s="1"/>
  <c r="CC263" i="1"/>
  <c r="CE263" i="1" s="1"/>
  <c r="BP263" i="1"/>
  <c r="DC262" i="1"/>
  <c r="CO262" i="1"/>
  <c r="DD262" i="1" s="1"/>
  <c r="CK262" i="1"/>
  <c r="CM262" i="1" s="1"/>
  <c r="CN262" i="1" s="1"/>
  <c r="CG262" i="1"/>
  <c r="CE262" i="1"/>
  <c r="CF262" i="1" s="1"/>
  <c r="CC262" i="1"/>
  <c r="BP262" i="1"/>
  <c r="DD261" i="1"/>
  <c r="CN261" i="1"/>
  <c r="CM261" i="1"/>
  <c r="CO261" i="1" s="1"/>
  <c r="CK261" i="1"/>
  <c r="CC261" i="1"/>
  <c r="CE261" i="1" s="1"/>
  <c r="CF261" i="1" s="1"/>
  <c r="BP261" i="1"/>
  <c r="CO260" i="1"/>
  <c r="DD260" i="1" s="1"/>
  <c r="CN260" i="1"/>
  <c r="CK260" i="1"/>
  <c r="CM260" i="1" s="1"/>
  <c r="CE260" i="1"/>
  <c r="CC260" i="1"/>
  <c r="BP260" i="1"/>
  <c r="CK259" i="1"/>
  <c r="CM259" i="1" s="1"/>
  <c r="CO259" i="1" s="1"/>
  <c r="DD259" i="1" s="1"/>
  <c r="CE259" i="1"/>
  <c r="CG259" i="1" s="1"/>
  <c r="DC259" i="1" s="1"/>
  <c r="CC259" i="1"/>
  <c r="BP259" i="1"/>
  <c r="CK258" i="1"/>
  <c r="CM258" i="1" s="1"/>
  <c r="CC258" i="1"/>
  <c r="CE258" i="1" s="1"/>
  <c r="BP258" i="1"/>
  <c r="CO257" i="1"/>
  <c r="DD257" i="1" s="1"/>
  <c r="CM257" i="1"/>
  <c r="CN257" i="1" s="1"/>
  <c r="CK257" i="1"/>
  <c r="CC257" i="1"/>
  <c r="CE257" i="1" s="1"/>
  <c r="BP257" i="1"/>
  <c r="CM256" i="1"/>
  <c r="CK256" i="1"/>
  <c r="CG256" i="1"/>
  <c r="DC256" i="1" s="1"/>
  <c r="CC256" i="1"/>
  <c r="CE256" i="1" s="1"/>
  <c r="CF256" i="1" s="1"/>
  <c r="BP256" i="1"/>
  <c r="DD255" i="1"/>
  <c r="CN255" i="1"/>
  <c r="CM255" i="1"/>
  <c r="CO255" i="1" s="1"/>
  <c r="CK255" i="1"/>
  <c r="CG255" i="1"/>
  <c r="DC255" i="1" s="1"/>
  <c r="CE255" i="1"/>
  <c r="CF255" i="1" s="1"/>
  <c r="CC255" i="1"/>
  <c r="BP255" i="1"/>
  <c r="CK254" i="1"/>
  <c r="CM254" i="1" s="1"/>
  <c r="CN254" i="1" s="1"/>
  <c r="CC254" i="1"/>
  <c r="CE254" i="1" s="1"/>
  <c r="BP254" i="1"/>
  <c r="CK253" i="1"/>
  <c r="CM253" i="1" s="1"/>
  <c r="CE253" i="1"/>
  <c r="CC253" i="1"/>
  <c r="BP253" i="1"/>
  <c r="CM252" i="1"/>
  <c r="CK252" i="1"/>
  <c r="CC252" i="1"/>
  <c r="CE252" i="1" s="1"/>
  <c r="CF252" i="1" s="1"/>
  <c r="BP252" i="1"/>
  <c r="DC251" i="1"/>
  <c r="CK251" i="1"/>
  <c r="CM251" i="1" s="1"/>
  <c r="CE251" i="1"/>
  <c r="CG251" i="1" s="1"/>
  <c r="CC251" i="1"/>
  <c r="BP251" i="1"/>
  <c r="CM250" i="1"/>
  <c r="CK250" i="1"/>
  <c r="CE250" i="1"/>
  <c r="CC250" i="1"/>
  <c r="BP250" i="1"/>
  <c r="DC249" i="1"/>
  <c r="CO249" i="1"/>
  <c r="DD249" i="1" s="1"/>
  <c r="CK249" i="1"/>
  <c r="CM249" i="1" s="1"/>
  <c r="CN249" i="1" s="1"/>
  <c r="CG249" i="1"/>
  <c r="CC249" i="1"/>
  <c r="CE249" i="1" s="1"/>
  <c r="CF249" i="1" s="1"/>
  <c r="BP249" i="1"/>
  <c r="DD248" i="1"/>
  <c r="CN248" i="1"/>
  <c r="CM248" i="1"/>
  <c r="CO248" i="1" s="1"/>
  <c r="CK248" i="1"/>
  <c r="CG248" i="1"/>
  <c r="DC248" i="1" s="1"/>
  <c r="CF248" i="1"/>
  <c r="CE248" i="1"/>
  <c r="CC248" i="1"/>
  <c r="BP248" i="1"/>
  <c r="CO247" i="1"/>
  <c r="DD247" i="1" s="1"/>
  <c r="CK247" i="1"/>
  <c r="CM247" i="1" s="1"/>
  <c r="CN247" i="1" s="1"/>
  <c r="CC247" i="1"/>
  <c r="CE247" i="1" s="1"/>
  <c r="BP247" i="1"/>
  <c r="CO246" i="1"/>
  <c r="DD246" i="1" s="1"/>
  <c r="CN246" i="1"/>
  <c r="CK246" i="1"/>
  <c r="CM246" i="1" s="1"/>
  <c r="CE246" i="1"/>
  <c r="CC246" i="1"/>
  <c r="BP246" i="1"/>
  <c r="AF246" i="1"/>
  <c r="CO245" i="1"/>
  <c r="DD245" i="1" s="1"/>
  <c r="CN245" i="1"/>
  <c r="CK245" i="1"/>
  <c r="CM245" i="1" s="1"/>
  <c r="CE245" i="1"/>
  <c r="CC245" i="1"/>
  <c r="BP245" i="1"/>
  <c r="AF245" i="1"/>
  <c r="CO244" i="1"/>
  <c r="DD244" i="1" s="1"/>
  <c r="CK244" i="1"/>
  <c r="CM244" i="1" s="1"/>
  <c r="CN244" i="1" s="1"/>
  <c r="CG244" i="1"/>
  <c r="DC244" i="1" s="1"/>
  <c r="CE244" i="1"/>
  <c r="CF244" i="1" s="1"/>
  <c r="CC244" i="1"/>
  <c r="BP244" i="1"/>
  <c r="AF244" i="1"/>
  <c r="CO243" i="1"/>
  <c r="DD243" i="1" s="1"/>
  <c r="CN243" i="1"/>
  <c r="CK243" i="1"/>
  <c r="CM243" i="1" s="1"/>
  <c r="CC243" i="1"/>
  <c r="CE243" i="1" s="1"/>
  <c r="CF243" i="1" s="1"/>
  <c r="BP243" i="1"/>
  <c r="AF243" i="1"/>
  <c r="CO242" i="1"/>
  <c r="DD242" i="1" s="1"/>
  <c r="CN242" i="1"/>
  <c r="CK242" i="1"/>
  <c r="CM242" i="1" s="1"/>
  <c r="CE242" i="1"/>
  <c r="CC242" i="1"/>
  <c r="BP242" i="1"/>
  <c r="AF242" i="1"/>
  <c r="CK241" i="1"/>
  <c r="CM241" i="1" s="1"/>
  <c r="CO241" i="1" s="1"/>
  <c r="DD241" i="1" s="1"/>
  <c r="CG241" i="1"/>
  <c r="DC241" i="1" s="1"/>
  <c r="CC241" i="1"/>
  <c r="CE241" i="1" s="1"/>
  <c r="CF241" i="1" s="1"/>
  <c r="BP241" i="1"/>
  <c r="AF241" i="1"/>
  <c r="CM240" i="1"/>
  <c r="CO240" i="1" s="1"/>
  <c r="DD240" i="1" s="1"/>
  <c r="CK240" i="1"/>
  <c r="CC240" i="1"/>
  <c r="CE240" i="1" s="1"/>
  <c r="BP240" i="1"/>
  <c r="AF240" i="1"/>
  <c r="CN239" i="1"/>
  <c r="CK239" i="1"/>
  <c r="CM239" i="1" s="1"/>
  <c r="CO239" i="1" s="1"/>
  <c r="DD239" i="1" s="1"/>
  <c r="CE239" i="1"/>
  <c r="CF239" i="1" s="1"/>
  <c r="CC239" i="1"/>
  <c r="BP239" i="1"/>
  <c r="AF239" i="1"/>
  <c r="CK238" i="1"/>
  <c r="CM238" i="1" s="1"/>
  <c r="CO238" i="1" s="1"/>
  <c r="DD238" i="1" s="1"/>
  <c r="CC238" i="1"/>
  <c r="CE238" i="1" s="1"/>
  <c r="BP238" i="1"/>
  <c r="AF238" i="1"/>
  <c r="CO237" i="1"/>
  <c r="DD237" i="1" s="1"/>
  <c r="CK237" i="1"/>
  <c r="CM237" i="1" s="1"/>
  <c r="CN237" i="1" s="1"/>
  <c r="CE237" i="1"/>
  <c r="CC237" i="1"/>
  <c r="BP237" i="1"/>
  <c r="AF237" i="1"/>
  <c r="CM236" i="1"/>
  <c r="CK236" i="1"/>
  <c r="CE236" i="1"/>
  <c r="CC236" i="1"/>
  <c r="BP236" i="1"/>
  <c r="AF236" i="1"/>
  <c r="CO235" i="1"/>
  <c r="DD235" i="1" s="1"/>
  <c r="CK235" i="1"/>
  <c r="CM235" i="1" s="1"/>
  <c r="CN235" i="1" s="1"/>
  <c r="CG235" i="1"/>
  <c r="DC235" i="1" s="1"/>
  <c r="CC235" i="1"/>
  <c r="CE235" i="1" s="1"/>
  <c r="CF235" i="1" s="1"/>
  <c r="BP235" i="1"/>
  <c r="AF235" i="1"/>
  <c r="CN234" i="1"/>
  <c r="CM234" i="1"/>
  <c r="CO234" i="1" s="1"/>
  <c r="DD234" i="1" s="1"/>
  <c r="CK234" i="1"/>
  <c r="CE234" i="1"/>
  <c r="CC234" i="1"/>
  <c r="BP234" i="1"/>
  <c r="AF234" i="1"/>
  <c r="CK233" i="1"/>
  <c r="CM233" i="1" s="1"/>
  <c r="CC233" i="1"/>
  <c r="CE233" i="1" s="1"/>
  <c r="CF233" i="1" s="1"/>
  <c r="BP233" i="1"/>
  <c r="AF233" i="1"/>
  <c r="CK232" i="1"/>
  <c r="CM232" i="1" s="1"/>
  <c r="CO232" i="1" s="1"/>
  <c r="DD232" i="1" s="1"/>
  <c r="CC232" i="1"/>
  <c r="CE232" i="1" s="1"/>
  <c r="CG232" i="1" s="1"/>
  <c r="DC232" i="1" s="1"/>
  <c r="BP232" i="1"/>
  <c r="AF232" i="1"/>
  <c r="CM231" i="1"/>
  <c r="CN231" i="1" s="1"/>
  <c r="CK231" i="1"/>
  <c r="CG231" i="1"/>
  <c r="DC231" i="1" s="1"/>
  <c r="CF231" i="1"/>
  <c r="CE231" i="1"/>
  <c r="CC231" i="1"/>
  <c r="BP231" i="1"/>
  <c r="AF231" i="1"/>
  <c r="CN230" i="1"/>
  <c r="CK230" i="1"/>
  <c r="CM230" i="1" s="1"/>
  <c r="CO230" i="1" s="1"/>
  <c r="DD230" i="1" s="1"/>
  <c r="CC230" i="1"/>
  <c r="CE230" i="1" s="1"/>
  <c r="BP230" i="1"/>
  <c r="AF230" i="1"/>
  <c r="CM229" i="1"/>
  <c r="CK229" i="1"/>
  <c r="CC229" i="1"/>
  <c r="CE229" i="1" s="1"/>
  <c r="BP229" i="1"/>
  <c r="AF229" i="1"/>
  <c r="CK228" i="1"/>
  <c r="CM228" i="1" s="1"/>
  <c r="CN228" i="1" s="1"/>
  <c r="CC228" i="1"/>
  <c r="CE228" i="1" s="1"/>
  <c r="CG228" i="1" s="1"/>
  <c r="DC228" i="1" s="1"/>
  <c r="BP228" i="1"/>
  <c r="AF228" i="1"/>
  <c r="CN227" i="1"/>
  <c r="CK227" i="1"/>
  <c r="CM227" i="1" s="1"/>
  <c r="CO227" i="1" s="1"/>
  <c r="DD227" i="1" s="1"/>
  <c r="CE227" i="1"/>
  <c r="CF227" i="1" s="1"/>
  <c r="CC227" i="1"/>
  <c r="BP227" i="1"/>
  <c r="AF227" i="1"/>
  <c r="DC226" i="1"/>
  <c r="CM226" i="1"/>
  <c r="CK226" i="1"/>
  <c r="CF226" i="1"/>
  <c r="CC226" i="1"/>
  <c r="CE226" i="1" s="1"/>
  <c r="CG226" i="1" s="1"/>
  <c r="BP226" i="1"/>
  <c r="AF226" i="1"/>
  <c r="CO225" i="1"/>
  <c r="DD225" i="1" s="1"/>
  <c r="CK225" i="1"/>
  <c r="CM225" i="1" s="1"/>
  <c r="CN225" i="1" s="1"/>
  <c r="CE225" i="1"/>
  <c r="CC225" i="1"/>
  <c r="BP225" i="1"/>
  <c r="AF225" i="1"/>
  <c r="CK224" i="1"/>
  <c r="CM224" i="1" s="1"/>
  <c r="CO224" i="1" s="1"/>
  <c r="DD224" i="1" s="1"/>
  <c r="CC224" i="1"/>
  <c r="CE224" i="1" s="1"/>
  <c r="CF224" i="1" s="1"/>
  <c r="BP224" i="1"/>
  <c r="AF224" i="1"/>
  <c r="CM223" i="1"/>
  <c r="CO223" i="1" s="1"/>
  <c r="DD223" i="1" s="1"/>
  <c r="CK223" i="1"/>
  <c r="CF223" i="1"/>
  <c r="CC223" i="1"/>
  <c r="CE223" i="1" s="1"/>
  <c r="CG223" i="1" s="1"/>
  <c r="DC223" i="1" s="1"/>
  <c r="BP223" i="1"/>
  <c r="AF223" i="1"/>
  <c r="CM222" i="1"/>
  <c r="CO222" i="1" s="1"/>
  <c r="DD222" i="1" s="1"/>
  <c r="CK222" i="1"/>
  <c r="CE222" i="1"/>
  <c r="CC222" i="1"/>
  <c r="BP222" i="1"/>
  <c r="AF222" i="1"/>
  <c r="CO221" i="1"/>
  <c r="DD221" i="1" s="1"/>
  <c r="CM221" i="1"/>
  <c r="CN221" i="1" s="1"/>
  <c r="CK221" i="1"/>
  <c r="CG221" i="1"/>
  <c r="DC221" i="1" s="1"/>
  <c r="CC221" i="1"/>
  <c r="CE221" i="1" s="1"/>
  <c r="CF221" i="1" s="1"/>
  <c r="BP221" i="1"/>
  <c r="AF221" i="1"/>
  <c r="CN220" i="1"/>
  <c r="CK220" i="1"/>
  <c r="CM220" i="1" s="1"/>
  <c r="CO220" i="1" s="1"/>
  <c r="DD220" i="1" s="1"/>
  <c r="CC220" i="1"/>
  <c r="CE220" i="1" s="1"/>
  <c r="CG220" i="1" s="1"/>
  <c r="DC220" i="1" s="1"/>
  <c r="BP220" i="1"/>
  <c r="AF220" i="1"/>
  <c r="CM219" i="1"/>
  <c r="CN219" i="1" s="1"/>
  <c r="CK219" i="1"/>
  <c r="CF219" i="1"/>
  <c r="CE219" i="1"/>
  <c r="CG219" i="1" s="1"/>
  <c r="DC219" i="1" s="1"/>
  <c r="CC219" i="1"/>
  <c r="BP219" i="1"/>
  <c r="AF219" i="1"/>
  <c r="CO218" i="1"/>
  <c r="DD218" i="1" s="1"/>
  <c r="CK218" i="1"/>
  <c r="CM218" i="1" s="1"/>
  <c r="CN218" i="1" s="1"/>
  <c r="CC218" i="1"/>
  <c r="CE218" i="1" s="1"/>
  <c r="BP218" i="1"/>
  <c r="AF218" i="1"/>
  <c r="CN217" i="1"/>
  <c r="CM217" i="1"/>
  <c r="CO217" i="1" s="1"/>
  <c r="DD217" i="1" s="1"/>
  <c r="CK217" i="1"/>
  <c r="CC217" i="1"/>
  <c r="CE217" i="1" s="1"/>
  <c r="BP217" i="1"/>
  <c r="AF217" i="1"/>
  <c r="CK216" i="1"/>
  <c r="CM216" i="1" s="1"/>
  <c r="CC216" i="1"/>
  <c r="CE216" i="1" s="1"/>
  <c r="CG216" i="1" s="1"/>
  <c r="DC216" i="1" s="1"/>
  <c r="BP216" i="1"/>
  <c r="AF216" i="1"/>
  <c r="CN215" i="1"/>
  <c r="CK215" i="1"/>
  <c r="CM215" i="1" s="1"/>
  <c r="CO215" i="1" s="1"/>
  <c r="DD215" i="1" s="1"/>
  <c r="CG215" i="1"/>
  <c r="DC215" i="1" s="1"/>
  <c r="CE215" i="1"/>
  <c r="CF215" i="1" s="1"/>
  <c r="CC215" i="1"/>
  <c r="BP215" i="1"/>
  <c r="AF215" i="1"/>
  <c r="CM214" i="1"/>
  <c r="CK214" i="1"/>
  <c r="CG214" i="1"/>
  <c r="DC214" i="1" s="1"/>
  <c r="CF214" i="1"/>
  <c r="CC214" i="1"/>
  <c r="CE214" i="1" s="1"/>
  <c r="BP214" i="1"/>
  <c r="AF214" i="1"/>
  <c r="CK213" i="1"/>
  <c r="CM213" i="1" s="1"/>
  <c r="CN213" i="1" s="1"/>
  <c r="CE213" i="1"/>
  <c r="CG213" i="1" s="1"/>
  <c r="DC213" i="1" s="1"/>
  <c r="CC213" i="1"/>
  <c r="BP213" i="1"/>
  <c r="AF213" i="1"/>
  <c r="CO212" i="1"/>
  <c r="DD212" i="1" s="1"/>
  <c r="CK212" i="1"/>
  <c r="CM212" i="1" s="1"/>
  <c r="CN212" i="1" s="1"/>
  <c r="CC212" i="1"/>
  <c r="CE212" i="1" s="1"/>
  <c r="BP212" i="1"/>
  <c r="AF212" i="1"/>
  <c r="CN211" i="1"/>
  <c r="CM211" i="1"/>
  <c r="CO211" i="1" s="1"/>
  <c r="DD211" i="1" s="1"/>
  <c r="CK211" i="1"/>
  <c r="CF211" i="1"/>
  <c r="CC211" i="1"/>
  <c r="CE211" i="1" s="1"/>
  <c r="CG211" i="1" s="1"/>
  <c r="DC211" i="1" s="1"/>
  <c r="BP211" i="1"/>
  <c r="AF211" i="1"/>
  <c r="CK210" i="1"/>
  <c r="CM210" i="1" s="1"/>
  <c r="CE210" i="1"/>
  <c r="CC210" i="1"/>
  <c r="BP210" i="1"/>
  <c r="AF210" i="1"/>
  <c r="CK209" i="1"/>
  <c r="CM209" i="1" s="1"/>
  <c r="CC209" i="1"/>
  <c r="CE209" i="1" s="1"/>
  <c r="CF209" i="1" s="1"/>
  <c r="BP209" i="1"/>
  <c r="AF209" i="1"/>
  <c r="CK208" i="1"/>
  <c r="CM208" i="1" s="1"/>
  <c r="CO208" i="1" s="1"/>
  <c r="DD208" i="1" s="1"/>
  <c r="CG208" i="1"/>
  <c r="DC208" i="1" s="1"/>
  <c r="CF208" i="1"/>
  <c r="CC208" i="1"/>
  <c r="CE208" i="1" s="1"/>
  <c r="BP208" i="1"/>
  <c r="AF208" i="1"/>
  <c r="CM207" i="1"/>
  <c r="CN207" i="1" s="1"/>
  <c r="CK207" i="1"/>
  <c r="CE207" i="1"/>
  <c r="CG207" i="1" s="1"/>
  <c r="DC207" i="1" s="1"/>
  <c r="CC207" i="1"/>
  <c r="BP207" i="1"/>
  <c r="AF207" i="1"/>
  <c r="CO206" i="1"/>
  <c r="DD206" i="1" s="1"/>
  <c r="CN206" i="1"/>
  <c r="CK206" i="1"/>
  <c r="CM206" i="1" s="1"/>
  <c r="CE206" i="1"/>
  <c r="CG206" i="1" s="1"/>
  <c r="DC206" i="1" s="1"/>
  <c r="CC206" i="1"/>
  <c r="BP206" i="1"/>
  <c r="AF206" i="1"/>
  <c r="CM205" i="1"/>
  <c r="CO205" i="1" s="1"/>
  <c r="DD205" i="1" s="1"/>
  <c r="CK205" i="1"/>
  <c r="CE205" i="1"/>
  <c r="CF205" i="1" s="1"/>
  <c r="CC205" i="1"/>
  <c r="BP205" i="1"/>
  <c r="AF205" i="1"/>
  <c r="CM204" i="1"/>
  <c r="CN204" i="1" s="1"/>
  <c r="CK204" i="1"/>
  <c r="CF204" i="1"/>
  <c r="CC204" i="1"/>
  <c r="CE204" i="1" s="1"/>
  <c r="CG204" i="1" s="1"/>
  <c r="DC204" i="1" s="1"/>
  <c r="BP204" i="1"/>
  <c r="AF204" i="1"/>
  <c r="CK203" i="1"/>
  <c r="CM203" i="1" s="1"/>
  <c r="CO203" i="1" s="1"/>
  <c r="DD203" i="1" s="1"/>
  <c r="CE203" i="1"/>
  <c r="CF203" i="1" s="1"/>
  <c r="CC203" i="1"/>
  <c r="BP203" i="1"/>
  <c r="AF203" i="1"/>
  <c r="CM202" i="1"/>
  <c r="CK202" i="1"/>
  <c r="CG202" i="1"/>
  <c r="DC202" i="1" s="1"/>
  <c r="CF202" i="1"/>
  <c r="CC202" i="1"/>
  <c r="CE202" i="1" s="1"/>
  <c r="BP202" i="1"/>
  <c r="AF202" i="1"/>
  <c r="CO201" i="1"/>
  <c r="DD201" i="1" s="1"/>
  <c r="CK201" i="1"/>
  <c r="CM201" i="1" s="1"/>
  <c r="CN201" i="1" s="1"/>
  <c r="CF201" i="1"/>
  <c r="CE201" i="1"/>
  <c r="CG201" i="1" s="1"/>
  <c r="DC201" i="1" s="1"/>
  <c r="CC201" i="1"/>
  <c r="BP201" i="1"/>
  <c r="AF201" i="1"/>
  <c r="CO200" i="1"/>
  <c r="DD200" i="1" s="1"/>
  <c r="CN200" i="1"/>
  <c r="CK200" i="1"/>
  <c r="CM200" i="1" s="1"/>
  <c r="CE200" i="1"/>
  <c r="CF200" i="1" s="1"/>
  <c r="CC200" i="1"/>
  <c r="BP200" i="1"/>
  <c r="AF200" i="1"/>
  <c r="CO199" i="1"/>
  <c r="DD199" i="1" s="1"/>
  <c r="CM199" i="1"/>
  <c r="CN199" i="1" s="1"/>
  <c r="CK199" i="1"/>
  <c r="CC199" i="1"/>
  <c r="CE199" i="1" s="1"/>
  <c r="CG199" i="1" s="1"/>
  <c r="DC199" i="1" s="1"/>
  <c r="BP199" i="1"/>
  <c r="AF199" i="1"/>
  <c r="DD198" i="1"/>
  <c r="CO198" i="1"/>
  <c r="CN198" i="1"/>
  <c r="CM198" i="1"/>
  <c r="CK198" i="1"/>
  <c r="CC198" i="1"/>
  <c r="CE198" i="1" s="1"/>
  <c r="CG198" i="1" s="1"/>
  <c r="DC198" i="1" s="1"/>
  <c r="BP198" i="1"/>
  <c r="AF198" i="1"/>
  <c r="CM197" i="1"/>
  <c r="CO197" i="1" s="1"/>
  <c r="DD197" i="1" s="1"/>
  <c r="CK197" i="1"/>
  <c r="CF197" i="1"/>
  <c r="CC197" i="1"/>
  <c r="CE197" i="1" s="1"/>
  <c r="CG197" i="1" s="1"/>
  <c r="DC197" i="1" s="1"/>
  <c r="BP197" i="1"/>
  <c r="AF197" i="1"/>
  <c r="CM196" i="1"/>
  <c r="CO196" i="1" s="1"/>
  <c r="DD196" i="1" s="1"/>
  <c r="CK196" i="1"/>
  <c r="CC196" i="1"/>
  <c r="CE196" i="1" s="1"/>
  <c r="CG196" i="1" s="1"/>
  <c r="DC196" i="1" s="1"/>
  <c r="BP196" i="1"/>
  <c r="AF196" i="1"/>
  <c r="CO195" i="1"/>
  <c r="DD195" i="1" s="1"/>
  <c r="CM195" i="1"/>
  <c r="CN195" i="1" s="1"/>
  <c r="CK195" i="1"/>
  <c r="CC195" i="1"/>
  <c r="CE195" i="1" s="1"/>
  <c r="CG195" i="1" s="1"/>
  <c r="DC195" i="1" s="1"/>
  <c r="BP195" i="1"/>
  <c r="AF195" i="1"/>
  <c r="CN194" i="1"/>
  <c r="CM194" i="1"/>
  <c r="CO194" i="1" s="1"/>
  <c r="DD194" i="1" s="1"/>
  <c r="CK194" i="1"/>
  <c r="CC194" i="1"/>
  <c r="CE194" i="1" s="1"/>
  <c r="CG194" i="1" s="1"/>
  <c r="DC194" i="1" s="1"/>
  <c r="BP194" i="1"/>
  <c r="AF194" i="1"/>
  <c r="CM193" i="1"/>
  <c r="CO193" i="1" s="1"/>
  <c r="DD193" i="1" s="1"/>
  <c r="CK193" i="1"/>
  <c r="CF193" i="1"/>
  <c r="CC193" i="1"/>
  <c r="CE193" i="1" s="1"/>
  <c r="CG193" i="1" s="1"/>
  <c r="DC193" i="1" s="1"/>
  <c r="BP193" i="1"/>
  <c r="AF193" i="1"/>
  <c r="CM192" i="1"/>
  <c r="CO192" i="1" s="1"/>
  <c r="DD192" i="1" s="1"/>
  <c r="CK192" i="1"/>
  <c r="CC192" i="1"/>
  <c r="CE192" i="1" s="1"/>
  <c r="CG192" i="1" s="1"/>
  <c r="DC192" i="1" s="1"/>
  <c r="BP192" i="1"/>
  <c r="AF192" i="1"/>
  <c r="CM191" i="1"/>
  <c r="CO191" i="1" s="1"/>
  <c r="DD191" i="1" s="1"/>
  <c r="CK191" i="1"/>
  <c r="CC191" i="1"/>
  <c r="CE191" i="1" s="1"/>
  <c r="CG191" i="1" s="1"/>
  <c r="DC191" i="1" s="1"/>
  <c r="BP191" i="1"/>
  <c r="AF191" i="1"/>
  <c r="CN190" i="1"/>
  <c r="CM190" i="1"/>
  <c r="CO190" i="1" s="1"/>
  <c r="DD190" i="1" s="1"/>
  <c r="CK190" i="1"/>
  <c r="CC190" i="1"/>
  <c r="CE190" i="1" s="1"/>
  <c r="CG190" i="1" s="1"/>
  <c r="DC190" i="1" s="1"/>
  <c r="BP190" i="1"/>
  <c r="AF190" i="1"/>
  <c r="CM189" i="1"/>
  <c r="CO189" i="1" s="1"/>
  <c r="DD189" i="1" s="1"/>
  <c r="CK189" i="1"/>
  <c r="CC189" i="1"/>
  <c r="CE189" i="1" s="1"/>
  <c r="CG189" i="1" s="1"/>
  <c r="DC189" i="1" s="1"/>
  <c r="BP189" i="1"/>
  <c r="AF189" i="1"/>
  <c r="CM188" i="1"/>
  <c r="CO188" i="1" s="1"/>
  <c r="DD188" i="1" s="1"/>
  <c r="CK188" i="1"/>
  <c r="CC188" i="1"/>
  <c r="CE188" i="1" s="1"/>
  <c r="CG188" i="1" s="1"/>
  <c r="DC188" i="1" s="1"/>
  <c r="BP188" i="1"/>
  <c r="AF188" i="1"/>
  <c r="CM187" i="1"/>
  <c r="CO187" i="1" s="1"/>
  <c r="DD187" i="1" s="1"/>
  <c r="CK187" i="1"/>
  <c r="CC187" i="1"/>
  <c r="CE187" i="1" s="1"/>
  <c r="CG187" i="1" s="1"/>
  <c r="DC187" i="1" s="1"/>
  <c r="BP187" i="1"/>
  <c r="AF187" i="1"/>
  <c r="CM186" i="1"/>
  <c r="CO186" i="1" s="1"/>
  <c r="DD186" i="1" s="1"/>
  <c r="CK186" i="1"/>
  <c r="CC186" i="1"/>
  <c r="CE186" i="1" s="1"/>
  <c r="CG186" i="1" s="1"/>
  <c r="DC186" i="1" s="1"/>
  <c r="BP186" i="1"/>
  <c r="AF186" i="1"/>
  <c r="CM185" i="1"/>
  <c r="CO185" i="1" s="1"/>
  <c r="DD185" i="1" s="1"/>
  <c r="CK185" i="1"/>
  <c r="CC185" i="1"/>
  <c r="CE185" i="1" s="1"/>
  <c r="CG185" i="1" s="1"/>
  <c r="DC185" i="1" s="1"/>
  <c r="BP185" i="1"/>
  <c r="AF185" i="1"/>
  <c r="CM184" i="1"/>
  <c r="CO184" i="1" s="1"/>
  <c r="DD184" i="1" s="1"/>
  <c r="CK184" i="1"/>
  <c r="CC184" i="1"/>
  <c r="CE184" i="1" s="1"/>
  <c r="CG184" i="1" s="1"/>
  <c r="DC184" i="1" s="1"/>
  <c r="BP184" i="1"/>
  <c r="AF184" i="1"/>
  <c r="CM183" i="1"/>
  <c r="CO183" i="1" s="1"/>
  <c r="DD183" i="1" s="1"/>
  <c r="CK183" i="1"/>
  <c r="CG183" i="1"/>
  <c r="DC183" i="1" s="1"/>
  <c r="CF183" i="1"/>
  <c r="CC183" i="1"/>
  <c r="CE183" i="1" s="1"/>
  <c r="BP183" i="1"/>
  <c r="AF183" i="1"/>
  <c r="CM182" i="1"/>
  <c r="CO182" i="1" s="1"/>
  <c r="DD182" i="1" s="1"/>
  <c r="CK182" i="1"/>
  <c r="CG182" i="1"/>
  <c r="DC182" i="1" s="1"/>
  <c r="CF182" i="1"/>
  <c r="CC182" i="1"/>
  <c r="CE182" i="1" s="1"/>
  <c r="BP182" i="1"/>
  <c r="AF182" i="1"/>
  <c r="CO181" i="1"/>
  <c r="DD181" i="1" s="1"/>
  <c r="CM181" i="1"/>
  <c r="CN181" i="1" s="1"/>
  <c r="CK181" i="1"/>
  <c r="CC181" i="1"/>
  <c r="CE181" i="1" s="1"/>
  <c r="CG181" i="1" s="1"/>
  <c r="DC181" i="1" s="1"/>
  <c r="BP181" i="1"/>
  <c r="AF181" i="1"/>
  <c r="CM180" i="1"/>
  <c r="CO180" i="1" s="1"/>
  <c r="DD180" i="1" s="1"/>
  <c r="CK180" i="1"/>
  <c r="CC180" i="1"/>
  <c r="CE180" i="1" s="1"/>
  <c r="CG180" i="1" s="1"/>
  <c r="DC180" i="1" s="1"/>
  <c r="BP180" i="1"/>
  <c r="AF180" i="1"/>
  <c r="DD179" i="1"/>
  <c r="CO179" i="1"/>
  <c r="CN179" i="1"/>
  <c r="CM179" i="1"/>
  <c r="CK179" i="1"/>
  <c r="CG179" i="1"/>
  <c r="DC179" i="1" s="1"/>
  <c r="CC179" i="1"/>
  <c r="CE179" i="1" s="1"/>
  <c r="CF179" i="1" s="1"/>
  <c r="BP179" i="1"/>
  <c r="AF179" i="1"/>
  <c r="CO178" i="1"/>
  <c r="DD178" i="1" s="1"/>
  <c r="CN178" i="1"/>
  <c r="CM178" i="1"/>
  <c r="CK178" i="1"/>
  <c r="CC178" i="1"/>
  <c r="CE178" i="1" s="1"/>
  <c r="CG178" i="1" s="1"/>
  <c r="DC178" i="1" s="1"/>
  <c r="BP178" i="1"/>
  <c r="AF178" i="1"/>
  <c r="CM177" i="1"/>
  <c r="CO177" i="1" s="1"/>
  <c r="DD177" i="1" s="1"/>
  <c r="CK177" i="1"/>
  <c r="CG177" i="1"/>
  <c r="DC177" i="1" s="1"/>
  <c r="CF177" i="1"/>
  <c r="CC177" i="1"/>
  <c r="CE177" i="1" s="1"/>
  <c r="BP177" i="1"/>
  <c r="AF177" i="1"/>
  <c r="CM176" i="1"/>
  <c r="CO176" i="1" s="1"/>
  <c r="DD176" i="1" s="1"/>
  <c r="CK176" i="1"/>
  <c r="CG176" i="1"/>
  <c r="DC176" i="1" s="1"/>
  <c r="CF176" i="1"/>
  <c r="CC176" i="1"/>
  <c r="CE176" i="1" s="1"/>
  <c r="BP176" i="1"/>
  <c r="AF176" i="1"/>
  <c r="CO175" i="1"/>
  <c r="DD175" i="1" s="1"/>
  <c r="CM175" i="1"/>
  <c r="CN175" i="1" s="1"/>
  <c r="CK175" i="1"/>
  <c r="CC175" i="1"/>
  <c r="CE175" i="1" s="1"/>
  <c r="CG175" i="1" s="1"/>
  <c r="DC175" i="1" s="1"/>
  <c r="BP175" i="1"/>
  <c r="AF175" i="1"/>
  <c r="CM174" i="1"/>
  <c r="CO174" i="1" s="1"/>
  <c r="DD174" i="1" s="1"/>
  <c r="CK174" i="1"/>
  <c r="CC174" i="1"/>
  <c r="CE174" i="1" s="1"/>
  <c r="CG174" i="1" s="1"/>
  <c r="DC174" i="1" s="1"/>
  <c r="BP174" i="1"/>
  <c r="AF174" i="1"/>
  <c r="DD173" i="1"/>
  <c r="CO173" i="1"/>
  <c r="CN173" i="1"/>
  <c r="CM173" i="1"/>
  <c r="CK173" i="1"/>
  <c r="CG173" i="1"/>
  <c r="DC173" i="1" s="1"/>
  <c r="CC173" i="1"/>
  <c r="CE173" i="1" s="1"/>
  <c r="CF173" i="1" s="1"/>
  <c r="BP173" i="1"/>
  <c r="AF173" i="1"/>
  <c r="CO172" i="1"/>
  <c r="DD172" i="1" s="1"/>
  <c r="CN172" i="1"/>
  <c r="CM172" i="1"/>
  <c r="CK172" i="1"/>
  <c r="CC172" i="1"/>
  <c r="CE172" i="1" s="1"/>
  <c r="CG172" i="1" s="1"/>
  <c r="DC172" i="1" s="1"/>
  <c r="BP172" i="1"/>
  <c r="AF172" i="1"/>
  <c r="CM171" i="1"/>
  <c r="CO171" i="1" s="1"/>
  <c r="DD171" i="1" s="1"/>
  <c r="CK171" i="1"/>
  <c r="CG171" i="1"/>
  <c r="DC171" i="1" s="1"/>
  <c r="CF171" i="1"/>
  <c r="CC171" i="1"/>
  <c r="CE171" i="1" s="1"/>
  <c r="BP171" i="1"/>
  <c r="AF171" i="1"/>
  <c r="CM170" i="1"/>
  <c r="CO170" i="1" s="1"/>
  <c r="DD170" i="1" s="1"/>
  <c r="CK170" i="1"/>
  <c r="CG170" i="1"/>
  <c r="DC170" i="1" s="1"/>
  <c r="CF170" i="1"/>
  <c r="CC170" i="1"/>
  <c r="CE170" i="1" s="1"/>
  <c r="BP170" i="1"/>
  <c r="AF170" i="1"/>
  <c r="CO169" i="1"/>
  <c r="DD169" i="1" s="1"/>
  <c r="CM169" i="1"/>
  <c r="CN169" i="1" s="1"/>
  <c r="CK169" i="1"/>
  <c r="CC169" i="1"/>
  <c r="CE169" i="1" s="1"/>
  <c r="CG169" i="1" s="1"/>
  <c r="DC169" i="1" s="1"/>
  <c r="BP169" i="1"/>
  <c r="AF169" i="1"/>
  <c r="CM168" i="1"/>
  <c r="CO168" i="1" s="1"/>
  <c r="DD168" i="1" s="1"/>
  <c r="CK168" i="1"/>
  <c r="CC168" i="1"/>
  <c r="CE168" i="1" s="1"/>
  <c r="CG168" i="1" s="1"/>
  <c r="DC168" i="1" s="1"/>
  <c r="BP168" i="1"/>
  <c r="AF168" i="1"/>
  <c r="CK167" i="1"/>
  <c r="CM167" i="1" s="1"/>
  <c r="CG167" i="1"/>
  <c r="DC167" i="1" s="1"/>
  <c r="CC167" i="1"/>
  <c r="CE167" i="1" s="1"/>
  <c r="CF167" i="1" s="1"/>
  <c r="BP167" i="1"/>
  <c r="AF167" i="1"/>
  <c r="CK166" i="1"/>
  <c r="CM166" i="1" s="1"/>
  <c r="CC166" i="1"/>
  <c r="CE166" i="1" s="1"/>
  <c r="CG166" i="1" s="1"/>
  <c r="DC166" i="1" s="1"/>
  <c r="BP166" i="1"/>
  <c r="AF166" i="1"/>
  <c r="CM165" i="1"/>
  <c r="CO165" i="1" s="1"/>
  <c r="DD165" i="1" s="1"/>
  <c r="CK165" i="1"/>
  <c r="CG165" i="1"/>
  <c r="DC165" i="1" s="1"/>
  <c r="CF165" i="1"/>
  <c r="CC165" i="1"/>
  <c r="CE165" i="1" s="1"/>
  <c r="BP165" i="1"/>
  <c r="AF165" i="1"/>
  <c r="CM164" i="1"/>
  <c r="CO164" i="1" s="1"/>
  <c r="DD164" i="1" s="1"/>
  <c r="CK164" i="1"/>
  <c r="CG164" i="1"/>
  <c r="DC164" i="1" s="1"/>
  <c r="CF164" i="1"/>
  <c r="CC164" i="1"/>
  <c r="CE164" i="1" s="1"/>
  <c r="BP164" i="1"/>
  <c r="AF164" i="1"/>
  <c r="CO163" i="1"/>
  <c r="DD163" i="1" s="1"/>
  <c r="CM163" i="1"/>
  <c r="CN163" i="1" s="1"/>
  <c r="CK163" i="1"/>
  <c r="CC163" i="1"/>
  <c r="CE163" i="1" s="1"/>
  <c r="CG163" i="1" s="1"/>
  <c r="DC163" i="1" s="1"/>
  <c r="BP163" i="1"/>
  <c r="AF163" i="1"/>
  <c r="CM162" i="1"/>
  <c r="CO162" i="1" s="1"/>
  <c r="DD162" i="1" s="1"/>
  <c r="CK162" i="1"/>
  <c r="CC162" i="1"/>
  <c r="CE162" i="1" s="1"/>
  <c r="CG162" i="1" s="1"/>
  <c r="DC162" i="1" s="1"/>
  <c r="BP162" i="1"/>
  <c r="AF162" i="1"/>
  <c r="CK161" i="1"/>
  <c r="CM161" i="1" s="1"/>
  <c r="CG161" i="1"/>
  <c r="DC161" i="1" s="1"/>
  <c r="CC161" i="1"/>
  <c r="CE161" i="1" s="1"/>
  <c r="CF161" i="1" s="1"/>
  <c r="BP161" i="1"/>
  <c r="AF161" i="1"/>
  <c r="CK160" i="1"/>
  <c r="CM160" i="1" s="1"/>
  <c r="CC160" i="1"/>
  <c r="CE160" i="1" s="1"/>
  <c r="CG160" i="1" s="1"/>
  <c r="DC160" i="1" s="1"/>
  <c r="BP160" i="1"/>
  <c r="AF160" i="1"/>
  <c r="CM159" i="1"/>
  <c r="CO159" i="1" s="1"/>
  <c r="DD159" i="1" s="1"/>
  <c r="CK159" i="1"/>
  <c r="CG159" i="1"/>
  <c r="DC159" i="1" s="1"/>
  <c r="CF159" i="1"/>
  <c r="CC159" i="1"/>
  <c r="CE159" i="1" s="1"/>
  <c r="BP159" i="1"/>
  <c r="AF159" i="1"/>
  <c r="CM158" i="1"/>
  <c r="CO158" i="1" s="1"/>
  <c r="DD158" i="1" s="1"/>
  <c r="CK158" i="1"/>
  <c r="CG158" i="1"/>
  <c r="DC158" i="1" s="1"/>
  <c r="CF158" i="1"/>
  <c r="CC158" i="1"/>
  <c r="CE158" i="1" s="1"/>
  <c r="BP158" i="1"/>
  <c r="AF158" i="1"/>
  <c r="CO157" i="1"/>
  <c r="DD157" i="1" s="1"/>
  <c r="CM157" i="1"/>
  <c r="CN157" i="1" s="1"/>
  <c r="CK157" i="1"/>
  <c r="CC157" i="1"/>
  <c r="CE157" i="1" s="1"/>
  <c r="CG157" i="1" s="1"/>
  <c r="DC157" i="1" s="1"/>
  <c r="BP157" i="1"/>
  <c r="AF157" i="1"/>
  <c r="CM156" i="1"/>
  <c r="CO156" i="1" s="1"/>
  <c r="DD156" i="1" s="1"/>
  <c r="CK156" i="1"/>
  <c r="CC156" i="1"/>
  <c r="CE156" i="1" s="1"/>
  <c r="CG156" i="1" s="1"/>
  <c r="DC156" i="1" s="1"/>
  <c r="BP156" i="1"/>
  <c r="AF156" i="1"/>
  <c r="CK155" i="1"/>
  <c r="CM155" i="1" s="1"/>
  <c r="CG155" i="1"/>
  <c r="DC155" i="1" s="1"/>
  <c r="CC155" i="1"/>
  <c r="CE155" i="1" s="1"/>
  <c r="CF155" i="1" s="1"/>
  <c r="BP155" i="1"/>
  <c r="AF155" i="1"/>
  <c r="CK154" i="1"/>
  <c r="CM154" i="1" s="1"/>
  <c r="CC154" i="1"/>
  <c r="CE154" i="1" s="1"/>
  <c r="CG154" i="1" s="1"/>
  <c r="DC154" i="1" s="1"/>
  <c r="BP154" i="1"/>
  <c r="AF154" i="1"/>
  <c r="CM153" i="1"/>
  <c r="CO153" i="1" s="1"/>
  <c r="DD153" i="1" s="1"/>
  <c r="CK153" i="1"/>
  <c r="CG153" i="1"/>
  <c r="DC153" i="1" s="1"/>
  <c r="CF153" i="1"/>
  <c r="CC153" i="1"/>
  <c r="CE153" i="1" s="1"/>
  <c r="BP153" i="1"/>
  <c r="AF153" i="1"/>
  <c r="CM152" i="1"/>
  <c r="CO152" i="1" s="1"/>
  <c r="DD152" i="1" s="1"/>
  <c r="CK152" i="1"/>
  <c r="CG152" i="1"/>
  <c r="DC152" i="1" s="1"/>
  <c r="CF152" i="1"/>
  <c r="CC152" i="1"/>
  <c r="CE152" i="1" s="1"/>
  <c r="BP152" i="1"/>
  <c r="AF152" i="1"/>
  <c r="CO151" i="1"/>
  <c r="DD151" i="1" s="1"/>
  <c r="CM151" i="1"/>
  <c r="CN151" i="1" s="1"/>
  <c r="CK151" i="1"/>
  <c r="CC151" i="1"/>
  <c r="CE151" i="1" s="1"/>
  <c r="CG151" i="1" s="1"/>
  <c r="DC151" i="1" s="1"/>
  <c r="BP151" i="1"/>
  <c r="AF151" i="1"/>
  <c r="CM150" i="1"/>
  <c r="CO150" i="1" s="1"/>
  <c r="DD150" i="1" s="1"/>
  <c r="CK150" i="1"/>
  <c r="CC150" i="1"/>
  <c r="CE150" i="1" s="1"/>
  <c r="CG150" i="1" s="1"/>
  <c r="DC150" i="1" s="1"/>
  <c r="BP150" i="1"/>
  <c r="AF150" i="1"/>
  <c r="CK149" i="1"/>
  <c r="CM149" i="1" s="1"/>
  <c r="CG149" i="1"/>
  <c r="DC149" i="1" s="1"/>
  <c r="CC149" i="1"/>
  <c r="CE149" i="1" s="1"/>
  <c r="CF149" i="1" s="1"/>
  <c r="BP149" i="1"/>
  <c r="AF149" i="1"/>
  <c r="CK148" i="1"/>
  <c r="CM148" i="1" s="1"/>
  <c r="CC148" i="1"/>
  <c r="CE148" i="1" s="1"/>
  <c r="CG148" i="1" s="1"/>
  <c r="DC148" i="1" s="1"/>
  <c r="BP148" i="1"/>
  <c r="AF148" i="1"/>
  <c r="CM147" i="1"/>
  <c r="CO147" i="1" s="1"/>
  <c r="DD147" i="1" s="1"/>
  <c r="CK147" i="1"/>
  <c r="CG147" i="1"/>
  <c r="DC147" i="1" s="1"/>
  <c r="CF147" i="1"/>
  <c r="CC147" i="1"/>
  <c r="CE147" i="1" s="1"/>
  <c r="BP147" i="1"/>
  <c r="AF147" i="1"/>
  <c r="CM146" i="1"/>
  <c r="CO146" i="1" s="1"/>
  <c r="DD146" i="1" s="1"/>
  <c r="CK146" i="1"/>
  <c r="CG146" i="1"/>
  <c r="DC146" i="1" s="1"/>
  <c r="CF146" i="1"/>
  <c r="CC146" i="1"/>
  <c r="CE146" i="1" s="1"/>
  <c r="BP146" i="1"/>
  <c r="AF146" i="1"/>
  <c r="CO145" i="1"/>
  <c r="DD145" i="1" s="1"/>
  <c r="CM145" i="1"/>
  <c r="CN145" i="1" s="1"/>
  <c r="CK145" i="1"/>
  <c r="CC145" i="1"/>
  <c r="CE145" i="1" s="1"/>
  <c r="CG145" i="1" s="1"/>
  <c r="DC145" i="1" s="1"/>
  <c r="BP145" i="1"/>
  <c r="AF145" i="1"/>
  <c r="CM144" i="1"/>
  <c r="CO144" i="1" s="1"/>
  <c r="DD144" i="1" s="1"/>
  <c r="CK144" i="1"/>
  <c r="CC144" i="1"/>
  <c r="CE144" i="1" s="1"/>
  <c r="CG144" i="1" s="1"/>
  <c r="DC144" i="1" s="1"/>
  <c r="BP144" i="1"/>
  <c r="AF144" i="1"/>
  <c r="CK143" i="1"/>
  <c r="CM143" i="1" s="1"/>
  <c r="CG143" i="1"/>
  <c r="DC143" i="1" s="1"/>
  <c r="CC143" i="1"/>
  <c r="CE143" i="1" s="1"/>
  <c r="CF143" i="1" s="1"/>
  <c r="BP143" i="1"/>
  <c r="AF143" i="1"/>
  <c r="CK142" i="1"/>
  <c r="CM142" i="1" s="1"/>
  <c r="CC142" i="1"/>
  <c r="CE142" i="1" s="1"/>
  <c r="CG142" i="1" s="1"/>
  <c r="DC142" i="1" s="1"/>
  <c r="BP142" i="1"/>
  <c r="AF142" i="1"/>
  <c r="CM141" i="1"/>
  <c r="CO141" i="1" s="1"/>
  <c r="DD141" i="1" s="1"/>
  <c r="CK141" i="1"/>
  <c r="CG141" i="1"/>
  <c r="DC141" i="1" s="1"/>
  <c r="CF141" i="1"/>
  <c r="CC141" i="1"/>
  <c r="CE141" i="1" s="1"/>
  <c r="BP141" i="1"/>
  <c r="AF141" i="1"/>
  <c r="CM140" i="1"/>
  <c r="CO140" i="1" s="1"/>
  <c r="DD140" i="1" s="1"/>
  <c r="CK140" i="1"/>
  <c r="CG140" i="1"/>
  <c r="DC140" i="1" s="1"/>
  <c r="CF140" i="1"/>
  <c r="CC140" i="1"/>
  <c r="CE140" i="1" s="1"/>
  <c r="BP140" i="1"/>
  <c r="AF140" i="1"/>
  <c r="CO139" i="1"/>
  <c r="DD139" i="1" s="1"/>
  <c r="CM139" i="1"/>
  <c r="CN139" i="1" s="1"/>
  <c r="CK139" i="1"/>
  <c r="CC139" i="1"/>
  <c r="CE139" i="1" s="1"/>
  <c r="CG139" i="1" s="1"/>
  <c r="DC139" i="1" s="1"/>
  <c r="BP139" i="1"/>
  <c r="AF139" i="1"/>
  <c r="CM138" i="1"/>
  <c r="CO138" i="1" s="1"/>
  <c r="DD138" i="1" s="1"/>
  <c r="CK138" i="1"/>
  <c r="CC138" i="1"/>
  <c r="CE138" i="1" s="1"/>
  <c r="CG138" i="1" s="1"/>
  <c r="DC138" i="1" s="1"/>
  <c r="BP138" i="1"/>
  <c r="AF138" i="1"/>
  <c r="CK137" i="1"/>
  <c r="CM137" i="1" s="1"/>
  <c r="CG137" i="1"/>
  <c r="DC137" i="1" s="1"/>
  <c r="CC137" i="1"/>
  <c r="CE137" i="1" s="1"/>
  <c r="CF137" i="1" s="1"/>
  <c r="BP137" i="1"/>
  <c r="AF137" i="1"/>
  <c r="CK136" i="1"/>
  <c r="CM136" i="1" s="1"/>
  <c r="CC136" i="1"/>
  <c r="CE136" i="1" s="1"/>
  <c r="CG136" i="1" s="1"/>
  <c r="DC136" i="1" s="1"/>
  <c r="BP136" i="1"/>
  <c r="AF136" i="1"/>
  <c r="CM135" i="1"/>
  <c r="CO135" i="1" s="1"/>
  <c r="DD135" i="1" s="1"/>
  <c r="CK135" i="1"/>
  <c r="CG135" i="1"/>
  <c r="DC135" i="1" s="1"/>
  <c r="CF135" i="1"/>
  <c r="CC135" i="1"/>
  <c r="CE135" i="1" s="1"/>
  <c r="BP135" i="1"/>
  <c r="AF135" i="1"/>
  <c r="CM134" i="1"/>
  <c r="CO134" i="1" s="1"/>
  <c r="DD134" i="1" s="1"/>
  <c r="CK134" i="1"/>
  <c r="CG134" i="1"/>
  <c r="DC134" i="1" s="1"/>
  <c r="CF134" i="1"/>
  <c r="CC134" i="1"/>
  <c r="CE134" i="1" s="1"/>
  <c r="BP134" i="1"/>
  <c r="AF134" i="1"/>
  <c r="CO133" i="1"/>
  <c r="DD133" i="1" s="1"/>
  <c r="CM133" i="1"/>
  <c r="CN133" i="1" s="1"/>
  <c r="CK133" i="1"/>
  <c r="CC133" i="1"/>
  <c r="CE133" i="1" s="1"/>
  <c r="CG133" i="1" s="1"/>
  <c r="DC133" i="1" s="1"/>
  <c r="BP133" i="1"/>
  <c r="AF133" i="1"/>
  <c r="CM132" i="1"/>
  <c r="CO132" i="1" s="1"/>
  <c r="DD132" i="1" s="1"/>
  <c r="CK132" i="1"/>
  <c r="CC132" i="1"/>
  <c r="CE132" i="1" s="1"/>
  <c r="CG132" i="1" s="1"/>
  <c r="DC132" i="1" s="1"/>
  <c r="BP132" i="1"/>
  <c r="AF132" i="1"/>
  <c r="CK131" i="1"/>
  <c r="CM131" i="1" s="1"/>
  <c r="CG131" i="1"/>
  <c r="DC131" i="1" s="1"/>
  <c r="CC131" i="1"/>
  <c r="CE131" i="1" s="1"/>
  <c r="CF131" i="1" s="1"/>
  <c r="BP131" i="1"/>
  <c r="AF131" i="1"/>
  <c r="CK130" i="1"/>
  <c r="CM130" i="1" s="1"/>
  <c r="CC130" i="1"/>
  <c r="CE130" i="1" s="1"/>
  <c r="CG130" i="1" s="1"/>
  <c r="DC130" i="1" s="1"/>
  <c r="BP130" i="1"/>
  <c r="AF130" i="1"/>
  <c r="CM129" i="1"/>
  <c r="CO129" i="1" s="1"/>
  <c r="DD129" i="1" s="1"/>
  <c r="CK129" i="1"/>
  <c r="CG129" i="1"/>
  <c r="DC129" i="1" s="1"/>
  <c r="CF129" i="1"/>
  <c r="CC129" i="1"/>
  <c r="CE129" i="1" s="1"/>
  <c r="BP129" i="1"/>
  <c r="AF129" i="1"/>
  <c r="CM128" i="1"/>
  <c r="CO128" i="1" s="1"/>
  <c r="DD128" i="1" s="1"/>
  <c r="CK128" i="1"/>
  <c r="CG128" i="1"/>
  <c r="DC128" i="1" s="1"/>
  <c r="CF128" i="1"/>
  <c r="CC128" i="1"/>
  <c r="CE128" i="1" s="1"/>
  <c r="BP128" i="1"/>
  <c r="AF128" i="1"/>
  <c r="CO127" i="1"/>
  <c r="DD127" i="1" s="1"/>
  <c r="CM127" i="1"/>
  <c r="CN127" i="1" s="1"/>
  <c r="CK127" i="1"/>
  <c r="CC127" i="1"/>
  <c r="CE127" i="1" s="1"/>
  <c r="CG127" i="1" s="1"/>
  <c r="DC127" i="1" s="1"/>
  <c r="BP127" i="1"/>
  <c r="AF127" i="1"/>
  <c r="CM126" i="1"/>
  <c r="CO126" i="1" s="1"/>
  <c r="DD126" i="1" s="1"/>
  <c r="CK126" i="1"/>
  <c r="CC126" i="1"/>
  <c r="CE126" i="1" s="1"/>
  <c r="CG126" i="1" s="1"/>
  <c r="DC126" i="1" s="1"/>
  <c r="BP126" i="1"/>
  <c r="AF126" i="1"/>
  <c r="CK125" i="1"/>
  <c r="CM125" i="1" s="1"/>
  <c r="CG125" i="1"/>
  <c r="DC125" i="1" s="1"/>
  <c r="CC125" i="1"/>
  <c r="CE125" i="1" s="1"/>
  <c r="CF125" i="1" s="1"/>
  <c r="BP125" i="1"/>
  <c r="AF125" i="1"/>
  <c r="CK124" i="1"/>
  <c r="CM124" i="1" s="1"/>
  <c r="CC124" i="1"/>
  <c r="CE124" i="1" s="1"/>
  <c r="CG124" i="1" s="1"/>
  <c r="DC124" i="1" s="1"/>
  <c r="BP124" i="1"/>
  <c r="AF124" i="1"/>
  <c r="CM123" i="1"/>
  <c r="CO123" i="1" s="1"/>
  <c r="DD123" i="1" s="1"/>
  <c r="CK123" i="1"/>
  <c r="CG123" i="1"/>
  <c r="DC123" i="1" s="1"/>
  <c r="CF123" i="1"/>
  <c r="CC123" i="1"/>
  <c r="CE123" i="1" s="1"/>
  <c r="BP123" i="1"/>
  <c r="AF123" i="1"/>
  <c r="CM122" i="1"/>
  <c r="CO122" i="1" s="1"/>
  <c r="DD122" i="1" s="1"/>
  <c r="CK122" i="1"/>
  <c r="CG122" i="1"/>
  <c r="DC122" i="1" s="1"/>
  <c r="CC122" i="1"/>
  <c r="CE122" i="1" s="1"/>
  <c r="CF122" i="1" s="1"/>
  <c r="BP122" i="1"/>
  <c r="AF122" i="1"/>
  <c r="CO121" i="1"/>
  <c r="DD121" i="1" s="1"/>
  <c r="CM121" i="1"/>
  <c r="CN121" i="1" s="1"/>
  <c r="CK121" i="1"/>
  <c r="CC121" i="1"/>
  <c r="CE121" i="1" s="1"/>
  <c r="CG121" i="1" s="1"/>
  <c r="DC121" i="1" s="1"/>
  <c r="BP121" i="1"/>
  <c r="AF121" i="1"/>
  <c r="CM120" i="1"/>
  <c r="CO120" i="1" s="1"/>
  <c r="DD120" i="1" s="1"/>
  <c r="CK120" i="1"/>
  <c r="CC120" i="1"/>
  <c r="CE120" i="1" s="1"/>
  <c r="CG120" i="1" s="1"/>
  <c r="DC120" i="1" s="1"/>
  <c r="BP120" i="1"/>
  <c r="AF120" i="1"/>
  <c r="CK119" i="1"/>
  <c r="CM119" i="1" s="1"/>
  <c r="CG119" i="1"/>
  <c r="DC119" i="1" s="1"/>
  <c r="CC119" i="1"/>
  <c r="CE119" i="1" s="1"/>
  <c r="CF119" i="1" s="1"/>
  <c r="BP119" i="1"/>
  <c r="AF119" i="1"/>
  <c r="CK118" i="1"/>
  <c r="CM118" i="1" s="1"/>
  <c r="CC118" i="1"/>
  <c r="CE118" i="1" s="1"/>
  <c r="CG118" i="1" s="1"/>
  <c r="DC118" i="1" s="1"/>
  <c r="BP118" i="1"/>
  <c r="AF118" i="1"/>
  <c r="CM117" i="1"/>
  <c r="CO117" i="1" s="1"/>
  <c r="DD117" i="1" s="1"/>
  <c r="CK117" i="1"/>
  <c r="CG117" i="1"/>
  <c r="DC117" i="1" s="1"/>
  <c r="CF117" i="1"/>
  <c r="CC117" i="1"/>
  <c r="CE117" i="1" s="1"/>
  <c r="BP117" i="1"/>
  <c r="AF117" i="1"/>
  <c r="CM116" i="1"/>
  <c r="CO116" i="1" s="1"/>
  <c r="DD116" i="1" s="1"/>
  <c r="CK116" i="1"/>
  <c r="CG116" i="1"/>
  <c r="DC116" i="1" s="1"/>
  <c r="CC116" i="1"/>
  <c r="CE116" i="1" s="1"/>
  <c r="CF116" i="1" s="1"/>
  <c r="BP116" i="1"/>
  <c r="AF116" i="1"/>
  <c r="CO115" i="1"/>
  <c r="DD115" i="1" s="1"/>
  <c r="CM115" i="1"/>
  <c r="CN115" i="1" s="1"/>
  <c r="CK115" i="1"/>
  <c r="CC115" i="1"/>
  <c r="CE115" i="1" s="1"/>
  <c r="CG115" i="1" s="1"/>
  <c r="DC115" i="1" s="1"/>
  <c r="BP115" i="1"/>
  <c r="AF115" i="1"/>
  <c r="CM114" i="1"/>
  <c r="CO114" i="1" s="1"/>
  <c r="DD114" i="1" s="1"/>
  <c r="CK114" i="1"/>
  <c r="CC114" i="1"/>
  <c r="CE114" i="1" s="1"/>
  <c r="CG114" i="1" s="1"/>
  <c r="DC114" i="1" s="1"/>
  <c r="BP114" i="1"/>
  <c r="AF114" i="1"/>
  <c r="CK113" i="1"/>
  <c r="CM113" i="1" s="1"/>
  <c r="CF113" i="1"/>
  <c r="CC113" i="1"/>
  <c r="CE113" i="1" s="1"/>
  <c r="CG113" i="1" s="1"/>
  <c r="DC113" i="1" s="1"/>
  <c r="BP113" i="1"/>
  <c r="AF113" i="1"/>
  <c r="CK112" i="1"/>
  <c r="CM112" i="1" s="1"/>
  <c r="CG112" i="1"/>
  <c r="DC112" i="1" s="1"/>
  <c r="CC112" i="1"/>
  <c r="CE112" i="1" s="1"/>
  <c r="CF112" i="1" s="1"/>
  <c r="BP112" i="1"/>
  <c r="AF112" i="1"/>
  <c r="CM111" i="1"/>
  <c r="CO111" i="1" s="1"/>
  <c r="DD111" i="1" s="1"/>
  <c r="CK111" i="1"/>
  <c r="CF111" i="1"/>
  <c r="CC111" i="1"/>
  <c r="CE111" i="1" s="1"/>
  <c r="CG111" i="1" s="1"/>
  <c r="DC111" i="1" s="1"/>
  <c r="BP111" i="1"/>
  <c r="AF111" i="1"/>
  <c r="CK110" i="1"/>
  <c r="CM110" i="1" s="1"/>
  <c r="CC110" i="1"/>
  <c r="CE110" i="1" s="1"/>
  <c r="CG110" i="1" s="1"/>
  <c r="DC110" i="1" s="1"/>
  <c r="BP110" i="1"/>
  <c r="AF110" i="1"/>
  <c r="DC109" i="1"/>
  <c r="CK109" i="1"/>
  <c r="CM109" i="1" s="1"/>
  <c r="CG109" i="1"/>
  <c r="CC109" i="1"/>
  <c r="CE109" i="1" s="1"/>
  <c r="CF109" i="1" s="1"/>
  <c r="BP109" i="1"/>
  <c r="AF109" i="1"/>
  <c r="DC108" i="1"/>
  <c r="CM108" i="1"/>
  <c r="CO108" i="1" s="1"/>
  <c r="DD108" i="1" s="1"/>
  <c r="CK108" i="1"/>
  <c r="CG108" i="1"/>
  <c r="CF108" i="1"/>
  <c r="CC108" i="1"/>
  <c r="CE108" i="1" s="1"/>
  <c r="BP108" i="1"/>
  <c r="AF108" i="1"/>
  <c r="CK107" i="1"/>
  <c r="CM107" i="1" s="1"/>
  <c r="CC107" i="1"/>
  <c r="CE107" i="1" s="1"/>
  <c r="CG107" i="1" s="1"/>
  <c r="DC107" i="1" s="1"/>
  <c r="BP107" i="1"/>
  <c r="AF107" i="1"/>
  <c r="CM106" i="1"/>
  <c r="CO106" i="1" s="1"/>
  <c r="DD106" i="1" s="1"/>
  <c r="CK106" i="1"/>
  <c r="CG106" i="1"/>
  <c r="DC106" i="1" s="1"/>
  <c r="CC106" i="1"/>
  <c r="CE106" i="1" s="1"/>
  <c r="CF106" i="1" s="1"/>
  <c r="BP106" i="1"/>
  <c r="AF106" i="1"/>
  <c r="DC105" i="1"/>
  <c r="CK105" i="1"/>
  <c r="CM105" i="1" s="1"/>
  <c r="CG105" i="1"/>
  <c r="CF105" i="1"/>
  <c r="CC105" i="1"/>
  <c r="CE105" i="1" s="1"/>
  <c r="BP105" i="1"/>
  <c r="AF105" i="1"/>
  <c r="CO104" i="1"/>
  <c r="DD104" i="1" s="1"/>
  <c r="CM104" i="1"/>
  <c r="CN104" i="1" s="1"/>
  <c r="CK104" i="1"/>
  <c r="CC104" i="1"/>
  <c r="CE104" i="1" s="1"/>
  <c r="CG104" i="1" s="1"/>
  <c r="DC104" i="1" s="1"/>
  <c r="BP104" i="1"/>
  <c r="AF104" i="1"/>
  <c r="CK103" i="1"/>
  <c r="CM103" i="1" s="1"/>
  <c r="CG103" i="1"/>
  <c r="DC103" i="1" s="1"/>
  <c r="CF103" i="1"/>
  <c r="CC103" i="1"/>
  <c r="CE103" i="1" s="1"/>
  <c r="BP103" i="1"/>
  <c r="AF103" i="1"/>
  <c r="CM102" i="1"/>
  <c r="CO102" i="1" s="1"/>
  <c r="DD102" i="1" s="1"/>
  <c r="CK102" i="1"/>
  <c r="CC102" i="1"/>
  <c r="CE102" i="1" s="1"/>
  <c r="CG102" i="1" s="1"/>
  <c r="DC102" i="1" s="1"/>
  <c r="BP102" i="1"/>
  <c r="AF102" i="1"/>
  <c r="CK101" i="1"/>
  <c r="CM101" i="1" s="1"/>
  <c r="CF101" i="1"/>
  <c r="CC101" i="1"/>
  <c r="CE101" i="1" s="1"/>
  <c r="CG101" i="1" s="1"/>
  <c r="DC101" i="1" s="1"/>
  <c r="BP101" i="1"/>
  <c r="AF101" i="1"/>
  <c r="CK100" i="1"/>
  <c r="CM100" i="1" s="1"/>
  <c r="CG100" i="1"/>
  <c r="DC100" i="1" s="1"/>
  <c r="CC100" i="1"/>
  <c r="CE100" i="1" s="1"/>
  <c r="CF100" i="1" s="1"/>
  <c r="BP100" i="1"/>
  <c r="AF100" i="1"/>
  <c r="CM99" i="1"/>
  <c r="CO99" i="1" s="1"/>
  <c r="DD99" i="1" s="1"/>
  <c r="CK99" i="1"/>
  <c r="CF99" i="1"/>
  <c r="CC99" i="1"/>
  <c r="CE99" i="1" s="1"/>
  <c r="CG99" i="1" s="1"/>
  <c r="DC99" i="1" s="1"/>
  <c r="BP99" i="1"/>
  <c r="AF99" i="1"/>
  <c r="CK98" i="1"/>
  <c r="CM98" i="1" s="1"/>
  <c r="CC98" i="1"/>
  <c r="CE98" i="1" s="1"/>
  <c r="CG98" i="1" s="1"/>
  <c r="DC98" i="1" s="1"/>
  <c r="BP98" i="1"/>
  <c r="AF98" i="1"/>
  <c r="DC97" i="1"/>
  <c r="CK97" i="1"/>
  <c r="CM97" i="1" s="1"/>
  <c r="CG97" i="1"/>
  <c r="CC97" i="1"/>
  <c r="CE97" i="1" s="1"/>
  <c r="CF97" i="1" s="1"/>
  <c r="BP97" i="1"/>
  <c r="AF97" i="1"/>
  <c r="DC96" i="1"/>
  <c r="CM96" i="1"/>
  <c r="CO96" i="1" s="1"/>
  <c r="DD96" i="1" s="1"/>
  <c r="CK96" i="1"/>
  <c r="CG96" i="1"/>
  <c r="CF96" i="1"/>
  <c r="CC96" i="1"/>
  <c r="CE96" i="1" s="1"/>
  <c r="BP96" i="1"/>
  <c r="AF96" i="1"/>
  <c r="CK95" i="1"/>
  <c r="CM95" i="1" s="1"/>
  <c r="CC95" i="1"/>
  <c r="CE95" i="1" s="1"/>
  <c r="CG95" i="1" s="1"/>
  <c r="DC95" i="1" s="1"/>
  <c r="BP95" i="1"/>
  <c r="AF95" i="1"/>
  <c r="CM94" i="1"/>
  <c r="CO94" i="1" s="1"/>
  <c r="DD94" i="1" s="1"/>
  <c r="CK94" i="1"/>
  <c r="CG94" i="1"/>
  <c r="DC94" i="1" s="1"/>
  <c r="CC94" i="1"/>
  <c r="CE94" i="1" s="1"/>
  <c r="CF94" i="1" s="1"/>
  <c r="BP94" i="1"/>
  <c r="AF94" i="1"/>
  <c r="DC93" i="1"/>
  <c r="CK93" i="1"/>
  <c r="CM93" i="1" s="1"/>
  <c r="CG93" i="1"/>
  <c r="CF93" i="1"/>
  <c r="CC93" i="1"/>
  <c r="CE93" i="1" s="1"/>
  <c r="BP93" i="1"/>
  <c r="AF93" i="1"/>
  <c r="CO92" i="1"/>
  <c r="DD92" i="1" s="1"/>
  <c r="CM92" i="1"/>
  <c r="CN92" i="1" s="1"/>
  <c r="CK92" i="1"/>
  <c r="CC92" i="1"/>
  <c r="CE92" i="1" s="1"/>
  <c r="CG92" i="1" s="1"/>
  <c r="DC92" i="1" s="1"/>
  <c r="BP92" i="1"/>
  <c r="AF92" i="1"/>
  <c r="CK91" i="1"/>
  <c r="CM91" i="1" s="1"/>
  <c r="CG91" i="1"/>
  <c r="DC91" i="1" s="1"/>
  <c r="CF91" i="1"/>
  <c r="CC91" i="1"/>
  <c r="CE91" i="1" s="1"/>
  <c r="BP91" i="1"/>
  <c r="AF91" i="1"/>
  <c r="CM90" i="1"/>
  <c r="CO90" i="1" s="1"/>
  <c r="DD90" i="1" s="1"/>
  <c r="CK90" i="1"/>
  <c r="CC90" i="1"/>
  <c r="CE90" i="1" s="1"/>
  <c r="CG90" i="1" s="1"/>
  <c r="DC90" i="1" s="1"/>
  <c r="BP90" i="1"/>
  <c r="AF90" i="1"/>
  <c r="CK89" i="1"/>
  <c r="CM89" i="1" s="1"/>
  <c r="CF89" i="1"/>
  <c r="CC89" i="1"/>
  <c r="CE89" i="1" s="1"/>
  <c r="CG89" i="1" s="1"/>
  <c r="DC89" i="1" s="1"/>
  <c r="BP89" i="1"/>
  <c r="AF89" i="1"/>
  <c r="CK88" i="1"/>
  <c r="CM88" i="1" s="1"/>
  <c r="CG88" i="1"/>
  <c r="DC88" i="1" s="1"/>
  <c r="CC88" i="1"/>
  <c r="CE88" i="1" s="1"/>
  <c r="CF88" i="1" s="1"/>
  <c r="BP88" i="1"/>
  <c r="AF88" i="1"/>
  <c r="DC87" i="1"/>
  <c r="CM87" i="1"/>
  <c r="CO87" i="1" s="1"/>
  <c r="DD87" i="1" s="1"/>
  <c r="CK87" i="1"/>
  <c r="CF87" i="1"/>
  <c r="CC87" i="1"/>
  <c r="CE87" i="1" s="1"/>
  <c r="CG87" i="1" s="1"/>
  <c r="BP87" i="1"/>
  <c r="AF87" i="1"/>
  <c r="CK86" i="1"/>
  <c r="CM86" i="1" s="1"/>
  <c r="CN86" i="1" s="1"/>
  <c r="CC86" i="1"/>
  <c r="CE86" i="1" s="1"/>
  <c r="CG86" i="1" s="1"/>
  <c r="DC86" i="1" s="1"/>
  <c r="BP86" i="1"/>
  <c r="AF86" i="1"/>
  <c r="DC85" i="1"/>
  <c r="CK85" i="1"/>
  <c r="CM85" i="1" s="1"/>
  <c r="CO85" i="1" s="1"/>
  <c r="DD85" i="1" s="1"/>
  <c r="CG85" i="1"/>
  <c r="CC85" i="1"/>
  <c r="CE85" i="1" s="1"/>
  <c r="CF85" i="1" s="1"/>
  <c r="BP85" i="1"/>
  <c r="AF85" i="1"/>
  <c r="CM84" i="1"/>
  <c r="CK84" i="1"/>
  <c r="CC84" i="1"/>
  <c r="CE84" i="1" s="1"/>
  <c r="BP84" i="1"/>
  <c r="AF84" i="1"/>
  <c r="CM83" i="1"/>
  <c r="CK83" i="1"/>
  <c r="CC83" i="1"/>
  <c r="CE83" i="1" s="1"/>
  <c r="BP83" i="1"/>
  <c r="AF83" i="1"/>
  <c r="CM82" i="1"/>
  <c r="CK82" i="1"/>
  <c r="CC82" i="1"/>
  <c r="CE82" i="1" s="1"/>
  <c r="BP82" i="1"/>
  <c r="AF82" i="1"/>
  <c r="CM81" i="1"/>
  <c r="CK81" i="1"/>
  <c r="CC81" i="1"/>
  <c r="CE81" i="1" s="1"/>
  <c r="BP81" i="1"/>
  <c r="AT81" i="1"/>
  <c r="AF81" i="1"/>
  <c r="CK80" i="1"/>
  <c r="CM80" i="1" s="1"/>
  <c r="CO80" i="1" s="1"/>
  <c r="DD80" i="1" s="1"/>
  <c r="CC80" i="1"/>
  <c r="CE80" i="1" s="1"/>
  <c r="BP80" i="1"/>
  <c r="AT80" i="1"/>
  <c r="AF80" i="1"/>
  <c r="CO79" i="1"/>
  <c r="DD79" i="1" s="1"/>
  <c r="CK79" i="1"/>
  <c r="CM79" i="1" s="1"/>
  <c r="CN79" i="1" s="1"/>
  <c r="CE79" i="1"/>
  <c r="CG79" i="1" s="1"/>
  <c r="DC79" i="1" s="1"/>
  <c r="CC79" i="1"/>
  <c r="BP79" i="1"/>
  <c r="AT79" i="1"/>
  <c r="AF79" i="1"/>
  <c r="CM78" i="1"/>
  <c r="CO78" i="1" s="1"/>
  <c r="DD78" i="1" s="1"/>
  <c r="CK78" i="1"/>
  <c r="CC78" i="1"/>
  <c r="CE78" i="1" s="1"/>
  <c r="BP78" i="1"/>
  <c r="AT78" i="1"/>
  <c r="AF78" i="1"/>
  <c r="CK77" i="1"/>
  <c r="CM77" i="1" s="1"/>
  <c r="CG77" i="1"/>
  <c r="DC77" i="1" s="1"/>
  <c r="CE77" i="1"/>
  <c r="CF77" i="1" s="1"/>
  <c r="CC77" i="1"/>
  <c r="BP77" i="1"/>
  <c r="AT77" i="1"/>
  <c r="AF77" i="1"/>
  <c r="CK76" i="1"/>
  <c r="CM76" i="1" s="1"/>
  <c r="CC76" i="1"/>
  <c r="CE76" i="1" s="1"/>
  <c r="BP76" i="1"/>
  <c r="AT76" i="1"/>
  <c r="AF76" i="1"/>
  <c r="CM75" i="1"/>
  <c r="CO75" i="1" s="1"/>
  <c r="DD75" i="1" s="1"/>
  <c r="CK75" i="1"/>
  <c r="CE75" i="1"/>
  <c r="CG75" i="1" s="1"/>
  <c r="DC75" i="1" s="1"/>
  <c r="CC75" i="1"/>
  <c r="BP75" i="1"/>
  <c r="AT75" i="1"/>
  <c r="AF75" i="1"/>
  <c r="CK74" i="1"/>
  <c r="CM74" i="1" s="1"/>
  <c r="CC74" i="1"/>
  <c r="CE74" i="1" s="1"/>
  <c r="BP74" i="1"/>
  <c r="AT74" i="1"/>
  <c r="AF74" i="1"/>
  <c r="CO73" i="1"/>
  <c r="DD73" i="1" s="1"/>
  <c r="CM73" i="1"/>
  <c r="CN73" i="1" s="1"/>
  <c r="CK73" i="1"/>
  <c r="CE73" i="1"/>
  <c r="CC73" i="1"/>
  <c r="BP73" i="1"/>
  <c r="AT73" i="1"/>
  <c r="AF73" i="1"/>
  <c r="CK72" i="1"/>
  <c r="CM72" i="1" s="1"/>
  <c r="CF72" i="1"/>
  <c r="CC72" i="1"/>
  <c r="CE72" i="1" s="1"/>
  <c r="CG72" i="1" s="1"/>
  <c r="DC72" i="1" s="1"/>
  <c r="BP72" i="1"/>
  <c r="AT72" i="1"/>
  <c r="AF72" i="1"/>
  <c r="CM71" i="1"/>
  <c r="CO71" i="1" s="1"/>
  <c r="DD71" i="1" s="1"/>
  <c r="CK71" i="1"/>
  <c r="CG71" i="1"/>
  <c r="DC71" i="1" s="1"/>
  <c r="CC71" i="1"/>
  <c r="CE71" i="1" s="1"/>
  <c r="CF71" i="1" s="1"/>
  <c r="BP71" i="1"/>
  <c r="AT71" i="1"/>
  <c r="AF71" i="1"/>
  <c r="CK70" i="1"/>
  <c r="CM70" i="1" s="1"/>
  <c r="CE70" i="1"/>
  <c r="CG70" i="1" s="1"/>
  <c r="DC70" i="1" s="1"/>
  <c r="CC70" i="1"/>
  <c r="BP70" i="1"/>
  <c r="AT70" i="1"/>
  <c r="AF70" i="1"/>
  <c r="CM69" i="1"/>
  <c r="CK69" i="1"/>
  <c r="CC69" i="1"/>
  <c r="CE69" i="1" s="1"/>
  <c r="BP69" i="1"/>
  <c r="AT69" i="1"/>
  <c r="AF69" i="1"/>
  <c r="CN68" i="1"/>
  <c r="CK68" i="1"/>
  <c r="CM68" i="1" s="1"/>
  <c r="CO68" i="1" s="1"/>
  <c r="DD68" i="1" s="1"/>
  <c r="CC68" i="1"/>
  <c r="CE68" i="1" s="1"/>
  <c r="BP68" i="1"/>
  <c r="AT68" i="1"/>
  <c r="AF68" i="1"/>
  <c r="CK67" i="1"/>
  <c r="CM67" i="1" s="1"/>
  <c r="CN67" i="1" s="1"/>
  <c r="CE67" i="1"/>
  <c r="CG67" i="1" s="1"/>
  <c r="DC67" i="1" s="1"/>
  <c r="CC67" i="1"/>
  <c r="BP67" i="1"/>
  <c r="AT67" i="1"/>
  <c r="AF67" i="1"/>
  <c r="CM66" i="1"/>
  <c r="CO66" i="1" s="1"/>
  <c r="DD66" i="1" s="1"/>
  <c r="CK66" i="1"/>
  <c r="CC66" i="1"/>
  <c r="CE66" i="1" s="1"/>
  <c r="BP66" i="1"/>
  <c r="AT66" i="1"/>
  <c r="AF66" i="1"/>
  <c r="CK65" i="1"/>
  <c r="CM65" i="1" s="1"/>
  <c r="CG65" i="1"/>
  <c r="DC65" i="1" s="1"/>
  <c r="CE65" i="1"/>
  <c r="CF65" i="1" s="1"/>
  <c r="CC65" i="1"/>
  <c r="BP65" i="1"/>
  <c r="AT65" i="1"/>
  <c r="AF65" i="1"/>
  <c r="CK64" i="1"/>
  <c r="CM64" i="1" s="1"/>
  <c r="CC64" i="1"/>
  <c r="CE64" i="1" s="1"/>
  <c r="BP64" i="1"/>
  <c r="AT64" i="1"/>
  <c r="AF64" i="1"/>
  <c r="CM63" i="1"/>
  <c r="CO63" i="1" s="1"/>
  <c r="DD63" i="1" s="1"/>
  <c r="CK63" i="1"/>
  <c r="CE63" i="1"/>
  <c r="CG63" i="1" s="1"/>
  <c r="DC63" i="1" s="1"/>
  <c r="CC63" i="1"/>
  <c r="BP63" i="1"/>
  <c r="AT63" i="1"/>
  <c r="AF63" i="1"/>
  <c r="CK62" i="1"/>
  <c r="CM62" i="1" s="1"/>
  <c r="CC62" i="1"/>
  <c r="CE62" i="1" s="1"/>
  <c r="BP62" i="1"/>
  <c r="AT62" i="1"/>
  <c r="AF62" i="1"/>
  <c r="CO61" i="1"/>
  <c r="DD61" i="1" s="1"/>
  <c r="CM61" i="1"/>
  <c r="CN61" i="1" s="1"/>
  <c r="CK61" i="1"/>
  <c r="CE61" i="1"/>
  <c r="CC61" i="1"/>
  <c r="BP61" i="1"/>
  <c r="AT61" i="1"/>
  <c r="AF61" i="1"/>
  <c r="DC60" i="1"/>
  <c r="CK60" i="1"/>
  <c r="CM60" i="1" s="1"/>
  <c r="CG60" i="1"/>
  <c r="CF60" i="1"/>
  <c r="CE60" i="1"/>
  <c r="CC60" i="1"/>
  <c r="BP60" i="1"/>
  <c r="AT60" i="1"/>
  <c r="AF60" i="1"/>
  <c r="CM59" i="1"/>
  <c r="CO59" i="1" s="1"/>
  <c r="DD59" i="1" s="1"/>
  <c r="CK59" i="1"/>
  <c r="CG59" i="1"/>
  <c r="DC59" i="1" s="1"/>
  <c r="CC59" i="1"/>
  <c r="CE59" i="1" s="1"/>
  <c r="CF59" i="1" s="1"/>
  <c r="BP59" i="1"/>
  <c r="AT59" i="1"/>
  <c r="AF59" i="1"/>
  <c r="CK58" i="1"/>
  <c r="CM58" i="1" s="1"/>
  <c r="CE58" i="1"/>
  <c r="CG58" i="1" s="1"/>
  <c r="DC58" i="1" s="1"/>
  <c r="CC58" i="1"/>
  <c r="BP58" i="1"/>
  <c r="AT58" i="1"/>
  <c r="AF58" i="1"/>
  <c r="CM57" i="1"/>
  <c r="CK57" i="1"/>
  <c r="CC57" i="1"/>
  <c r="CE57" i="1" s="1"/>
  <c r="BP57" i="1"/>
  <c r="AT57" i="1"/>
  <c r="AF57" i="1"/>
  <c r="DD56" i="1"/>
  <c r="CO56" i="1"/>
  <c r="CN56" i="1"/>
  <c r="CM56" i="1"/>
  <c r="CK56" i="1"/>
  <c r="CC56" i="1"/>
  <c r="CE56" i="1" s="1"/>
  <c r="BP56" i="1"/>
  <c r="AT56" i="1"/>
  <c r="AF56" i="1"/>
  <c r="CK55" i="1"/>
  <c r="CM55" i="1" s="1"/>
  <c r="CN55" i="1" s="1"/>
  <c r="CE55" i="1"/>
  <c r="CG55" i="1" s="1"/>
  <c r="DC55" i="1" s="1"/>
  <c r="CC55" i="1"/>
  <c r="BP55" i="1"/>
  <c r="AT55" i="1"/>
  <c r="AF55" i="1"/>
  <c r="CM54" i="1"/>
  <c r="CO54" i="1" s="1"/>
  <c r="DD54" i="1" s="1"/>
  <c r="CK54" i="1"/>
  <c r="CC54" i="1"/>
  <c r="CE54" i="1" s="1"/>
  <c r="BP54" i="1"/>
  <c r="AT54" i="1"/>
  <c r="AF54" i="1"/>
  <c r="CK53" i="1"/>
  <c r="CM53" i="1" s="1"/>
  <c r="CG53" i="1"/>
  <c r="DC53" i="1" s="1"/>
  <c r="CE53" i="1"/>
  <c r="CF53" i="1" s="1"/>
  <c r="CC53" i="1"/>
  <c r="BP53" i="1"/>
  <c r="AT53" i="1"/>
  <c r="AF53" i="1"/>
  <c r="CK52" i="1"/>
  <c r="CM52" i="1" s="1"/>
  <c r="CC52" i="1"/>
  <c r="CE52" i="1" s="1"/>
  <c r="BP52" i="1"/>
  <c r="AT52" i="1"/>
  <c r="AF52" i="1"/>
  <c r="CM51" i="1"/>
  <c r="CO51" i="1" s="1"/>
  <c r="DD51" i="1" s="1"/>
  <c r="CK51" i="1"/>
  <c r="CE51" i="1"/>
  <c r="CC51" i="1"/>
  <c r="BP51" i="1"/>
  <c r="AT51" i="1"/>
  <c r="AF51" i="1"/>
  <c r="CK50" i="1"/>
  <c r="CM50" i="1" s="1"/>
  <c r="CF50" i="1"/>
  <c r="CC50" i="1"/>
  <c r="CE50" i="1" s="1"/>
  <c r="CG50" i="1" s="1"/>
  <c r="DC50" i="1" s="1"/>
  <c r="BP50" i="1"/>
  <c r="AT50" i="1"/>
  <c r="AF50" i="1"/>
  <c r="CO49" i="1"/>
  <c r="DD49" i="1" s="1"/>
  <c r="CM49" i="1"/>
  <c r="CN49" i="1" s="1"/>
  <c r="CK49" i="1"/>
  <c r="CE49" i="1"/>
  <c r="CF49" i="1" s="1"/>
  <c r="CC49" i="1"/>
  <c r="BP49" i="1"/>
  <c r="AT49" i="1"/>
  <c r="AF49" i="1"/>
  <c r="DC48" i="1"/>
  <c r="CK48" i="1"/>
  <c r="CM48" i="1" s="1"/>
  <c r="CG48" i="1"/>
  <c r="CF48" i="1"/>
  <c r="CE48" i="1"/>
  <c r="CC48" i="1"/>
  <c r="BP48" i="1"/>
  <c r="AT48" i="1"/>
  <c r="AF48" i="1"/>
  <c r="CM47" i="1"/>
  <c r="CK47" i="1"/>
  <c r="CG47" i="1"/>
  <c r="DC47" i="1" s="1"/>
  <c r="CC47" i="1"/>
  <c r="CE47" i="1" s="1"/>
  <c r="CF47" i="1" s="1"/>
  <c r="BP47" i="1"/>
  <c r="AT47" i="1"/>
  <c r="AF47" i="1"/>
  <c r="CN46" i="1"/>
  <c r="CK46" i="1"/>
  <c r="CM46" i="1" s="1"/>
  <c r="CO46" i="1" s="1"/>
  <c r="DD46" i="1" s="1"/>
  <c r="CE46" i="1"/>
  <c r="CG46" i="1" s="1"/>
  <c r="DC46" i="1" s="1"/>
  <c r="CC46" i="1"/>
  <c r="BP46" i="1"/>
  <c r="AT46" i="1"/>
  <c r="AF46" i="1"/>
  <c r="CO45" i="1"/>
  <c r="DD45" i="1" s="1"/>
  <c r="CM45" i="1"/>
  <c r="CN45" i="1" s="1"/>
  <c r="CK45" i="1"/>
  <c r="CC45" i="1"/>
  <c r="CE45" i="1" s="1"/>
  <c r="BP45" i="1"/>
  <c r="AT45" i="1"/>
  <c r="AF45" i="1"/>
  <c r="DD44" i="1"/>
  <c r="CO44" i="1"/>
  <c r="CN44" i="1"/>
  <c r="CM44" i="1"/>
  <c r="CK44" i="1"/>
  <c r="CC44" i="1"/>
  <c r="CE44" i="1" s="1"/>
  <c r="BP44" i="1"/>
  <c r="AT44" i="1"/>
  <c r="AF44" i="1"/>
  <c r="CK43" i="1"/>
  <c r="CM43" i="1" s="1"/>
  <c r="CN43" i="1" s="1"/>
  <c r="CE43" i="1"/>
  <c r="CC43" i="1"/>
  <c r="BP43" i="1"/>
  <c r="AT43" i="1"/>
  <c r="AF43" i="1"/>
  <c r="CM42" i="1"/>
  <c r="CO42" i="1" s="1"/>
  <c r="DD42" i="1" s="1"/>
  <c r="CK42" i="1"/>
  <c r="CC42" i="1"/>
  <c r="CE42" i="1" s="1"/>
  <c r="CG42" i="1" s="1"/>
  <c r="DC42" i="1" s="1"/>
  <c r="BP42" i="1"/>
  <c r="AT42" i="1"/>
  <c r="AF42" i="1"/>
  <c r="CK41" i="1"/>
  <c r="CM41" i="1" s="1"/>
  <c r="CG41" i="1"/>
  <c r="DC41" i="1" s="1"/>
  <c r="CE41" i="1"/>
  <c r="CF41" i="1" s="1"/>
  <c r="CC41" i="1"/>
  <c r="BP41" i="1"/>
  <c r="AT41" i="1"/>
  <c r="AF41" i="1"/>
  <c r="CK40" i="1"/>
  <c r="CM40" i="1" s="1"/>
  <c r="CC40" i="1"/>
  <c r="CE40" i="1" s="1"/>
  <c r="BP40" i="1"/>
  <c r="AT40" i="1"/>
  <c r="AF40" i="1"/>
  <c r="CM39" i="1"/>
  <c r="CK39" i="1"/>
  <c r="CE39" i="1"/>
  <c r="CC39" i="1"/>
  <c r="BP39" i="1"/>
  <c r="AT39" i="1"/>
  <c r="AF39" i="1"/>
  <c r="CN38" i="1"/>
  <c r="CK38" i="1"/>
  <c r="CM38" i="1" s="1"/>
  <c r="CO38" i="1" s="1"/>
  <c r="DD38" i="1" s="1"/>
  <c r="CF38" i="1"/>
  <c r="CC38" i="1"/>
  <c r="CE38" i="1" s="1"/>
  <c r="CG38" i="1" s="1"/>
  <c r="DC38" i="1" s="1"/>
  <c r="BP38" i="1"/>
  <c r="AT38" i="1"/>
  <c r="AF38" i="1"/>
  <c r="CO37" i="1"/>
  <c r="DD37" i="1" s="1"/>
  <c r="CM37" i="1"/>
  <c r="CN37" i="1" s="1"/>
  <c r="CK37" i="1"/>
  <c r="CG37" i="1"/>
  <c r="DC37" i="1" s="1"/>
  <c r="CE37" i="1"/>
  <c r="CF37" i="1" s="1"/>
  <c r="CC37" i="1"/>
  <c r="BP37" i="1"/>
  <c r="AT37" i="1"/>
  <c r="AF37" i="1"/>
  <c r="DC36" i="1"/>
  <c r="CK36" i="1"/>
  <c r="CM36" i="1" s="1"/>
  <c r="CG36" i="1"/>
  <c r="CF36" i="1"/>
  <c r="CE36" i="1"/>
  <c r="CC36" i="1"/>
  <c r="BP36" i="1"/>
  <c r="AT36" i="1"/>
  <c r="AF36" i="1"/>
  <c r="CM35" i="1"/>
  <c r="CK35" i="1"/>
  <c r="CG35" i="1"/>
  <c r="DC35" i="1" s="1"/>
  <c r="CC35" i="1"/>
  <c r="CE35" i="1" s="1"/>
  <c r="CF35" i="1" s="1"/>
  <c r="BP35" i="1"/>
  <c r="AT35" i="1"/>
  <c r="AF35" i="1"/>
  <c r="CK34" i="1"/>
  <c r="CM34" i="1" s="1"/>
  <c r="CO34" i="1" s="1"/>
  <c r="DD34" i="1" s="1"/>
  <c r="CE34" i="1"/>
  <c r="CG34" i="1" s="1"/>
  <c r="DC34" i="1" s="1"/>
  <c r="CC34" i="1"/>
  <c r="BP34" i="1"/>
  <c r="AT34" i="1"/>
  <c r="AF34" i="1"/>
  <c r="CO33" i="1"/>
  <c r="DD33" i="1" s="1"/>
  <c r="CM33" i="1"/>
  <c r="CN33" i="1" s="1"/>
  <c r="CK33" i="1"/>
  <c r="CC33" i="1"/>
  <c r="CE33" i="1" s="1"/>
  <c r="BP33" i="1"/>
  <c r="AT33" i="1"/>
  <c r="AF33" i="1"/>
  <c r="CO32" i="1"/>
  <c r="DD32" i="1" s="1"/>
  <c r="CN32" i="1"/>
  <c r="CM32" i="1"/>
  <c r="CK32" i="1"/>
  <c r="CC32" i="1"/>
  <c r="CE32" i="1" s="1"/>
  <c r="BP32" i="1"/>
  <c r="AT32" i="1"/>
  <c r="AF32" i="1"/>
  <c r="CK31" i="1"/>
  <c r="CM31" i="1" s="1"/>
  <c r="CN31" i="1" s="1"/>
  <c r="CE31" i="1"/>
  <c r="CC31" i="1"/>
  <c r="BP31" i="1"/>
  <c r="AT31" i="1"/>
  <c r="AL31" i="1"/>
  <c r="AF31" i="1"/>
  <c r="CK30" i="1"/>
  <c r="CM30" i="1" s="1"/>
  <c r="CG30" i="1"/>
  <c r="DC30" i="1" s="1"/>
  <c r="CE30" i="1"/>
  <c r="CF30" i="1" s="1"/>
  <c r="CC30" i="1"/>
  <c r="BP30" i="1"/>
  <c r="AT30" i="1"/>
  <c r="AL30" i="1"/>
  <c r="AF30" i="1"/>
  <c r="CK29" i="1"/>
  <c r="CM29" i="1" s="1"/>
  <c r="CO29" i="1" s="1"/>
  <c r="DD29" i="1" s="1"/>
  <c r="CF29" i="1"/>
  <c r="CC29" i="1"/>
  <c r="CE29" i="1" s="1"/>
  <c r="CG29" i="1" s="1"/>
  <c r="DC29" i="1" s="1"/>
  <c r="BP29" i="1"/>
  <c r="AT29" i="1"/>
  <c r="AL29" i="1"/>
  <c r="AF29" i="1"/>
  <c r="CO28" i="1"/>
  <c r="DD28" i="1" s="1"/>
  <c r="CM28" i="1"/>
  <c r="CN28" i="1" s="1"/>
  <c r="CK28" i="1"/>
  <c r="CC28" i="1"/>
  <c r="CE28" i="1" s="1"/>
  <c r="CF28" i="1" s="1"/>
  <c r="BP28" i="1"/>
  <c r="AT28" i="1"/>
  <c r="AL28" i="1"/>
  <c r="AF28" i="1"/>
  <c r="CO27" i="1"/>
  <c r="DD27" i="1" s="1"/>
  <c r="CN27" i="1"/>
  <c r="CM27" i="1"/>
  <c r="CK27" i="1"/>
  <c r="CC27" i="1"/>
  <c r="CE27" i="1" s="1"/>
  <c r="BP27" i="1"/>
  <c r="AT27" i="1"/>
  <c r="AL27" i="1"/>
  <c r="AF27" i="1"/>
  <c r="CK26" i="1"/>
  <c r="CM26" i="1" s="1"/>
  <c r="CE26" i="1"/>
  <c r="CF26" i="1" s="1"/>
  <c r="CC26" i="1"/>
  <c r="BP26" i="1"/>
  <c r="AT26" i="1"/>
  <c r="AL26" i="1"/>
  <c r="AF26" i="1"/>
  <c r="CN25" i="1"/>
  <c r="CK25" i="1"/>
  <c r="CM25" i="1" s="1"/>
  <c r="CO25" i="1" s="1"/>
  <c r="DD25" i="1" s="1"/>
  <c r="CF25" i="1"/>
  <c r="CC25" i="1"/>
  <c r="CE25" i="1" s="1"/>
  <c r="CG25" i="1" s="1"/>
  <c r="DC25" i="1" s="1"/>
  <c r="BP25" i="1"/>
  <c r="AT25" i="1"/>
  <c r="AL25" i="1"/>
  <c r="AF25" i="1"/>
  <c r="CM24" i="1"/>
  <c r="CN24" i="1" s="1"/>
  <c r="CK24" i="1"/>
  <c r="CG24" i="1"/>
  <c r="DC24" i="1" s="1"/>
  <c r="CC24" i="1"/>
  <c r="CE24" i="1" s="1"/>
  <c r="CF24" i="1" s="1"/>
  <c r="BP24" i="1"/>
  <c r="AT24" i="1"/>
  <c r="AL24" i="1"/>
  <c r="AF24" i="1"/>
  <c r="CO23" i="1"/>
  <c r="DD23" i="1" s="1"/>
  <c r="CN23" i="1"/>
  <c r="CM23" i="1"/>
  <c r="CK23" i="1"/>
  <c r="CC23" i="1"/>
  <c r="CE23" i="1" s="1"/>
  <c r="BP23" i="1"/>
  <c r="AT23" i="1"/>
  <c r="AL23" i="1"/>
  <c r="AF23" i="1"/>
  <c r="CK22" i="1"/>
  <c r="CM22" i="1" s="1"/>
  <c r="CE22" i="1"/>
  <c r="CF22" i="1" s="1"/>
  <c r="CC22" i="1"/>
  <c r="BP22" i="1"/>
  <c r="AT22" i="1"/>
  <c r="AL22" i="1"/>
  <c r="AF22" i="1"/>
  <c r="CK21" i="1"/>
  <c r="CM21" i="1" s="1"/>
  <c r="CO21" i="1" s="1"/>
  <c r="DD21" i="1" s="1"/>
  <c r="CC21" i="1"/>
  <c r="CE21" i="1" s="1"/>
  <c r="CG21" i="1" s="1"/>
  <c r="DC21" i="1" s="1"/>
  <c r="BP21" i="1"/>
  <c r="AT21" i="1"/>
  <c r="AL21" i="1"/>
  <c r="AF21" i="1"/>
  <c r="CO20" i="1"/>
  <c r="DD20" i="1" s="1"/>
  <c r="CM20" i="1"/>
  <c r="CN20" i="1" s="1"/>
  <c r="CK20" i="1"/>
  <c r="CC20" i="1"/>
  <c r="CE20" i="1" s="1"/>
  <c r="CF20" i="1" s="1"/>
  <c r="BP20" i="1"/>
  <c r="AT20" i="1"/>
  <c r="AL20" i="1"/>
  <c r="AF20" i="1"/>
  <c r="CO19" i="1"/>
  <c r="DD19" i="1" s="1"/>
  <c r="CN19" i="1"/>
  <c r="CM19" i="1"/>
  <c r="CK19" i="1"/>
  <c r="CC19" i="1"/>
  <c r="CE19" i="1" s="1"/>
  <c r="BP19" i="1"/>
  <c r="AT19" i="1"/>
  <c r="AL19" i="1"/>
  <c r="AF19" i="1"/>
  <c r="CK18" i="1"/>
  <c r="CM18" i="1" s="1"/>
  <c r="CE18" i="1"/>
  <c r="CF18" i="1" s="1"/>
  <c r="CC18" i="1"/>
  <c r="BP18" i="1"/>
  <c r="AT18" i="1"/>
  <c r="AL18" i="1"/>
  <c r="AF18" i="1"/>
  <c r="CK17" i="1"/>
  <c r="CM17" i="1" s="1"/>
  <c r="CO17" i="1" s="1"/>
  <c r="DD17" i="1" s="1"/>
  <c r="CC17" i="1"/>
  <c r="CE17" i="1" s="1"/>
  <c r="CG17" i="1" s="1"/>
  <c r="DC17" i="1" s="1"/>
  <c r="BP17" i="1"/>
  <c r="AT17" i="1"/>
  <c r="AL17" i="1"/>
  <c r="AF17" i="1"/>
  <c r="CM16" i="1"/>
  <c r="CN16" i="1" s="1"/>
  <c r="CK16" i="1"/>
  <c r="CC16" i="1"/>
  <c r="CE16" i="1" s="1"/>
  <c r="CF16" i="1" s="1"/>
  <c r="BP16" i="1"/>
  <c r="AT16" i="1"/>
  <c r="AL16" i="1"/>
  <c r="AF16" i="1"/>
  <c r="CO15" i="1"/>
  <c r="DD15" i="1" s="1"/>
  <c r="CN15" i="1"/>
  <c r="CM15" i="1"/>
  <c r="CK15" i="1"/>
  <c r="CC15" i="1"/>
  <c r="CE15" i="1" s="1"/>
  <c r="BP15" i="1"/>
  <c r="AT15" i="1"/>
  <c r="AL15" i="1"/>
  <c r="AF15" i="1"/>
  <c r="CK14" i="1"/>
  <c r="CM14" i="1" s="1"/>
  <c r="CE14" i="1"/>
  <c r="CF14" i="1" s="1"/>
  <c r="CC14" i="1"/>
  <c r="BP14" i="1"/>
  <c r="AT14" i="1"/>
  <c r="AL14" i="1"/>
  <c r="AF14" i="1"/>
  <c r="CK13" i="1"/>
  <c r="CM13" i="1" s="1"/>
  <c r="CO13" i="1" s="1"/>
  <c r="DD13" i="1" s="1"/>
  <c r="CC13" i="1"/>
  <c r="CE13" i="1" s="1"/>
  <c r="BP13" i="1"/>
  <c r="AT13" i="1"/>
  <c r="AL13" i="1"/>
  <c r="AF13" i="1"/>
  <c r="CM12" i="1"/>
  <c r="CN12" i="1" s="1"/>
  <c r="CK12" i="1"/>
  <c r="CC12" i="1"/>
  <c r="CE12" i="1" s="1"/>
  <c r="CF12" i="1" s="1"/>
  <c r="BP12" i="1"/>
  <c r="AT12" i="1"/>
  <c r="AL12" i="1"/>
  <c r="AF12" i="1"/>
  <c r="CO11" i="1"/>
  <c r="DD11" i="1" s="1"/>
  <c r="CN11" i="1"/>
  <c r="CM11" i="1"/>
  <c r="CK11" i="1"/>
  <c r="CC11" i="1"/>
  <c r="CE11" i="1" s="1"/>
  <c r="BP11" i="1"/>
  <c r="AT11" i="1"/>
  <c r="AL11" i="1"/>
  <c r="AF11" i="1"/>
  <c r="CK10" i="1"/>
  <c r="CM10" i="1" s="1"/>
  <c r="CE10" i="1"/>
  <c r="CF10" i="1" s="1"/>
  <c r="CC10" i="1"/>
  <c r="BW10" i="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P10" i="1"/>
  <c r="AT10" i="1"/>
  <c r="AL10" i="1"/>
  <c r="AF10" i="1"/>
  <c r="CN9" i="1"/>
  <c r="CK9" i="1"/>
  <c r="CM9" i="1" s="1"/>
  <c r="CO9" i="1" s="1"/>
  <c r="DD9" i="1" s="1"/>
  <c r="CC9" i="1"/>
  <c r="CE9" i="1" s="1"/>
  <c r="BP9" i="1"/>
  <c r="AT9" i="1"/>
  <c r="AL9" i="1"/>
  <c r="AF9" i="1"/>
  <c r="CK8" i="1"/>
  <c r="CM8" i="1" s="1"/>
  <c r="CC8" i="1"/>
  <c r="CE8" i="1" s="1"/>
  <c r="CF8" i="1" s="1"/>
  <c r="BP8" i="1"/>
  <c r="AT8" i="1"/>
  <c r="AL8" i="1"/>
  <c r="AF8" i="1"/>
  <c r="CO7" i="1"/>
  <c r="DD7" i="1" s="1"/>
  <c r="CN7" i="1"/>
  <c r="CM7" i="1"/>
  <c r="CK7" i="1"/>
  <c r="CC7" i="1"/>
  <c r="CE7" i="1" s="1"/>
  <c r="BP7" i="1"/>
  <c r="AT7" i="1"/>
  <c r="AL7" i="1"/>
  <c r="AF7" i="1"/>
  <c r="CK6" i="1"/>
  <c r="CM6" i="1" s="1"/>
  <c r="CE6" i="1"/>
  <c r="CF6" i="1" s="1"/>
  <c r="CC6" i="1"/>
  <c r="BW6" i="1"/>
  <c r="BW7" i="1" s="1"/>
  <c r="BW8" i="1" s="1"/>
  <c r="BW9" i="1" s="1"/>
  <c r="BP6" i="1"/>
  <c r="AT6" i="1"/>
  <c r="AL6" i="1"/>
  <c r="AF6" i="1"/>
  <c r="CK5" i="1"/>
  <c r="CM5" i="1" s="1"/>
  <c r="CO5" i="1" s="1"/>
  <c r="DD5" i="1" s="1"/>
  <c r="CC5" i="1"/>
  <c r="CE5" i="1" s="1"/>
  <c r="BP5" i="1"/>
  <c r="AT5" i="1"/>
  <c r="AL5" i="1"/>
  <c r="AF5" i="1"/>
  <c r="F5" i="2"/>
  <c r="CG13" i="1" l="1"/>
  <c r="DC13" i="1" s="1"/>
  <c r="CF13" i="1"/>
  <c r="CG5" i="1"/>
  <c r="DC5" i="1" s="1"/>
  <c r="CF5" i="1"/>
  <c r="CO8" i="1"/>
  <c r="DD8" i="1" s="1"/>
  <c r="CN8" i="1"/>
  <c r="CG9" i="1"/>
  <c r="DC9" i="1" s="1"/>
  <c r="CF9" i="1"/>
  <c r="CO74" i="1"/>
  <c r="DD74" i="1" s="1"/>
  <c r="CN74" i="1"/>
  <c r="CO124" i="1"/>
  <c r="DD124" i="1" s="1"/>
  <c r="CN124" i="1"/>
  <c r="CN17" i="1"/>
  <c r="CO53" i="1"/>
  <c r="DD53" i="1" s="1"/>
  <c r="CN53" i="1"/>
  <c r="CO84" i="1"/>
  <c r="DD84" i="1" s="1"/>
  <c r="CN84" i="1"/>
  <c r="CO88" i="1"/>
  <c r="DD88" i="1" s="1"/>
  <c r="CN88" i="1"/>
  <c r="CG20" i="1"/>
  <c r="DC20" i="1" s="1"/>
  <c r="CN21" i="1"/>
  <c r="CG33" i="1"/>
  <c r="DC33" i="1" s="1"/>
  <c r="CF33" i="1"/>
  <c r="CG39" i="1"/>
  <c r="DC39" i="1" s="1"/>
  <c r="CF39" i="1"/>
  <c r="CO82" i="1"/>
  <c r="DD82" i="1" s="1"/>
  <c r="CN82" i="1"/>
  <c r="CN101" i="1"/>
  <c r="CO101" i="1"/>
  <c r="DD101" i="1" s="1"/>
  <c r="CO118" i="1"/>
  <c r="DD118" i="1" s="1"/>
  <c r="CN118" i="1"/>
  <c r="CO131" i="1"/>
  <c r="DD131" i="1" s="1"/>
  <c r="CN131" i="1"/>
  <c r="CO167" i="1"/>
  <c r="DD167" i="1" s="1"/>
  <c r="CN167" i="1"/>
  <c r="CF217" i="1"/>
  <c r="CG217" i="1"/>
  <c r="DC217" i="1" s="1"/>
  <c r="CF238" i="1"/>
  <c r="CG238" i="1"/>
  <c r="DC238" i="1" s="1"/>
  <c r="CG45" i="1"/>
  <c r="DC45" i="1" s="1"/>
  <c r="CF45" i="1"/>
  <c r="CN76" i="1"/>
  <c r="CO76" i="1"/>
  <c r="DD76" i="1" s="1"/>
  <c r="CG26" i="1"/>
  <c r="DC26" i="1" s="1"/>
  <c r="CO58" i="1"/>
  <c r="DD58" i="1" s="1"/>
  <c r="CN58" i="1"/>
  <c r="CO65" i="1"/>
  <c r="DD65" i="1" s="1"/>
  <c r="CN65" i="1"/>
  <c r="CF7" i="1"/>
  <c r="CG7" i="1"/>
  <c r="DC7" i="1" s="1"/>
  <c r="CO16" i="1"/>
  <c r="DD16" i="1" s="1"/>
  <c r="CF19" i="1"/>
  <c r="CG19" i="1"/>
  <c r="DC19" i="1" s="1"/>
  <c r="CO30" i="1"/>
  <c r="DD30" i="1" s="1"/>
  <c r="CN30" i="1"/>
  <c r="CO55" i="1"/>
  <c r="DD55" i="1" s="1"/>
  <c r="CO60" i="1"/>
  <c r="DD60" i="1" s="1"/>
  <c r="CN60" i="1"/>
  <c r="CO67" i="1"/>
  <c r="DD67" i="1" s="1"/>
  <c r="CO69" i="1"/>
  <c r="DD69" i="1" s="1"/>
  <c r="CN69" i="1"/>
  <c r="CG73" i="1"/>
  <c r="DC73" i="1" s="1"/>
  <c r="CF73" i="1"/>
  <c r="CN80" i="1"/>
  <c r="CO148" i="1"/>
  <c r="DD148" i="1" s="1"/>
  <c r="CN148" i="1"/>
  <c r="CF21" i="1"/>
  <c r="CO31" i="1"/>
  <c r="DD31" i="1" s="1"/>
  <c r="CO36" i="1"/>
  <c r="DD36" i="1" s="1"/>
  <c r="CN36" i="1"/>
  <c r="CO39" i="1"/>
  <c r="DD39" i="1" s="1"/>
  <c r="CN39" i="1"/>
  <c r="CO41" i="1"/>
  <c r="DD41" i="1" s="1"/>
  <c r="CN41" i="1"/>
  <c r="CO47" i="1"/>
  <c r="DD47" i="1" s="1"/>
  <c r="CN47" i="1"/>
  <c r="CG52" i="1"/>
  <c r="DC52" i="1" s="1"/>
  <c r="CF52" i="1"/>
  <c r="CG57" i="1"/>
  <c r="DC57" i="1" s="1"/>
  <c r="CF57" i="1"/>
  <c r="CG62" i="1"/>
  <c r="DC62" i="1" s="1"/>
  <c r="CF62" i="1"/>
  <c r="CG64" i="1"/>
  <c r="DC64" i="1" s="1"/>
  <c r="CF64" i="1"/>
  <c r="CO95" i="1"/>
  <c r="DD95" i="1" s="1"/>
  <c r="CN95" i="1"/>
  <c r="CO125" i="1"/>
  <c r="DD125" i="1" s="1"/>
  <c r="CN125" i="1"/>
  <c r="CO161" i="1"/>
  <c r="DD161" i="1" s="1"/>
  <c r="CN161" i="1"/>
  <c r="CG230" i="1"/>
  <c r="DC230" i="1" s="1"/>
  <c r="CF230" i="1"/>
  <c r="CO12" i="1"/>
  <c r="DD12" i="1" s="1"/>
  <c r="CO22" i="1"/>
  <c r="DD22" i="1" s="1"/>
  <c r="CN22" i="1"/>
  <c r="CF23" i="1"/>
  <c r="CG23" i="1"/>
  <c r="DC23" i="1" s="1"/>
  <c r="CF32" i="1"/>
  <c r="CG32" i="1"/>
  <c r="DC32" i="1" s="1"/>
  <c r="CO50" i="1"/>
  <c r="DD50" i="1" s="1"/>
  <c r="CN50" i="1"/>
  <c r="CN52" i="1"/>
  <c r="CO52" i="1"/>
  <c r="DD52" i="1" s="1"/>
  <c r="CG54" i="1"/>
  <c r="DC54" i="1" s="1"/>
  <c r="CF54" i="1"/>
  <c r="CO62" i="1"/>
  <c r="DD62" i="1" s="1"/>
  <c r="CN62" i="1"/>
  <c r="CN64" i="1"/>
  <c r="CO64" i="1"/>
  <c r="DD64" i="1" s="1"/>
  <c r="CG66" i="1"/>
  <c r="DC66" i="1" s="1"/>
  <c r="CF66" i="1"/>
  <c r="CG83" i="1"/>
  <c r="DC83" i="1" s="1"/>
  <c r="CF83" i="1"/>
  <c r="CO91" i="1"/>
  <c r="DD91" i="1" s="1"/>
  <c r="CN91" i="1"/>
  <c r="CO93" i="1"/>
  <c r="DD93" i="1" s="1"/>
  <c r="CN93" i="1"/>
  <c r="CO97" i="1"/>
  <c r="DD97" i="1" s="1"/>
  <c r="CN97" i="1"/>
  <c r="CO112" i="1"/>
  <c r="DD112" i="1" s="1"/>
  <c r="CN112" i="1"/>
  <c r="CO142" i="1"/>
  <c r="DD142" i="1" s="1"/>
  <c r="CN142" i="1"/>
  <c r="CG6" i="1"/>
  <c r="DC6" i="1" s="1"/>
  <c r="CG14" i="1"/>
  <c r="DC14" i="1" s="1"/>
  <c r="CG28" i="1"/>
  <c r="DC28" i="1" s="1"/>
  <c r="CN29" i="1"/>
  <c r="CG43" i="1"/>
  <c r="DC43" i="1" s="1"/>
  <c r="CF43" i="1"/>
  <c r="CO57" i="1"/>
  <c r="DD57" i="1" s="1"/>
  <c r="CN57" i="1"/>
  <c r="CO77" i="1"/>
  <c r="DD77" i="1" s="1"/>
  <c r="CN77" i="1"/>
  <c r="CN85" i="1"/>
  <c r="CN89" i="1"/>
  <c r="CO89" i="1"/>
  <c r="DD89" i="1" s="1"/>
  <c r="CO110" i="1"/>
  <c r="DD110" i="1" s="1"/>
  <c r="CN110" i="1"/>
  <c r="CO155" i="1"/>
  <c r="DD155" i="1" s="1"/>
  <c r="CN155" i="1"/>
  <c r="CF11" i="1"/>
  <c r="CG11" i="1"/>
  <c r="DC11" i="1" s="1"/>
  <c r="CF27" i="1"/>
  <c r="CG27" i="1"/>
  <c r="DC27" i="1" s="1"/>
  <c r="CO35" i="1"/>
  <c r="DD35" i="1" s="1"/>
  <c r="CN35" i="1"/>
  <c r="CF56" i="1"/>
  <c r="CG56" i="1"/>
  <c r="DC56" i="1" s="1"/>
  <c r="CF68" i="1"/>
  <c r="CG68" i="1"/>
  <c r="DC68" i="1" s="1"/>
  <c r="CG81" i="1"/>
  <c r="DC81" i="1" s="1"/>
  <c r="CF81" i="1"/>
  <c r="CO83" i="1"/>
  <c r="DD83" i="1" s="1"/>
  <c r="CN83" i="1"/>
  <c r="CO119" i="1"/>
  <c r="DD119" i="1" s="1"/>
  <c r="CN119" i="1"/>
  <c r="CO136" i="1"/>
  <c r="DD136" i="1" s="1"/>
  <c r="CN136" i="1"/>
  <c r="CN209" i="1"/>
  <c r="CO209" i="1"/>
  <c r="DD209" i="1" s="1"/>
  <c r="CG247" i="1"/>
  <c r="DC247" i="1" s="1"/>
  <c r="CF247" i="1"/>
  <c r="CO6" i="1"/>
  <c r="DD6" i="1" s="1"/>
  <c r="CN6" i="1"/>
  <c r="CG12" i="1"/>
  <c r="DC12" i="1" s="1"/>
  <c r="CO14" i="1"/>
  <c r="DD14" i="1" s="1"/>
  <c r="CN14" i="1"/>
  <c r="CO24" i="1"/>
  <c r="DD24" i="1" s="1"/>
  <c r="CG18" i="1"/>
  <c r="DC18" i="1" s="1"/>
  <c r="CG40" i="1"/>
  <c r="DC40" i="1" s="1"/>
  <c r="CF40" i="1"/>
  <c r="CO43" i="1"/>
  <c r="DD43" i="1" s="1"/>
  <c r="CG49" i="1"/>
  <c r="DC49" i="1" s="1"/>
  <c r="CO149" i="1"/>
  <c r="DD149" i="1" s="1"/>
  <c r="CN149" i="1"/>
  <c r="CG218" i="1"/>
  <c r="DC218" i="1" s="1"/>
  <c r="CF218" i="1"/>
  <c r="CO18" i="1"/>
  <c r="DD18" i="1" s="1"/>
  <c r="CN18" i="1"/>
  <c r="CN40" i="1"/>
  <c r="CO40" i="1"/>
  <c r="DD40" i="1" s="1"/>
  <c r="CG61" i="1"/>
  <c r="DC61" i="1" s="1"/>
  <c r="CF61" i="1"/>
  <c r="CO70" i="1"/>
  <c r="DD70" i="1" s="1"/>
  <c r="CN70" i="1"/>
  <c r="CO81" i="1"/>
  <c r="DD81" i="1" s="1"/>
  <c r="CN81" i="1"/>
  <c r="CO100" i="1"/>
  <c r="DD100" i="1" s="1"/>
  <c r="CN100" i="1"/>
  <c r="CO130" i="1"/>
  <c r="DD130" i="1" s="1"/>
  <c r="CN130" i="1"/>
  <c r="CO166" i="1"/>
  <c r="DD166" i="1" s="1"/>
  <c r="CN166" i="1"/>
  <c r="CN5" i="1"/>
  <c r="CN13" i="1"/>
  <c r="CF17" i="1"/>
  <c r="CG22" i="1"/>
  <c r="DC22" i="1" s="1"/>
  <c r="CG31" i="1"/>
  <c r="DC31" i="1" s="1"/>
  <c r="CF31" i="1"/>
  <c r="CF42" i="1"/>
  <c r="CG51" i="1"/>
  <c r="DC51" i="1" s="1"/>
  <c r="CF51" i="1"/>
  <c r="CO72" i="1"/>
  <c r="DD72" i="1" s="1"/>
  <c r="CN72" i="1"/>
  <c r="CG74" i="1"/>
  <c r="DC74" i="1" s="1"/>
  <c r="CF74" i="1"/>
  <c r="CG76" i="1"/>
  <c r="DC76" i="1" s="1"/>
  <c r="CF76" i="1"/>
  <c r="CG84" i="1"/>
  <c r="DC84" i="1" s="1"/>
  <c r="CF84" i="1"/>
  <c r="CO98" i="1"/>
  <c r="DD98" i="1" s="1"/>
  <c r="CN98" i="1"/>
  <c r="CN113" i="1"/>
  <c r="CO113" i="1"/>
  <c r="DD113" i="1" s="1"/>
  <c r="CO143" i="1"/>
  <c r="DD143" i="1" s="1"/>
  <c r="CN143" i="1"/>
  <c r="CF212" i="1"/>
  <c r="CG212" i="1"/>
  <c r="DC212" i="1" s="1"/>
  <c r="CN233" i="1"/>
  <c r="CO233" i="1"/>
  <c r="DD233" i="1" s="1"/>
  <c r="CN216" i="1"/>
  <c r="CO216" i="1"/>
  <c r="DD216" i="1" s="1"/>
  <c r="CF229" i="1"/>
  <c r="CG229" i="1"/>
  <c r="DC229" i="1" s="1"/>
  <c r="CG16" i="1"/>
  <c r="DC16" i="1" s="1"/>
  <c r="CG82" i="1"/>
  <c r="DC82" i="1" s="1"/>
  <c r="CF82" i="1"/>
  <c r="CO86" i="1"/>
  <c r="DD86" i="1" s="1"/>
  <c r="CO137" i="1"/>
  <c r="DD137" i="1" s="1"/>
  <c r="CN137" i="1"/>
  <c r="CO210" i="1"/>
  <c r="DD210" i="1" s="1"/>
  <c r="CN210" i="1"/>
  <c r="CG78" i="1"/>
  <c r="DC78" i="1" s="1"/>
  <c r="CF78" i="1"/>
  <c r="CO160" i="1"/>
  <c r="DD160" i="1" s="1"/>
  <c r="CN160" i="1"/>
  <c r="CG10" i="1"/>
  <c r="DC10" i="1" s="1"/>
  <c r="CN34" i="1"/>
  <c r="CO107" i="1"/>
  <c r="DD107" i="1" s="1"/>
  <c r="CN107" i="1"/>
  <c r="CG8" i="1"/>
  <c r="DC8" i="1" s="1"/>
  <c r="CO10" i="1"/>
  <c r="DD10" i="1" s="1"/>
  <c r="CN10" i="1"/>
  <c r="CF15" i="1"/>
  <c r="CG15" i="1"/>
  <c r="DC15" i="1" s="1"/>
  <c r="CO26" i="1"/>
  <c r="DD26" i="1" s="1"/>
  <c r="CN26" i="1"/>
  <c r="CF44" i="1"/>
  <c r="CG44" i="1"/>
  <c r="DC44" i="1" s="1"/>
  <c r="CO48" i="1"/>
  <c r="DD48" i="1" s="1"/>
  <c r="CN48" i="1"/>
  <c r="CG69" i="1"/>
  <c r="DC69" i="1" s="1"/>
  <c r="CF69" i="1"/>
  <c r="CF80" i="1"/>
  <c r="CG80" i="1"/>
  <c r="DC80" i="1" s="1"/>
  <c r="CO103" i="1"/>
  <c r="DD103" i="1" s="1"/>
  <c r="CN103" i="1"/>
  <c r="CO105" i="1"/>
  <c r="DD105" i="1" s="1"/>
  <c r="CN105" i="1"/>
  <c r="CO109" i="1"/>
  <c r="DD109" i="1" s="1"/>
  <c r="CN109" i="1"/>
  <c r="CO154" i="1"/>
  <c r="DD154" i="1" s="1"/>
  <c r="CN154" i="1"/>
  <c r="CF237" i="1"/>
  <c r="CG237" i="1"/>
  <c r="DC237" i="1" s="1"/>
  <c r="CG253" i="1"/>
  <c r="DC253" i="1" s="1"/>
  <c r="CF253" i="1"/>
  <c r="CO281" i="1"/>
  <c r="DD281" i="1" s="1"/>
  <c r="CN281" i="1"/>
  <c r="CO285" i="1"/>
  <c r="DD285" i="1" s="1"/>
  <c r="CN285" i="1"/>
  <c r="CF290" i="1"/>
  <c r="CG290" i="1"/>
  <c r="DC290" i="1" s="1"/>
  <c r="CO431" i="1"/>
  <c r="DD431" i="1" s="1"/>
  <c r="CN431" i="1"/>
  <c r="CF34" i="1"/>
  <c r="CN42" i="1"/>
  <c r="CF46" i="1"/>
  <c r="CN54" i="1"/>
  <c r="CF58" i="1"/>
  <c r="CN66" i="1"/>
  <c r="CF70" i="1"/>
  <c r="CN78" i="1"/>
  <c r="CN87" i="1"/>
  <c r="CF95" i="1"/>
  <c r="CN99" i="1"/>
  <c r="CF107" i="1"/>
  <c r="CN111" i="1"/>
  <c r="CN184" i="1"/>
  <c r="CF187" i="1"/>
  <c r="CN188" i="1"/>
  <c r="CF191" i="1"/>
  <c r="CN192" i="1"/>
  <c r="CF195" i="1"/>
  <c r="CN196" i="1"/>
  <c r="CF199" i="1"/>
  <c r="CN203" i="1"/>
  <c r="CG205" i="1"/>
  <c r="DC205" i="1" s="1"/>
  <c r="CN224" i="1"/>
  <c r="CO229" i="1"/>
  <c r="DD229" i="1" s="1"/>
  <c r="CN229" i="1"/>
  <c r="CN232" i="1"/>
  <c r="CG234" i="1"/>
  <c r="DC234" i="1" s="1"/>
  <c r="CF234" i="1"/>
  <c r="CG239" i="1"/>
  <c r="DC239" i="1" s="1"/>
  <c r="CF251" i="1"/>
  <c r="CO253" i="1"/>
  <c r="DD253" i="1" s="1"/>
  <c r="CN253" i="1"/>
  <c r="CG273" i="1"/>
  <c r="DC273" i="1" s="1"/>
  <c r="CF273" i="1"/>
  <c r="CG304" i="1"/>
  <c r="DC304" i="1" s="1"/>
  <c r="CF304" i="1"/>
  <c r="CN251" i="1"/>
  <c r="CO251" i="1"/>
  <c r="DD251" i="1" s="1"/>
  <c r="CG258" i="1"/>
  <c r="DC258" i="1" s="1"/>
  <c r="CF258" i="1"/>
  <c r="CG277" i="1"/>
  <c r="DC277" i="1" s="1"/>
  <c r="CF277" i="1"/>
  <c r="CG329" i="1"/>
  <c r="DC329" i="1" s="1"/>
  <c r="CF329" i="1"/>
  <c r="CN428" i="1"/>
  <c r="CO428" i="1"/>
  <c r="DD428" i="1" s="1"/>
  <c r="CF254" i="1"/>
  <c r="CG254" i="1"/>
  <c r="DC254" i="1" s="1"/>
  <c r="CN258" i="1"/>
  <c r="CO258" i="1"/>
  <c r="DD258" i="1" s="1"/>
  <c r="CG271" i="1"/>
  <c r="DC271" i="1" s="1"/>
  <c r="CF271" i="1"/>
  <c r="CF92" i="1"/>
  <c r="CN96" i="1"/>
  <c r="CF104" i="1"/>
  <c r="CN108" i="1"/>
  <c r="CF115" i="1"/>
  <c r="CN117" i="1"/>
  <c r="CF121" i="1"/>
  <c r="CN123" i="1"/>
  <c r="CF127" i="1"/>
  <c r="CN129" i="1"/>
  <c r="CF133" i="1"/>
  <c r="CN135" i="1"/>
  <c r="CF139" i="1"/>
  <c r="CN141" i="1"/>
  <c r="CF145" i="1"/>
  <c r="CN147" i="1"/>
  <c r="CF151" i="1"/>
  <c r="CN153" i="1"/>
  <c r="CF157" i="1"/>
  <c r="CN159" i="1"/>
  <c r="CF163" i="1"/>
  <c r="CN165" i="1"/>
  <c r="CF169" i="1"/>
  <c r="CN171" i="1"/>
  <c r="CF175" i="1"/>
  <c r="CN177" i="1"/>
  <c r="CF181" i="1"/>
  <c r="CN183" i="1"/>
  <c r="CF186" i="1"/>
  <c r="CN187" i="1"/>
  <c r="CF190" i="1"/>
  <c r="CN191" i="1"/>
  <c r="CF194" i="1"/>
  <c r="CF198" i="1"/>
  <c r="CN205" i="1"/>
  <c r="CF220" i="1"/>
  <c r="CO226" i="1"/>
  <c r="DD226" i="1" s="1"/>
  <c r="CN226" i="1"/>
  <c r="CF228" i="1"/>
  <c r="CF246" i="1"/>
  <c r="CG246" i="1"/>
  <c r="DC246" i="1" s="1"/>
  <c r="CF269" i="1"/>
  <c r="CG269" i="1"/>
  <c r="DC269" i="1" s="1"/>
  <c r="CO273" i="1"/>
  <c r="DD273" i="1" s="1"/>
  <c r="CG314" i="1"/>
  <c r="DC314" i="1" s="1"/>
  <c r="CF314" i="1"/>
  <c r="CO202" i="1"/>
  <c r="DD202" i="1" s="1"/>
  <c r="CN202" i="1"/>
  <c r="CF236" i="1"/>
  <c r="CG236" i="1"/>
  <c r="DC236" i="1" s="1"/>
  <c r="CN241" i="1"/>
  <c r="CO254" i="1"/>
  <c r="DD254" i="1" s="1"/>
  <c r="CG261" i="1"/>
  <c r="DC261" i="1" s="1"/>
  <c r="CO269" i="1"/>
  <c r="DD269" i="1" s="1"/>
  <c r="CN269" i="1"/>
  <c r="CO271" i="1"/>
  <c r="DD271" i="1" s="1"/>
  <c r="CN271" i="1"/>
  <c r="CN282" i="1"/>
  <c r="CO282" i="1"/>
  <c r="DD282" i="1" s="1"/>
  <c r="CG293" i="1"/>
  <c r="DC293" i="1" s="1"/>
  <c r="CF293" i="1"/>
  <c r="CO332" i="1"/>
  <c r="DD332" i="1" s="1"/>
  <c r="CN332" i="1"/>
  <c r="CN59" i="1"/>
  <c r="CF63" i="1"/>
  <c r="CN71" i="1"/>
  <c r="CF75" i="1"/>
  <c r="CF90" i="1"/>
  <c r="CN94" i="1"/>
  <c r="CF102" i="1"/>
  <c r="CN106" i="1"/>
  <c r="CF114" i="1"/>
  <c r="CN116" i="1"/>
  <c r="CF120" i="1"/>
  <c r="CN122" i="1"/>
  <c r="CF126" i="1"/>
  <c r="CN128" i="1"/>
  <c r="CF132" i="1"/>
  <c r="CN134" i="1"/>
  <c r="CF138" i="1"/>
  <c r="CN140" i="1"/>
  <c r="CF144" i="1"/>
  <c r="CN146" i="1"/>
  <c r="CF150" i="1"/>
  <c r="CN152" i="1"/>
  <c r="CF156" i="1"/>
  <c r="CN158" i="1"/>
  <c r="CF162" i="1"/>
  <c r="CN164" i="1"/>
  <c r="CF168" i="1"/>
  <c r="CN170" i="1"/>
  <c r="CF174" i="1"/>
  <c r="CN176" i="1"/>
  <c r="CF180" i="1"/>
  <c r="CN182" i="1"/>
  <c r="CF207" i="1"/>
  <c r="CN208" i="1"/>
  <c r="CG210" i="1"/>
  <c r="DC210" i="1" s="1"/>
  <c r="CF210" i="1"/>
  <c r="CO214" i="1"/>
  <c r="DD214" i="1" s="1"/>
  <c r="CN214" i="1"/>
  <c r="CF216" i="1"/>
  <c r="CN223" i="1"/>
  <c r="CO228" i="1"/>
  <c r="DD228" i="1" s="1"/>
  <c r="CO231" i="1"/>
  <c r="DD231" i="1" s="1"/>
  <c r="CG233" i="1"/>
  <c r="DC233" i="1" s="1"/>
  <c r="CG243" i="1"/>
  <c r="DC243" i="1" s="1"/>
  <c r="CF250" i="1"/>
  <c r="CG250" i="1"/>
  <c r="DC250" i="1" s="1"/>
  <c r="CG252" i="1"/>
  <c r="DC252" i="1" s="1"/>
  <c r="CG263" i="1"/>
  <c r="DC263" i="1" s="1"/>
  <c r="CF263" i="1"/>
  <c r="CO286" i="1"/>
  <c r="DD286" i="1" s="1"/>
  <c r="CN286" i="1"/>
  <c r="CO293" i="1"/>
  <c r="DD293" i="1" s="1"/>
  <c r="CN293" i="1"/>
  <c r="CO305" i="1"/>
  <c r="DD305" i="1" s="1"/>
  <c r="CN305" i="1"/>
  <c r="CO330" i="1"/>
  <c r="DD330" i="1" s="1"/>
  <c r="CN330" i="1"/>
  <c r="CF185" i="1"/>
  <c r="CN186" i="1"/>
  <c r="CF189" i="1"/>
  <c r="CG222" i="1"/>
  <c r="DC222" i="1" s="1"/>
  <c r="CF222" i="1"/>
  <c r="CG225" i="1"/>
  <c r="DC225" i="1" s="1"/>
  <c r="CF225" i="1"/>
  <c r="CO236" i="1"/>
  <c r="DD236" i="1" s="1"/>
  <c r="CN236" i="1"/>
  <c r="CF240" i="1"/>
  <c r="CG240" i="1"/>
  <c r="DC240" i="1" s="1"/>
  <c r="CN256" i="1"/>
  <c r="CO256" i="1"/>
  <c r="DD256" i="1" s="1"/>
  <c r="CF276" i="1"/>
  <c r="CG276" i="1"/>
  <c r="DC276" i="1" s="1"/>
  <c r="CG289" i="1"/>
  <c r="DC289" i="1" s="1"/>
  <c r="CF289" i="1"/>
  <c r="CO204" i="1"/>
  <c r="DD204" i="1" s="1"/>
  <c r="CF213" i="1"/>
  <c r="CN238" i="1"/>
  <c r="CF245" i="1"/>
  <c r="CG245" i="1"/>
  <c r="DC245" i="1" s="1"/>
  <c r="CO250" i="1"/>
  <c r="DD250" i="1" s="1"/>
  <c r="CN250" i="1"/>
  <c r="CN259" i="1"/>
  <c r="CO267" i="1"/>
  <c r="DD267" i="1" s="1"/>
  <c r="CN267" i="1"/>
  <c r="CF270" i="1"/>
  <c r="CG270" i="1"/>
  <c r="DC270" i="1" s="1"/>
  <c r="CG278" i="1"/>
  <c r="DC278" i="1" s="1"/>
  <c r="CF278" i="1"/>
  <c r="CG257" i="1"/>
  <c r="DC257" i="1" s="1"/>
  <c r="CF257" i="1"/>
  <c r="CN280" i="1"/>
  <c r="CO280" i="1"/>
  <c r="DD280" i="1" s="1"/>
  <c r="CN298" i="1"/>
  <c r="CO298" i="1"/>
  <c r="DD298" i="1" s="1"/>
  <c r="CO319" i="1"/>
  <c r="DD319" i="1" s="1"/>
  <c r="CN319" i="1"/>
  <c r="CN51" i="1"/>
  <c r="CN63" i="1"/>
  <c r="CF67" i="1"/>
  <c r="CN75" i="1"/>
  <c r="CF79" i="1"/>
  <c r="CF86" i="1"/>
  <c r="CN90" i="1"/>
  <c r="CF98" i="1"/>
  <c r="CN102" i="1"/>
  <c r="CF110" i="1"/>
  <c r="CN114" i="1"/>
  <c r="CF118" i="1"/>
  <c r="CN120" i="1"/>
  <c r="CF124" i="1"/>
  <c r="CN126" i="1"/>
  <c r="CF130" i="1"/>
  <c r="CN132" i="1"/>
  <c r="CF136" i="1"/>
  <c r="CN138" i="1"/>
  <c r="CF142" i="1"/>
  <c r="CN144" i="1"/>
  <c r="CF148" i="1"/>
  <c r="CN150" i="1"/>
  <c r="CF154" i="1"/>
  <c r="CN156" i="1"/>
  <c r="CF160" i="1"/>
  <c r="CN162" i="1"/>
  <c r="CF166" i="1"/>
  <c r="CN168" i="1"/>
  <c r="CF172" i="1"/>
  <c r="CN174" i="1"/>
  <c r="CF178" i="1"/>
  <c r="CN180" i="1"/>
  <c r="CF184" i="1"/>
  <c r="CN185" i="1"/>
  <c r="CF188" i="1"/>
  <c r="CN189" i="1"/>
  <c r="CF192" i="1"/>
  <c r="CN193" i="1"/>
  <c r="CF196" i="1"/>
  <c r="CN197" i="1"/>
  <c r="CG200" i="1"/>
  <c r="DC200" i="1" s="1"/>
  <c r="CF206" i="1"/>
  <c r="CO207" i="1"/>
  <c r="DD207" i="1" s="1"/>
  <c r="CO213" i="1"/>
  <c r="DD213" i="1" s="1"/>
  <c r="CN222" i="1"/>
  <c r="CG227" i="1"/>
  <c r="DC227" i="1" s="1"/>
  <c r="CF232" i="1"/>
  <c r="CN240" i="1"/>
  <c r="CN278" i="1"/>
  <c r="CO278" i="1"/>
  <c r="DD278" i="1" s="1"/>
  <c r="CF55" i="1"/>
  <c r="CG203" i="1"/>
  <c r="DC203" i="1" s="1"/>
  <c r="CG209" i="1"/>
  <c r="DC209" i="1" s="1"/>
  <c r="CO219" i="1"/>
  <c r="DD219" i="1" s="1"/>
  <c r="CG224" i="1"/>
  <c r="DC224" i="1" s="1"/>
  <c r="CF242" i="1"/>
  <c r="CG242" i="1"/>
  <c r="DC242" i="1" s="1"/>
  <c r="CF260" i="1"/>
  <c r="CG260" i="1"/>
  <c r="DC260" i="1" s="1"/>
  <c r="CF264" i="1"/>
  <c r="CG264" i="1"/>
  <c r="DC264" i="1" s="1"/>
  <c r="CG268" i="1"/>
  <c r="DC268" i="1" s="1"/>
  <c r="CF268" i="1"/>
  <c r="CN272" i="1"/>
  <c r="CO272" i="1"/>
  <c r="DD272" i="1" s="1"/>
  <c r="CG281" i="1"/>
  <c r="DC281" i="1" s="1"/>
  <c r="CF281" i="1"/>
  <c r="CO287" i="1"/>
  <c r="DD287" i="1" s="1"/>
  <c r="CN287" i="1"/>
  <c r="CO300" i="1"/>
  <c r="DD300" i="1" s="1"/>
  <c r="CN300" i="1"/>
  <c r="CG302" i="1"/>
  <c r="DC302" i="1" s="1"/>
  <c r="CF302" i="1"/>
  <c r="CO368" i="1"/>
  <c r="DD368" i="1" s="1"/>
  <c r="CN368" i="1"/>
  <c r="CG398" i="1"/>
  <c r="DC398" i="1" s="1"/>
  <c r="CF398" i="1"/>
  <c r="CG401" i="1"/>
  <c r="DC401" i="1" s="1"/>
  <c r="CF401" i="1"/>
  <c r="CO449" i="1"/>
  <c r="DD449" i="1" s="1"/>
  <c r="CN449" i="1"/>
  <c r="CF489" i="1"/>
  <c r="CG489" i="1"/>
  <c r="DC489" i="1" s="1"/>
  <c r="CG531" i="1"/>
  <c r="DC531" i="1" s="1"/>
  <c r="CF531" i="1"/>
  <c r="CG534" i="1"/>
  <c r="DC534" i="1" s="1"/>
  <c r="CF534" i="1"/>
  <c r="CO549" i="1"/>
  <c r="DD549" i="1" s="1"/>
  <c r="CN549" i="1"/>
  <c r="CG559" i="1"/>
  <c r="DC559" i="1" s="1"/>
  <c r="CF559" i="1"/>
  <c r="CG295" i="1"/>
  <c r="DC295" i="1" s="1"/>
  <c r="CF295" i="1"/>
  <c r="CG306" i="1"/>
  <c r="DC306" i="1" s="1"/>
  <c r="CN311" i="1"/>
  <c r="CF313" i="1"/>
  <c r="CN320" i="1"/>
  <c r="CF340" i="1"/>
  <c r="CO356" i="1"/>
  <c r="DD356" i="1" s="1"/>
  <c r="CN356" i="1"/>
  <c r="CG363" i="1"/>
  <c r="DC363" i="1" s="1"/>
  <c r="CF363" i="1"/>
  <c r="CG366" i="1"/>
  <c r="DC366" i="1" s="1"/>
  <c r="CF366" i="1"/>
  <c r="CO388" i="1"/>
  <c r="DD388" i="1" s="1"/>
  <c r="CN388" i="1"/>
  <c r="CO391" i="1"/>
  <c r="DD391" i="1" s="1"/>
  <c r="CN391" i="1"/>
  <c r="CN393" i="1"/>
  <c r="CG411" i="1"/>
  <c r="DC411" i="1" s="1"/>
  <c r="CF411" i="1"/>
  <c r="CG414" i="1"/>
  <c r="DC414" i="1" s="1"/>
  <c r="CF414" i="1"/>
  <c r="CG423" i="1"/>
  <c r="DC423" i="1" s="1"/>
  <c r="CF423" i="1"/>
  <c r="CO435" i="1"/>
  <c r="DD435" i="1" s="1"/>
  <c r="CN435" i="1"/>
  <c r="CN440" i="1"/>
  <c r="CO440" i="1"/>
  <c r="DD440" i="1" s="1"/>
  <c r="CG486" i="1"/>
  <c r="DC486" i="1" s="1"/>
  <c r="CF486" i="1"/>
  <c r="CO523" i="1"/>
  <c r="DD523" i="1" s="1"/>
  <c r="CN523" i="1"/>
  <c r="CN534" i="1"/>
  <c r="CO534" i="1"/>
  <c r="DD534" i="1" s="1"/>
  <c r="CG547" i="1"/>
  <c r="DC547" i="1" s="1"/>
  <c r="CF547" i="1"/>
  <c r="CO559" i="1"/>
  <c r="DD559" i="1" s="1"/>
  <c r="CN559" i="1"/>
  <c r="CF584" i="1"/>
  <c r="CG584" i="1"/>
  <c r="DC584" i="1" s="1"/>
  <c r="CN607" i="1"/>
  <c r="CO607" i="1"/>
  <c r="DD607" i="1" s="1"/>
  <c r="CO634" i="1"/>
  <c r="DD634" i="1" s="1"/>
  <c r="CN634" i="1"/>
  <c r="CO252" i="1"/>
  <c r="DD252" i="1" s="1"/>
  <c r="CN252" i="1"/>
  <c r="CN266" i="1"/>
  <c r="CO266" i="1"/>
  <c r="DD266" i="1" s="1"/>
  <c r="CG274" i="1"/>
  <c r="DC274" i="1" s="1"/>
  <c r="CN324" i="1"/>
  <c r="CO329" i="1"/>
  <c r="DD329" i="1" s="1"/>
  <c r="CN329" i="1"/>
  <c r="CG351" i="1"/>
  <c r="DC351" i="1" s="1"/>
  <c r="CF351" i="1"/>
  <c r="CG354" i="1"/>
  <c r="DC354" i="1" s="1"/>
  <c r="CF354" i="1"/>
  <c r="CO366" i="1"/>
  <c r="DD366" i="1" s="1"/>
  <c r="CN366" i="1"/>
  <c r="CG396" i="1"/>
  <c r="DC396" i="1" s="1"/>
  <c r="CF396" i="1"/>
  <c r="CN401" i="1"/>
  <c r="CO416" i="1"/>
  <c r="DD416" i="1" s="1"/>
  <c r="CN416" i="1"/>
  <c r="CO430" i="1"/>
  <c r="DD430" i="1" s="1"/>
  <c r="CN430" i="1"/>
  <c r="CG445" i="1"/>
  <c r="DC445" i="1" s="1"/>
  <c r="CF445" i="1"/>
  <c r="CN486" i="1"/>
  <c r="CO486" i="1"/>
  <c r="DD486" i="1" s="1"/>
  <c r="CO340" i="1"/>
  <c r="DD340" i="1" s="1"/>
  <c r="CN340" i="1"/>
  <c r="CO354" i="1"/>
  <c r="DD354" i="1" s="1"/>
  <c r="CN354" i="1"/>
  <c r="CG386" i="1"/>
  <c r="DC386" i="1" s="1"/>
  <c r="CF386" i="1"/>
  <c r="CG389" i="1"/>
  <c r="DC389" i="1" s="1"/>
  <c r="CF389" i="1"/>
  <c r="CO404" i="1"/>
  <c r="DD404" i="1" s="1"/>
  <c r="CN404" i="1"/>
  <c r="CG426" i="1"/>
  <c r="DC426" i="1" s="1"/>
  <c r="CF426" i="1"/>
  <c r="CG433" i="1"/>
  <c r="DC433" i="1" s="1"/>
  <c r="CF433" i="1"/>
  <c r="CN290" i="1"/>
  <c r="CO290" i="1"/>
  <c r="DD290" i="1" s="1"/>
  <c r="CF312" i="1"/>
  <c r="CG312" i="1"/>
  <c r="DC312" i="1" s="1"/>
  <c r="CG319" i="1"/>
  <c r="DC319" i="1" s="1"/>
  <c r="CF319" i="1"/>
  <c r="CG325" i="1"/>
  <c r="DC325" i="1" s="1"/>
  <c r="CF325" i="1"/>
  <c r="CG327" i="1"/>
  <c r="DC327" i="1" s="1"/>
  <c r="CF327" i="1"/>
  <c r="CG330" i="1"/>
  <c r="DC330" i="1" s="1"/>
  <c r="CF330" i="1"/>
  <c r="CG332" i="1"/>
  <c r="DC332" i="1" s="1"/>
  <c r="CF332" i="1"/>
  <c r="CG349" i="1"/>
  <c r="DC349" i="1" s="1"/>
  <c r="CF349" i="1"/>
  <c r="CO376" i="1"/>
  <c r="DD376" i="1" s="1"/>
  <c r="CN376" i="1"/>
  <c r="CO379" i="1"/>
  <c r="DD379" i="1" s="1"/>
  <c r="CN379" i="1"/>
  <c r="CG399" i="1"/>
  <c r="DC399" i="1" s="1"/>
  <c r="CF399" i="1"/>
  <c r="CG402" i="1"/>
  <c r="DC402" i="1" s="1"/>
  <c r="CF402" i="1"/>
  <c r="CO450" i="1"/>
  <c r="DD450" i="1" s="1"/>
  <c r="CN450" i="1"/>
  <c r="CN455" i="1"/>
  <c r="CO455" i="1"/>
  <c r="DD455" i="1" s="1"/>
  <c r="CO476" i="1"/>
  <c r="DD476" i="1" s="1"/>
  <c r="CN476" i="1"/>
  <c r="CF292" i="1"/>
  <c r="CO297" i="1"/>
  <c r="DD297" i="1" s="1"/>
  <c r="CN297" i="1"/>
  <c r="CG301" i="1"/>
  <c r="DC301" i="1" s="1"/>
  <c r="CF301" i="1"/>
  <c r="CO304" i="1"/>
  <c r="DD304" i="1" s="1"/>
  <c r="CG310" i="1"/>
  <c r="DC310" i="1" s="1"/>
  <c r="CN317" i="1"/>
  <c r="CO325" i="1"/>
  <c r="DD325" i="1" s="1"/>
  <c r="CN325" i="1"/>
  <c r="CO327" i="1"/>
  <c r="DD327" i="1" s="1"/>
  <c r="CN327" i="1"/>
  <c r="CG336" i="1"/>
  <c r="DC336" i="1" s="1"/>
  <c r="CF336" i="1"/>
  <c r="CG338" i="1"/>
  <c r="DC338" i="1" s="1"/>
  <c r="CF338" i="1"/>
  <c r="CF364" i="1"/>
  <c r="CG384" i="1"/>
  <c r="DC384" i="1" s="1"/>
  <c r="CF384" i="1"/>
  <c r="CN389" i="1"/>
  <c r="CO402" i="1"/>
  <c r="DD402" i="1" s="1"/>
  <c r="CN402" i="1"/>
  <c r="CF412" i="1"/>
  <c r="CF424" i="1"/>
  <c r="CO514" i="1"/>
  <c r="DD514" i="1" s="1"/>
  <c r="CN514" i="1"/>
  <c r="CF259" i="1"/>
  <c r="CO268" i="1"/>
  <c r="DD268" i="1" s="1"/>
  <c r="CO308" i="1"/>
  <c r="DD308" i="1" s="1"/>
  <c r="CF321" i="1"/>
  <c r="CG323" i="1"/>
  <c r="DC323" i="1" s="1"/>
  <c r="CF323" i="1"/>
  <c r="CO334" i="1"/>
  <c r="DD334" i="1" s="1"/>
  <c r="CN334" i="1"/>
  <c r="CN338" i="1"/>
  <c r="CO338" i="1"/>
  <c r="DD338" i="1" s="1"/>
  <c r="CG341" i="1"/>
  <c r="DC341" i="1" s="1"/>
  <c r="CO343" i="1"/>
  <c r="DD343" i="1" s="1"/>
  <c r="CF367" i="1"/>
  <c r="CG374" i="1"/>
  <c r="DC374" i="1" s="1"/>
  <c r="CF374" i="1"/>
  <c r="CG377" i="1"/>
  <c r="DC377" i="1" s="1"/>
  <c r="CF377" i="1"/>
  <c r="CO392" i="1"/>
  <c r="DD392" i="1" s="1"/>
  <c r="CN392" i="1"/>
  <c r="CO436" i="1"/>
  <c r="DD436" i="1" s="1"/>
  <c r="CN436" i="1"/>
  <c r="CG456" i="1"/>
  <c r="DC456" i="1" s="1"/>
  <c r="CF456" i="1"/>
  <c r="CO461" i="1"/>
  <c r="DD461" i="1" s="1"/>
  <c r="CN461" i="1"/>
  <c r="CN501" i="1"/>
  <c r="CO501" i="1"/>
  <c r="DD501" i="1" s="1"/>
  <c r="CO364" i="1"/>
  <c r="DD364" i="1" s="1"/>
  <c r="CN364" i="1"/>
  <c r="CO367" i="1"/>
  <c r="DD367" i="1" s="1"/>
  <c r="CN367" i="1"/>
  <c r="CG387" i="1"/>
  <c r="DC387" i="1" s="1"/>
  <c r="CF387" i="1"/>
  <c r="CG390" i="1"/>
  <c r="DC390" i="1" s="1"/>
  <c r="CF390" i="1"/>
  <c r="CO412" i="1"/>
  <c r="DD412" i="1" s="1"/>
  <c r="CN412" i="1"/>
  <c r="CO424" i="1"/>
  <c r="DD424" i="1" s="1"/>
  <c r="CN424" i="1"/>
  <c r="CF439" i="1"/>
  <c r="CG439" i="1"/>
  <c r="DC439" i="1" s="1"/>
  <c r="CN443" i="1"/>
  <c r="CO443" i="1"/>
  <c r="DD443" i="1" s="1"/>
  <c r="CN474" i="1"/>
  <c r="CO474" i="1"/>
  <c r="DD474" i="1" s="1"/>
  <c r="CO493" i="1"/>
  <c r="DD493" i="1" s="1"/>
  <c r="CN493" i="1"/>
  <c r="CG496" i="1"/>
  <c r="DC496" i="1" s="1"/>
  <c r="CF496" i="1"/>
  <c r="CF283" i="1"/>
  <c r="CF291" i="1"/>
  <c r="CG296" i="1"/>
  <c r="DC296" i="1" s="1"/>
  <c r="CG305" i="1"/>
  <c r="DC305" i="1" s="1"/>
  <c r="CF316" i="1"/>
  <c r="CO321" i="1"/>
  <c r="DD321" i="1" s="1"/>
  <c r="CN321" i="1"/>
  <c r="CO323" i="1"/>
  <c r="DD323" i="1" s="1"/>
  <c r="CN341" i="1"/>
  <c r="CO352" i="1"/>
  <c r="DD352" i="1" s="1"/>
  <c r="CN352" i="1"/>
  <c r="CO355" i="1"/>
  <c r="DD355" i="1" s="1"/>
  <c r="CN355" i="1"/>
  <c r="CN357" i="1"/>
  <c r="CG372" i="1"/>
  <c r="DC372" i="1" s="1"/>
  <c r="CF372" i="1"/>
  <c r="CN377" i="1"/>
  <c r="CO390" i="1"/>
  <c r="DD390" i="1" s="1"/>
  <c r="CN390" i="1"/>
  <c r="CF415" i="1"/>
  <c r="CG434" i="1"/>
  <c r="DC434" i="1" s="1"/>
  <c r="CF434" i="1"/>
  <c r="CO459" i="1"/>
  <c r="DD459" i="1" s="1"/>
  <c r="CN459" i="1"/>
  <c r="CF288" i="1"/>
  <c r="CG288" i="1"/>
  <c r="DC288" i="1" s="1"/>
  <c r="CG339" i="1"/>
  <c r="DC339" i="1" s="1"/>
  <c r="CF339" i="1"/>
  <c r="CF346" i="1"/>
  <c r="CG346" i="1"/>
  <c r="DC346" i="1" s="1"/>
  <c r="CG365" i="1"/>
  <c r="DC365" i="1" s="1"/>
  <c r="CF365" i="1"/>
  <c r="CO380" i="1"/>
  <c r="DD380" i="1" s="1"/>
  <c r="CN380" i="1"/>
  <c r="CG410" i="1"/>
  <c r="DC410" i="1" s="1"/>
  <c r="CF410" i="1"/>
  <c r="CG413" i="1"/>
  <c r="DC413" i="1" s="1"/>
  <c r="CF413" i="1"/>
  <c r="CO415" i="1"/>
  <c r="DD415" i="1" s="1"/>
  <c r="CN415" i="1"/>
  <c r="CG422" i="1"/>
  <c r="DC422" i="1" s="1"/>
  <c r="CF422" i="1"/>
  <c r="CO429" i="1"/>
  <c r="DD429" i="1" s="1"/>
  <c r="CN429" i="1"/>
  <c r="CG444" i="1"/>
  <c r="DC444" i="1" s="1"/>
  <c r="CF444" i="1"/>
  <c r="CO264" i="1"/>
  <c r="DD264" i="1" s="1"/>
  <c r="CN264" i="1"/>
  <c r="CN296" i="1"/>
  <c r="CG300" i="1"/>
  <c r="DC300" i="1" s="1"/>
  <c r="CG311" i="1"/>
  <c r="DC311" i="1" s="1"/>
  <c r="CF311" i="1"/>
  <c r="CO316" i="1"/>
  <c r="DD316" i="1" s="1"/>
  <c r="CN316" i="1"/>
  <c r="CF326" i="1"/>
  <c r="CO328" i="1"/>
  <c r="DD328" i="1" s="1"/>
  <c r="CN328" i="1"/>
  <c r="CO339" i="1"/>
  <c r="DD339" i="1" s="1"/>
  <c r="CN339" i="1"/>
  <c r="CG342" i="1"/>
  <c r="DC342" i="1" s="1"/>
  <c r="CF342" i="1"/>
  <c r="CG348" i="1"/>
  <c r="DC348" i="1" s="1"/>
  <c r="CF348" i="1"/>
  <c r="CG353" i="1"/>
  <c r="DC353" i="1" s="1"/>
  <c r="CF353" i="1"/>
  <c r="CG360" i="1"/>
  <c r="DC360" i="1" s="1"/>
  <c r="CF360" i="1"/>
  <c r="CG375" i="1"/>
  <c r="DC375" i="1" s="1"/>
  <c r="CF375" i="1"/>
  <c r="CG378" i="1"/>
  <c r="DC378" i="1" s="1"/>
  <c r="CF378" i="1"/>
  <c r="CO400" i="1"/>
  <c r="DD400" i="1" s="1"/>
  <c r="CN400" i="1"/>
  <c r="CO403" i="1"/>
  <c r="DD403" i="1" s="1"/>
  <c r="CN403" i="1"/>
  <c r="CN405" i="1"/>
  <c r="CF427" i="1"/>
  <c r="CF437" i="1"/>
  <c r="CG457" i="1"/>
  <c r="DC457" i="1" s="1"/>
  <c r="CF457" i="1"/>
  <c r="CN491" i="1"/>
  <c r="CO491" i="1"/>
  <c r="DD491" i="1" s="1"/>
  <c r="CF280" i="1"/>
  <c r="CO307" i="1"/>
  <c r="DD307" i="1" s="1"/>
  <c r="CN307" i="1"/>
  <c r="CG324" i="1"/>
  <c r="DC324" i="1" s="1"/>
  <c r="CF324" i="1"/>
  <c r="CG337" i="1"/>
  <c r="DC337" i="1" s="1"/>
  <c r="CF337" i="1"/>
  <c r="CO344" i="1"/>
  <c r="DD344" i="1" s="1"/>
  <c r="CN344" i="1"/>
  <c r="CO346" i="1"/>
  <c r="DD346" i="1" s="1"/>
  <c r="CN346" i="1"/>
  <c r="CN350" i="1"/>
  <c r="CO350" i="1"/>
  <c r="DD350" i="1" s="1"/>
  <c r="CN365" i="1"/>
  <c r="CO378" i="1"/>
  <c r="DD378" i="1" s="1"/>
  <c r="CN378" i="1"/>
  <c r="CG408" i="1"/>
  <c r="DC408" i="1" s="1"/>
  <c r="CF408" i="1"/>
  <c r="CN413" i="1"/>
  <c r="CG420" i="1"/>
  <c r="DC420" i="1" s="1"/>
  <c r="CF420" i="1"/>
  <c r="CO437" i="1"/>
  <c r="DD437" i="1" s="1"/>
  <c r="CN437" i="1"/>
  <c r="CN446" i="1"/>
  <c r="CO446" i="1"/>
  <c r="DD446" i="1" s="1"/>
  <c r="CF470" i="1"/>
  <c r="CG470" i="1"/>
  <c r="DC470" i="1" s="1"/>
  <c r="CO448" i="1"/>
  <c r="DD448" i="1" s="1"/>
  <c r="CN448" i="1"/>
  <c r="CG477" i="1"/>
  <c r="DC477" i="1" s="1"/>
  <c r="CF477" i="1"/>
  <c r="CO479" i="1"/>
  <c r="DD479" i="1" s="1"/>
  <c r="CN479" i="1"/>
  <c r="CG509" i="1"/>
  <c r="DC509" i="1" s="1"/>
  <c r="CF509" i="1"/>
  <c r="CG537" i="1"/>
  <c r="DC537" i="1" s="1"/>
  <c r="CF537" i="1"/>
  <c r="CO539" i="1"/>
  <c r="DD539" i="1" s="1"/>
  <c r="CN539" i="1"/>
  <c r="CG569" i="1"/>
  <c r="DC569" i="1" s="1"/>
  <c r="CF569" i="1"/>
  <c r="CN605" i="1"/>
  <c r="CO605" i="1"/>
  <c r="DD605" i="1" s="1"/>
  <c r="CO315" i="1"/>
  <c r="DD315" i="1" s="1"/>
  <c r="CN315" i="1"/>
  <c r="CG335" i="1"/>
  <c r="DC335" i="1" s="1"/>
  <c r="CF335" i="1"/>
  <c r="CN336" i="1"/>
  <c r="CG347" i="1"/>
  <c r="DC347" i="1" s="1"/>
  <c r="CF347" i="1"/>
  <c r="CN348" i="1"/>
  <c r="CG359" i="1"/>
  <c r="DC359" i="1" s="1"/>
  <c r="CF359" i="1"/>
  <c r="CN360" i="1"/>
  <c r="CG371" i="1"/>
  <c r="DC371" i="1" s="1"/>
  <c r="CF371" i="1"/>
  <c r="CN372" i="1"/>
  <c r="CG383" i="1"/>
  <c r="DC383" i="1" s="1"/>
  <c r="CF383" i="1"/>
  <c r="CN384" i="1"/>
  <c r="CG395" i="1"/>
  <c r="DC395" i="1" s="1"/>
  <c r="CF395" i="1"/>
  <c r="CN396" i="1"/>
  <c r="CG407" i="1"/>
  <c r="DC407" i="1" s="1"/>
  <c r="CF407" i="1"/>
  <c r="CN408" i="1"/>
  <c r="CG419" i="1"/>
  <c r="DC419" i="1" s="1"/>
  <c r="CF419" i="1"/>
  <c r="CN420" i="1"/>
  <c r="CO452" i="1"/>
  <c r="DD452" i="1" s="1"/>
  <c r="CG454" i="1"/>
  <c r="DC454" i="1" s="1"/>
  <c r="CF462" i="1"/>
  <c r="CG464" i="1"/>
  <c r="DC464" i="1" s="1"/>
  <c r="CF464" i="1"/>
  <c r="CG482" i="1"/>
  <c r="DC482" i="1" s="1"/>
  <c r="CO489" i="1"/>
  <c r="DD489" i="1" s="1"/>
  <c r="CN489" i="1"/>
  <c r="CO499" i="1"/>
  <c r="DD499" i="1" s="1"/>
  <c r="CN499" i="1"/>
  <c r="CG519" i="1"/>
  <c r="DC519" i="1" s="1"/>
  <c r="CF519" i="1"/>
  <c r="CO529" i="1"/>
  <c r="DD529" i="1" s="1"/>
  <c r="CN529" i="1"/>
  <c r="CG532" i="1"/>
  <c r="DC532" i="1" s="1"/>
  <c r="CF532" i="1"/>
  <c r="CN537" i="1"/>
  <c r="CO537" i="1"/>
  <c r="DD537" i="1" s="1"/>
  <c r="CO564" i="1"/>
  <c r="DD564" i="1" s="1"/>
  <c r="CN564" i="1"/>
  <c r="CF572" i="1"/>
  <c r="CG572" i="1"/>
  <c r="DC572" i="1" s="1"/>
  <c r="CG597" i="1"/>
  <c r="DC597" i="1" s="1"/>
  <c r="CF597" i="1"/>
  <c r="CN279" i="1"/>
  <c r="CG430" i="1"/>
  <c r="DC430" i="1" s="1"/>
  <c r="CN456" i="1"/>
  <c r="CF458" i="1"/>
  <c r="CG466" i="1"/>
  <c r="DC466" i="1" s="1"/>
  <c r="CN468" i="1"/>
  <c r="CN470" i="1"/>
  <c r="CF475" i="1"/>
  <c r="CO477" i="1"/>
  <c r="DD477" i="1" s="1"/>
  <c r="CF494" i="1"/>
  <c r="CG494" i="1"/>
  <c r="DC494" i="1" s="1"/>
  <c r="CN504" i="1"/>
  <c r="CO517" i="1"/>
  <c r="DD517" i="1" s="1"/>
  <c r="CN517" i="1"/>
  <c r="CG521" i="1"/>
  <c r="DC521" i="1" s="1"/>
  <c r="CF521" i="1"/>
  <c r="CG555" i="1"/>
  <c r="DC555" i="1" s="1"/>
  <c r="CF555" i="1"/>
  <c r="CG557" i="1"/>
  <c r="DC557" i="1" s="1"/>
  <c r="CF557" i="1"/>
  <c r="CN572" i="1"/>
  <c r="CO572" i="1"/>
  <c r="DD572" i="1" s="1"/>
  <c r="CN588" i="1"/>
  <c r="CO588" i="1"/>
  <c r="DD588" i="1" s="1"/>
  <c r="CO597" i="1"/>
  <c r="DD597" i="1" s="1"/>
  <c r="CN597" i="1"/>
  <c r="CG473" i="1"/>
  <c r="DC473" i="1" s="1"/>
  <c r="CF473" i="1"/>
  <c r="CF492" i="1"/>
  <c r="CG492" i="1"/>
  <c r="DC492" i="1" s="1"/>
  <c r="CG507" i="1"/>
  <c r="DC507" i="1" s="1"/>
  <c r="CF507" i="1"/>
  <c r="CG545" i="1"/>
  <c r="DC545" i="1" s="1"/>
  <c r="CF545" i="1"/>
  <c r="CO562" i="1"/>
  <c r="DD562" i="1" s="1"/>
  <c r="CN562" i="1"/>
  <c r="CO351" i="1"/>
  <c r="DD351" i="1" s="1"/>
  <c r="CN351" i="1"/>
  <c r="CO363" i="1"/>
  <c r="DD363" i="1" s="1"/>
  <c r="CN363" i="1"/>
  <c r="CN371" i="1"/>
  <c r="CO375" i="1"/>
  <c r="DD375" i="1" s="1"/>
  <c r="CN375" i="1"/>
  <c r="CN383" i="1"/>
  <c r="CO387" i="1"/>
  <c r="DD387" i="1" s="1"/>
  <c r="CN387" i="1"/>
  <c r="CN395" i="1"/>
  <c r="CO399" i="1"/>
  <c r="DD399" i="1" s="1"/>
  <c r="CN399" i="1"/>
  <c r="CN407" i="1"/>
  <c r="CO411" i="1"/>
  <c r="DD411" i="1" s="1"/>
  <c r="CN411" i="1"/>
  <c r="CN419" i="1"/>
  <c r="CO423" i="1"/>
  <c r="DD423" i="1" s="1"/>
  <c r="CN423" i="1"/>
  <c r="CG436" i="1"/>
  <c r="DC436" i="1" s="1"/>
  <c r="CN439" i="1"/>
  <c r="CG449" i="1"/>
  <c r="DC449" i="1" s="1"/>
  <c r="CF449" i="1"/>
  <c r="CG451" i="1"/>
  <c r="DC451" i="1" s="1"/>
  <c r="CO458" i="1"/>
  <c r="DD458" i="1" s="1"/>
  <c r="CO460" i="1"/>
  <c r="DD460" i="1" s="1"/>
  <c r="CN460" i="1"/>
  <c r="CN462" i="1"/>
  <c r="CG471" i="1"/>
  <c r="DC471" i="1" s="1"/>
  <c r="CF471" i="1"/>
  <c r="CO487" i="1"/>
  <c r="DD487" i="1" s="1"/>
  <c r="CN487" i="1"/>
  <c r="CG497" i="1"/>
  <c r="DC497" i="1" s="1"/>
  <c r="CF497" i="1"/>
  <c r="CN527" i="1"/>
  <c r="CO527" i="1"/>
  <c r="DD527" i="1" s="1"/>
  <c r="CO535" i="1"/>
  <c r="DD535" i="1" s="1"/>
  <c r="CN535" i="1"/>
  <c r="CO553" i="1"/>
  <c r="DD553" i="1" s="1"/>
  <c r="CN553" i="1"/>
  <c r="CO560" i="1"/>
  <c r="DD560" i="1" s="1"/>
  <c r="CN560" i="1"/>
  <c r="CN576" i="1"/>
  <c r="CO576" i="1"/>
  <c r="DD576" i="1" s="1"/>
  <c r="CG585" i="1"/>
  <c r="DC585" i="1" s="1"/>
  <c r="CF585" i="1"/>
  <c r="CF350" i="1"/>
  <c r="CG358" i="1"/>
  <c r="DC358" i="1" s="1"/>
  <c r="CF362" i="1"/>
  <c r="CG370" i="1"/>
  <c r="DC370" i="1" s="1"/>
  <c r="CG382" i="1"/>
  <c r="DC382" i="1" s="1"/>
  <c r="CG394" i="1"/>
  <c r="DC394" i="1" s="1"/>
  <c r="CG406" i="1"/>
  <c r="DC406" i="1" s="1"/>
  <c r="CG432" i="1"/>
  <c r="DC432" i="1" s="1"/>
  <c r="CF432" i="1"/>
  <c r="CO471" i="1"/>
  <c r="DD471" i="1" s="1"/>
  <c r="CN471" i="1"/>
  <c r="CG478" i="1"/>
  <c r="DC478" i="1" s="1"/>
  <c r="CF478" i="1"/>
  <c r="CF510" i="1"/>
  <c r="CG510" i="1"/>
  <c r="DC510" i="1" s="1"/>
  <c r="CO515" i="1"/>
  <c r="DD515" i="1" s="1"/>
  <c r="CN515" i="1"/>
  <c r="CG522" i="1"/>
  <c r="DC522" i="1" s="1"/>
  <c r="CF522" i="1"/>
  <c r="CF525" i="1"/>
  <c r="CG525" i="1"/>
  <c r="DC525" i="1" s="1"/>
  <c r="CO589" i="1"/>
  <c r="DD589" i="1" s="1"/>
  <c r="CN589" i="1"/>
  <c r="CN303" i="1"/>
  <c r="CO447" i="1"/>
  <c r="DD447" i="1" s="1"/>
  <c r="CN447" i="1"/>
  <c r="CG455" i="1"/>
  <c r="DC455" i="1" s="1"/>
  <c r="CF455" i="1"/>
  <c r="CO480" i="1"/>
  <c r="DD480" i="1" s="1"/>
  <c r="CN480" i="1"/>
  <c r="CG483" i="1"/>
  <c r="DC483" i="1" s="1"/>
  <c r="CF483" i="1"/>
  <c r="CO505" i="1"/>
  <c r="DD505" i="1" s="1"/>
  <c r="CN505" i="1"/>
  <c r="CN510" i="1"/>
  <c r="CO510" i="1"/>
  <c r="DD510" i="1" s="1"/>
  <c r="CG513" i="1"/>
  <c r="DC513" i="1" s="1"/>
  <c r="CF513" i="1"/>
  <c r="CG518" i="1"/>
  <c r="DC518" i="1" s="1"/>
  <c r="CN522" i="1"/>
  <c r="CO522" i="1"/>
  <c r="DD522" i="1" s="1"/>
  <c r="CO525" i="1"/>
  <c r="DD525" i="1" s="1"/>
  <c r="CN525" i="1"/>
  <c r="CG543" i="1"/>
  <c r="DC543" i="1" s="1"/>
  <c r="CF543" i="1"/>
  <c r="CG467" i="1"/>
  <c r="DC467" i="1" s="1"/>
  <c r="CF467" i="1"/>
  <c r="CO469" i="1"/>
  <c r="DD469" i="1" s="1"/>
  <c r="CN469" i="1"/>
  <c r="CG485" i="1"/>
  <c r="DC485" i="1" s="1"/>
  <c r="CF485" i="1"/>
  <c r="CG488" i="1"/>
  <c r="DC488" i="1" s="1"/>
  <c r="CF488" i="1"/>
  <c r="CO490" i="1"/>
  <c r="DD490" i="1" s="1"/>
  <c r="CN490" i="1"/>
  <c r="CG495" i="1"/>
  <c r="DC495" i="1" s="1"/>
  <c r="CF495" i="1"/>
  <c r="CG498" i="1"/>
  <c r="DC498" i="1" s="1"/>
  <c r="CF498" i="1"/>
  <c r="CO513" i="1"/>
  <c r="DD513" i="1" s="1"/>
  <c r="CN513" i="1"/>
  <c r="CF528" i="1"/>
  <c r="CG528" i="1"/>
  <c r="DC528" i="1" s="1"/>
  <c r="CG533" i="1"/>
  <c r="DC533" i="1" s="1"/>
  <c r="CF533" i="1"/>
  <c r="CF554" i="1"/>
  <c r="CG554" i="1"/>
  <c r="DC554" i="1" s="1"/>
  <c r="CF568" i="1"/>
  <c r="CG568" i="1"/>
  <c r="DC568" i="1" s="1"/>
  <c r="CO573" i="1"/>
  <c r="DD573" i="1" s="1"/>
  <c r="CN573" i="1"/>
  <c r="CN358" i="1"/>
  <c r="CF361" i="1"/>
  <c r="CO362" i="1"/>
  <c r="DD362" i="1" s="1"/>
  <c r="CN370" i="1"/>
  <c r="CF373" i="1"/>
  <c r="CO374" i="1"/>
  <c r="DD374" i="1" s="1"/>
  <c r="CN382" i="1"/>
  <c r="CF385" i="1"/>
  <c r="CO386" i="1"/>
  <c r="DD386" i="1" s="1"/>
  <c r="CN394" i="1"/>
  <c r="CF397" i="1"/>
  <c r="CO398" i="1"/>
  <c r="DD398" i="1" s="1"/>
  <c r="CN406" i="1"/>
  <c r="CF409" i="1"/>
  <c r="CO410" i="1"/>
  <c r="DD410" i="1" s="1"/>
  <c r="CN418" i="1"/>
  <c r="CF421" i="1"/>
  <c r="CO422" i="1"/>
  <c r="DD422" i="1" s="1"/>
  <c r="CF428" i="1"/>
  <c r="CN432" i="1"/>
  <c r="CF435" i="1"/>
  <c r="CO453" i="1"/>
  <c r="DD453" i="1" s="1"/>
  <c r="CN453" i="1"/>
  <c r="CN457" i="1"/>
  <c r="CF459" i="1"/>
  <c r="CG461" i="1"/>
  <c r="DC461" i="1" s="1"/>
  <c r="CF461" i="1"/>
  <c r="CF476" i="1"/>
  <c r="CO485" i="1"/>
  <c r="DD485" i="1" s="1"/>
  <c r="CN485" i="1"/>
  <c r="CO495" i="1"/>
  <c r="DD495" i="1" s="1"/>
  <c r="CN495" i="1"/>
  <c r="CN498" i="1"/>
  <c r="CO498" i="1"/>
  <c r="DD498" i="1" s="1"/>
  <c r="CG511" i="1"/>
  <c r="DC511" i="1" s="1"/>
  <c r="CF511" i="1"/>
  <c r="CF546" i="1"/>
  <c r="CG546" i="1"/>
  <c r="DC546" i="1" s="1"/>
  <c r="CO551" i="1"/>
  <c r="DD551" i="1" s="1"/>
  <c r="CN551" i="1"/>
  <c r="CN558" i="1"/>
  <c r="CO558" i="1"/>
  <c r="DD558" i="1" s="1"/>
  <c r="CO302" i="1"/>
  <c r="DD302" i="1" s="1"/>
  <c r="CG431" i="1"/>
  <c r="DC431" i="1" s="1"/>
  <c r="CF431" i="1"/>
  <c r="CG443" i="1"/>
  <c r="DC443" i="1" s="1"/>
  <c r="CF443" i="1"/>
  <c r="CF450" i="1"/>
  <c r="CO465" i="1"/>
  <c r="DD465" i="1" s="1"/>
  <c r="CN465" i="1"/>
  <c r="CO467" i="1"/>
  <c r="DD467" i="1" s="1"/>
  <c r="CO481" i="1"/>
  <c r="DD481" i="1" s="1"/>
  <c r="CN481" i="1"/>
  <c r="CN488" i="1"/>
  <c r="CG501" i="1"/>
  <c r="DC501" i="1" s="1"/>
  <c r="CF501" i="1"/>
  <c r="CO503" i="1"/>
  <c r="DD503" i="1" s="1"/>
  <c r="CN503" i="1"/>
  <c r="CG523" i="1"/>
  <c r="DC523" i="1" s="1"/>
  <c r="CO541" i="1"/>
  <c r="DD541" i="1" s="1"/>
  <c r="CN541" i="1"/>
  <c r="CN546" i="1"/>
  <c r="CO546" i="1"/>
  <c r="DD546" i="1" s="1"/>
  <c r="CG549" i="1"/>
  <c r="DC549" i="1" s="1"/>
  <c r="CF549" i="1"/>
  <c r="CO623" i="1"/>
  <c r="DD623" i="1" s="1"/>
  <c r="CN623" i="1"/>
  <c r="CG627" i="1"/>
  <c r="DC627" i="1" s="1"/>
  <c r="CF627" i="1"/>
  <c r="CG653" i="1"/>
  <c r="DC653" i="1" s="1"/>
  <c r="CF653" i="1"/>
  <c r="CG662" i="1"/>
  <c r="DC662" i="1" s="1"/>
  <c r="CF662" i="1"/>
  <c r="CO677" i="1"/>
  <c r="DD677" i="1" s="1"/>
  <c r="CN677" i="1"/>
  <c r="CO754" i="1"/>
  <c r="DD754" i="1" s="1"/>
  <c r="CN754" i="1"/>
  <c r="CN770" i="1"/>
  <c r="CO770" i="1"/>
  <c r="DD770" i="1" s="1"/>
  <c r="CG774" i="1"/>
  <c r="DC774" i="1" s="1"/>
  <c r="CF774" i="1"/>
  <c r="CG796" i="1"/>
  <c r="DC796" i="1" s="1"/>
  <c r="CF796" i="1"/>
  <c r="CO800" i="1"/>
  <c r="DD800" i="1" s="1"/>
  <c r="CN800" i="1"/>
  <c r="CG837" i="1"/>
  <c r="DC837" i="1" s="1"/>
  <c r="CF837" i="1"/>
  <c r="CG2082" i="1"/>
  <c r="DC2082" i="1" s="1"/>
  <c r="CF2082" i="1"/>
  <c r="CN500" i="1"/>
  <c r="CF514" i="1"/>
  <c r="CN516" i="1"/>
  <c r="CN521" i="1"/>
  <c r="CF524" i="1"/>
  <c r="CN526" i="1"/>
  <c r="CG530" i="1"/>
  <c r="DC530" i="1" s="1"/>
  <c r="CN531" i="1"/>
  <c r="CN536" i="1"/>
  <c r="CF550" i="1"/>
  <c r="CN552" i="1"/>
  <c r="CN557" i="1"/>
  <c r="CN561" i="1"/>
  <c r="CN571" i="1"/>
  <c r="CF579" i="1"/>
  <c r="CF582" i="1"/>
  <c r="CN585" i="1"/>
  <c r="CN591" i="1"/>
  <c r="CG596" i="1"/>
  <c r="DC596" i="1" s="1"/>
  <c r="CF599" i="1"/>
  <c r="CO600" i="1"/>
  <c r="DD600" i="1" s="1"/>
  <c r="CG602" i="1"/>
  <c r="DC602" i="1" s="1"/>
  <c r="CN608" i="1"/>
  <c r="CG610" i="1"/>
  <c r="DC610" i="1" s="1"/>
  <c r="CN625" i="1"/>
  <c r="CG631" i="1"/>
  <c r="DC631" i="1" s="1"/>
  <c r="CF631" i="1"/>
  <c r="CN664" i="1"/>
  <c r="CG680" i="1"/>
  <c r="DC680" i="1" s="1"/>
  <c r="CF680" i="1"/>
  <c r="CG686" i="1"/>
  <c r="DC686" i="1" s="1"/>
  <c r="CF686" i="1"/>
  <c r="CF689" i="1"/>
  <c r="CG713" i="1"/>
  <c r="DC713" i="1" s="1"/>
  <c r="CF713" i="1"/>
  <c r="CF736" i="1"/>
  <c r="CN741" i="1"/>
  <c r="CG755" i="1"/>
  <c r="DC755" i="1" s="1"/>
  <c r="CF755" i="1"/>
  <c r="CN796" i="1"/>
  <c r="CO796" i="1"/>
  <c r="DD796" i="1" s="1"/>
  <c r="CG468" i="1"/>
  <c r="DC468" i="1" s="1"/>
  <c r="CG504" i="1"/>
  <c r="DC504" i="1" s="1"/>
  <c r="CG540" i="1"/>
  <c r="DC540" i="1" s="1"/>
  <c r="CO594" i="1"/>
  <c r="DD594" i="1" s="1"/>
  <c r="CN594" i="1"/>
  <c r="CG612" i="1"/>
  <c r="DC612" i="1" s="1"/>
  <c r="CO619" i="1"/>
  <c r="DD619" i="1" s="1"/>
  <c r="CO627" i="1"/>
  <c r="DD627" i="1" s="1"/>
  <c r="CN627" i="1"/>
  <c r="CO640" i="1"/>
  <c r="DD640" i="1" s="1"/>
  <c r="CF646" i="1"/>
  <c r="CO653" i="1"/>
  <c r="DD653" i="1" s="1"/>
  <c r="CG683" i="1"/>
  <c r="DC683" i="1" s="1"/>
  <c r="CF683" i="1"/>
  <c r="CN739" i="1"/>
  <c r="CO739" i="1"/>
  <c r="DD739" i="1" s="1"/>
  <c r="CF782" i="1"/>
  <c r="CO887" i="1"/>
  <c r="DD887" i="1" s="1"/>
  <c r="CN887" i="1"/>
  <c r="CF922" i="1"/>
  <c r="CG922" i="1"/>
  <c r="DC922" i="1" s="1"/>
  <c r="CF493" i="1"/>
  <c r="CF503" i="1"/>
  <c r="CF529" i="1"/>
  <c r="CF539" i="1"/>
  <c r="CF563" i="1"/>
  <c r="CF567" i="1"/>
  <c r="CG590" i="1"/>
  <c r="DC590" i="1" s="1"/>
  <c r="CF590" i="1"/>
  <c r="CO646" i="1"/>
  <c r="DD646" i="1" s="1"/>
  <c r="CN646" i="1"/>
  <c r="CO680" i="1"/>
  <c r="DD680" i="1" s="1"/>
  <c r="CN680" i="1"/>
  <c r="CO702" i="1"/>
  <c r="DD702" i="1" s="1"/>
  <c r="CN702" i="1"/>
  <c r="CG727" i="1"/>
  <c r="DC727" i="1" s="1"/>
  <c r="CF727" i="1"/>
  <c r="CO730" i="1"/>
  <c r="DD730" i="1" s="1"/>
  <c r="CN730" i="1"/>
  <c r="CG786" i="1"/>
  <c r="DC786" i="1" s="1"/>
  <c r="CF786" i="1"/>
  <c r="CG790" i="1"/>
  <c r="DC790" i="1" s="1"/>
  <c r="CF790" i="1"/>
  <c r="CF806" i="1"/>
  <c r="CG806" i="1"/>
  <c r="DC806" i="1" s="1"/>
  <c r="CO484" i="1"/>
  <c r="DD484" i="1" s="1"/>
  <c r="CO520" i="1"/>
  <c r="DD520" i="1" s="1"/>
  <c r="CO556" i="1"/>
  <c r="DD556" i="1" s="1"/>
  <c r="CO582" i="1"/>
  <c r="DD582" i="1" s="1"/>
  <c r="CN582" i="1"/>
  <c r="CF593" i="1"/>
  <c r="CO596" i="1"/>
  <c r="DD596" i="1" s="1"/>
  <c r="CF598" i="1"/>
  <c r="CN599" i="1"/>
  <c r="CO612" i="1"/>
  <c r="DD612" i="1" s="1"/>
  <c r="CG616" i="1"/>
  <c r="DC616" i="1" s="1"/>
  <c r="CF616" i="1"/>
  <c r="CF624" i="1"/>
  <c r="CO629" i="1"/>
  <c r="DD629" i="1" s="1"/>
  <c r="CO631" i="1"/>
  <c r="DD631" i="1" s="1"/>
  <c r="CG633" i="1"/>
  <c r="DC633" i="1" s="1"/>
  <c r="CF633" i="1"/>
  <c r="CO639" i="1"/>
  <c r="DD639" i="1" s="1"/>
  <c r="CN639" i="1"/>
  <c r="CF641" i="1"/>
  <c r="CG641" i="1"/>
  <c r="DC641" i="1" s="1"/>
  <c r="CF643" i="1"/>
  <c r="CG708" i="1"/>
  <c r="DC708" i="1" s="1"/>
  <c r="CF708" i="1"/>
  <c r="CG719" i="1"/>
  <c r="DC719" i="1" s="1"/>
  <c r="CF719" i="1"/>
  <c r="CO733" i="1"/>
  <c r="DD733" i="1" s="1"/>
  <c r="CN733" i="1"/>
  <c r="CG740" i="1"/>
  <c r="DC740" i="1" s="1"/>
  <c r="CF740" i="1"/>
  <c r="CG761" i="1"/>
  <c r="DC761" i="1" s="1"/>
  <c r="CF761" i="1"/>
  <c r="CO771" i="1"/>
  <c r="DD771" i="1" s="1"/>
  <c r="CN771" i="1"/>
  <c r="CF794" i="1"/>
  <c r="CG794" i="1"/>
  <c r="DC794" i="1" s="1"/>
  <c r="CG578" i="1"/>
  <c r="DC578" i="1" s="1"/>
  <c r="CF578" i="1"/>
  <c r="CO593" i="1"/>
  <c r="DD593" i="1" s="1"/>
  <c r="CN593" i="1"/>
  <c r="CG601" i="1"/>
  <c r="DC601" i="1" s="1"/>
  <c r="CF601" i="1"/>
  <c r="CN633" i="1"/>
  <c r="CO633" i="1"/>
  <c r="DD633" i="1" s="1"/>
  <c r="CO654" i="1"/>
  <c r="DD654" i="1" s="1"/>
  <c r="CN654" i="1"/>
  <c r="CN657" i="1"/>
  <c r="CO657" i="1"/>
  <c r="DD657" i="1" s="1"/>
  <c r="CG660" i="1"/>
  <c r="DC660" i="1" s="1"/>
  <c r="CF660" i="1"/>
  <c r="CG670" i="1"/>
  <c r="DC670" i="1" s="1"/>
  <c r="CF670" i="1"/>
  <c r="CO672" i="1"/>
  <c r="DD672" i="1" s="1"/>
  <c r="CN672" i="1"/>
  <c r="CO678" i="1"/>
  <c r="DD678" i="1" s="1"/>
  <c r="CN678" i="1"/>
  <c r="CF692" i="1"/>
  <c r="CG711" i="1"/>
  <c r="DC711" i="1" s="1"/>
  <c r="CF711" i="1"/>
  <c r="CO727" i="1"/>
  <c r="DD727" i="1" s="1"/>
  <c r="CN727" i="1"/>
  <c r="CO758" i="1"/>
  <c r="DD758" i="1" s="1"/>
  <c r="CN758" i="1"/>
  <c r="CG772" i="1"/>
  <c r="DC772" i="1" s="1"/>
  <c r="CF772" i="1"/>
  <c r="CG787" i="1"/>
  <c r="DC787" i="1" s="1"/>
  <c r="CF787" i="1"/>
  <c r="CG791" i="1"/>
  <c r="DC791" i="1" s="1"/>
  <c r="CF791" i="1"/>
  <c r="CG798" i="1"/>
  <c r="DC798" i="1" s="1"/>
  <c r="CF798" i="1"/>
  <c r="CF827" i="1"/>
  <c r="CG827" i="1"/>
  <c r="DC827" i="1" s="1"/>
  <c r="CO838" i="1"/>
  <c r="DD838" i="1" s="1"/>
  <c r="CN838" i="1"/>
  <c r="CO867" i="1"/>
  <c r="DD867" i="1" s="1"/>
  <c r="CN867" i="1"/>
  <c r="CG566" i="1"/>
  <c r="DC566" i="1" s="1"/>
  <c r="CF566" i="1"/>
  <c r="CO570" i="1"/>
  <c r="DD570" i="1" s="1"/>
  <c r="CN570" i="1"/>
  <c r="CG609" i="1"/>
  <c r="DC609" i="1" s="1"/>
  <c r="CF609" i="1"/>
  <c r="CF618" i="1"/>
  <c r="CG618" i="1"/>
  <c r="DC618" i="1" s="1"/>
  <c r="CF622" i="1"/>
  <c r="CG622" i="1"/>
  <c r="DC622" i="1" s="1"/>
  <c r="CO641" i="1"/>
  <c r="DD641" i="1" s="1"/>
  <c r="CN641" i="1"/>
  <c r="CF649" i="1"/>
  <c r="CG649" i="1"/>
  <c r="DC649" i="1" s="1"/>
  <c r="CG706" i="1"/>
  <c r="DC706" i="1" s="1"/>
  <c r="CF706" i="1"/>
  <c r="CG728" i="1"/>
  <c r="DC728" i="1" s="1"/>
  <c r="CF728" i="1"/>
  <c r="CG759" i="1"/>
  <c r="DC759" i="1" s="1"/>
  <c r="CF759" i="1"/>
  <c r="CG862" i="1"/>
  <c r="DC862" i="1" s="1"/>
  <c r="CF862" i="1"/>
  <c r="CF481" i="1"/>
  <c r="CF517" i="1"/>
  <c r="CF553" i="1"/>
  <c r="CO581" i="1"/>
  <c r="DD581" i="1" s="1"/>
  <c r="CN581" i="1"/>
  <c r="CG589" i="1"/>
  <c r="DC589" i="1" s="1"/>
  <c r="CF589" i="1"/>
  <c r="CG592" i="1"/>
  <c r="DC592" i="1" s="1"/>
  <c r="CG606" i="1"/>
  <c r="DC606" i="1" s="1"/>
  <c r="CO616" i="1"/>
  <c r="DD616" i="1" s="1"/>
  <c r="CN626" i="1"/>
  <c r="CO626" i="1"/>
  <c r="DD626" i="1" s="1"/>
  <c r="CG630" i="1"/>
  <c r="DC630" i="1" s="1"/>
  <c r="CF630" i="1"/>
  <c r="CO660" i="1"/>
  <c r="DD660" i="1" s="1"/>
  <c r="CN660" i="1"/>
  <c r="CG663" i="1"/>
  <c r="DC663" i="1" s="1"/>
  <c r="CF663" i="1"/>
  <c r="CN681" i="1"/>
  <c r="CO681" i="1"/>
  <c r="DD681" i="1" s="1"/>
  <c r="CG700" i="1"/>
  <c r="DC700" i="1" s="1"/>
  <c r="CF700" i="1"/>
  <c r="CF709" i="1"/>
  <c r="CG709" i="1"/>
  <c r="DC709" i="1" s="1"/>
  <c r="CO714" i="1"/>
  <c r="DD714" i="1" s="1"/>
  <c r="CN714" i="1"/>
  <c r="CG720" i="1"/>
  <c r="DC720" i="1" s="1"/>
  <c r="CF720" i="1"/>
  <c r="CO728" i="1"/>
  <c r="DD728" i="1" s="1"/>
  <c r="CN728" i="1"/>
  <c r="CG745" i="1"/>
  <c r="DC745" i="1" s="1"/>
  <c r="CF745" i="1"/>
  <c r="CO766" i="1"/>
  <c r="DD766" i="1" s="1"/>
  <c r="CN766" i="1"/>
  <c r="CO817" i="1"/>
  <c r="DD817" i="1" s="1"/>
  <c r="CN817" i="1"/>
  <c r="CN824" i="1"/>
  <c r="CO824" i="1"/>
  <c r="DD824" i="1" s="1"/>
  <c r="CO850" i="1"/>
  <c r="DD850" i="1" s="1"/>
  <c r="CN850" i="1"/>
  <c r="CO604" i="1"/>
  <c r="DD604" i="1" s="1"/>
  <c r="CN604" i="1"/>
  <c r="CO618" i="1"/>
  <c r="DD618" i="1" s="1"/>
  <c r="CN618" i="1"/>
  <c r="CO620" i="1"/>
  <c r="DD620" i="1" s="1"/>
  <c r="CN620" i="1"/>
  <c r="CN622" i="1"/>
  <c r="CO622" i="1"/>
  <c r="DD622" i="1" s="1"/>
  <c r="CF634" i="1"/>
  <c r="CG634" i="1"/>
  <c r="DC634" i="1" s="1"/>
  <c r="CO649" i="1"/>
  <c r="DD649" i="1" s="1"/>
  <c r="CN649" i="1"/>
  <c r="CO673" i="1"/>
  <c r="DD673" i="1" s="1"/>
  <c r="CN673" i="1"/>
  <c r="CO697" i="1"/>
  <c r="DD697" i="1" s="1"/>
  <c r="CN697" i="1"/>
  <c r="CO700" i="1"/>
  <c r="DD700" i="1" s="1"/>
  <c r="CN700" i="1"/>
  <c r="CO703" i="1"/>
  <c r="DD703" i="1" s="1"/>
  <c r="CN703" i="1"/>
  <c r="CO706" i="1"/>
  <c r="DD706" i="1" s="1"/>
  <c r="CN706" i="1"/>
  <c r="CO734" i="1"/>
  <c r="DD734" i="1" s="1"/>
  <c r="CN734" i="1"/>
  <c r="CO737" i="1"/>
  <c r="DD737" i="1" s="1"/>
  <c r="CN737" i="1"/>
  <c r="CG748" i="1"/>
  <c r="DC748" i="1" s="1"/>
  <c r="CF748" i="1"/>
  <c r="CG757" i="1"/>
  <c r="DC757" i="1" s="1"/>
  <c r="CF757" i="1"/>
  <c r="CG762" i="1"/>
  <c r="DC762" i="1" s="1"/>
  <c r="CF762" i="1"/>
  <c r="CG769" i="1"/>
  <c r="DC769" i="1" s="1"/>
  <c r="CF769" i="1"/>
  <c r="CO775" i="1"/>
  <c r="DD775" i="1" s="1"/>
  <c r="CN775" i="1"/>
  <c r="CF490" i="1"/>
  <c r="CN492" i="1"/>
  <c r="CN497" i="1"/>
  <c r="CF500" i="1"/>
  <c r="CN502" i="1"/>
  <c r="CG506" i="1"/>
  <c r="DC506" i="1" s="1"/>
  <c r="CN507" i="1"/>
  <c r="CN512" i="1"/>
  <c r="CF526" i="1"/>
  <c r="CN528" i="1"/>
  <c r="CN533" i="1"/>
  <c r="CF536" i="1"/>
  <c r="CN538" i="1"/>
  <c r="CG542" i="1"/>
  <c r="DC542" i="1" s="1"/>
  <c r="CN543" i="1"/>
  <c r="CN548" i="1"/>
  <c r="CF561" i="1"/>
  <c r="CG565" i="1"/>
  <c r="DC565" i="1" s="1"/>
  <c r="CF565" i="1"/>
  <c r="CN566" i="1"/>
  <c r="CO569" i="1"/>
  <c r="DD569" i="1" s="1"/>
  <c r="CN569" i="1"/>
  <c r="CG577" i="1"/>
  <c r="DC577" i="1" s="1"/>
  <c r="CF577" i="1"/>
  <c r="CG580" i="1"/>
  <c r="DC580" i="1" s="1"/>
  <c r="CG615" i="1"/>
  <c r="DC615" i="1" s="1"/>
  <c r="CF615" i="1"/>
  <c r="CG642" i="1"/>
  <c r="DC642" i="1" s="1"/>
  <c r="CF642" i="1"/>
  <c r="CO658" i="1"/>
  <c r="DD658" i="1" s="1"/>
  <c r="CN658" i="1"/>
  <c r="CG682" i="1"/>
  <c r="DC682" i="1" s="1"/>
  <c r="CF682" i="1"/>
  <c r="CO684" i="1"/>
  <c r="DD684" i="1" s="1"/>
  <c r="CN684" i="1"/>
  <c r="CG701" i="1"/>
  <c r="DC701" i="1" s="1"/>
  <c r="CF701" i="1"/>
  <c r="CG704" i="1"/>
  <c r="DC704" i="1" s="1"/>
  <c r="CF704" i="1"/>
  <c r="CO720" i="1"/>
  <c r="DD720" i="1" s="1"/>
  <c r="CN720" i="1"/>
  <c r="CO762" i="1"/>
  <c r="DD762" i="1" s="1"/>
  <c r="CN762" i="1"/>
  <c r="CG767" i="1"/>
  <c r="DC767" i="1" s="1"/>
  <c r="CF767" i="1"/>
  <c r="CG776" i="1"/>
  <c r="DC776" i="1" s="1"/>
  <c r="CF776" i="1"/>
  <c r="CO784" i="1"/>
  <c r="DD784" i="1" s="1"/>
  <c r="CN784" i="1"/>
  <c r="CO788" i="1"/>
  <c r="DD788" i="1" s="1"/>
  <c r="CN788" i="1"/>
  <c r="CO821" i="1"/>
  <c r="DD821" i="1" s="1"/>
  <c r="CN821" i="1"/>
  <c r="CG480" i="1"/>
  <c r="DC480" i="1" s="1"/>
  <c r="CG516" i="1"/>
  <c r="DC516" i="1" s="1"/>
  <c r="CG552" i="1"/>
  <c r="DC552" i="1" s="1"/>
  <c r="CF603" i="1"/>
  <c r="CG608" i="1"/>
  <c r="DC608" i="1" s="1"/>
  <c r="CF608" i="1"/>
  <c r="CO611" i="1"/>
  <c r="DD611" i="1" s="1"/>
  <c r="CN611" i="1"/>
  <c r="CO630" i="1"/>
  <c r="DD630" i="1" s="1"/>
  <c r="CO638" i="1"/>
  <c r="DD638" i="1" s="1"/>
  <c r="CG652" i="1"/>
  <c r="DC652" i="1" s="1"/>
  <c r="CF652" i="1"/>
  <c r="CO655" i="1"/>
  <c r="DD655" i="1" s="1"/>
  <c r="CN655" i="1"/>
  <c r="CN661" i="1"/>
  <c r="CG671" i="1"/>
  <c r="DC671" i="1" s="1"/>
  <c r="CG674" i="1"/>
  <c r="DC674" i="1" s="1"/>
  <c r="CF674" i="1"/>
  <c r="CO676" i="1"/>
  <c r="DD676" i="1" s="1"/>
  <c r="CN676" i="1"/>
  <c r="CF685" i="1"/>
  <c r="CG685" i="1"/>
  <c r="DC685" i="1" s="1"/>
  <c r="CG688" i="1"/>
  <c r="DC688" i="1" s="1"/>
  <c r="CF688" i="1"/>
  <c r="CO701" i="1"/>
  <c r="DD701" i="1" s="1"/>
  <c r="CN701" i="1"/>
  <c r="CG712" i="1"/>
  <c r="DC712" i="1" s="1"/>
  <c r="CF712" i="1"/>
  <c r="CG721" i="1"/>
  <c r="DC721" i="1" s="1"/>
  <c r="CF721" i="1"/>
  <c r="CO735" i="1"/>
  <c r="DD735" i="1" s="1"/>
  <c r="CN735" i="1"/>
  <c r="CG738" i="1"/>
  <c r="DC738" i="1" s="1"/>
  <c r="CF738" i="1"/>
  <c r="CO748" i="1"/>
  <c r="DD748" i="1" s="1"/>
  <c r="CN748" i="1"/>
  <c r="CO776" i="1"/>
  <c r="DD776" i="1" s="1"/>
  <c r="CN776" i="1"/>
  <c r="CG779" i="1"/>
  <c r="DC779" i="1" s="1"/>
  <c r="CF779" i="1"/>
  <c r="CG792" i="1"/>
  <c r="DC792" i="1" s="1"/>
  <c r="CF792" i="1"/>
  <c r="CG802" i="1"/>
  <c r="DC802" i="1" s="1"/>
  <c r="CF802" i="1"/>
  <c r="CO603" i="1"/>
  <c r="DD603" i="1" s="1"/>
  <c r="CN603" i="1"/>
  <c r="CG623" i="1"/>
  <c r="DC623" i="1" s="1"/>
  <c r="CF623" i="1"/>
  <c r="CO652" i="1"/>
  <c r="DD652" i="1" s="1"/>
  <c r="CN652" i="1"/>
  <c r="CG656" i="1"/>
  <c r="DC656" i="1" s="1"/>
  <c r="CF656" i="1"/>
  <c r="CG659" i="1"/>
  <c r="DC659" i="1" s="1"/>
  <c r="CF659" i="1"/>
  <c r="CN666" i="1"/>
  <c r="CG677" i="1"/>
  <c r="DC677" i="1" s="1"/>
  <c r="CF677" i="1"/>
  <c r="CO685" i="1"/>
  <c r="DD685" i="1" s="1"/>
  <c r="CN685" i="1"/>
  <c r="CO688" i="1"/>
  <c r="DD688" i="1" s="1"/>
  <c r="CN688" i="1"/>
  <c r="CO704" i="1"/>
  <c r="DD704" i="1" s="1"/>
  <c r="CN704" i="1"/>
  <c r="CO715" i="1"/>
  <c r="DD715" i="1" s="1"/>
  <c r="CO721" i="1"/>
  <c r="DD721" i="1" s="1"/>
  <c r="CN721" i="1"/>
  <c r="CO729" i="1"/>
  <c r="DD729" i="1" s="1"/>
  <c r="CN729" i="1"/>
  <c r="CF732" i="1"/>
  <c r="CO746" i="1"/>
  <c r="DD746" i="1" s="1"/>
  <c r="CN746" i="1"/>
  <c r="CG770" i="1"/>
  <c r="DC770" i="1" s="1"/>
  <c r="CF770" i="1"/>
  <c r="CO779" i="1"/>
  <c r="DD779" i="1" s="1"/>
  <c r="CN779" i="1"/>
  <c r="CO792" i="1"/>
  <c r="DD792" i="1" s="1"/>
  <c r="CN792" i="1"/>
  <c r="CG819" i="1"/>
  <c r="DC819" i="1" s="1"/>
  <c r="CF819" i="1"/>
  <c r="CO790" i="1"/>
  <c r="DD790" i="1" s="1"/>
  <c r="CN790" i="1"/>
  <c r="CO816" i="1"/>
  <c r="DD816" i="1" s="1"/>
  <c r="CN816" i="1"/>
  <c r="CG830" i="1"/>
  <c r="DC830" i="1" s="1"/>
  <c r="CF830" i="1"/>
  <c r="CO859" i="1"/>
  <c r="DD859" i="1" s="1"/>
  <c r="CN859" i="1"/>
  <c r="CG890" i="1"/>
  <c r="DC890" i="1" s="1"/>
  <c r="CF890" i="1"/>
  <c r="CG944" i="1"/>
  <c r="DC944" i="1" s="1"/>
  <c r="CF944" i="1"/>
  <c r="CF968" i="1"/>
  <c r="CG968" i="1"/>
  <c r="DC968" i="1" s="1"/>
  <c r="CG1269" i="1"/>
  <c r="DC1269" i="1" s="1"/>
  <c r="CF1269" i="1"/>
  <c r="CG2022" i="1"/>
  <c r="DC2022" i="1" s="1"/>
  <c r="CF2022" i="1"/>
  <c r="CG2027" i="1"/>
  <c r="DC2027" i="1" s="1"/>
  <c r="CF2027" i="1"/>
  <c r="CF654" i="1"/>
  <c r="CF657" i="1"/>
  <c r="CO675" i="1"/>
  <c r="DD675" i="1" s="1"/>
  <c r="CN695" i="1"/>
  <c r="CN698" i="1"/>
  <c r="CG703" i="1"/>
  <c r="DC703" i="1" s="1"/>
  <c r="CN718" i="1"/>
  <c r="CG722" i="1"/>
  <c r="DC722" i="1" s="1"/>
  <c r="CO732" i="1"/>
  <c r="DD732" i="1" s="1"/>
  <c r="CN732" i="1"/>
  <c r="CF734" i="1"/>
  <c r="CN744" i="1"/>
  <c r="CN751" i="1"/>
  <c r="CN772" i="1"/>
  <c r="CO777" i="1"/>
  <c r="DD777" i="1" s="1"/>
  <c r="CO782" i="1"/>
  <c r="DD782" i="1" s="1"/>
  <c r="CN782" i="1"/>
  <c r="CO786" i="1"/>
  <c r="DD786" i="1" s="1"/>
  <c r="CN786" i="1"/>
  <c r="CO798" i="1"/>
  <c r="DD798" i="1" s="1"/>
  <c r="CN798" i="1"/>
  <c r="CG814" i="1"/>
  <c r="DC814" i="1" s="1"/>
  <c r="CF814" i="1"/>
  <c r="CO830" i="1"/>
  <c r="DD830" i="1" s="1"/>
  <c r="CN830" i="1"/>
  <c r="CG853" i="1"/>
  <c r="DC853" i="1" s="1"/>
  <c r="CF853" i="1"/>
  <c r="CF866" i="1"/>
  <c r="CG874" i="1"/>
  <c r="DC874" i="1" s="1"/>
  <c r="CF874" i="1"/>
  <c r="CO877" i="1"/>
  <c r="DD877" i="1" s="1"/>
  <c r="CN877" i="1"/>
  <c r="CO904" i="1"/>
  <c r="DD904" i="1" s="1"/>
  <c r="CN904" i="1"/>
  <c r="CG919" i="1"/>
  <c r="DC919" i="1" s="1"/>
  <c r="CF919" i="1"/>
  <c r="CO669" i="1"/>
  <c r="DD669" i="1" s="1"/>
  <c r="CG697" i="1"/>
  <c r="DC697" i="1" s="1"/>
  <c r="CO753" i="1"/>
  <c r="DD753" i="1" s="1"/>
  <c r="CO760" i="1"/>
  <c r="DD760" i="1" s="1"/>
  <c r="CN765" i="1"/>
  <c r="CO794" i="1"/>
  <c r="DD794" i="1" s="1"/>
  <c r="CO806" i="1"/>
  <c r="DD806" i="1" s="1"/>
  <c r="CG817" i="1"/>
  <c r="DC817" i="1" s="1"/>
  <c r="CF817" i="1"/>
  <c r="CF828" i="1"/>
  <c r="CF860" i="1"/>
  <c r="CG860" i="1"/>
  <c r="DC860" i="1" s="1"/>
  <c r="CO863" i="1"/>
  <c r="DD863" i="1" s="1"/>
  <c r="CN863" i="1"/>
  <c r="CF928" i="1"/>
  <c r="CG928" i="1"/>
  <c r="DC928" i="1" s="1"/>
  <c r="CG955" i="1"/>
  <c r="DC955" i="1" s="1"/>
  <c r="CF955" i="1"/>
  <c r="CF991" i="1"/>
  <c r="CG991" i="1"/>
  <c r="DC991" i="1" s="1"/>
  <c r="CO809" i="1"/>
  <c r="DD809" i="1" s="1"/>
  <c r="CN809" i="1"/>
  <c r="CF812" i="1"/>
  <c r="CN840" i="1"/>
  <c r="CO840" i="1"/>
  <c r="DD840" i="1" s="1"/>
  <c r="CG849" i="1"/>
  <c r="DC849" i="1" s="1"/>
  <c r="CF849" i="1"/>
  <c r="CG897" i="1"/>
  <c r="DC897" i="1" s="1"/>
  <c r="CF897" i="1"/>
  <c r="CG973" i="1"/>
  <c r="DC973" i="1" s="1"/>
  <c r="CF973" i="1"/>
  <c r="CF783" i="1"/>
  <c r="CG789" i="1"/>
  <c r="DC789" i="1" s="1"/>
  <c r="CF789" i="1"/>
  <c r="CN802" i="1"/>
  <c r="CO802" i="1"/>
  <c r="DD802" i="1" s="1"/>
  <c r="CN804" i="1"/>
  <c r="CO831" i="1"/>
  <c r="DD831" i="1" s="1"/>
  <c r="CN831" i="1"/>
  <c r="CN833" i="1"/>
  <c r="CN846" i="1"/>
  <c r="CO871" i="1"/>
  <c r="DD871" i="1" s="1"/>
  <c r="CN871" i="1"/>
  <c r="CO894" i="1"/>
  <c r="DD894" i="1" s="1"/>
  <c r="CN894" i="1"/>
  <c r="CG731" i="1"/>
  <c r="DC731" i="1" s="1"/>
  <c r="CF731" i="1"/>
  <c r="CG742" i="1"/>
  <c r="DC742" i="1" s="1"/>
  <c r="CF742" i="1"/>
  <c r="CG752" i="1"/>
  <c r="DC752" i="1" s="1"/>
  <c r="CF752" i="1"/>
  <c r="CO769" i="1"/>
  <c r="DD769" i="1" s="1"/>
  <c r="CN769" i="1"/>
  <c r="CG785" i="1"/>
  <c r="DC785" i="1" s="1"/>
  <c r="CF785" i="1"/>
  <c r="CG793" i="1"/>
  <c r="DC793" i="1" s="1"/>
  <c r="CF793" i="1"/>
  <c r="CG807" i="1"/>
  <c r="DC807" i="1" s="1"/>
  <c r="CF807" i="1"/>
  <c r="CG823" i="1"/>
  <c r="DC823" i="1" s="1"/>
  <c r="CF823" i="1"/>
  <c r="CG841" i="1"/>
  <c r="DC841" i="1" s="1"/>
  <c r="CF841" i="1"/>
  <c r="CG857" i="1"/>
  <c r="DC857" i="1" s="1"/>
  <c r="CF857" i="1"/>
  <c r="CN882" i="1"/>
  <c r="CO882" i="1"/>
  <c r="DD882" i="1" s="1"/>
  <c r="CO610" i="1"/>
  <c r="DD610" i="1" s="1"/>
  <c r="CF635" i="1"/>
  <c r="CO645" i="1"/>
  <c r="DD645" i="1" s="1"/>
  <c r="CN648" i="1"/>
  <c r="CF650" i="1"/>
  <c r="CG673" i="1"/>
  <c r="DC673" i="1" s="1"/>
  <c r="CF676" i="1"/>
  <c r="CN694" i="1"/>
  <c r="CN724" i="1"/>
  <c r="CN738" i="1"/>
  <c r="CN750" i="1"/>
  <c r="CF754" i="1"/>
  <c r="CF766" i="1"/>
  <c r="CG773" i="1"/>
  <c r="DC773" i="1" s="1"/>
  <c r="CF778" i="1"/>
  <c r="CG797" i="1"/>
  <c r="DC797" i="1" s="1"/>
  <c r="CF797" i="1"/>
  <c r="CO807" i="1"/>
  <c r="DD807" i="1" s="1"/>
  <c r="CN807" i="1"/>
  <c r="CG810" i="1"/>
  <c r="DC810" i="1" s="1"/>
  <c r="CO841" i="1"/>
  <c r="DD841" i="1" s="1"/>
  <c r="CN841" i="1"/>
  <c r="CG872" i="1"/>
  <c r="DC872" i="1" s="1"/>
  <c r="CF872" i="1"/>
  <c r="CO910" i="1"/>
  <c r="DD910" i="1" s="1"/>
  <c r="CN910" i="1"/>
  <c r="CO745" i="1"/>
  <c r="DD745" i="1" s="1"/>
  <c r="CN745" i="1"/>
  <c r="CO752" i="1"/>
  <c r="DD752" i="1" s="1"/>
  <c r="CN752" i="1"/>
  <c r="CO773" i="1"/>
  <c r="DD773" i="1" s="1"/>
  <c r="CN773" i="1"/>
  <c r="CO783" i="1"/>
  <c r="DD783" i="1" s="1"/>
  <c r="CN783" i="1"/>
  <c r="CG861" i="1"/>
  <c r="DC861" i="1" s="1"/>
  <c r="CF861" i="1"/>
  <c r="CO945" i="1"/>
  <c r="DD945" i="1" s="1"/>
  <c r="CN945" i="1"/>
  <c r="CG661" i="1"/>
  <c r="DC661" i="1" s="1"/>
  <c r="CF664" i="1"/>
  <c r="CN682" i="1"/>
  <c r="CO705" i="1"/>
  <c r="DD705" i="1" s="1"/>
  <c r="CN708" i="1"/>
  <c r="CF710" i="1"/>
  <c r="CO719" i="1"/>
  <c r="DD719" i="1" s="1"/>
  <c r="CN726" i="1"/>
  <c r="CG735" i="1"/>
  <c r="DC735" i="1" s="1"/>
  <c r="CF735" i="1"/>
  <c r="CO756" i="1"/>
  <c r="DD756" i="1" s="1"/>
  <c r="CN756" i="1"/>
  <c r="CF768" i="1"/>
  <c r="CO787" i="1"/>
  <c r="DD787" i="1" s="1"/>
  <c r="CO799" i="1"/>
  <c r="DD799" i="1" s="1"/>
  <c r="CG805" i="1"/>
  <c r="DC805" i="1" s="1"/>
  <c r="CF805" i="1"/>
  <c r="CG832" i="1"/>
  <c r="DC832" i="1" s="1"/>
  <c r="CF832" i="1"/>
  <c r="CO805" i="1"/>
  <c r="DD805" i="1" s="1"/>
  <c r="CN805" i="1"/>
  <c r="CO815" i="1"/>
  <c r="DD815" i="1" s="1"/>
  <c r="CN815" i="1"/>
  <c r="CO946" i="1"/>
  <c r="DD946" i="1" s="1"/>
  <c r="CN946" i="1"/>
  <c r="CN670" i="1"/>
  <c r="CO693" i="1"/>
  <c r="DD693" i="1" s="1"/>
  <c r="CN696" i="1"/>
  <c r="CF698" i="1"/>
  <c r="CF718" i="1"/>
  <c r="CF730" i="1"/>
  <c r="CG739" i="1"/>
  <c r="DC739" i="1" s="1"/>
  <c r="CF744" i="1"/>
  <c r="CG746" i="1"/>
  <c r="DC746" i="1" s="1"/>
  <c r="CO749" i="1"/>
  <c r="DD749" i="1" s="1"/>
  <c r="CN749" i="1"/>
  <c r="CF751" i="1"/>
  <c r="CN780" i="1"/>
  <c r="CF784" i="1"/>
  <c r="CG800" i="1"/>
  <c r="DC800" i="1" s="1"/>
  <c r="CG811" i="1"/>
  <c r="DC811" i="1" s="1"/>
  <c r="CF811" i="1"/>
  <c r="CN813" i="1"/>
  <c r="CG824" i="1"/>
  <c r="DC824" i="1" s="1"/>
  <c r="CO829" i="1"/>
  <c r="DD829" i="1" s="1"/>
  <c r="CO858" i="1"/>
  <c r="DD858" i="1" s="1"/>
  <c r="CN858" i="1"/>
  <c r="CG870" i="1"/>
  <c r="DC870" i="1" s="1"/>
  <c r="CF870" i="1"/>
  <c r="CO880" i="1"/>
  <c r="DD880" i="1" s="1"/>
  <c r="CN880" i="1"/>
  <c r="CO921" i="1"/>
  <c r="DD921" i="1" s="1"/>
  <c r="CN921" i="1"/>
  <c r="CG925" i="1"/>
  <c r="DC925" i="1" s="1"/>
  <c r="CF925" i="1"/>
  <c r="CO885" i="1"/>
  <c r="DD885" i="1" s="1"/>
  <c r="CN885" i="1"/>
  <c r="CO916" i="1"/>
  <c r="DD916" i="1" s="1"/>
  <c r="CN916" i="1"/>
  <c r="CN924" i="1"/>
  <c r="CO924" i="1"/>
  <c r="DD924" i="1" s="1"/>
  <c r="CG931" i="1"/>
  <c r="DC931" i="1" s="1"/>
  <c r="CF931" i="1"/>
  <c r="CN973" i="1"/>
  <c r="CO973" i="1"/>
  <c r="DD973" i="1" s="1"/>
  <c r="CG999" i="1"/>
  <c r="DC999" i="1" s="1"/>
  <c r="CF999" i="1"/>
  <c r="CG1131" i="1"/>
  <c r="DC1131" i="1" s="1"/>
  <c r="CF1131" i="1"/>
  <c r="CG1216" i="1"/>
  <c r="DC1216" i="1" s="1"/>
  <c r="CF1216" i="1"/>
  <c r="CG1709" i="1"/>
  <c r="DC1709" i="1" s="1"/>
  <c r="CF1709" i="1"/>
  <c r="CG2018" i="1"/>
  <c r="DC2018" i="1" s="1"/>
  <c r="CF2018" i="1"/>
  <c r="CG895" i="1"/>
  <c r="DC895" i="1" s="1"/>
  <c r="CF895" i="1"/>
  <c r="CN901" i="1"/>
  <c r="CF940" i="1"/>
  <c r="CG940" i="1"/>
  <c r="DC940" i="1" s="1"/>
  <c r="CG949" i="1"/>
  <c r="DC949" i="1" s="1"/>
  <c r="CF949" i="1"/>
  <c r="CG956" i="1"/>
  <c r="DC956" i="1" s="1"/>
  <c r="CF956" i="1"/>
  <c r="CF979" i="1"/>
  <c r="CG979" i="1"/>
  <c r="DC979" i="1" s="1"/>
  <c r="CF989" i="1"/>
  <c r="CG989" i="1"/>
  <c r="DC989" i="1" s="1"/>
  <c r="CG878" i="1"/>
  <c r="DC878" i="1" s="1"/>
  <c r="CF878" i="1"/>
  <c r="CO892" i="1"/>
  <c r="DD892" i="1" s="1"/>
  <c r="CN892" i="1"/>
  <c r="CO912" i="1"/>
  <c r="DD912" i="1" s="1"/>
  <c r="CG917" i="1"/>
  <c r="DC917" i="1" s="1"/>
  <c r="CF917" i="1"/>
  <c r="CO940" i="1"/>
  <c r="DD940" i="1" s="1"/>
  <c r="CN940" i="1"/>
  <c r="CG961" i="1"/>
  <c r="DC961" i="1" s="1"/>
  <c r="CF961" i="1"/>
  <c r="CG992" i="1"/>
  <c r="DC992" i="1" s="1"/>
  <c r="CF992" i="1"/>
  <c r="CO819" i="1"/>
  <c r="DD819" i="1" s="1"/>
  <c r="CN819" i="1"/>
  <c r="CG843" i="1"/>
  <c r="DC843" i="1" s="1"/>
  <c r="CF845" i="1"/>
  <c r="CF847" i="1"/>
  <c r="CO862" i="1"/>
  <c r="DD862" i="1" s="1"/>
  <c r="CN862" i="1"/>
  <c r="CG881" i="1"/>
  <c r="DC881" i="1" s="1"/>
  <c r="CF883" i="1"/>
  <c r="CF886" i="1"/>
  <c r="CF898" i="1"/>
  <c r="CG898" i="1"/>
  <c r="DC898" i="1" s="1"/>
  <c r="CG902" i="1"/>
  <c r="DC902" i="1" s="1"/>
  <c r="CN906" i="1"/>
  <c r="CO906" i="1"/>
  <c r="DD906" i="1" s="1"/>
  <c r="CO922" i="1"/>
  <c r="DD922" i="1" s="1"/>
  <c r="CN922" i="1"/>
  <c r="CN953" i="1"/>
  <c r="CO956" i="1"/>
  <c r="DD956" i="1" s="1"/>
  <c r="CF1003" i="1"/>
  <c r="CG1003" i="1"/>
  <c r="DC1003" i="1" s="1"/>
  <c r="CN1066" i="1"/>
  <c r="CO1066" i="1"/>
  <c r="DD1066" i="1" s="1"/>
  <c r="CG809" i="1"/>
  <c r="DC809" i="1" s="1"/>
  <c r="CN812" i="1"/>
  <c r="CF816" i="1"/>
  <c r="CF854" i="1"/>
  <c r="CO875" i="1"/>
  <c r="DD875" i="1" s="1"/>
  <c r="CN875" i="1"/>
  <c r="CF900" i="1"/>
  <c r="CG900" i="1"/>
  <c r="DC900" i="1" s="1"/>
  <c r="CO929" i="1"/>
  <c r="DD929" i="1" s="1"/>
  <c r="CN929" i="1"/>
  <c r="CF938" i="1"/>
  <c r="CO942" i="1"/>
  <c r="DD942" i="1" s="1"/>
  <c r="CF977" i="1"/>
  <c r="CG977" i="1"/>
  <c r="DC977" i="1" s="1"/>
  <c r="CO1008" i="1"/>
  <c r="DD1008" i="1" s="1"/>
  <c r="CN1008" i="1"/>
  <c r="CG1030" i="1"/>
  <c r="DC1030" i="1" s="1"/>
  <c r="CF1030" i="1"/>
  <c r="CN1077" i="1"/>
  <c r="CO1077" i="1"/>
  <c r="DD1077" i="1" s="1"/>
  <c r="CO845" i="1"/>
  <c r="DD845" i="1" s="1"/>
  <c r="CN845" i="1"/>
  <c r="CO852" i="1"/>
  <c r="DD852" i="1" s="1"/>
  <c r="CN852" i="1"/>
  <c r="CG863" i="1"/>
  <c r="DC863" i="1" s="1"/>
  <c r="CG876" i="1"/>
  <c r="DC876" i="1" s="1"/>
  <c r="CF876" i="1"/>
  <c r="CG893" i="1"/>
  <c r="DC893" i="1" s="1"/>
  <c r="CF893" i="1"/>
  <c r="CG920" i="1"/>
  <c r="DC920" i="1" s="1"/>
  <c r="CF920" i="1"/>
  <c r="CF934" i="1"/>
  <c r="CG934" i="1"/>
  <c r="DC934" i="1" s="1"/>
  <c r="CN954" i="1"/>
  <c r="CO954" i="1"/>
  <c r="DD954" i="1" s="1"/>
  <c r="CG962" i="1"/>
  <c r="DC962" i="1" s="1"/>
  <c r="CF962" i="1"/>
  <c r="CG967" i="1"/>
  <c r="DC967" i="1" s="1"/>
  <c r="CF967" i="1"/>
  <c r="CN997" i="1"/>
  <c r="CO997" i="1"/>
  <c r="DD997" i="1" s="1"/>
  <c r="CG1004" i="1"/>
  <c r="DC1004" i="1" s="1"/>
  <c r="CF1004" i="1"/>
  <c r="CO832" i="1"/>
  <c r="DD832" i="1" s="1"/>
  <c r="CN832" i="1"/>
  <c r="CO837" i="1"/>
  <c r="DD837" i="1" s="1"/>
  <c r="CN837" i="1"/>
  <c r="CG859" i="1"/>
  <c r="DC859" i="1" s="1"/>
  <c r="CF859" i="1"/>
  <c r="CG865" i="1"/>
  <c r="DC865" i="1" s="1"/>
  <c r="CF865" i="1"/>
  <c r="CO873" i="1"/>
  <c r="DD873" i="1" s="1"/>
  <c r="CN873" i="1"/>
  <c r="CG884" i="1"/>
  <c r="DC884" i="1" s="1"/>
  <c r="CF884" i="1"/>
  <c r="CO934" i="1"/>
  <c r="DD934" i="1" s="1"/>
  <c r="CN934" i="1"/>
  <c r="CF952" i="1"/>
  <c r="CG952" i="1"/>
  <c r="DC952" i="1" s="1"/>
  <c r="CO957" i="1"/>
  <c r="DD957" i="1" s="1"/>
  <c r="CN957" i="1"/>
  <c r="CF995" i="1"/>
  <c r="CG995" i="1"/>
  <c r="DC995" i="1" s="1"/>
  <c r="CO1052" i="1"/>
  <c r="DD1052" i="1" s="1"/>
  <c r="CN1052" i="1"/>
  <c r="CG818" i="1"/>
  <c r="DC818" i="1" s="1"/>
  <c r="CF818" i="1"/>
  <c r="CF820" i="1"/>
  <c r="CN827" i="1"/>
  <c r="CN854" i="1"/>
  <c r="CF879" i="1"/>
  <c r="CO893" i="1"/>
  <c r="DD893" i="1" s="1"/>
  <c r="CO920" i="1"/>
  <c r="DD920" i="1" s="1"/>
  <c r="CO970" i="1"/>
  <c r="DD970" i="1" s="1"/>
  <c r="CN970" i="1"/>
  <c r="CG975" i="1"/>
  <c r="DC975" i="1" s="1"/>
  <c r="CF975" i="1"/>
  <c r="CF985" i="1"/>
  <c r="CG985" i="1"/>
  <c r="DC985" i="1" s="1"/>
  <c r="CF813" i="1"/>
  <c r="CG822" i="1"/>
  <c r="DC822" i="1" s="1"/>
  <c r="CF822" i="1"/>
  <c r="CF831" i="1"/>
  <c r="CN865" i="1"/>
  <c r="CG869" i="1"/>
  <c r="DC869" i="1" s="1"/>
  <c r="CF869" i="1"/>
  <c r="CN876" i="1"/>
  <c r="CO884" i="1"/>
  <c r="DD884" i="1" s="1"/>
  <c r="CG891" i="1"/>
  <c r="DC891" i="1" s="1"/>
  <c r="CF891" i="1"/>
  <c r="CG903" i="1"/>
  <c r="DC903" i="1" s="1"/>
  <c r="CF903" i="1"/>
  <c r="CN909" i="1"/>
  <c r="CO915" i="1"/>
  <c r="DD915" i="1" s="1"/>
  <c r="CN915" i="1"/>
  <c r="CN932" i="1"/>
  <c r="CO932" i="1"/>
  <c r="DD932" i="1" s="1"/>
  <c r="CG937" i="1"/>
  <c r="DC937" i="1" s="1"/>
  <c r="CF937" i="1"/>
  <c r="CF983" i="1"/>
  <c r="CG983" i="1"/>
  <c r="DC983" i="1" s="1"/>
  <c r="CO1027" i="1"/>
  <c r="DD1027" i="1" s="1"/>
  <c r="CN1027" i="1"/>
  <c r="CO1038" i="1"/>
  <c r="DD1038" i="1" s="1"/>
  <c r="CN1038" i="1"/>
  <c r="CN811" i="1"/>
  <c r="CO818" i="1"/>
  <c r="DD818" i="1" s="1"/>
  <c r="CG826" i="1"/>
  <c r="DC826" i="1" s="1"/>
  <c r="CG838" i="1"/>
  <c r="DC838" i="1" s="1"/>
  <c r="CG842" i="1"/>
  <c r="DC842" i="1" s="1"/>
  <c r="CG855" i="1"/>
  <c r="DC855" i="1" s="1"/>
  <c r="CF855" i="1"/>
  <c r="CO879" i="1"/>
  <c r="DD879" i="1" s="1"/>
  <c r="CN879" i="1"/>
  <c r="CG889" i="1"/>
  <c r="DC889" i="1" s="1"/>
  <c r="CF889" i="1"/>
  <c r="CN896" i="1"/>
  <c r="CO896" i="1"/>
  <c r="DD896" i="1" s="1"/>
  <c r="CO903" i="1"/>
  <c r="DD903" i="1" s="1"/>
  <c r="CN903" i="1"/>
  <c r="CO907" i="1"/>
  <c r="DD907" i="1" s="1"/>
  <c r="CN907" i="1"/>
  <c r="CN918" i="1"/>
  <c r="CO918" i="1"/>
  <c r="DD918" i="1" s="1"/>
  <c r="CN950" i="1"/>
  <c r="CO950" i="1"/>
  <c r="DD950" i="1" s="1"/>
  <c r="CO965" i="1"/>
  <c r="DD965" i="1" s="1"/>
  <c r="CN965" i="1"/>
  <c r="CO968" i="1"/>
  <c r="DD968" i="1" s="1"/>
  <c r="CN968" i="1"/>
  <c r="CG1041" i="1"/>
  <c r="DC1041" i="1" s="1"/>
  <c r="CF1041" i="1"/>
  <c r="CG844" i="1"/>
  <c r="DC844" i="1" s="1"/>
  <c r="CF844" i="1"/>
  <c r="CG848" i="1"/>
  <c r="DC848" i="1" s="1"/>
  <c r="CF848" i="1"/>
  <c r="CO869" i="1"/>
  <c r="DD869" i="1" s="1"/>
  <c r="CN869" i="1"/>
  <c r="CG877" i="1"/>
  <c r="DC877" i="1" s="1"/>
  <c r="CF877" i="1"/>
  <c r="CG880" i="1"/>
  <c r="DC880" i="1" s="1"/>
  <c r="CF880" i="1"/>
  <c r="CG914" i="1"/>
  <c r="DC914" i="1" s="1"/>
  <c r="CF914" i="1"/>
  <c r="CF946" i="1"/>
  <c r="CG946" i="1"/>
  <c r="DC946" i="1" s="1"/>
  <c r="CO958" i="1"/>
  <c r="DD958" i="1" s="1"/>
  <c r="CN958" i="1"/>
  <c r="CO963" i="1"/>
  <c r="DD963" i="1" s="1"/>
  <c r="CN963" i="1"/>
  <c r="CG1028" i="1"/>
  <c r="DC1028" i="1" s="1"/>
  <c r="CF1028" i="1"/>
  <c r="CG1026" i="1"/>
  <c r="DC1026" i="1" s="1"/>
  <c r="CF1026" i="1"/>
  <c r="CG1034" i="1"/>
  <c r="DC1034" i="1" s="1"/>
  <c r="CF1034" i="1"/>
  <c r="CO1211" i="1"/>
  <c r="DD1211" i="1" s="1"/>
  <c r="CN1211" i="1"/>
  <c r="CO1213" i="1"/>
  <c r="DD1213" i="1" s="1"/>
  <c r="CN1213" i="1"/>
  <c r="CO961" i="1"/>
  <c r="DD961" i="1" s="1"/>
  <c r="CN983" i="1"/>
  <c r="CN991" i="1"/>
  <c r="CO991" i="1"/>
  <c r="DD991" i="1" s="1"/>
  <c r="CN999" i="1"/>
  <c r="CO999" i="1"/>
  <c r="DD999" i="1" s="1"/>
  <c r="CG1006" i="1"/>
  <c r="DC1006" i="1" s="1"/>
  <c r="CF1006" i="1"/>
  <c r="CO1044" i="1"/>
  <c r="DD1044" i="1" s="1"/>
  <c r="CN1044" i="1"/>
  <c r="CF1104" i="1"/>
  <c r="CG1104" i="1"/>
  <c r="DC1104" i="1" s="1"/>
  <c r="CG882" i="1"/>
  <c r="DC882" i="1" s="1"/>
  <c r="CN883" i="1"/>
  <c r="CG906" i="1"/>
  <c r="DC906" i="1" s="1"/>
  <c r="CO938" i="1"/>
  <c r="DD938" i="1" s="1"/>
  <c r="CF965" i="1"/>
  <c r="CG965" i="1"/>
  <c r="DC965" i="1" s="1"/>
  <c r="CN975" i="1"/>
  <c r="CO975" i="1"/>
  <c r="DD975" i="1" s="1"/>
  <c r="CG1014" i="1"/>
  <c r="DC1014" i="1" s="1"/>
  <c r="CG1075" i="1"/>
  <c r="DC1075" i="1" s="1"/>
  <c r="CF1075" i="1"/>
  <c r="CO1084" i="1"/>
  <c r="DD1084" i="1" s="1"/>
  <c r="CN1084" i="1"/>
  <c r="CG1123" i="1"/>
  <c r="DC1123" i="1" s="1"/>
  <c r="CF1123" i="1"/>
  <c r="CN979" i="1"/>
  <c r="CO979" i="1"/>
  <c r="DD979" i="1" s="1"/>
  <c r="CN985" i="1"/>
  <c r="CO985" i="1"/>
  <c r="DD985" i="1" s="1"/>
  <c r="CO989" i="1"/>
  <c r="DD989" i="1" s="1"/>
  <c r="CN989" i="1"/>
  <c r="CO1014" i="1"/>
  <c r="DD1014" i="1" s="1"/>
  <c r="CN1014" i="1"/>
  <c r="CO1042" i="1"/>
  <c r="DD1042" i="1" s="1"/>
  <c r="CN1042" i="1"/>
  <c r="CG1045" i="1"/>
  <c r="DC1045" i="1" s="1"/>
  <c r="CF1045" i="1"/>
  <c r="CG1048" i="1"/>
  <c r="DC1048" i="1" s="1"/>
  <c r="CF1048" i="1"/>
  <c r="CG1061" i="1"/>
  <c r="DC1061" i="1" s="1"/>
  <c r="CF1061" i="1"/>
  <c r="CG1085" i="1"/>
  <c r="DC1085" i="1" s="1"/>
  <c r="CF1085" i="1"/>
  <c r="CG1120" i="1"/>
  <c r="DC1120" i="1" s="1"/>
  <c r="CF1120" i="1"/>
  <c r="CN1159" i="1"/>
  <c r="CO1159" i="1"/>
  <c r="DD1159" i="1" s="1"/>
  <c r="CF835" i="1"/>
  <c r="CN836" i="1"/>
  <c r="CF839" i="1"/>
  <c r="CN849" i="1"/>
  <c r="CN853" i="1"/>
  <c r="CF856" i="1"/>
  <c r="CN870" i="1"/>
  <c r="CF873" i="1"/>
  <c r="CF885" i="1"/>
  <c r="CN886" i="1"/>
  <c r="CF892" i="1"/>
  <c r="CF896" i="1"/>
  <c r="CN897" i="1"/>
  <c r="CF899" i="1"/>
  <c r="CO900" i="1"/>
  <c r="DD900" i="1" s="1"/>
  <c r="CG918" i="1"/>
  <c r="DC918" i="1" s="1"/>
  <c r="CF921" i="1"/>
  <c r="CN925" i="1"/>
  <c r="CN928" i="1"/>
  <c r="CF943" i="1"/>
  <c r="CN952" i="1"/>
  <c r="CF957" i="1"/>
  <c r="CO993" i="1"/>
  <c r="DD993" i="1" s="1"/>
  <c r="CN1006" i="1"/>
  <c r="CN1021" i="1"/>
  <c r="CN1023" i="1"/>
  <c r="CO1048" i="1"/>
  <c r="DD1048" i="1" s="1"/>
  <c r="CN1048" i="1"/>
  <c r="CO1058" i="1"/>
  <c r="DD1058" i="1" s="1"/>
  <c r="CN1058" i="1"/>
  <c r="CO1120" i="1"/>
  <c r="DD1120" i="1" s="1"/>
  <c r="CN1120" i="1"/>
  <c r="CG1152" i="1"/>
  <c r="DC1152" i="1" s="1"/>
  <c r="CF1152" i="1"/>
  <c r="CO1154" i="1"/>
  <c r="DD1154" i="1" s="1"/>
  <c r="CN1154" i="1"/>
  <c r="CG924" i="1"/>
  <c r="DC924" i="1" s="1"/>
  <c r="CG954" i="1"/>
  <c r="DC954" i="1" s="1"/>
  <c r="CG974" i="1"/>
  <c r="DC974" i="1" s="1"/>
  <c r="CF974" i="1"/>
  <c r="CG998" i="1"/>
  <c r="DC998" i="1" s="1"/>
  <c r="CF998" i="1"/>
  <c r="CG1007" i="1"/>
  <c r="DC1007" i="1" s="1"/>
  <c r="CF1007" i="1"/>
  <c r="CG1024" i="1"/>
  <c r="DC1024" i="1" s="1"/>
  <c r="CF1024" i="1"/>
  <c r="CO1045" i="1"/>
  <c r="DD1045" i="1" s="1"/>
  <c r="CG1062" i="1"/>
  <c r="DC1062" i="1" s="1"/>
  <c r="CF1062" i="1"/>
  <c r="CN1012" i="1"/>
  <c r="CO1012" i="1"/>
  <c r="DD1012" i="1" s="1"/>
  <c r="CO1056" i="1"/>
  <c r="DD1056" i="1" s="1"/>
  <c r="CN1056" i="1"/>
  <c r="CG1068" i="1"/>
  <c r="DC1068" i="1" s="1"/>
  <c r="CF1068" i="1"/>
  <c r="CO1110" i="1"/>
  <c r="DD1110" i="1" s="1"/>
  <c r="CN1110" i="1"/>
  <c r="CG1148" i="1"/>
  <c r="DC1148" i="1" s="1"/>
  <c r="CF1148" i="1"/>
  <c r="CG936" i="1"/>
  <c r="DC936" i="1" s="1"/>
  <c r="CF939" i="1"/>
  <c r="CN943" i="1"/>
  <c r="CG948" i="1"/>
  <c r="DC948" i="1" s="1"/>
  <c r="CO962" i="1"/>
  <c r="DD962" i="1" s="1"/>
  <c r="CN962" i="1"/>
  <c r="CG978" i="1"/>
  <c r="DC978" i="1" s="1"/>
  <c r="CF978" i="1"/>
  <c r="CG982" i="1"/>
  <c r="DC982" i="1" s="1"/>
  <c r="CF996" i="1"/>
  <c r="CN1000" i="1"/>
  <c r="CO1079" i="1"/>
  <c r="DD1079" i="1" s="1"/>
  <c r="CN1079" i="1"/>
  <c r="CG1181" i="1"/>
  <c r="DC1181" i="1" s="1"/>
  <c r="CF1181" i="1"/>
  <c r="CN967" i="1"/>
  <c r="CO967" i="1"/>
  <c r="DD967" i="1" s="1"/>
  <c r="CO982" i="1"/>
  <c r="DD982" i="1" s="1"/>
  <c r="CN982" i="1"/>
  <c r="CF1001" i="1"/>
  <c r="CG1001" i="1"/>
  <c r="DC1001" i="1" s="1"/>
  <c r="CG1010" i="1"/>
  <c r="DC1010" i="1" s="1"/>
  <c r="CF1010" i="1"/>
  <c r="CO1059" i="1"/>
  <c r="DD1059" i="1" s="1"/>
  <c r="CN1059" i="1"/>
  <c r="CO1068" i="1"/>
  <c r="DD1068" i="1" s="1"/>
  <c r="CN1068" i="1"/>
  <c r="CO1082" i="1"/>
  <c r="DD1082" i="1" s="1"/>
  <c r="CN1082" i="1"/>
  <c r="CG1100" i="1"/>
  <c r="DC1100" i="1" s="1"/>
  <c r="CF1100" i="1"/>
  <c r="CO951" i="1"/>
  <c r="DD951" i="1" s="1"/>
  <c r="CN951" i="1"/>
  <c r="CN972" i="1"/>
  <c r="CO972" i="1"/>
  <c r="DD972" i="1" s="1"/>
  <c r="CN1003" i="1"/>
  <c r="CO1003" i="1"/>
  <c r="DD1003" i="1" s="1"/>
  <c r="CO1010" i="1"/>
  <c r="DD1010" i="1" s="1"/>
  <c r="CN1010" i="1"/>
  <c r="CO1025" i="1"/>
  <c r="DD1025" i="1" s="1"/>
  <c r="CN1025" i="1"/>
  <c r="CG1066" i="1"/>
  <c r="DC1066" i="1" s="1"/>
  <c r="CF1066" i="1"/>
  <c r="CN1094" i="1"/>
  <c r="CO1094" i="1"/>
  <c r="DD1094" i="1" s="1"/>
  <c r="CO1123" i="1"/>
  <c r="DD1123" i="1" s="1"/>
  <c r="CN1123" i="1"/>
  <c r="CF1002" i="1"/>
  <c r="CO1028" i="1"/>
  <c r="DD1028" i="1" s="1"/>
  <c r="CG1055" i="1"/>
  <c r="DC1055" i="1" s="1"/>
  <c r="CF1055" i="1"/>
  <c r="CF1057" i="1"/>
  <c r="CN1061" i="1"/>
  <c r="CF1064" i="1"/>
  <c r="CG1080" i="1"/>
  <c r="DC1080" i="1" s="1"/>
  <c r="CO1095" i="1"/>
  <c r="DD1095" i="1" s="1"/>
  <c r="CO1105" i="1"/>
  <c r="DD1105" i="1" s="1"/>
  <c r="CN1105" i="1"/>
  <c r="CO1108" i="1"/>
  <c r="DD1108" i="1" s="1"/>
  <c r="CN1108" i="1"/>
  <c r="CN1126" i="1"/>
  <c r="CN1143" i="1"/>
  <c r="CF1163" i="1"/>
  <c r="CG1163" i="1"/>
  <c r="DC1163" i="1" s="1"/>
  <c r="CN1177" i="1"/>
  <c r="CO1177" i="1"/>
  <c r="DD1177" i="1" s="1"/>
  <c r="CF1183" i="1"/>
  <c r="CG1207" i="1"/>
  <c r="DC1207" i="1" s="1"/>
  <c r="CF1207" i="1"/>
  <c r="CF970" i="1"/>
  <c r="CF981" i="1"/>
  <c r="CG988" i="1"/>
  <c r="DC988" i="1" s="1"/>
  <c r="CO996" i="1"/>
  <c r="DD996" i="1" s="1"/>
  <c r="CF1009" i="1"/>
  <c r="CF1020" i="1"/>
  <c r="CO1041" i="1"/>
  <c r="DD1041" i="1" s="1"/>
  <c r="CN1041" i="1"/>
  <c r="CG1046" i="1"/>
  <c r="DC1046" i="1" s="1"/>
  <c r="CN1050" i="1"/>
  <c r="CG1069" i="1"/>
  <c r="DC1069" i="1" s="1"/>
  <c r="CO1075" i="1"/>
  <c r="DD1075" i="1" s="1"/>
  <c r="CN1075" i="1"/>
  <c r="CO1080" i="1"/>
  <c r="DD1080" i="1" s="1"/>
  <c r="CN1080" i="1"/>
  <c r="CO1090" i="1"/>
  <c r="DD1090" i="1" s="1"/>
  <c r="CN1090" i="1"/>
  <c r="CO1092" i="1"/>
  <c r="DD1092" i="1" s="1"/>
  <c r="CN1092" i="1"/>
  <c r="CF1111" i="1"/>
  <c r="CO1113" i="1"/>
  <c r="DD1113" i="1" s="1"/>
  <c r="CN1113" i="1"/>
  <c r="CG1118" i="1"/>
  <c r="DC1118" i="1" s="1"/>
  <c r="CF1118" i="1"/>
  <c r="CO1024" i="1"/>
  <c r="DD1024" i="1" s="1"/>
  <c r="CN1024" i="1"/>
  <c r="CG1031" i="1"/>
  <c r="DC1031" i="1" s="1"/>
  <c r="CF1037" i="1"/>
  <c r="CN1055" i="1"/>
  <c r="CO1069" i="1"/>
  <c r="DD1069" i="1" s="1"/>
  <c r="CN1069" i="1"/>
  <c r="CN1071" i="1"/>
  <c r="CG1078" i="1"/>
  <c r="DC1078" i="1" s="1"/>
  <c r="CF1078" i="1"/>
  <c r="CG1083" i="1"/>
  <c r="DC1083" i="1" s="1"/>
  <c r="CF1083" i="1"/>
  <c r="CG1096" i="1"/>
  <c r="DC1096" i="1" s="1"/>
  <c r="CF1096" i="1"/>
  <c r="CG1141" i="1"/>
  <c r="DC1141" i="1" s="1"/>
  <c r="CF1141" i="1"/>
  <c r="CG1161" i="1"/>
  <c r="DC1161" i="1" s="1"/>
  <c r="CF1161" i="1"/>
  <c r="CG1235" i="1"/>
  <c r="DC1235" i="1" s="1"/>
  <c r="CF1235" i="1"/>
  <c r="CG1242" i="1"/>
  <c r="DC1242" i="1" s="1"/>
  <c r="CO1007" i="1"/>
  <c r="DD1007" i="1" s="1"/>
  <c r="CN1007" i="1"/>
  <c r="CO1018" i="1"/>
  <c r="DD1018" i="1" s="1"/>
  <c r="CN1018" i="1"/>
  <c r="CO1031" i="1"/>
  <c r="DD1031" i="1" s="1"/>
  <c r="CN1031" i="1"/>
  <c r="CO1035" i="1"/>
  <c r="DD1035" i="1" s="1"/>
  <c r="CN1035" i="1"/>
  <c r="CG1051" i="1"/>
  <c r="DC1051" i="1" s="1"/>
  <c r="CF1051" i="1"/>
  <c r="CO1062" i="1"/>
  <c r="DD1062" i="1" s="1"/>
  <c r="CN1062" i="1"/>
  <c r="CG1076" i="1"/>
  <c r="DC1076" i="1" s="1"/>
  <c r="CF1076" i="1"/>
  <c r="CG1093" i="1"/>
  <c r="DC1093" i="1" s="1"/>
  <c r="CF1093" i="1"/>
  <c r="CN1106" i="1"/>
  <c r="CO1106" i="1"/>
  <c r="DD1106" i="1" s="1"/>
  <c r="CF1151" i="1"/>
  <c r="CG1151" i="1"/>
  <c r="DC1151" i="1" s="1"/>
  <c r="CN1161" i="1"/>
  <c r="CO1161" i="1"/>
  <c r="DD1161" i="1" s="1"/>
  <c r="CO1178" i="1"/>
  <c r="DD1178" i="1" s="1"/>
  <c r="CN1178" i="1"/>
  <c r="CG1189" i="1"/>
  <c r="DC1189" i="1" s="1"/>
  <c r="CF1189" i="1"/>
  <c r="CF1290" i="1"/>
  <c r="CG1290" i="1"/>
  <c r="DC1290" i="1" s="1"/>
  <c r="CO978" i="1"/>
  <c r="DD978" i="1" s="1"/>
  <c r="CG994" i="1"/>
  <c r="DC994" i="1" s="1"/>
  <c r="CO1002" i="1"/>
  <c r="DD1002" i="1" s="1"/>
  <c r="CF1013" i="1"/>
  <c r="CG1015" i="1"/>
  <c r="DC1015" i="1" s="1"/>
  <c r="CO1020" i="1"/>
  <c r="DD1020" i="1" s="1"/>
  <c r="CN1020" i="1"/>
  <c r="CO1022" i="1"/>
  <c r="DD1022" i="1" s="1"/>
  <c r="CG1042" i="1"/>
  <c r="DC1042" i="1" s="1"/>
  <c r="CF1042" i="1"/>
  <c r="CG1044" i="1"/>
  <c r="DC1044" i="1" s="1"/>
  <c r="CF1044" i="1"/>
  <c r="CG1072" i="1"/>
  <c r="DC1072" i="1" s="1"/>
  <c r="CF1072" i="1"/>
  <c r="CF1081" i="1"/>
  <c r="CO1083" i="1"/>
  <c r="DD1083" i="1" s="1"/>
  <c r="CG1086" i="1"/>
  <c r="DC1086" i="1" s="1"/>
  <c r="CO1088" i="1"/>
  <c r="DD1088" i="1" s="1"/>
  <c r="CN1088" i="1"/>
  <c r="CO1101" i="1"/>
  <c r="DD1101" i="1" s="1"/>
  <c r="CN1101" i="1"/>
  <c r="CG1125" i="1"/>
  <c r="DC1125" i="1" s="1"/>
  <c r="CF1125" i="1"/>
  <c r="CN1129" i="1"/>
  <c r="CG1132" i="1"/>
  <c r="DC1132" i="1" s="1"/>
  <c r="CF1132" i="1"/>
  <c r="CG1134" i="1"/>
  <c r="DC1134" i="1" s="1"/>
  <c r="CN1033" i="1"/>
  <c r="CF1060" i="1"/>
  <c r="CG1065" i="1"/>
  <c r="DC1065" i="1" s="1"/>
  <c r="CF1065" i="1"/>
  <c r="CG1070" i="1"/>
  <c r="DC1070" i="1" s="1"/>
  <c r="CO1076" i="1"/>
  <c r="DD1076" i="1" s="1"/>
  <c r="CN1076" i="1"/>
  <c r="CO1086" i="1"/>
  <c r="DD1086" i="1" s="1"/>
  <c r="CN1086" i="1"/>
  <c r="CG1102" i="1"/>
  <c r="DC1102" i="1" s="1"/>
  <c r="CF1102" i="1"/>
  <c r="CO1114" i="1"/>
  <c r="DD1114" i="1" s="1"/>
  <c r="CN1114" i="1"/>
  <c r="CO1134" i="1"/>
  <c r="DD1134" i="1" s="1"/>
  <c r="CN1134" i="1"/>
  <c r="CF1142" i="1"/>
  <c r="CG1142" i="1"/>
  <c r="DC1142" i="1" s="1"/>
  <c r="CG1171" i="1"/>
  <c r="DC1171" i="1" s="1"/>
  <c r="CF1171" i="1"/>
  <c r="CG1176" i="1"/>
  <c r="DC1176" i="1" s="1"/>
  <c r="CF1176" i="1"/>
  <c r="CG1187" i="1"/>
  <c r="DC1187" i="1" s="1"/>
  <c r="CF1187" i="1"/>
  <c r="CG997" i="1"/>
  <c r="DC997" i="1" s="1"/>
  <c r="CF1017" i="1"/>
  <c r="CG1021" i="1"/>
  <c r="DC1021" i="1" s="1"/>
  <c r="CF1021" i="1"/>
  <c r="CG1025" i="1"/>
  <c r="DC1025" i="1" s="1"/>
  <c r="CG1027" i="1"/>
  <c r="DC1027" i="1" s="1"/>
  <c r="CF1027" i="1"/>
  <c r="CO1029" i="1"/>
  <c r="DD1029" i="1" s="1"/>
  <c r="CG1032" i="1"/>
  <c r="DC1032" i="1" s="1"/>
  <c r="CG1038" i="1"/>
  <c r="DC1038" i="1" s="1"/>
  <c r="CF1038" i="1"/>
  <c r="CF1040" i="1"/>
  <c r="CN1051" i="1"/>
  <c r="CF1058" i="1"/>
  <c r="CG1089" i="1"/>
  <c r="DC1089" i="1" s="1"/>
  <c r="CF1089" i="1"/>
  <c r="CG1112" i="1"/>
  <c r="DC1112" i="1" s="1"/>
  <c r="CF1112" i="1"/>
  <c r="CG1135" i="1"/>
  <c r="DC1135" i="1" s="1"/>
  <c r="CF1135" i="1"/>
  <c r="CN1168" i="1"/>
  <c r="CN1187" i="1"/>
  <c r="CO1187" i="1"/>
  <c r="DD1187" i="1" s="1"/>
  <c r="CG1233" i="1"/>
  <c r="DC1233" i="1" s="1"/>
  <c r="CF1233" i="1"/>
  <c r="CO1065" i="1"/>
  <c r="DD1065" i="1" s="1"/>
  <c r="CN1065" i="1"/>
  <c r="CG1079" i="1"/>
  <c r="DC1079" i="1" s="1"/>
  <c r="CF1079" i="1"/>
  <c r="CG1087" i="1"/>
  <c r="DC1087" i="1" s="1"/>
  <c r="CF1087" i="1"/>
  <c r="CF1128" i="1"/>
  <c r="CG1128" i="1"/>
  <c r="DC1128" i="1" s="1"/>
  <c r="CO1137" i="1"/>
  <c r="DD1137" i="1" s="1"/>
  <c r="CN1137" i="1"/>
  <c r="CF1145" i="1"/>
  <c r="CG1145" i="1"/>
  <c r="DC1145" i="1" s="1"/>
  <c r="CG1154" i="1"/>
  <c r="DC1154" i="1" s="1"/>
  <c r="CF1154" i="1"/>
  <c r="CG1159" i="1"/>
  <c r="DC1159" i="1" s="1"/>
  <c r="CF1159" i="1"/>
  <c r="CF1174" i="1"/>
  <c r="CG1174" i="1"/>
  <c r="DC1174" i="1" s="1"/>
  <c r="CN1179" i="1"/>
  <c r="CO1179" i="1"/>
  <c r="DD1179" i="1" s="1"/>
  <c r="CN1316" i="1"/>
  <c r="CO1316" i="1"/>
  <c r="DD1316" i="1" s="1"/>
  <c r="CO1146" i="1"/>
  <c r="DD1146" i="1" s="1"/>
  <c r="CN1146" i="1"/>
  <c r="CG1193" i="1"/>
  <c r="DC1193" i="1" s="1"/>
  <c r="CF1193" i="1"/>
  <c r="CO1219" i="1"/>
  <c r="DD1219" i="1" s="1"/>
  <c r="CN1219" i="1"/>
  <c r="CO1242" i="1"/>
  <c r="DD1242" i="1" s="1"/>
  <c r="CN1242" i="1"/>
  <c r="CO1250" i="1"/>
  <c r="DD1250" i="1" s="1"/>
  <c r="CN1250" i="1"/>
  <c r="CO1265" i="1"/>
  <c r="DD1265" i="1" s="1"/>
  <c r="CN1265" i="1"/>
  <c r="CF1059" i="1"/>
  <c r="CN1073" i="1"/>
  <c r="CF1107" i="1"/>
  <c r="CN1117" i="1"/>
  <c r="CF1119" i="1"/>
  <c r="CG1122" i="1"/>
  <c r="DC1122" i="1" s="1"/>
  <c r="CN1140" i="1"/>
  <c r="CF1167" i="1"/>
  <c r="CO1170" i="1"/>
  <c r="DD1170" i="1" s="1"/>
  <c r="CN1170" i="1"/>
  <c r="CO1181" i="1"/>
  <c r="DD1181" i="1" s="1"/>
  <c r="CO1183" i="1"/>
  <c r="DD1183" i="1" s="1"/>
  <c r="CN1183" i="1"/>
  <c r="CO1185" i="1"/>
  <c r="DD1185" i="1" s="1"/>
  <c r="CN1195" i="1"/>
  <c r="CO1207" i="1"/>
  <c r="DD1207" i="1" s="1"/>
  <c r="CN1207" i="1"/>
  <c r="CO1224" i="1"/>
  <c r="DD1224" i="1" s="1"/>
  <c r="CO1229" i="1"/>
  <c r="DD1229" i="1" s="1"/>
  <c r="CN1229" i="1"/>
  <c r="CG1243" i="1"/>
  <c r="DC1243" i="1" s="1"/>
  <c r="CF1243" i="1"/>
  <c r="CO1256" i="1"/>
  <c r="DD1256" i="1" s="1"/>
  <c r="CO1189" i="1"/>
  <c r="DD1189" i="1" s="1"/>
  <c r="CN1189" i="1"/>
  <c r="CO1193" i="1"/>
  <c r="DD1193" i="1" s="1"/>
  <c r="CN1193" i="1"/>
  <c r="CG1196" i="1"/>
  <c r="DC1196" i="1" s="1"/>
  <c r="CF1196" i="1"/>
  <c r="CO1226" i="1"/>
  <c r="DD1226" i="1" s="1"/>
  <c r="CN1226" i="1"/>
  <c r="CG1230" i="1"/>
  <c r="DC1230" i="1" s="1"/>
  <c r="CF1230" i="1"/>
  <c r="CO1243" i="1"/>
  <c r="DD1243" i="1" s="1"/>
  <c r="CN1243" i="1"/>
  <c r="CN1288" i="1"/>
  <c r="CO1288" i="1"/>
  <c r="DD1288" i="1" s="1"/>
  <c r="CF1372" i="1"/>
  <c r="CG1372" i="1"/>
  <c r="DC1372" i="1" s="1"/>
  <c r="CG1394" i="1"/>
  <c r="DC1394" i="1" s="1"/>
  <c r="CF1394" i="1"/>
  <c r="CN1165" i="1"/>
  <c r="CO1165" i="1"/>
  <c r="DD1165" i="1" s="1"/>
  <c r="CG1178" i="1"/>
  <c r="DC1178" i="1" s="1"/>
  <c r="CF1178" i="1"/>
  <c r="CN1191" i="1"/>
  <c r="CO1191" i="1"/>
  <c r="DD1191" i="1" s="1"/>
  <c r="CF1210" i="1"/>
  <c r="CG1210" i="1"/>
  <c r="DC1210" i="1" s="1"/>
  <c r="CF1217" i="1"/>
  <c r="CF1266" i="1"/>
  <c r="CF1309" i="1"/>
  <c r="CG1190" i="1"/>
  <c r="DC1190" i="1" s="1"/>
  <c r="CF1190" i="1"/>
  <c r="CO1196" i="1"/>
  <c r="DD1196" i="1" s="1"/>
  <c r="CN1196" i="1"/>
  <c r="CN1220" i="1"/>
  <c r="CO1220" i="1"/>
  <c r="DD1220" i="1" s="1"/>
  <c r="CN1233" i="1"/>
  <c r="CO1233" i="1"/>
  <c r="DD1233" i="1" s="1"/>
  <c r="CN1284" i="1"/>
  <c r="CO1284" i="1"/>
  <c r="DD1284" i="1" s="1"/>
  <c r="CG1305" i="1"/>
  <c r="DC1305" i="1" s="1"/>
  <c r="CF1305" i="1"/>
  <c r="CF1095" i="1"/>
  <c r="CN1096" i="1"/>
  <c r="CO1100" i="1"/>
  <c r="DD1100" i="1" s="1"/>
  <c r="CF1106" i="1"/>
  <c r="CN1107" i="1"/>
  <c r="CN1116" i="1"/>
  <c r="CN1119" i="1"/>
  <c r="CF1121" i="1"/>
  <c r="CF1124" i="1"/>
  <c r="CF1138" i="1"/>
  <c r="CN1139" i="1"/>
  <c r="CG1147" i="1"/>
  <c r="DC1147" i="1" s="1"/>
  <c r="CF1155" i="1"/>
  <c r="CF1160" i="1"/>
  <c r="CG1173" i="1"/>
  <c r="DC1173" i="1" s="1"/>
  <c r="CF1173" i="1"/>
  <c r="CN1176" i="1"/>
  <c r="CG1184" i="1"/>
  <c r="DC1184" i="1" s="1"/>
  <c r="CF1194" i="1"/>
  <c r="CG1194" i="1"/>
  <c r="DC1194" i="1" s="1"/>
  <c r="CO1217" i="1"/>
  <c r="DD1217" i="1" s="1"/>
  <c r="CN1217" i="1"/>
  <c r="CF1272" i="1"/>
  <c r="CF1274" i="1"/>
  <c r="CO1136" i="1"/>
  <c r="DD1136" i="1" s="1"/>
  <c r="CO1153" i="1"/>
  <c r="DD1153" i="1" s="1"/>
  <c r="CO1158" i="1"/>
  <c r="DD1158" i="1" s="1"/>
  <c r="CN1158" i="1"/>
  <c r="CF1164" i="1"/>
  <c r="CF1192" i="1"/>
  <c r="CO1194" i="1"/>
  <c r="DD1194" i="1" s="1"/>
  <c r="CN1194" i="1"/>
  <c r="CO1204" i="1"/>
  <c r="DD1204" i="1" s="1"/>
  <c r="CN1204" i="1"/>
  <c r="CG1215" i="1"/>
  <c r="DC1215" i="1" s="1"/>
  <c r="CF1215" i="1"/>
  <c r="CF1218" i="1"/>
  <c r="CG1218" i="1"/>
  <c r="DC1218" i="1" s="1"/>
  <c r="CG1231" i="1"/>
  <c r="DC1231" i="1" s="1"/>
  <c r="CF1231" i="1"/>
  <c r="CO1267" i="1"/>
  <c r="DD1267" i="1" s="1"/>
  <c r="CN1267" i="1"/>
  <c r="CN1270" i="1"/>
  <c r="CG1149" i="1"/>
  <c r="DC1149" i="1" s="1"/>
  <c r="CF1149" i="1"/>
  <c r="CG1166" i="1"/>
  <c r="DC1166" i="1" s="1"/>
  <c r="CF1166" i="1"/>
  <c r="CN1171" i="1"/>
  <c r="CO1171" i="1"/>
  <c r="DD1171" i="1" s="1"/>
  <c r="CG1199" i="1"/>
  <c r="DC1199" i="1" s="1"/>
  <c r="CF1199" i="1"/>
  <c r="CG1223" i="1"/>
  <c r="DC1223" i="1" s="1"/>
  <c r="CF1223" i="1"/>
  <c r="CG1228" i="1"/>
  <c r="DC1228" i="1" s="1"/>
  <c r="CF1228" i="1"/>
  <c r="CO1244" i="1"/>
  <c r="DD1244" i="1" s="1"/>
  <c r="CN1244" i="1"/>
  <c r="CO1247" i="1"/>
  <c r="DD1247" i="1" s="1"/>
  <c r="CN1247" i="1"/>
  <c r="CN1280" i="1"/>
  <c r="CO1280" i="1"/>
  <c r="DD1280" i="1" s="1"/>
  <c r="CN1296" i="1"/>
  <c r="CO1296" i="1"/>
  <c r="DD1296" i="1" s="1"/>
  <c r="CG1324" i="1"/>
  <c r="DC1324" i="1" s="1"/>
  <c r="CF1324" i="1"/>
  <c r="CF1329" i="1"/>
  <c r="CG1329" i="1"/>
  <c r="DC1329" i="1" s="1"/>
  <c r="CF1082" i="1"/>
  <c r="CG1098" i="1"/>
  <c r="DC1098" i="1" s="1"/>
  <c r="CN1099" i="1"/>
  <c r="CF1105" i="1"/>
  <c r="CN1121" i="1"/>
  <c r="CO1124" i="1"/>
  <c r="DD1124" i="1" s="1"/>
  <c r="CF1126" i="1"/>
  <c r="CF1129" i="1"/>
  <c r="CN1141" i="1"/>
  <c r="CO1141" i="1"/>
  <c r="DD1141" i="1" s="1"/>
  <c r="CF1143" i="1"/>
  <c r="CN1144" i="1"/>
  <c r="CO1147" i="1"/>
  <c r="DD1147" i="1" s="1"/>
  <c r="CO1155" i="1"/>
  <c r="DD1155" i="1" s="1"/>
  <c r="CG1157" i="1"/>
  <c r="DC1157" i="1" s="1"/>
  <c r="CN1173" i="1"/>
  <c r="CN1180" i="1"/>
  <c r="CN1186" i="1"/>
  <c r="CF1203" i="1"/>
  <c r="CF1252" i="1"/>
  <c r="CF1255" i="1"/>
  <c r="CG1255" i="1"/>
  <c r="DC1255" i="1" s="1"/>
  <c r="CN1294" i="1"/>
  <c r="CN1299" i="1"/>
  <c r="CO1299" i="1"/>
  <c r="DD1299" i="1" s="1"/>
  <c r="CG1353" i="1"/>
  <c r="DC1353" i="1" s="1"/>
  <c r="CF1353" i="1"/>
  <c r="CO1221" i="1"/>
  <c r="DD1221" i="1" s="1"/>
  <c r="CN1221" i="1"/>
  <c r="CO1252" i="1"/>
  <c r="DD1252" i="1" s="1"/>
  <c r="CN1252" i="1"/>
  <c r="CO1268" i="1"/>
  <c r="DD1268" i="1" s="1"/>
  <c r="CN1268" i="1"/>
  <c r="CG1297" i="1"/>
  <c r="DC1297" i="1" s="1"/>
  <c r="CF1297" i="1"/>
  <c r="CG1403" i="1"/>
  <c r="DC1403" i="1" s="1"/>
  <c r="CF1403" i="1"/>
  <c r="CG1264" i="1"/>
  <c r="DC1264" i="1" s="1"/>
  <c r="CF1264" i="1"/>
  <c r="CO1307" i="1"/>
  <c r="DD1307" i="1" s="1"/>
  <c r="CN1307" i="1"/>
  <c r="CO1309" i="1"/>
  <c r="DD1309" i="1" s="1"/>
  <c r="CN1309" i="1"/>
  <c r="CN1311" i="1"/>
  <c r="CF1314" i="1"/>
  <c r="CG1314" i="1"/>
  <c r="DC1314" i="1" s="1"/>
  <c r="CG1319" i="1"/>
  <c r="DC1319" i="1" s="1"/>
  <c r="CF1319" i="1"/>
  <c r="CF1515" i="1"/>
  <c r="CG1515" i="1"/>
  <c r="DC1515" i="1" s="1"/>
  <c r="CO1260" i="1"/>
  <c r="DD1260" i="1" s="1"/>
  <c r="CN1266" i="1"/>
  <c r="CN1276" i="1"/>
  <c r="CG1278" i="1"/>
  <c r="DC1278" i="1" s="1"/>
  <c r="CG1300" i="1"/>
  <c r="DC1300" i="1" s="1"/>
  <c r="CN1321" i="1"/>
  <c r="CF1386" i="1"/>
  <c r="CN1278" i="1"/>
  <c r="CO1278" i="1"/>
  <c r="DD1278" i="1" s="1"/>
  <c r="CG1310" i="1"/>
  <c r="DC1310" i="1" s="1"/>
  <c r="CF1310" i="1"/>
  <c r="CG1349" i="1"/>
  <c r="DC1349" i="1" s="1"/>
  <c r="CF1349" i="1"/>
  <c r="CF1539" i="1"/>
  <c r="CG1539" i="1"/>
  <c r="DC1539" i="1" s="1"/>
  <c r="CG1229" i="1"/>
  <c r="DC1229" i="1" s="1"/>
  <c r="CF1229" i="1"/>
  <c r="CG1241" i="1"/>
  <c r="DC1241" i="1" s="1"/>
  <c r="CF1241" i="1"/>
  <c r="CG1251" i="1"/>
  <c r="DC1251" i="1" s="1"/>
  <c r="CF1251" i="1"/>
  <c r="CO1255" i="1"/>
  <c r="DD1255" i="1" s="1"/>
  <c r="CN1255" i="1"/>
  <c r="CG1267" i="1"/>
  <c r="DC1267" i="1" s="1"/>
  <c r="CF1267" i="1"/>
  <c r="CG1287" i="1"/>
  <c r="DC1287" i="1" s="1"/>
  <c r="CF1287" i="1"/>
  <c r="CG1315" i="1"/>
  <c r="DC1315" i="1" s="1"/>
  <c r="CF1315" i="1"/>
  <c r="CG1434" i="1"/>
  <c r="DC1434" i="1" s="1"/>
  <c r="CF1434" i="1"/>
  <c r="CF1444" i="1"/>
  <c r="CG1444" i="1"/>
  <c r="DC1444" i="1" s="1"/>
  <c r="CF1227" i="1"/>
  <c r="CF1239" i="1"/>
  <c r="CO1245" i="1"/>
  <c r="DD1245" i="1" s="1"/>
  <c r="CN1245" i="1"/>
  <c r="CN1257" i="1"/>
  <c r="CF1259" i="1"/>
  <c r="CN1262" i="1"/>
  <c r="CO1269" i="1"/>
  <c r="DD1269" i="1" s="1"/>
  <c r="CG1279" i="1"/>
  <c r="DC1279" i="1" s="1"/>
  <c r="CF1279" i="1"/>
  <c r="CN1281" i="1"/>
  <c r="CF1291" i="1"/>
  <c r="CF1320" i="1"/>
  <c r="CG1320" i="1"/>
  <c r="DC1320" i="1" s="1"/>
  <c r="CF1360" i="1"/>
  <c r="CG1360" i="1"/>
  <c r="DC1360" i="1" s="1"/>
  <c r="CG1488" i="1"/>
  <c r="DC1488" i="1" s="1"/>
  <c r="CF1488" i="1"/>
  <c r="CN1237" i="1"/>
  <c r="CF1261" i="1"/>
  <c r="CF1275" i="1"/>
  <c r="CG1308" i="1"/>
  <c r="DC1308" i="1" s="1"/>
  <c r="CG1265" i="1"/>
  <c r="DC1265" i="1" s="1"/>
  <c r="CF1265" i="1"/>
  <c r="CO1289" i="1"/>
  <c r="DD1289" i="1" s="1"/>
  <c r="CN1289" i="1"/>
  <c r="CO1291" i="1"/>
  <c r="DD1291" i="1" s="1"/>
  <c r="CN1291" i="1"/>
  <c r="CN1298" i="1"/>
  <c r="CO1298" i="1"/>
  <c r="DD1298" i="1" s="1"/>
  <c r="CG1327" i="1"/>
  <c r="DC1327" i="1" s="1"/>
  <c r="CF1327" i="1"/>
  <c r="CF1209" i="1"/>
  <c r="CF1224" i="1"/>
  <c r="CO1232" i="1"/>
  <c r="DD1232" i="1" s="1"/>
  <c r="CN1232" i="1"/>
  <c r="CN1234" i="1"/>
  <c r="CF1236" i="1"/>
  <c r="CN1239" i="1"/>
  <c r="CN1249" i="1"/>
  <c r="CF1263" i="1"/>
  <c r="CN1275" i="1"/>
  <c r="CN1279" i="1"/>
  <c r="CG1282" i="1"/>
  <c r="DC1282" i="1" s="1"/>
  <c r="CG1328" i="1"/>
  <c r="DC1328" i="1" s="1"/>
  <c r="CF1328" i="1"/>
  <c r="CF1369" i="1"/>
  <c r="CG1200" i="1"/>
  <c r="DC1200" i="1" s="1"/>
  <c r="CF1211" i="1"/>
  <c r="CF1238" i="1"/>
  <c r="CG1246" i="1"/>
  <c r="DC1246" i="1" s="1"/>
  <c r="CG1254" i="1"/>
  <c r="DC1254" i="1" s="1"/>
  <c r="CF1254" i="1"/>
  <c r="CN1273" i="1"/>
  <c r="CG1292" i="1"/>
  <c r="DC1292" i="1" s="1"/>
  <c r="CF1292" i="1"/>
  <c r="CF1296" i="1"/>
  <c r="CG1296" i="1"/>
  <c r="DC1296" i="1" s="1"/>
  <c r="CF1313" i="1"/>
  <c r="CG1381" i="1"/>
  <c r="DC1381" i="1" s="1"/>
  <c r="CF1381" i="1"/>
  <c r="CG1489" i="1"/>
  <c r="DC1489" i="1" s="1"/>
  <c r="CF1489" i="1"/>
  <c r="CF1572" i="1"/>
  <c r="CG1572" i="1"/>
  <c r="DC1572" i="1" s="1"/>
  <c r="CG1370" i="1"/>
  <c r="DC1370" i="1" s="1"/>
  <c r="CF1370" i="1"/>
  <c r="CG1382" i="1"/>
  <c r="DC1382" i="1" s="1"/>
  <c r="CF1382" i="1"/>
  <c r="CF1395" i="1"/>
  <c r="CG1395" i="1"/>
  <c r="DC1395" i="1" s="1"/>
  <c r="CG1458" i="1"/>
  <c r="DC1458" i="1" s="1"/>
  <c r="CF1458" i="1"/>
  <c r="CF1471" i="1"/>
  <c r="CG1471" i="1"/>
  <c r="DC1471" i="1" s="1"/>
  <c r="CN1313" i="1"/>
  <c r="CG1322" i="1"/>
  <c r="DC1322" i="1" s="1"/>
  <c r="CF1335" i="1"/>
  <c r="CG1342" i="1"/>
  <c r="DC1342" i="1" s="1"/>
  <c r="CG1354" i="1"/>
  <c r="DC1354" i="1" s="1"/>
  <c r="CF1354" i="1"/>
  <c r="CF1358" i="1"/>
  <c r="CF1371" i="1"/>
  <c r="CG1371" i="1"/>
  <c r="DC1371" i="1" s="1"/>
  <c r="CG1396" i="1"/>
  <c r="DC1396" i="1" s="1"/>
  <c r="CF1396" i="1"/>
  <c r="CG1430" i="1"/>
  <c r="DC1430" i="1" s="1"/>
  <c r="CF1430" i="1"/>
  <c r="CF1506" i="1"/>
  <c r="CG1506" i="1"/>
  <c r="DC1506" i="1" s="1"/>
  <c r="CF1512" i="1"/>
  <c r="CG1512" i="1"/>
  <c r="DC1512" i="1" s="1"/>
  <c r="CG1529" i="1"/>
  <c r="DC1529" i="1" s="1"/>
  <c r="CF1529" i="1"/>
  <c r="CG1650" i="1"/>
  <c r="DC1650" i="1" s="1"/>
  <c r="CF1650" i="1"/>
  <c r="CF1383" i="1"/>
  <c r="CG1383" i="1"/>
  <c r="DC1383" i="1" s="1"/>
  <c r="CG1417" i="1"/>
  <c r="DC1417" i="1" s="1"/>
  <c r="CF1417" i="1"/>
  <c r="CG1453" i="1"/>
  <c r="DC1453" i="1" s="1"/>
  <c r="CF1453" i="1"/>
  <c r="CF1459" i="1"/>
  <c r="CG1459" i="1"/>
  <c r="DC1459" i="1" s="1"/>
  <c r="CF1472" i="1"/>
  <c r="CG1472" i="1"/>
  <c r="DC1472" i="1" s="1"/>
  <c r="CG1332" i="1"/>
  <c r="DC1332" i="1" s="1"/>
  <c r="CF1332" i="1"/>
  <c r="CG1355" i="1"/>
  <c r="DC1355" i="1" s="1"/>
  <c r="CF1359" i="1"/>
  <c r="CG1359" i="1"/>
  <c r="DC1359" i="1" s="1"/>
  <c r="CG1418" i="1"/>
  <c r="DC1418" i="1" s="1"/>
  <c r="CF1418" i="1"/>
  <c r="CF1431" i="1"/>
  <c r="CG1431" i="1"/>
  <c r="DC1431" i="1" s="1"/>
  <c r="CG1454" i="1"/>
  <c r="DC1454" i="1" s="1"/>
  <c r="CF1454" i="1"/>
  <c r="CG1466" i="1"/>
  <c r="DC1466" i="1" s="1"/>
  <c r="CF1466" i="1"/>
  <c r="CF1536" i="1"/>
  <c r="CG1536" i="1"/>
  <c r="DC1536" i="1" s="1"/>
  <c r="CG1633" i="1"/>
  <c r="DC1633" i="1" s="1"/>
  <c r="CF1633" i="1"/>
  <c r="CG1384" i="1"/>
  <c r="DC1384" i="1" s="1"/>
  <c r="CF1384" i="1"/>
  <c r="CG1410" i="1"/>
  <c r="DC1410" i="1" s="1"/>
  <c r="CF1410" i="1"/>
  <c r="CG1432" i="1"/>
  <c r="DC1432" i="1" s="1"/>
  <c r="CF1432" i="1"/>
  <c r="CG1474" i="1"/>
  <c r="DC1474" i="1" s="1"/>
  <c r="CF1474" i="1"/>
  <c r="CF1367" i="1"/>
  <c r="CG1375" i="1"/>
  <c r="DC1375" i="1" s="1"/>
  <c r="CF1419" i="1"/>
  <c r="CG1419" i="1"/>
  <c r="DC1419" i="1" s="1"/>
  <c r="CG1446" i="1"/>
  <c r="DC1446" i="1" s="1"/>
  <c r="CF1446" i="1"/>
  <c r="CF1455" i="1"/>
  <c r="CG1455" i="1"/>
  <c r="DC1455" i="1" s="1"/>
  <c r="CF1467" i="1"/>
  <c r="CG1467" i="1"/>
  <c r="DC1467" i="1" s="1"/>
  <c r="CG1486" i="1"/>
  <c r="DC1486" i="1" s="1"/>
  <c r="CF1486" i="1"/>
  <c r="CG1514" i="1"/>
  <c r="DC1514" i="1" s="1"/>
  <c r="CF1514" i="1"/>
  <c r="CG1549" i="1"/>
  <c r="DC1549" i="1" s="1"/>
  <c r="CF1549" i="1"/>
  <c r="CG1601" i="1"/>
  <c r="DC1601" i="1" s="1"/>
  <c r="CG1340" i="1"/>
  <c r="DC1340" i="1" s="1"/>
  <c r="CF1340" i="1"/>
  <c r="CG1398" i="1"/>
  <c r="DC1398" i="1" s="1"/>
  <c r="CF1398" i="1"/>
  <c r="CG1406" i="1"/>
  <c r="DC1406" i="1" s="1"/>
  <c r="CF1406" i="1"/>
  <c r="CF1503" i="1"/>
  <c r="CG1503" i="1"/>
  <c r="DC1503" i="1" s="1"/>
  <c r="CG1590" i="1"/>
  <c r="DC1590" i="1" s="1"/>
  <c r="CF1590" i="1"/>
  <c r="CG1344" i="1"/>
  <c r="DC1344" i="1" s="1"/>
  <c r="CF1344" i="1"/>
  <c r="CF1407" i="1"/>
  <c r="CG1407" i="1"/>
  <c r="DC1407" i="1" s="1"/>
  <c r="CG1420" i="1"/>
  <c r="DC1420" i="1" s="1"/>
  <c r="CF1420" i="1"/>
  <c r="CG1442" i="1"/>
  <c r="DC1442" i="1" s="1"/>
  <c r="CF1442" i="1"/>
  <c r="CF1450" i="1"/>
  <c r="CG1456" i="1"/>
  <c r="DC1456" i="1" s="1"/>
  <c r="CF1456" i="1"/>
  <c r="CG1462" i="1"/>
  <c r="DC1462" i="1" s="1"/>
  <c r="CF1462" i="1"/>
  <c r="CF1468" i="1"/>
  <c r="CG1468" i="1"/>
  <c r="DC1468" i="1" s="1"/>
  <c r="CG1476" i="1"/>
  <c r="DC1476" i="1" s="1"/>
  <c r="CF1476" i="1"/>
  <c r="CG1497" i="1"/>
  <c r="DC1497" i="1" s="1"/>
  <c r="CF1497" i="1"/>
  <c r="CO1314" i="1"/>
  <c r="DD1314" i="1" s="1"/>
  <c r="CN1319" i="1"/>
  <c r="CF1323" i="1"/>
  <c r="CG1411" i="1"/>
  <c r="DC1411" i="1" s="1"/>
  <c r="CF1443" i="1"/>
  <c r="CG1443" i="1"/>
  <c r="DC1443" i="1" s="1"/>
  <c r="CF1463" i="1"/>
  <c r="CG1463" i="1"/>
  <c r="DC1463" i="1" s="1"/>
  <c r="CG1477" i="1"/>
  <c r="DC1477" i="1" s="1"/>
  <c r="CF1477" i="1"/>
  <c r="CG1485" i="1"/>
  <c r="DC1485" i="1" s="1"/>
  <c r="CF1485" i="1"/>
  <c r="CG1602" i="1"/>
  <c r="DC1602" i="1" s="1"/>
  <c r="CF1602" i="1"/>
  <c r="CF1623" i="1"/>
  <c r="CG1623" i="1"/>
  <c r="DC1623" i="1" s="1"/>
  <c r="CF1676" i="1"/>
  <c r="CG1676" i="1"/>
  <c r="DC1676" i="1" s="1"/>
  <c r="CF1682" i="1"/>
  <c r="CG1682" i="1"/>
  <c r="DC1682" i="1" s="1"/>
  <c r="CF1963" i="1"/>
  <c r="CG1963" i="1"/>
  <c r="DC1963" i="1" s="1"/>
  <c r="CG1473" i="1"/>
  <c r="DC1473" i="1" s="1"/>
  <c r="CF1473" i="1"/>
  <c r="CF1502" i="1"/>
  <c r="CF1511" i="1"/>
  <c r="CG1550" i="1"/>
  <c r="DC1550" i="1" s="1"/>
  <c r="CF1550" i="1"/>
  <c r="CG1567" i="1"/>
  <c r="DC1567" i="1" s="1"/>
  <c r="CF1567" i="1"/>
  <c r="CG1597" i="1"/>
  <c r="DC1597" i="1" s="1"/>
  <c r="CF1597" i="1"/>
  <c r="CG1498" i="1"/>
  <c r="DC1498" i="1" s="1"/>
  <c r="CF1498" i="1"/>
  <c r="CF1516" i="1"/>
  <c r="CG1516" i="1"/>
  <c r="DC1516" i="1" s="1"/>
  <c r="CF1540" i="1"/>
  <c r="CG1540" i="1"/>
  <c r="DC1540" i="1" s="1"/>
  <c r="CG1562" i="1"/>
  <c r="DC1562" i="1" s="1"/>
  <c r="CF1562" i="1"/>
  <c r="CG1619" i="1"/>
  <c r="DC1619" i="1" s="1"/>
  <c r="CF1619" i="1"/>
  <c r="CG1677" i="1"/>
  <c r="DC1677" i="1" s="1"/>
  <c r="CF1677" i="1"/>
  <c r="CF1690" i="1"/>
  <c r="CG1690" i="1"/>
  <c r="DC1690" i="1" s="1"/>
  <c r="CF1703" i="1"/>
  <c r="CG1703" i="1"/>
  <c r="DC1703" i="1" s="1"/>
  <c r="CG1790" i="1"/>
  <c r="DC1790" i="1" s="1"/>
  <c r="CF1790" i="1"/>
  <c r="CF1437" i="1"/>
  <c r="CF1440" i="1"/>
  <c r="CF1451" i="1"/>
  <c r="CF1469" i="1"/>
  <c r="CG1490" i="1"/>
  <c r="DC1490" i="1" s="1"/>
  <c r="CF1521" i="1"/>
  <c r="CG1530" i="1"/>
  <c r="DC1530" i="1" s="1"/>
  <c r="CG1551" i="1"/>
  <c r="DC1551" i="1" s="1"/>
  <c r="CG1557" i="1"/>
  <c r="DC1557" i="1" s="1"/>
  <c r="CF1557" i="1"/>
  <c r="CG1568" i="1"/>
  <c r="DC1568" i="1" s="1"/>
  <c r="CG1586" i="1"/>
  <c r="DC1586" i="1" s="1"/>
  <c r="CG1592" i="1"/>
  <c r="DC1592" i="1" s="1"/>
  <c r="CF1592" i="1"/>
  <c r="CF1598" i="1"/>
  <c r="CG1598" i="1"/>
  <c r="DC1598" i="1" s="1"/>
  <c r="CF1635" i="1"/>
  <c r="CG1635" i="1"/>
  <c r="DC1635" i="1" s="1"/>
  <c r="CF1641" i="1"/>
  <c r="CG1652" i="1"/>
  <c r="DC1652" i="1" s="1"/>
  <c r="CF1393" i="1"/>
  <c r="CF1429" i="1"/>
  <c r="CF1460" i="1"/>
  <c r="CG1478" i="1"/>
  <c r="DC1478" i="1" s="1"/>
  <c r="CF1517" i="1"/>
  <c r="CG1526" i="1"/>
  <c r="DC1526" i="1" s="1"/>
  <c r="CF1526" i="1"/>
  <c r="CG1541" i="1"/>
  <c r="DC1541" i="1" s="1"/>
  <c r="CF1563" i="1"/>
  <c r="CG1563" i="1"/>
  <c r="DC1563" i="1" s="1"/>
  <c r="CG1569" i="1"/>
  <c r="DC1569" i="1" s="1"/>
  <c r="CF1569" i="1"/>
  <c r="CF1587" i="1"/>
  <c r="CG1587" i="1"/>
  <c r="DC1587" i="1" s="1"/>
  <c r="CG1614" i="1"/>
  <c r="DC1614" i="1" s="1"/>
  <c r="CF1614" i="1"/>
  <c r="CG1653" i="1"/>
  <c r="DC1653" i="1" s="1"/>
  <c r="CF1653" i="1"/>
  <c r="CG1673" i="1"/>
  <c r="DC1673" i="1" s="1"/>
  <c r="CF1673" i="1"/>
  <c r="CG1482" i="1"/>
  <c r="DC1482" i="1" s="1"/>
  <c r="CF1499" i="1"/>
  <c r="CG1508" i="1"/>
  <c r="DC1508" i="1" s="1"/>
  <c r="CF1531" i="1"/>
  <c r="CF1552" i="1"/>
  <c r="CG1552" i="1"/>
  <c r="DC1552" i="1" s="1"/>
  <c r="CG1558" i="1"/>
  <c r="DC1558" i="1" s="1"/>
  <c r="CF1558" i="1"/>
  <c r="CF1625" i="1"/>
  <c r="CG1513" i="1"/>
  <c r="DC1513" i="1" s="1"/>
  <c r="CF1513" i="1"/>
  <c r="CG1522" i="1"/>
  <c r="DC1522" i="1" s="1"/>
  <c r="CF1522" i="1"/>
  <c r="CG1578" i="1"/>
  <c r="DC1578" i="1" s="1"/>
  <c r="CF1578" i="1"/>
  <c r="CF1500" i="1"/>
  <c r="CG1500" i="1"/>
  <c r="DC1500" i="1" s="1"/>
  <c r="CG1537" i="1"/>
  <c r="DC1537" i="1" s="1"/>
  <c r="CF1537" i="1"/>
  <c r="CG1547" i="1"/>
  <c r="DC1547" i="1" s="1"/>
  <c r="CF1547" i="1"/>
  <c r="CG1559" i="1"/>
  <c r="DC1559" i="1" s="1"/>
  <c r="CF1559" i="1"/>
  <c r="CG1637" i="1"/>
  <c r="DC1637" i="1" s="1"/>
  <c r="CF1637" i="1"/>
  <c r="CG1724" i="1"/>
  <c r="DC1724" i="1" s="1"/>
  <c r="CF1724" i="1"/>
  <c r="CG1523" i="1"/>
  <c r="DC1523" i="1" s="1"/>
  <c r="CF1523" i="1"/>
  <c r="CG1533" i="1"/>
  <c r="DC1533" i="1" s="1"/>
  <c r="CF1533" i="1"/>
  <c r="CF1543" i="1"/>
  <c r="CG1548" i="1"/>
  <c r="DC1548" i="1" s="1"/>
  <c r="CF1560" i="1"/>
  <c r="CG1560" i="1"/>
  <c r="DC1560" i="1" s="1"/>
  <c r="CF1565" i="1"/>
  <c r="CG1575" i="1"/>
  <c r="DC1575" i="1" s="1"/>
  <c r="CF1579" i="1"/>
  <c r="CF1584" i="1"/>
  <c r="CG1584" i="1"/>
  <c r="DC1584" i="1" s="1"/>
  <c r="CG1606" i="1"/>
  <c r="DC1606" i="1" s="1"/>
  <c r="CF1606" i="1"/>
  <c r="CF1611" i="1"/>
  <c r="CG1611" i="1"/>
  <c r="DC1611" i="1" s="1"/>
  <c r="CG1617" i="1"/>
  <c r="DC1617" i="1" s="1"/>
  <c r="CF1617" i="1"/>
  <c r="CF1644" i="1"/>
  <c r="CG1644" i="1"/>
  <c r="DC1644" i="1" s="1"/>
  <c r="CF1687" i="1"/>
  <c r="CG1583" i="1"/>
  <c r="DC1583" i="1" s="1"/>
  <c r="CF1583" i="1"/>
  <c r="CF1730" i="1"/>
  <c r="CG1730" i="1"/>
  <c r="DC1730" i="1" s="1"/>
  <c r="CG1754" i="1"/>
  <c r="DC1754" i="1" s="1"/>
  <c r="CF1754" i="1"/>
  <c r="CG1766" i="1"/>
  <c r="DC1766" i="1" s="1"/>
  <c r="CF1766" i="1"/>
  <c r="CF1510" i="1"/>
  <c r="CF1546" i="1"/>
  <c r="CF1591" i="1"/>
  <c r="CG1595" i="1"/>
  <c r="DC1595" i="1" s="1"/>
  <c r="CF1595" i="1"/>
  <c r="CG1610" i="1"/>
  <c r="DC1610" i="1" s="1"/>
  <c r="CF1618" i="1"/>
  <c r="CF1645" i="1"/>
  <c r="CG1683" i="1"/>
  <c r="DC1683" i="1" s="1"/>
  <c r="CF1683" i="1"/>
  <c r="CG1693" i="1"/>
  <c r="DC1693" i="1" s="1"/>
  <c r="CF1720" i="1"/>
  <c r="CG1742" i="1"/>
  <c r="DC1742" i="1" s="1"/>
  <c r="CG1607" i="1"/>
  <c r="DC1607" i="1" s="1"/>
  <c r="CF1607" i="1"/>
  <c r="CG1626" i="1"/>
  <c r="DC1626" i="1" s="1"/>
  <c r="CF1626" i="1"/>
  <c r="CG1674" i="1"/>
  <c r="DC1674" i="1" s="1"/>
  <c r="CF1674" i="1"/>
  <c r="CF1694" i="1"/>
  <c r="CG1694" i="1"/>
  <c r="DC1694" i="1" s="1"/>
  <c r="CG1721" i="1"/>
  <c r="DC1721" i="1" s="1"/>
  <c r="CF1721" i="1"/>
  <c r="CG1743" i="1"/>
  <c r="DC1743" i="1" s="1"/>
  <c r="CF1743" i="1"/>
  <c r="CG1802" i="1"/>
  <c r="DC1802" i="1" s="1"/>
  <c r="CF1802" i="1"/>
  <c r="CF1932" i="1"/>
  <c r="CG1932" i="1"/>
  <c r="DC1932" i="1" s="1"/>
  <c r="CG1638" i="1"/>
  <c r="DC1638" i="1" s="1"/>
  <c r="CF1638" i="1"/>
  <c r="CG1684" i="1"/>
  <c r="DC1684" i="1" s="1"/>
  <c r="CF1684" i="1"/>
  <c r="CG1704" i="1"/>
  <c r="DC1704" i="1" s="1"/>
  <c r="CF1704" i="1"/>
  <c r="CG1761" i="1"/>
  <c r="DC1761" i="1" s="1"/>
  <c r="CF1761" i="1"/>
  <c r="CG1798" i="1"/>
  <c r="DC1798" i="1" s="1"/>
  <c r="CF1798" i="1"/>
  <c r="CG1803" i="1"/>
  <c r="DC1803" i="1" s="1"/>
  <c r="CF1803" i="1"/>
  <c r="CG1814" i="1"/>
  <c r="DC1814" i="1" s="1"/>
  <c r="CF1814" i="1"/>
  <c r="CF1627" i="1"/>
  <c r="CG1631" i="1"/>
  <c r="DC1631" i="1" s="1"/>
  <c r="CF1631" i="1"/>
  <c r="CG1646" i="1"/>
  <c r="DC1646" i="1" s="1"/>
  <c r="CF1654" i="1"/>
  <c r="CG1666" i="1"/>
  <c r="DC1666" i="1" s="1"/>
  <c r="CG1705" i="1"/>
  <c r="DC1705" i="1" s="1"/>
  <c r="CF1705" i="1"/>
  <c r="CG1715" i="1"/>
  <c r="DC1715" i="1" s="1"/>
  <c r="CF1901" i="1"/>
  <c r="CG1901" i="1"/>
  <c r="DC1901" i="1" s="1"/>
  <c r="CF1534" i="1"/>
  <c r="CF1570" i="1"/>
  <c r="CG1596" i="1"/>
  <c r="DC1596" i="1" s="1"/>
  <c r="CF1639" i="1"/>
  <c r="CG1643" i="1"/>
  <c r="DC1643" i="1" s="1"/>
  <c r="CF1643" i="1"/>
  <c r="CG1658" i="1"/>
  <c r="DC1658" i="1" s="1"/>
  <c r="CG1662" i="1"/>
  <c r="DC1662" i="1" s="1"/>
  <c r="CF1662" i="1"/>
  <c r="CF1689" i="1"/>
  <c r="CG1700" i="1"/>
  <c r="DC1700" i="1" s="1"/>
  <c r="CG1733" i="1"/>
  <c r="DC1733" i="1" s="1"/>
  <c r="CF1733" i="1"/>
  <c r="CG1738" i="1"/>
  <c r="DC1738" i="1" s="1"/>
  <c r="CG1655" i="1"/>
  <c r="DC1655" i="1" s="1"/>
  <c r="CF1655" i="1"/>
  <c r="CF1712" i="1"/>
  <c r="CG1712" i="1"/>
  <c r="DC1712" i="1" s="1"/>
  <c r="CG1716" i="1"/>
  <c r="DC1716" i="1" s="1"/>
  <c r="CF1716" i="1"/>
  <c r="CG1851" i="1"/>
  <c r="DC1851" i="1" s="1"/>
  <c r="CF1851" i="1"/>
  <c r="CF1860" i="1"/>
  <c r="CG1860" i="1"/>
  <c r="DC1860" i="1" s="1"/>
  <c r="CF1865" i="1"/>
  <c r="CG1865" i="1"/>
  <c r="DC1865" i="1" s="1"/>
  <c r="CG1554" i="1"/>
  <c r="DC1554" i="1" s="1"/>
  <c r="CG1571" i="1"/>
  <c r="DC1571" i="1" s="1"/>
  <c r="CF1571" i="1"/>
  <c r="CF1593" i="1"/>
  <c r="CG1620" i="1"/>
  <c r="DC1620" i="1" s="1"/>
  <c r="CG1647" i="1"/>
  <c r="DC1647" i="1" s="1"/>
  <c r="CF1663" i="1"/>
  <c r="CF1680" i="1"/>
  <c r="CG1696" i="1"/>
  <c r="DC1696" i="1" s="1"/>
  <c r="CG1701" i="1"/>
  <c r="DC1701" i="1" s="1"/>
  <c r="CF1701" i="1"/>
  <c r="CG1707" i="1"/>
  <c r="DC1707" i="1" s="1"/>
  <c r="CF1707" i="1"/>
  <c r="CF1691" i="1"/>
  <c r="CG1691" i="1"/>
  <c r="DC1691" i="1" s="1"/>
  <c r="CG1697" i="1"/>
  <c r="DC1697" i="1" s="1"/>
  <c r="CF1697" i="1"/>
  <c r="CG1835" i="1"/>
  <c r="DC1835" i="1" s="1"/>
  <c r="CF1835" i="1"/>
  <c r="CF1686" i="1"/>
  <c r="CG1728" i="1"/>
  <c r="DC1728" i="1" s="1"/>
  <c r="CF1728" i="1"/>
  <c r="CG1771" i="1"/>
  <c r="DC1771" i="1" s="1"/>
  <c r="CF1771" i="1"/>
  <c r="CG1757" i="1"/>
  <c r="DC1757" i="1" s="1"/>
  <c r="CF1757" i="1"/>
  <c r="CG1813" i="1"/>
  <c r="DC1813" i="1" s="1"/>
  <c r="CF1813" i="1"/>
  <c r="CG1856" i="1"/>
  <c r="DC1856" i="1" s="1"/>
  <c r="CF1856" i="1"/>
  <c r="CG1866" i="1"/>
  <c r="DC1866" i="1" s="1"/>
  <c r="CF1866" i="1"/>
  <c r="CG1748" i="1"/>
  <c r="DC1748" i="1" s="1"/>
  <c r="CF1748" i="1"/>
  <c r="CG1767" i="1"/>
  <c r="DC1767" i="1" s="1"/>
  <c r="CF1767" i="1"/>
  <c r="CG1783" i="1"/>
  <c r="DC1783" i="1" s="1"/>
  <c r="CF1783" i="1"/>
  <c r="CF1824" i="1"/>
  <c r="CG1928" i="1"/>
  <c r="DC1928" i="1" s="1"/>
  <c r="CF1928" i="1"/>
  <c r="CG1726" i="1"/>
  <c r="DC1726" i="1" s="1"/>
  <c r="CF1735" i="1"/>
  <c r="CG1739" i="1"/>
  <c r="DC1739" i="1" s="1"/>
  <c r="CG1762" i="1"/>
  <c r="DC1762" i="1" s="1"/>
  <c r="CF1809" i="1"/>
  <c r="CF1819" i="1"/>
  <c r="CF1825" i="1"/>
  <c r="CG1825" i="1"/>
  <c r="DC1825" i="1" s="1"/>
  <c r="CF1831" i="1"/>
  <c r="CG1831" i="1"/>
  <c r="DC1831" i="1" s="1"/>
  <c r="CG1878" i="1"/>
  <c r="DC1878" i="1" s="1"/>
  <c r="CF1878" i="1"/>
  <c r="CG1892" i="1"/>
  <c r="DC1892" i="1" s="1"/>
  <c r="CF1892" i="1"/>
  <c r="CF1912" i="1"/>
  <c r="CG1912" i="1"/>
  <c r="DC1912" i="1" s="1"/>
  <c r="CF1937" i="1"/>
  <c r="CG1937" i="1"/>
  <c r="DC1937" i="1" s="1"/>
  <c r="CG1955" i="1"/>
  <c r="DC1955" i="1" s="1"/>
  <c r="CF1955" i="1"/>
  <c r="CG2060" i="1"/>
  <c r="DC2060" i="1" s="1"/>
  <c r="CF2060" i="1"/>
  <c r="CG1778" i="1"/>
  <c r="DC1778" i="1" s="1"/>
  <c r="CF1778" i="1"/>
  <c r="CG1810" i="1"/>
  <c r="DC1810" i="1" s="1"/>
  <c r="CF1810" i="1"/>
  <c r="CG1815" i="1"/>
  <c r="DC1815" i="1" s="1"/>
  <c r="CF1815" i="1"/>
  <c r="CG1820" i="1"/>
  <c r="DC1820" i="1" s="1"/>
  <c r="CF1820" i="1"/>
  <c r="CF1888" i="1"/>
  <c r="CG1888" i="1"/>
  <c r="DC1888" i="1" s="1"/>
  <c r="CG1893" i="1"/>
  <c r="DC1893" i="1" s="1"/>
  <c r="CF1893" i="1"/>
  <c r="CG2108" i="1"/>
  <c r="DC2108" i="1" s="1"/>
  <c r="CF2108" i="1"/>
  <c r="CG1678" i="1"/>
  <c r="DC1678" i="1" s="1"/>
  <c r="CF1685" i="1"/>
  <c r="CG1688" i="1"/>
  <c r="DC1688" i="1" s="1"/>
  <c r="CF1699" i="1"/>
  <c r="CG1706" i="1"/>
  <c r="DC1706" i="1" s="1"/>
  <c r="CG1718" i="1"/>
  <c r="DC1718" i="1" s="1"/>
  <c r="CG1736" i="1"/>
  <c r="DC1736" i="1" s="1"/>
  <c r="CF1736" i="1"/>
  <c r="CG1745" i="1"/>
  <c r="DC1745" i="1" s="1"/>
  <c r="CF1745" i="1"/>
  <c r="CG1753" i="1"/>
  <c r="DC1753" i="1" s="1"/>
  <c r="CF1773" i="1"/>
  <c r="CG1779" i="1"/>
  <c r="DC1779" i="1" s="1"/>
  <c r="CF1779" i="1"/>
  <c r="CG1789" i="1"/>
  <c r="DC1789" i="1" s="1"/>
  <c r="CF1789" i="1"/>
  <c r="CG1838" i="1"/>
  <c r="DC1838" i="1" s="1"/>
  <c r="CF1838" i="1"/>
  <c r="CG1999" i="1"/>
  <c r="DC1999" i="1" s="1"/>
  <c r="CF1999" i="1"/>
  <c r="CF2056" i="1"/>
  <c r="CG2056" i="1"/>
  <c r="DC2056" i="1" s="1"/>
  <c r="CG2072" i="1"/>
  <c r="DC2072" i="1" s="1"/>
  <c r="CF2072" i="1"/>
  <c r="CG1740" i="1"/>
  <c r="DC1740" i="1" s="1"/>
  <c r="CF1740" i="1"/>
  <c r="CG1769" i="1"/>
  <c r="DC1769" i="1" s="1"/>
  <c r="CF1769" i="1"/>
  <c r="CG1774" i="1"/>
  <c r="DC1774" i="1" s="1"/>
  <c r="CF1774" i="1"/>
  <c r="CG1795" i="1"/>
  <c r="DC1795" i="1" s="1"/>
  <c r="CF1795" i="1"/>
  <c r="CG1839" i="1"/>
  <c r="DC1839" i="1" s="1"/>
  <c r="CF1839" i="1"/>
  <c r="CG1868" i="1"/>
  <c r="DC1868" i="1" s="1"/>
  <c r="CF1868" i="1"/>
  <c r="CF1924" i="1"/>
  <c r="CG1924" i="1"/>
  <c r="DC1924" i="1" s="1"/>
  <c r="CG1990" i="1"/>
  <c r="DC1990" i="1" s="1"/>
  <c r="CF1990" i="1"/>
  <c r="CG2000" i="1"/>
  <c r="DC2000" i="1" s="1"/>
  <c r="CF2000" i="1"/>
  <c r="CG2095" i="1"/>
  <c r="DC2095" i="1" s="1"/>
  <c r="CF2095" i="1"/>
  <c r="CF1711" i="1"/>
  <c r="CF1719" i="1"/>
  <c r="CG1759" i="1"/>
  <c r="DC1759" i="1" s="1"/>
  <c r="CF1759" i="1"/>
  <c r="CF1785" i="1"/>
  <c r="CG1844" i="1"/>
  <c r="DC1844" i="1" s="1"/>
  <c r="CF1844" i="1"/>
  <c r="CG1947" i="1"/>
  <c r="DC1947" i="1" s="1"/>
  <c r="CF1947" i="1"/>
  <c r="CG1786" i="1"/>
  <c r="DC1786" i="1" s="1"/>
  <c r="CF1786" i="1"/>
  <c r="CG1791" i="1"/>
  <c r="DC1791" i="1" s="1"/>
  <c r="CF1791" i="1"/>
  <c r="CG1827" i="1"/>
  <c r="DC1827" i="1" s="1"/>
  <c r="CF1827" i="1"/>
  <c r="CG1863" i="1"/>
  <c r="DC1863" i="1" s="1"/>
  <c r="CF1863" i="1"/>
  <c r="CG1870" i="1"/>
  <c r="DC1870" i="1" s="1"/>
  <c r="CF1870" i="1"/>
  <c r="CG1919" i="1"/>
  <c r="DC1919" i="1" s="1"/>
  <c r="CF1919" i="1"/>
  <c r="CG1986" i="1"/>
  <c r="DC1986" i="1" s="1"/>
  <c r="CF1986" i="1"/>
  <c r="CG2035" i="1"/>
  <c r="DC2035" i="1" s="1"/>
  <c r="CF2035" i="1"/>
  <c r="CG1760" i="1"/>
  <c r="DC1760" i="1" s="1"/>
  <c r="CF1760" i="1"/>
  <c r="CG1781" i="1"/>
  <c r="DC1781" i="1" s="1"/>
  <c r="CF1781" i="1"/>
  <c r="CG1801" i="1"/>
  <c r="DC1801" i="1" s="1"/>
  <c r="CF1801" i="1"/>
  <c r="CG1822" i="1"/>
  <c r="DC1822" i="1" s="1"/>
  <c r="CF1822" i="1"/>
  <c r="CG1828" i="1"/>
  <c r="DC1828" i="1" s="1"/>
  <c r="CF1828" i="1"/>
  <c r="CG1834" i="1"/>
  <c r="DC1834" i="1" s="1"/>
  <c r="CF1834" i="1"/>
  <c r="CG2036" i="1"/>
  <c r="DC2036" i="1" s="1"/>
  <c r="CF2036" i="1"/>
  <c r="CG2087" i="1"/>
  <c r="DC2087" i="1" s="1"/>
  <c r="CF2087" i="1"/>
  <c r="CG1807" i="1"/>
  <c r="DC1807" i="1" s="1"/>
  <c r="CF1807" i="1"/>
  <c r="CG1850" i="1"/>
  <c r="DC1850" i="1" s="1"/>
  <c r="CF1850" i="1"/>
  <c r="CF1920" i="1"/>
  <c r="CF1974" i="1"/>
  <c r="CG1982" i="1"/>
  <c r="DC1982" i="1" s="1"/>
  <c r="CF1982" i="1"/>
  <c r="CG1959" i="1"/>
  <c r="DC1959" i="1" s="1"/>
  <c r="CF1959" i="1"/>
  <c r="CG1991" i="1"/>
  <c r="DC1991" i="1" s="1"/>
  <c r="CF1991" i="1"/>
  <c r="CG2031" i="1"/>
  <c r="DC2031" i="1" s="1"/>
  <c r="CF2031" i="1"/>
  <c r="CG1859" i="1"/>
  <c r="DC1859" i="1" s="1"/>
  <c r="CF1859" i="1"/>
  <c r="CF1951" i="1"/>
  <c r="CG1964" i="1"/>
  <c r="DC1964" i="1" s="1"/>
  <c r="CF1964" i="1"/>
  <c r="CG1995" i="1"/>
  <c r="DC1995" i="1" s="1"/>
  <c r="CF1995" i="1"/>
  <c r="CF2015" i="1"/>
  <c r="CF2023" i="1"/>
  <c r="CF2040" i="1"/>
  <c r="CG2040" i="1"/>
  <c r="DC2040" i="1" s="1"/>
  <c r="CG2096" i="1"/>
  <c r="DC2096" i="1" s="1"/>
  <c r="CF2096" i="1"/>
  <c r="CG2107" i="1"/>
  <c r="DC2107" i="1" s="1"/>
  <c r="CF2107" i="1"/>
  <c r="CF1752" i="1"/>
  <c r="CF1764" i="1"/>
  <c r="CF1776" i="1"/>
  <c r="CF1921" i="1"/>
  <c r="CF1925" i="1"/>
  <c r="CF1933" i="1"/>
  <c r="CG1948" i="1"/>
  <c r="DC1948" i="1" s="1"/>
  <c r="CF1960" i="1"/>
  <c r="CG1960" i="1"/>
  <c r="DC1960" i="1" s="1"/>
  <c r="CF1968" i="1"/>
  <c r="CG1968" i="1"/>
  <c r="DC1968" i="1" s="1"/>
  <c r="CF2004" i="1"/>
  <c r="CG2004" i="1"/>
  <c r="DC2004" i="1" s="1"/>
  <c r="CF2032" i="1"/>
  <c r="CG2032" i="1"/>
  <c r="DC2032" i="1" s="1"/>
  <c r="CG2071" i="1"/>
  <c r="DC2071" i="1" s="1"/>
  <c r="CF2071" i="1"/>
  <c r="CF1793" i="1"/>
  <c r="CF1805" i="1"/>
  <c r="CF1833" i="1"/>
  <c r="CG1872" i="1"/>
  <c r="DC1872" i="1" s="1"/>
  <c r="CF1996" i="1"/>
  <c r="CG1996" i="1"/>
  <c r="DC1996" i="1" s="1"/>
  <c r="CG2062" i="1"/>
  <c r="DC2062" i="1" s="1"/>
  <c r="CF2062" i="1"/>
  <c r="CG1869" i="1"/>
  <c r="DC1869" i="1" s="1"/>
  <c r="CF1879" i="1"/>
  <c r="CF1886" i="1"/>
  <c r="CG1894" i="1"/>
  <c r="DC1894" i="1" s="1"/>
  <c r="CG1930" i="1"/>
  <c r="DC1930" i="1" s="1"/>
  <c r="CF1961" i="1"/>
  <c r="CG1984" i="1"/>
  <c r="DC1984" i="1" s="1"/>
  <c r="CF2041" i="1"/>
  <c r="CG1883" i="1"/>
  <c r="DC1883" i="1" s="1"/>
  <c r="CF1883" i="1"/>
  <c r="CG1905" i="1"/>
  <c r="DC1905" i="1" s="1"/>
  <c r="CF1905" i="1"/>
  <c r="CF2045" i="1"/>
  <c r="CG2045" i="1"/>
  <c r="DC2045" i="1" s="1"/>
  <c r="CG2049" i="1"/>
  <c r="DC2049" i="1" s="1"/>
  <c r="CF2049" i="1"/>
  <c r="CG2053" i="1"/>
  <c r="DC2053" i="1" s="1"/>
  <c r="CF2053" i="1"/>
  <c r="CG2067" i="1"/>
  <c r="DC2067" i="1" s="1"/>
  <c r="CF2067" i="1"/>
  <c r="CG2098" i="1"/>
  <c r="DC2098" i="1" s="1"/>
  <c r="CF2098" i="1"/>
  <c r="CG2103" i="1"/>
  <c r="DC2103" i="1" s="1"/>
  <c r="CF2103" i="1"/>
  <c r="CF1772" i="1"/>
  <c r="CF1784" i="1"/>
  <c r="CF1796" i="1"/>
  <c r="CF1808" i="1"/>
  <c r="CF1818" i="1"/>
  <c r="CF1823" i="1"/>
  <c r="CF1873" i="1"/>
  <c r="CF1898" i="1"/>
  <c r="CG1918" i="1"/>
  <c r="DC1918" i="1" s="1"/>
  <c r="CF1918" i="1"/>
  <c r="CG1941" i="1"/>
  <c r="DC1941" i="1" s="1"/>
  <c r="CF1941" i="1"/>
  <c r="CF1969" i="1"/>
  <c r="CG1910" i="1"/>
  <c r="DC1910" i="1" s="1"/>
  <c r="CF1910" i="1"/>
  <c r="CF2009" i="1"/>
  <c r="CG2009" i="1"/>
  <c r="DC2009" i="1" s="1"/>
  <c r="CG2054" i="1"/>
  <c r="DC2054" i="1" s="1"/>
  <c r="CF2054" i="1"/>
  <c r="CG2058" i="1"/>
  <c r="DC2058" i="1" s="1"/>
  <c r="CF2058" i="1"/>
  <c r="CG2085" i="1"/>
  <c r="DC2085" i="1" s="1"/>
  <c r="CF2085" i="1"/>
  <c r="CG2089" i="1"/>
  <c r="DC2089" i="1" s="1"/>
  <c r="CF2089" i="1"/>
  <c r="CF1973" i="1"/>
  <c r="CG1973" i="1"/>
  <c r="DC1973" i="1" s="1"/>
  <c r="CG2013" i="1"/>
  <c r="DC2013" i="1" s="1"/>
  <c r="CF2013" i="1"/>
  <c r="CG2017" i="1"/>
  <c r="DC2017" i="1" s="1"/>
  <c r="CF2017" i="1"/>
  <c r="BM2" i="2"/>
  <c r="CG1837" i="1"/>
  <c r="DC1837" i="1" s="1"/>
  <c r="CG1843" i="1"/>
  <c r="DC1843" i="1" s="1"/>
  <c r="CG1855" i="1"/>
  <c r="DC1855" i="1" s="1"/>
  <c r="CF1861" i="1"/>
  <c r="CF1864" i="1"/>
  <c r="CG1864" i="1"/>
  <c r="DC1864" i="1" s="1"/>
  <c r="CG1877" i="1"/>
  <c r="DC1877" i="1" s="1"/>
  <c r="CG1923" i="1"/>
  <c r="DC1923" i="1" s="1"/>
  <c r="CF1923" i="1"/>
  <c r="CG1935" i="1"/>
  <c r="DC1935" i="1" s="1"/>
  <c r="CF1942" i="1"/>
  <c r="CG1946" i="1"/>
  <c r="DC1946" i="1" s="1"/>
  <c r="CF1946" i="1"/>
  <c r="CG1954" i="1"/>
  <c r="DC1954" i="1" s="1"/>
  <c r="CF1954" i="1"/>
  <c r="CG1977" i="1"/>
  <c r="DC1977" i="1" s="1"/>
  <c r="CF1977" i="1"/>
  <c r="CG1981" i="1"/>
  <c r="DC1981" i="1" s="1"/>
  <c r="CF1981" i="1"/>
  <c r="CG2026" i="1"/>
  <c r="DC2026" i="1" s="1"/>
  <c r="CF2026" i="1"/>
  <c r="CG2090" i="1"/>
  <c r="DC2090" i="1" s="1"/>
  <c r="CF2090" i="1"/>
  <c r="CG2094" i="1"/>
  <c r="DC2094" i="1" s="1"/>
  <c r="CF2094" i="1"/>
  <c r="CG2076" i="1"/>
  <c r="DC2076" i="1" s="1"/>
  <c r="CG2081" i="1"/>
  <c r="DC2081" i="1" s="1"/>
  <c r="CF1895" i="1"/>
  <c r="CG1900" i="1"/>
  <c r="DC1900" i="1" s="1"/>
  <c r="CF1931" i="1"/>
  <c r="CF2083" i="1"/>
  <c r="CF2101" i="1"/>
  <c r="CF2106" i="1"/>
  <c r="CF2063" i="1"/>
  <c r="CG2068" i="1"/>
  <c r="DC2068" i="1" s="1"/>
  <c r="CF2099" i="1"/>
  <c r="CG2104" i="1"/>
  <c r="DC2104" i="1" s="1"/>
  <c r="BL3" i="2"/>
  <c r="BS2" i="2"/>
  <c r="BR2" i="2"/>
  <c r="P27" i="2"/>
  <c r="BQ3" i="2" l="1"/>
  <c r="BP3" i="2"/>
  <c r="BO3" i="2"/>
  <c r="BN3" i="2"/>
  <c r="BS3" i="2"/>
  <c r="BR3" i="2"/>
  <c r="BM3" i="2" l="1"/>
  <c r="Y5" i="2" s="1"/>
  <c r="AL7" i="2" l="1"/>
  <c r="AL5" i="2"/>
</calcChain>
</file>

<file path=xl/sharedStrings.xml><?xml version="1.0" encoding="utf-8"?>
<sst xmlns="http://schemas.openxmlformats.org/spreadsheetml/2006/main" count="16070" uniqueCount="1443">
  <si>
    <t>その１０</t>
  </si>
  <si>
    <t>その7</t>
  </si>
  <si>
    <t>その11</t>
  </si>
  <si>
    <t>その１１・その１２共通</t>
  </si>
  <si>
    <t>その１０・その１１・その１２共通</t>
  </si>
  <si>
    <t>その8</t>
  </si>
  <si>
    <t>その１3</t>
  </si>
  <si>
    <t>その6</t>
  </si>
  <si>
    <t>その7・その8</t>
  </si>
  <si>
    <t>その3</t>
  </si>
  <si>
    <t>その10</t>
  </si>
  <si>
    <t>その１</t>
  </si>
  <si>
    <t>その13</t>
  </si>
  <si>
    <t>その7・その11</t>
  </si>
  <si>
    <t>その8・その12</t>
  </si>
  <si>
    <t>その11・その12</t>
  </si>
  <si>
    <t>その7～その12</t>
  </si>
  <si>
    <t>その1</t>
  </si>
  <si>
    <t>国交省</t>
  </si>
  <si>
    <t>その12</t>
  </si>
  <si>
    <t>その７,８</t>
  </si>
  <si>
    <t>部材種別</t>
  </si>
  <si>
    <t>工種</t>
  </si>
  <si>
    <t>材料</t>
  </si>
  <si>
    <t>損傷程度</t>
  </si>
  <si>
    <t>損傷の種類</t>
  </si>
  <si>
    <t>対策区分</t>
  </si>
  <si>
    <t>判定材料</t>
  </si>
  <si>
    <t>原因</t>
  </si>
  <si>
    <t>コメント</t>
  </si>
  <si>
    <t>損傷写真</t>
  </si>
  <si>
    <t>道路情報</t>
  </si>
  <si>
    <t>部材種類</t>
  </si>
  <si>
    <t>管轄</t>
  </si>
  <si>
    <t>損傷程度の評価</t>
  </si>
  <si>
    <t>健全度</t>
  </si>
  <si>
    <t>部材情報</t>
  </si>
  <si>
    <t>損傷種類</t>
  </si>
  <si>
    <t>損傷名</t>
  </si>
  <si>
    <t>路下条件</t>
  </si>
  <si>
    <t>1P001</t>
  </si>
  <si>
    <t>判定区分</t>
  </si>
  <si>
    <t>該当あり</t>
  </si>
  <si>
    <t>名　称</t>
  </si>
  <si>
    <t>記号</t>
  </si>
  <si>
    <t>要素番号の振り分け基準</t>
  </si>
  <si>
    <t>単位</t>
  </si>
  <si>
    <t>番号</t>
  </si>
  <si>
    <t>キーワード</t>
  </si>
  <si>
    <t>程度</t>
  </si>
  <si>
    <t>判定</t>
  </si>
  <si>
    <t>CONCATENATE</t>
  </si>
  <si>
    <t>所見</t>
  </si>
  <si>
    <t>道路番号</t>
  </si>
  <si>
    <t>道路名称</t>
  </si>
  <si>
    <t>部材名称</t>
  </si>
  <si>
    <t>優先度</t>
  </si>
  <si>
    <t>市町村</t>
  </si>
  <si>
    <t>土木事務所</t>
  </si>
  <si>
    <t>出張所</t>
  </si>
  <si>
    <t>CON</t>
  </si>
  <si>
    <t>損傷番号</t>
  </si>
  <si>
    <t>丸番号</t>
  </si>
  <si>
    <t>その他種類</t>
  </si>
  <si>
    <t>部材名</t>
  </si>
  <si>
    <t>concate</t>
  </si>
  <si>
    <t>該当</t>
  </si>
  <si>
    <t>上部構造</t>
  </si>
  <si>
    <t>下部構造</t>
  </si>
  <si>
    <t>支承部</t>
  </si>
  <si>
    <t>重さ</t>
  </si>
  <si>
    <t>検索用</t>
  </si>
  <si>
    <t>定型文</t>
  </si>
  <si>
    <t>番号付け</t>
  </si>
  <si>
    <t>主桁</t>
  </si>
  <si>
    <t>Mg</t>
  </si>
  <si>
    <t>S</t>
  </si>
  <si>
    <t>LEFT</t>
  </si>
  <si>
    <t>a</t>
  </si>
  <si>
    <t>mm</t>
  </si>
  <si>
    <t>NON</t>
  </si>
  <si>
    <t>対傾構</t>
  </si>
  <si>
    <t>Cf</t>
  </si>
  <si>
    <t>B</t>
  </si>
  <si>
    <t>Ⅰ</t>
  </si>
  <si>
    <t>健全である。</t>
  </si>
  <si>
    <t>品質の経年劣化</t>
  </si>
  <si>
    <t>正面（起点より）</t>
  </si>
  <si>
    <t>腐食</t>
  </si>
  <si>
    <t>1</t>
  </si>
  <si>
    <t>主要地方道　市川松戸線</t>
  </si>
  <si>
    <t>野田市</t>
  </si>
  <si>
    <t>東葛飾土木事務所</t>
  </si>
  <si>
    <t>野田出張所</t>
  </si>
  <si>
    <t>e</t>
  </si>
  <si>
    <t>16</t>
  </si>
  <si>
    <t>一般国道　16号</t>
  </si>
  <si>
    <t>C</t>
  </si>
  <si>
    <t>X</t>
  </si>
  <si>
    <t>①</t>
  </si>
  <si>
    <t>橋脚[その他]</t>
  </si>
  <si>
    <t>Px</t>
  </si>
  <si>
    <t>国道●号</t>
  </si>
  <si>
    <t>横桁</t>
  </si>
  <si>
    <t>床版</t>
  </si>
  <si>
    <t>橋脚[柱部・壁部]</t>
  </si>
  <si>
    <t>支承本体</t>
  </si>
  <si>
    <t>状況に応じて補修を行う必要がある。</t>
  </si>
  <si>
    <t>Cr</t>
  </si>
  <si>
    <t>P</t>
  </si>
  <si>
    <t>RIGHT</t>
  </si>
  <si>
    <t>b</t>
  </si>
  <si>
    <t>本</t>
  </si>
  <si>
    <t>c</t>
  </si>
  <si>
    <t>d</t>
  </si>
  <si>
    <t>下横構</t>
  </si>
  <si>
    <t>Ll</t>
  </si>
  <si>
    <t>C1</t>
  </si>
  <si>
    <t>Ⅱ</t>
  </si>
  <si>
    <t>経年劣化等が原因と推定される腐食が見られる。状況に応じて補修を行う必要がある。</t>
  </si>
  <si>
    <t>乾燥収縮・温度応力</t>
  </si>
  <si>
    <t>正面（終点より）</t>
  </si>
  <si>
    <t>軽微な腐食</t>
  </si>
  <si>
    <t>2</t>
  </si>
  <si>
    <t>主要地方道　水戸鉾田佐原線</t>
  </si>
  <si>
    <t>流山市</t>
  </si>
  <si>
    <t>3</t>
  </si>
  <si>
    <t>主要地方道　つくば野田線</t>
  </si>
  <si>
    <t>亀裂</t>
  </si>
  <si>
    <t>県道●号線</t>
  </si>
  <si>
    <t>頂版</t>
  </si>
  <si>
    <t>PC定着部</t>
  </si>
  <si>
    <t>底版</t>
  </si>
  <si>
    <t>橋脚[梁部]</t>
  </si>
  <si>
    <t>アンカーボルト</t>
  </si>
  <si>
    <t>M</t>
  </si>
  <si>
    <t>維持工事で対応する必要がある。</t>
  </si>
  <si>
    <t>縦桁</t>
  </si>
  <si>
    <t>St</t>
  </si>
  <si>
    <t>A</t>
  </si>
  <si>
    <t>R</t>
  </si>
  <si>
    <t>上横構</t>
  </si>
  <si>
    <t>Lu</t>
  </si>
  <si>
    <t>C2</t>
  </si>
  <si>
    <t>Ⅲ</t>
  </si>
  <si>
    <t>経年劣化等が原因と推定される腐食が見られる。</t>
  </si>
  <si>
    <t>異種金属接触腐食</t>
  </si>
  <si>
    <t>全体側面（左が起点）</t>
  </si>
  <si>
    <t>軽微で全体的な腐食</t>
  </si>
  <si>
    <t>松戸市</t>
  </si>
  <si>
    <t>5</t>
  </si>
  <si>
    <t>主要地方道　松戸野田線</t>
  </si>
  <si>
    <t>ゆるみ・脱落</t>
  </si>
  <si>
    <t>主要地方道●号線</t>
  </si>
  <si>
    <t>橋脚[隅角部・接合部]</t>
  </si>
  <si>
    <t>沓座モルタル</t>
  </si>
  <si>
    <t>S1</t>
  </si>
  <si>
    <t>詳細調査の必要がある。</t>
  </si>
  <si>
    <t>Ds</t>
  </si>
  <si>
    <t>Ｆ</t>
  </si>
  <si>
    <t>不明</t>
  </si>
  <si>
    <t>00</t>
  </si>
  <si>
    <t>面積</t>
  </si>
  <si>
    <t>D</t>
  </si>
  <si>
    <t>塔部水平材</t>
  </si>
  <si>
    <t>Th</t>
  </si>
  <si>
    <t>電位差の異なる鋼材の接触による腐食が原因と推定される腐食が見られる。</t>
  </si>
  <si>
    <t>製作・施工不良</t>
  </si>
  <si>
    <t>全体側面（右が起点）</t>
  </si>
  <si>
    <t>板厚減少を伴う腐食</t>
  </si>
  <si>
    <t>4</t>
  </si>
  <si>
    <t>主要地方道　千葉竜ヶ崎線</t>
  </si>
  <si>
    <t>鎌ケ谷市</t>
  </si>
  <si>
    <t>Ⅳ</t>
  </si>
  <si>
    <t>7</t>
  </si>
  <si>
    <t>主要地方道　我孫子関宿線</t>
  </si>
  <si>
    <t>破断</t>
  </si>
  <si>
    <t>市道/町道/村道</t>
  </si>
  <si>
    <t>橋台[胸壁]</t>
  </si>
  <si>
    <t>台座コンクリート</t>
  </si>
  <si>
    <t>S2</t>
  </si>
  <si>
    <t>追跡調査の必要がある。</t>
  </si>
  <si>
    <t>Pw</t>
  </si>
  <si>
    <t>Cn</t>
  </si>
  <si>
    <t>段差量</t>
  </si>
  <si>
    <t>I</t>
  </si>
  <si>
    <t>V</t>
  </si>
  <si>
    <t>塔部斜材</t>
  </si>
  <si>
    <t>Td</t>
  </si>
  <si>
    <t>E1</t>
  </si>
  <si>
    <t>防水・排水工不良</t>
  </si>
  <si>
    <t>伸縮装置の防水工不良等が原因と推定される腐食が見られる。</t>
  </si>
  <si>
    <t>側面（左が起点）</t>
  </si>
  <si>
    <t>板厚減少を伴う全体的な腐食</t>
  </si>
  <si>
    <t>上・下弦材</t>
  </si>
  <si>
    <t>柏市</t>
  </si>
  <si>
    <t>柏土木事務所</t>
  </si>
  <si>
    <t>17</t>
  </si>
  <si>
    <t>主要地方道　結城野田線</t>
  </si>
  <si>
    <t>防食機能の劣化</t>
  </si>
  <si>
    <t>農道</t>
  </si>
  <si>
    <t>橋台[竪壁]</t>
  </si>
  <si>
    <t>落橋防止システム</t>
  </si>
  <si>
    <t>予防保全の観点から、速やかに補修等を行う必要がある。</t>
  </si>
  <si>
    <t>Pb</t>
  </si>
  <si>
    <t>x</t>
  </si>
  <si>
    <t>幅</t>
  </si>
  <si>
    <t>U</t>
  </si>
  <si>
    <t>その他</t>
  </si>
  <si>
    <t>Sx</t>
  </si>
  <si>
    <t>E2</t>
  </si>
  <si>
    <t>経年劣化等が原因と推定される広がりのある腐食が見られる。状況に応じて補修を行う必要がある。</t>
  </si>
  <si>
    <t>人為的</t>
  </si>
  <si>
    <t>側面（右が起点）</t>
  </si>
  <si>
    <t>6</t>
  </si>
  <si>
    <t>主要地方道　市川浦安線</t>
  </si>
  <si>
    <t>斜材・垂直材</t>
  </si>
  <si>
    <t>我孫子市</t>
  </si>
  <si>
    <t>19</t>
  </si>
  <si>
    <t>主要地方道　越谷野田線</t>
  </si>
  <si>
    <t>ひびわれ</t>
  </si>
  <si>
    <t>私道</t>
  </si>
  <si>
    <t>橋台[翼壁]</t>
  </si>
  <si>
    <t>橋梁構造の安全性の観点から、速やかに補修等を行う必要がある。</t>
  </si>
  <si>
    <t>Pc</t>
  </si>
  <si>
    <t>本数</t>
  </si>
  <si>
    <t>W</t>
  </si>
  <si>
    <t>S,C</t>
  </si>
  <si>
    <t>経年劣化等が原因と推定される広がりのある腐食が見られる。</t>
  </si>
  <si>
    <t>鳥害</t>
  </si>
  <si>
    <t>橋面（起点より）</t>
  </si>
  <si>
    <t>長さ●●mmの塗膜われ</t>
  </si>
  <si>
    <t>橋門構（主構トラス）</t>
  </si>
  <si>
    <t>その他[目地部]</t>
  </si>
  <si>
    <t>船橋市</t>
  </si>
  <si>
    <t>葛南土木事務所</t>
  </si>
  <si>
    <t>26</t>
  </si>
  <si>
    <t>主要地方道　境杉戸線</t>
  </si>
  <si>
    <t>剥離・鉄筋露出</t>
  </si>
  <si>
    <t>河川(名称)</t>
  </si>
  <si>
    <t>基礎[フーチング]</t>
  </si>
  <si>
    <t>第三者被害の観点から、緊急対応の必要がある。</t>
  </si>
  <si>
    <t>深さ</t>
  </si>
  <si>
    <t>橋台[その他]</t>
  </si>
  <si>
    <t>Ax</t>
  </si>
  <si>
    <t>S,V</t>
  </si>
  <si>
    <t>電位差の異なる鋼材の接触による腐食が原因と推定される広がりのある腐食が見られる。</t>
  </si>
  <si>
    <t>外力</t>
  </si>
  <si>
    <t>橋面（終点より）</t>
  </si>
  <si>
    <t>長さ●●mmの亀裂</t>
  </si>
  <si>
    <t>8</t>
  </si>
  <si>
    <t>主要地方道　船橋我孫子線</t>
  </si>
  <si>
    <t>アーチリブ</t>
  </si>
  <si>
    <t>市川市</t>
  </si>
  <si>
    <t>42</t>
  </si>
  <si>
    <t>主要地方道　松伏春日部関宿線</t>
  </si>
  <si>
    <t>漏水・遊離石灰</t>
  </si>
  <si>
    <t>水路(名称)</t>
  </si>
  <si>
    <t>基礎</t>
  </si>
  <si>
    <t>橋梁構造の安全性の観点から、緊急対応の必要がある。</t>
  </si>
  <si>
    <t>Ap</t>
  </si>
  <si>
    <t>基礎[その他]</t>
  </si>
  <si>
    <t>Fx</t>
  </si>
  <si>
    <t>S,R</t>
  </si>
  <si>
    <t>－</t>
  </si>
  <si>
    <t>伸縮装置の防水工不良等が原因と推定される広がりのある腐食が見られる。</t>
  </si>
  <si>
    <t>経年</t>
  </si>
  <si>
    <t>桁下面（起点より）</t>
  </si>
  <si>
    <t>9</t>
  </si>
  <si>
    <t>主要地方道　船橋松戸線</t>
  </si>
  <si>
    <t>補剛桁</t>
  </si>
  <si>
    <t>浦安市</t>
  </si>
  <si>
    <t>46</t>
  </si>
  <si>
    <t>主要地方道　野田牛久線</t>
  </si>
  <si>
    <t>抜け落ち</t>
  </si>
  <si>
    <t>線路(JR・私鉄)</t>
  </si>
  <si>
    <t>側壁</t>
  </si>
  <si>
    <t>Ac</t>
  </si>
  <si>
    <t>Bh</t>
  </si>
  <si>
    <t>S,X</t>
  </si>
  <si>
    <t>経年劣化等が原因と推定される板厚減少を伴う腐食が見られる。</t>
  </si>
  <si>
    <t>地震</t>
  </si>
  <si>
    <t>桁下面（終点より）</t>
  </si>
  <si>
    <t>ボルトのゆるみ・脱落(●本中●本)</t>
  </si>
  <si>
    <t>10</t>
  </si>
  <si>
    <t>主要地方道　東京浦安線</t>
  </si>
  <si>
    <t>吊り材</t>
  </si>
  <si>
    <t>八千代市</t>
  </si>
  <si>
    <t>千葉土木事務所</t>
  </si>
  <si>
    <t>80</t>
  </si>
  <si>
    <t>主要地方道　野田岩槻線</t>
  </si>
  <si>
    <t>補修・補強材の損傷</t>
  </si>
  <si>
    <t>Aw</t>
  </si>
  <si>
    <t>Ba</t>
  </si>
  <si>
    <t>V,X</t>
  </si>
  <si>
    <t>経年劣化等が原因と推定される板厚減少を伴う腐食が見られる。板厚減少は軽微であり、損傷箇所が●●のため耐荷力への影響は小さい。予防保全の観点から、速やかに補修等を行う必要がある。</t>
  </si>
  <si>
    <t>側方流動</t>
  </si>
  <si>
    <t>桁下面（左が起点）</t>
  </si>
  <si>
    <t>11</t>
  </si>
  <si>
    <t>主要地方道　取手東線</t>
  </si>
  <si>
    <t>支柱</t>
  </si>
  <si>
    <t>習志野市</t>
  </si>
  <si>
    <t>142</t>
  </si>
  <si>
    <t>一般県道　岩井野田線</t>
  </si>
  <si>
    <t>高欄</t>
  </si>
  <si>
    <t>床版ひびわれ</t>
  </si>
  <si>
    <t>Ff</t>
  </si>
  <si>
    <t>Bm</t>
  </si>
  <si>
    <t>経年劣化等が原因と推定される板厚減少を伴う腐食が見られる。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</si>
  <si>
    <t>桁下面（右が起点）</t>
  </si>
  <si>
    <t>12</t>
  </si>
  <si>
    <t>主要地方道　鎌ヶ谷本埜線</t>
  </si>
  <si>
    <t>橋門構（アーチ）</t>
  </si>
  <si>
    <t>千葉市</t>
  </si>
  <si>
    <t>162</t>
  </si>
  <si>
    <t>一般県道　岩井関宿野田線</t>
  </si>
  <si>
    <t>防護柵</t>
  </si>
  <si>
    <t>うき</t>
  </si>
  <si>
    <t>Ct</t>
  </si>
  <si>
    <t>Bc</t>
  </si>
  <si>
    <t>電位差の異なる鋼材の接触による腐食が原因と推定される板厚減少を伴う腐食が見られる。損傷箇所が●●のため耐荷力への影響はないが、腐食の進行により破断や欠損が生じた場合、道路利用者等への影響が懸念される。</t>
  </si>
  <si>
    <t>底版（左が起点）</t>
  </si>
  <si>
    <t>13</t>
  </si>
  <si>
    <t>主要地方道　市原茂原線</t>
  </si>
  <si>
    <t>主構（桁）</t>
  </si>
  <si>
    <t>白井市</t>
  </si>
  <si>
    <t>印旛土木事務所</t>
  </si>
  <si>
    <t>183</t>
  </si>
  <si>
    <t>一般県道　次木杉戸線</t>
  </si>
  <si>
    <t>地覆</t>
  </si>
  <si>
    <t>遊間の異常</t>
  </si>
  <si>
    <t>C,X</t>
  </si>
  <si>
    <t>Sw</t>
  </si>
  <si>
    <t>Sf</t>
  </si>
  <si>
    <t>伸縮装置の防水工不良等が原因と推定される板厚減少を伴う腐食が見られる。損傷箇所が●●のため耐荷力への影響はないが、局部的に著しい腐食が進行している為、放置すると損傷の拡大が懸念される。予防保全の観点から、速やかに補修等を行う必要がある。</t>
  </si>
  <si>
    <t>底版（右が起点）</t>
  </si>
  <si>
    <t>14</t>
  </si>
  <si>
    <t>主要地方道　千葉茂原線</t>
  </si>
  <si>
    <t>主構（脚）</t>
  </si>
  <si>
    <t>栄町</t>
  </si>
  <si>
    <t>194</t>
  </si>
  <si>
    <t>一般県道　川間停車場線</t>
  </si>
  <si>
    <t>中央分離帯</t>
  </si>
  <si>
    <t>路面の凹凸</t>
  </si>
  <si>
    <t>Cb</t>
  </si>
  <si>
    <t>Ra</t>
  </si>
  <si>
    <t>伸縮装置の防水工不良等が原因と推定される板厚減少を伴う腐食が見られる。伸縮装置からの漏水により、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</si>
  <si>
    <t>A1橋台</t>
  </si>
  <si>
    <t>保護性錆の未生成箇所</t>
  </si>
  <si>
    <t>15</t>
  </si>
  <si>
    <t>主要地方道　千葉船橋海浜線</t>
  </si>
  <si>
    <t>斜材</t>
  </si>
  <si>
    <t>印西市</t>
  </si>
  <si>
    <t>326</t>
  </si>
  <si>
    <t>一般県道　川藤野田線</t>
  </si>
  <si>
    <t>伸縮装置</t>
  </si>
  <si>
    <t>舗装の異常</t>
  </si>
  <si>
    <t>Gf</t>
  </si>
  <si>
    <t>経年劣化等が原因と推定される板厚減少を伴う腐食が広範囲に見られる。</t>
  </si>
  <si>
    <t>A2橋台</t>
  </si>
  <si>
    <t>主要地方道　佐原八日市場線</t>
  </si>
  <si>
    <t>塔柱</t>
  </si>
  <si>
    <t>酒々井町</t>
  </si>
  <si>
    <t>401</t>
  </si>
  <si>
    <t>一般県道　松戸野田関宿自転車道線</t>
  </si>
  <si>
    <t>遮音施設</t>
  </si>
  <si>
    <t>支承部の機能障害</t>
  </si>
  <si>
    <t>Bt</t>
  </si>
  <si>
    <t>Fg</t>
  </si>
  <si>
    <t>経年劣化等が原因と推定される板厚減少を伴う腐食が広範囲に見られる。板厚減少は軽微であり、損傷箇所が●●のため耐荷力への影響は小さい。予防保全の観点から、速やかに補修等を行う必要がある。</t>
  </si>
  <si>
    <t>P1橋脚</t>
  </si>
  <si>
    <t>塗膜の剥離</t>
  </si>
  <si>
    <t>外ケーブル</t>
  </si>
  <si>
    <t>佐倉市</t>
  </si>
  <si>
    <t>一般国道　6号</t>
  </si>
  <si>
    <t>照明施設</t>
  </si>
  <si>
    <t>Dt</t>
  </si>
  <si>
    <t>Me</t>
  </si>
  <si>
    <t>経年劣化等が原因と推定される板厚減少を伴う腐食が広範囲に見られる。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</si>
  <si>
    <t>P2橋脚</t>
  </si>
  <si>
    <t>18</t>
  </si>
  <si>
    <t>主要地方道　成田安食線</t>
  </si>
  <si>
    <t>ゲルバー部</t>
  </si>
  <si>
    <t>四街道市</t>
  </si>
  <si>
    <t>標識施設</t>
  </si>
  <si>
    <t>定着部の異常</t>
  </si>
  <si>
    <t>Pt</t>
  </si>
  <si>
    <t>Ej</t>
  </si>
  <si>
    <t>電位差の異なる鋼材の接触による腐食が原因と推定される板厚減少を伴う腐食が広範囲に見られる。損傷箇所が●●のため耐荷力への影響はないが、腐食の進行により破断や欠損が生じた場合、道路利用者等への影響が懸念される。</t>
  </si>
  <si>
    <t>P3橋脚</t>
  </si>
  <si>
    <t>八街市</t>
  </si>
  <si>
    <t>29</t>
  </si>
  <si>
    <t>主要地方道　草加流山線</t>
  </si>
  <si>
    <t>縁石</t>
  </si>
  <si>
    <t>変色・劣化</t>
  </si>
  <si>
    <t>コンクリート埋込部</t>
  </si>
  <si>
    <t>Em</t>
  </si>
  <si>
    <t>Si</t>
  </si>
  <si>
    <t>伸縮装置の防水工不良等が原因と推定される板厚減少を伴う腐食が広範囲に見られる。損傷箇所が●●のため耐荷力への影響はないが、局部的に著しい腐食が進行している為、放置すると損傷の拡大が懸念される。予防保全の観点から、速やかに補修等を行う必要がある。</t>
  </si>
  <si>
    <t>P4橋脚</t>
  </si>
  <si>
    <t>最大幅●●mmのひびわれ</t>
  </si>
  <si>
    <t>20</t>
  </si>
  <si>
    <t>主要地方道　千葉大網線</t>
  </si>
  <si>
    <t>格点</t>
  </si>
  <si>
    <t>成田市</t>
  </si>
  <si>
    <t>成田土木事務所</t>
  </si>
  <si>
    <t>47</t>
  </si>
  <si>
    <t>主要地方道　守谷流山線</t>
  </si>
  <si>
    <t>舗装</t>
  </si>
  <si>
    <t>漏水・滞水</t>
  </si>
  <si>
    <t>Ar</t>
  </si>
  <si>
    <t>伸縮装置の防水工不良等が原因と推定される板厚減少を伴う腐食が広範囲に見られる。伸縮装置からの漏水により、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</si>
  <si>
    <t>P5橋脚</t>
  </si>
  <si>
    <t>最大幅●●mm,間隔0.5m未満のひびわれ</t>
  </si>
  <si>
    <t>21</t>
  </si>
  <si>
    <t>主要地方道　五井本納線</t>
  </si>
  <si>
    <t>富里市</t>
  </si>
  <si>
    <t>261</t>
  </si>
  <si>
    <t>一般県道　松戸柏線</t>
  </si>
  <si>
    <t>排水ます</t>
  </si>
  <si>
    <t>異常な音・振動</t>
  </si>
  <si>
    <t>Sa</t>
  </si>
  <si>
    <t>溶接接合部に塗膜割れが生じている。損傷が進行した場合直ちに上部構造の耐荷力に影響を及ぼす可能性は少ないものの、損傷が進行する可能性は高いと推定される。</t>
  </si>
  <si>
    <t>P6橋脚</t>
  </si>
  <si>
    <t>22</t>
  </si>
  <si>
    <t>主要地方道　千葉八街横芝線</t>
  </si>
  <si>
    <t>芝山町</t>
  </si>
  <si>
    <t>278</t>
  </si>
  <si>
    <t>一般県道　柏流山線</t>
  </si>
  <si>
    <t>排水管</t>
  </si>
  <si>
    <t>異常なたわみ</t>
  </si>
  <si>
    <t>Ha</t>
  </si>
  <si>
    <t>Cu</t>
  </si>
  <si>
    <t>P7橋脚</t>
  </si>
  <si>
    <t>23</t>
  </si>
  <si>
    <t>主要地方道　木更津末吉線</t>
  </si>
  <si>
    <t>多古町</t>
  </si>
  <si>
    <t>279</t>
  </si>
  <si>
    <t>一般県道　豊四季停車場高田原線</t>
  </si>
  <si>
    <t>排水ドレーン</t>
  </si>
  <si>
    <t>変形・欠損</t>
  </si>
  <si>
    <t>Ca</t>
  </si>
  <si>
    <t>Pm</t>
  </si>
  <si>
    <t>溶接接合部に長さ●●mmの亀裂が生じている。損傷が進行した場合直ちに上部構造の耐荷力に影響を及ぼす可能性は少ないものの、損傷が進行する可能性は高いと推定される。</t>
  </si>
  <si>
    <t>P8橋脚</t>
  </si>
  <si>
    <t>鉄筋露出</t>
  </si>
  <si>
    <t>24</t>
  </si>
  <si>
    <t>主要地方道　千葉鴨川線</t>
  </si>
  <si>
    <t>神崎町</t>
  </si>
  <si>
    <t>香取土木事務所</t>
  </si>
  <si>
    <t>280</t>
  </si>
  <si>
    <t>一般県道　白井流山線</t>
  </si>
  <si>
    <t>点検施設</t>
  </si>
  <si>
    <t>土砂詰まり</t>
  </si>
  <si>
    <t>Pa</t>
  </si>
  <si>
    <t>Dr</t>
  </si>
  <si>
    <t>P9橋脚</t>
  </si>
  <si>
    <t>剥離</t>
  </si>
  <si>
    <t>25</t>
  </si>
  <si>
    <t>主要地方道　東金片貝線</t>
  </si>
  <si>
    <t>香取市</t>
  </si>
  <si>
    <t>小見川出張所</t>
  </si>
  <si>
    <t>添架物</t>
  </si>
  <si>
    <t>沈下・移動・傾斜</t>
  </si>
  <si>
    <t>Rg</t>
  </si>
  <si>
    <t>Dp</t>
  </si>
  <si>
    <t>地震や交通振動によるボルトの弾性ねじれやナットのゆるみ回転の繰り返し外力等が原因と推定されるボルトの脱落(●本中●本)が見られる。維持工事で締直し等の対応を行う必要がある。</t>
  </si>
  <si>
    <t>支承部（起点側）</t>
  </si>
  <si>
    <t>東庄町</t>
  </si>
  <si>
    <t>298</t>
  </si>
  <si>
    <t>一般国道　298号</t>
  </si>
  <si>
    <t>袖擁壁</t>
  </si>
  <si>
    <t>洗掘</t>
  </si>
  <si>
    <t>Rp</t>
  </si>
  <si>
    <t>Dx</t>
  </si>
  <si>
    <t>経年劣化によるネジ山の摩耗や鋼材の収縮膨張による締付け力の低下等が原因と推定されるボルトの脱落(●本中●本)が見られる。維持工事で締直し等の対応を行う必要がある。</t>
  </si>
  <si>
    <t>支承部（終点側）</t>
  </si>
  <si>
    <t>断面減少を伴う鉄筋露出</t>
  </si>
  <si>
    <t>27</t>
  </si>
  <si>
    <t>主要地方道　茂原大多喜線</t>
  </si>
  <si>
    <t>銚子市</t>
  </si>
  <si>
    <t>銚子土木事務所</t>
  </si>
  <si>
    <t>464</t>
  </si>
  <si>
    <t>一般国道　464号</t>
  </si>
  <si>
    <t>目地部</t>
  </si>
  <si>
    <t>その他(不法占用)</t>
  </si>
  <si>
    <t>Sc</t>
  </si>
  <si>
    <t>17★1</t>
  </si>
  <si>
    <t>Ip</t>
  </si>
  <si>
    <t>施工時の締付け不良や過剰な締付けによる変形等が原因と推定されるボルトの脱落(●本中●本)が見られる。維持工事で締直し等の対応を行う必要がある。</t>
  </si>
  <si>
    <t>落橋防止システム（起点側）</t>
  </si>
  <si>
    <t>遊離石灰</t>
  </si>
  <si>
    <t>28</t>
  </si>
  <si>
    <t>主要地方道　旭小見川線</t>
  </si>
  <si>
    <t>旭市</t>
  </si>
  <si>
    <t>海匝土木事務所</t>
  </si>
  <si>
    <t>翼壁</t>
  </si>
  <si>
    <t>その他(落書き)</t>
  </si>
  <si>
    <t>Ts</t>
  </si>
  <si>
    <t>17★2</t>
  </si>
  <si>
    <t>Ut</t>
  </si>
  <si>
    <t>落橋防止システム（終点側）</t>
  </si>
  <si>
    <t>漏水</t>
  </si>
  <si>
    <t>匝瑳市</t>
  </si>
  <si>
    <t>隔壁</t>
  </si>
  <si>
    <t>その他(鳥のふん害)</t>
  </si>
  <si>
    <t>Co</t>
  </si>
  <si>
    <t>17★3</t>
  </si>
  <si>
    <t>Ww</t>
  </si>
  <si>
    <t>高欄・防護柵・地覆・縁石（起点から見て左側）</t>
  </si>
  <si>
    <t>30</t>
  </si>
  <si>
    <t>主要地方道　飯岡一宮線</t>
  </si>
  <si>
    <t>横芝光町</t>
  </si>
  <si>
    <t>山武土木事務所</t>
  </si>
  <si>
    <t>断面方向連結部</t>
  </si>
  <si>
    <t>その他(目地材などのずれ、脱落)</t>
  </si>
  <si>
    <t>Gb</t>
  </si>
  <si>
    <t>17★4</t>
  </si>
  <si>
    <t>Eg</t>
  </si>
  <si>
    <t>高欄・防護柵・地覆・縁石（起点から見て右側）</t>
  </si>
  <si>
    <t>つらら状の遊離石灰</t>
  </si>
  <si>
    <t>31</t>
  </si>
  <si>
    <t>主要地方道　茂原白子線</t>
  </si>
  <si>
    <t>山武市</t>
  </si>
  <si>
    <t>38</t>
  </si>
  <si>
    <t>主要地方道　松戸停車場線</t>
  </si>
  <si>
    <t>縦断方向連結部</t>
  </si>
  <si>
    <t>その他(火災による損傷)</t>
  </si>
  <si>
    <t>17★5</t>
  </si>
  <si>
    <t>その他[土留め]</t>
  </si>
  <si>
    <t>地震や交通振動によるボルトの弾性ねじれやナットのゆるみ回転の繰り返し外力等が原因と推定されるボルトの脱落(●本中●本)が見られる。</t>
  </si>
  <si>
    <t>防護柵・地覆（起点から見て左側）</t>
  </si>
  <si>
    <t>32</t>
  </si>
  <si>
    <t>主要地方道　大多喜君津線</t>
  </si>
  <si>
    <t>東金市</t>
  </si>
  <si>
    <t>51</t>
  </si>
  <si>
    <t>主要地方道　市川柏線</t>
  </si>
  <si>
    <t>その他(鳥の巣)</t>
  </si>
  <si>
    <t>17★6</t>
  </si>
  <si>
    <t>その他()</t>
  </si>
  <si>
    <t>経年劣化によるネジ山の摩耗や鋼材の収縮膨張による締付け力の低下等が原因と推定されるボルトの脱落(●本中●本)が見られる。</t>
  </si>
  <si>
    <t>防護柵・地覆（起点から見て右側）</t>
  </si>
  <si>
    <t>33</t>
  </si>
  <si>
    <t>主要地方道　君津平川線</t>
  </si>
  <si>
    <t>九十九里町</t>
  </si>
  <si>
    <t>54</t>
  </si>
  <si>
    <t>主要地方道　松戸草加線</t>
  </si>
  <si>
    <t>その他(豆板)</t>
  </si>
  <si>
    <t>17★</t>
  </si>
  <si>
    <t>施工時の締付け不良や過剰な締付けによる変形等が原因と推定されるボルトの脱落(●本中●本)が見られる。</t>
  </si>
  <si>
    <t>高欄・地覆（起点から見て左側）</t>
  </si>
  <si>
    <t>34</t>
  </si>
  <si>
    <t>主要地方道　鴨川保田線</t>
  </si>
  <si>
    <t>大網白里市</t>
  </si>
  <si>
    <t>57</t>
  </si>
  <si>
    <t>主要地方道　千葉鎌ケ谷松戸線</t>
  </si>
  <si>
    <t>その他(植生)</t>
  </si>
  <si>
    <t>Pp</t>
  </si>
  <si>
    <t>Iw</t>
  </si>
  <si>
    <t>高欄・地覆（起点から見て右側）</t>
  </si>
  <si>
    <t>35</t>
  </si>
  <si>
    <t>主要地方道　旭停車場線</t>
  </si>
  <si>
    <t>茂原市</t>
  </si>
  <si>
    <t>長生土木事務所</t>
  </si>
  <si>
    <t>180</t>
  </si>
  <si>
    <t>一般県道　松戸原木線</t>
  </si>
  <si>
    <t>その他(陥没)</t>
  </si>
  <si>
    <t>Jo</t>
  </si>
  <si>
    <t>高欄・防護柵・地覆（起点から見て左側）</t>
  </si>
  <si>
    <t>補修・補強材の著しい損傷</t>
  </si>
  <si>
    <t>36</t>
  </si>
  <si>
    <t>主要地方道　佐原停車場線</t>
  </si>
  <si>
    <t>長柄町</t>
  </si>
  <si>
    <t>199</t>
  </si>
  <si>
    <t>一般県道　馬橋停車場線</t>
  </si>
  <si>
    <t>その他(土砂堆積)</t>
  </si>
  <si>
    <t>Lj</t>
  </si>
  <si>
    <t>高欄・防護柵・地覆（起点から見て右側）</t>
  </si>
  <si>
    <t>37</t>
  </si>
  <si>
    <t>主要地方道　銚子停車場線</t>
  </si>
  <si>
    <t>長南町</t>
  </si>
  <si>
    <t>200</t>
  </si>
  <si>
    <t>一般県道　六実停車場線</t>
  </si>
  <si>
    <t>その他(木片混入)</t>
  </si>
  <si>
    <t>腐食による板厚減少の進行が原因と推定される破断が見られる。</t>
  </si>
  <si>
    <t>防護柵・地覆・縁石（起点から見て左側）</t>
  </si>
  <si>
    <t>最大幅●●mmの1方向ひびわれ</t>
  </si>
  <si>
    <t>睦沢町</t>
  </si>
  <si>
    <t>その他(ひびわれ)</t>
  </si>
  <si>
    <t>車両等の接触が原因と推定される破断が見られる。</t>
  </si>
  <si>
    <t>防護柵・地覆・縁石（起点から見て右側）</t>
  </si>
  <si>
    <t>39</t>
  </si>
  <si>
    <t>主要地方道　船橋停車場線</t>
  </si>
  <si>
    <t>一宮町</t>
  </si>
  <si>
    <t>264</t>
  </si>
  <si>
    <t>一般県道　高塚新田市川線</t>
  </si>
  <si>
    <t>その他(漏水)</t>
  </si>
  <si>
    <t>腐食による板厚減少の進行が原因と推定される破断が見られる。損傷箇所が●●であることから、耐荷力への影響はないが、排水不良●●や漏水●●等により他部材への影響が懸念される。予防保全の観点から、速やかに補修等を行う必要がある。</t>
  </si>
  <si>
    <t>防護柵・縁石（起点から見て左側）</t>
  </si>
  <si>
    <t>40</t>
  </si>
  <si>
    <t>主要地方道　東千葉停車場線</t>
  </si>
  <si>
    <t>長生村</t>
  </si>
  <si>
    <t>車両等の接触が原因と推定される破断が見られる。損傷箇所が●●であることから、耐荷力への影響はないが、●●や●●等により他部材への影響が懸念される。予防保全の観点から、速やかに補修等を行う必要がある。</t>
  </si>
  <si>
    <t>防護柵・縁石（起点から見て右側）</t>
  </si>
  <si>
    <t>部分的な角落ちを伴う最大幅●●mmの1方向ひびわれ</t>
  </si>
  <si>
    <t>41</t>
  </si>
  <si>
    <t>主要地方道　茂原停車場線</t>
  </si>
  <si>
    <t>白子町</t>
  </si>
  <si>
    <t>281</t>
  </si>
  <si>
    <t>一般県道　松戸鎌ケ谷線</t>
  </si>
  <si>
    <t>腐食による板厚減少の進行が原因と推定される破断が見られる。損傷箇所が●●であり、荷重支持機能の役割を担う部材であることから耐荷力への影響は大きく、地震等の大きな外力が生じた際に構造安全性が損なわれることが懸念される。橋梁構造の安全性の観点から、速やかに補修等を行う必要がある。</t>
  </si>
  <si>
    <t>防護柵・中央分離帯（起点から見て左側）</t>
  </si>
  <si>
    <t>いすみ市</t>
  </si>
  <si>
    <t>夷隅土木事務所</t>
  </si>
  <si>
    <t>295</t>
  </si>
  <si>
    <t>一般県道　松戸三郷線</t>
  </si>
  <si>
    <t>車両等の接触が原因と推定される破断が見られる。損傷箇所が●●であり、荷重支持機能の役割を担う部材であることから耐荷力への影響は大きく、地震等の大きな外力が生じた際に構造安全性が損なわれる事が懸念される。橋梁構造の安全性の観点から、速やかに補修等を行う必要がある。</t>
  </si>
  <si>
    <t>防護柵・中央分離帯（起点から見て右側）</t>
  </si>
  <si>
    <t>43</t>
  </si>
  <si>
    <t>主要地方道　八街三里塚線</t>
  </si>
  <si>
    <t>御宿町</t>
  </si>
  <si>
    <t>経年劣化等が原因と推定される亜鉛メッキの劣化が見られる。</t>
  </si>
  <si>
    <t>高欄（起点から見て左側）</t>
  </si>
  <si>
    <t>44</t>
  </si>
  <si>
    <t>主要地方道　成田小見川鹿島港線</t>
  </si>
  <si>
    <t>勝浦市</t>
  </si>
  <si>
    <t>経年劣化等が原因と推定される塗装の剥離が見られる。</t>
  </si>
  <si>
    <t>高欄（起点から見て右側）</t>
  </si>
  <si>
    <t>遊間の狭まり</t>
  </si>
  <si>
    <t>45</t>
  </si>
  <si>
    <t>主要地方道　八日市場八街線</t>
  </si>
  <si>
    <t>大多喜町</t>
  </si>
  <si>
    <t>大多喜出張所</t>
  </si>
  <si>
    <t>経年劣化等が原因と推定される塗装の劣化が見られる。状況に応じて塗替え等の対策を行う必要がある。</t>
  </si>
  <si>
    <t>防護柵（起点から見て左側）</t>
  </si>
  <si>
    <t>主桁と橋台[胸壁]の接触</t>
  </si>
  <si>
    <t>鴨川市</t>
  </si>
  <si>
    <t>安房土木事務所</t>
  </si>
  <si>
    <t>鴨川出張所</t>
  </si>
  <si>
    <t>経年劣化等が原因と推定される塗装の劣化が見られる。予防保全の観点から、塗替え等の対策を行う必要がある。</t>
  </si>
  <si>
    <t>防護柵（起点から見て右側）</t>
  </si>
  <si>
    <t>南房総市</t>
  </si>
  <si>
    <t>経年劣化等が原因と推定される塗装の劣化が見られる。橋梁構造の安全性の観点から、塗替え等の対策を行う必要がある。</t>
  </si>
  <si>
    <t>中央分離帯（起点から見て左側）</t>
  </si>
  <si>
    <t>段差量●●mmの凹凸</t>
  </si>
  <si>
    <t>48</t>
  </si>
  <si>
    <t>主要地方道　八日市場野栄線</t>
  </si>
  <si>
    <t>館山市</t>
  </si>
  <si>
    <t>59</t>
  </si>
  <si>
    <t>主要地方道　市川印西線</t>
  </si>
  <si>
    <t>保護性錆が形成されていない状態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</si>
  <si>
    <t>中央分離帯（起点から見て右側）</t>
  </si>
  <si>
    <t>49</t>
  </si>
  <si>
    <t>主要地方道　八日市場栄線</t>
  </si>
  <si>
    <t>鋸南町</t>
  </si>
  <si>
    <t>伸縮装置（起点側）</t>
  </si>
  <si>
    <t>50</t>
  </si>
  <si>
    <t>主要地方道　東京市川線</t>
  </si>
  <si>
    <t>富津市</t>
  </si>
  <si>
    <t>君津土木事務所</t>
  </si>
  <si>
    <t>天羽出張所</t>
  </si>
  <si>
    <t>異常腐食が生じているが錆の大きさが1～5mm程度と軽微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</si>
  <si>
    <t>伸縮装置（終点側）</t>
  </si>
  <si>
    <t>君津市</t>
  </si>
  <si>
    <t>上総出張所</t>
  </si>
  <si>
    <t>52</t>
  </si>
  <si>
    <t>主要地方道　越谷流山線</t>
  </si>
  <si>
    <t>木更津市</t>
  </si>
  <si>
    <t>294</t>
  </si>
  <si>
    <t>一般国道　294号</t>
  </si>
  <si>
    <t>異常腐食が生じており錆の大きさが5～25mmのうろこ状である。層状剥離錆の兆候と推定される。放置しても改善が認められず、層状剥離錆への進行が懸念される。予防保全の観点から、速やかに補修等を行う必要がある。</t>
  </si>
  <si>
    <t>53</t>
  </si>
  <si>
    <t>主要地方道　千葉川上八街線</t>
  </si>
  <si>
    <t>袖ケ浦市</t>
  </si>
  <si>
    <t>市原市</t>
  </si>
  <si>
    <t>市原土木事務所</t>
  </si>
  <si>
    <t>鶴舞出張所</t>
  </si>
  <si>
    <t>異常腐食による層状剥離錆が生じており防食機能の低下していると推定される。顕著な板厚減少は見られないが、放置しても改善が認められず板厚減少の進行が懸念される。予防保全の観点から、速やかに補修等を行う必要がある。</t>
  </si>
  <si>
    <t>●●</t>
  </si>
  <si>
    <t>55</t>
  </si>
  <si>
    <t>主要地方道　佐原山田線</t>
  </si>
  <si>
    <t>56</t>
  </si>
  <si>
    <t>主要地方道　佐原椿海線</t>
  </si>
  <si>
    <t>異常腐食による層状剥離錆が生じており防食機能の低下していると推定される。板厚減少が著しく、耐荷力の低下が懸念される。橋梁構造の安全性の観点から、速やかに補修等を行う必要がある。</t>
  </si>
  <si>
    <t>添接部　F11Tボルト使用</t>
  </si>
  <si>
    <t>定着部の損傷</t>
  </si>
  <si>
    <t>58</t>
  </si>
  <si>
    <t>主要地方道　松尾蓮沼線</t>
  </si>
  <si>
    <t>乾燥収縮・温度応力等が原因と推定される最大幅●●mmのひびわれが見られる。</t>
  </si>
  <si>
    <t>箱桁内部</t>
  </si>
  <si>
    <t>定着部の著しい異常</t>
  </si>
  <si>
    <t>60</t>
  </si>
  <si>
    <t>主要地方道　市川四ツ木線</t>
  </si>
  <si>
    <t>乾燥収縮・温度応力等が原因と推定される最大幅●●mmのひびわれが見られる。前回点検と比較し大きな進行は見られず、次回点検までに大きな進行はないと推定される。経過観察を行い、状況に応じて補修を行う必要がある。</t>
  </si>
  <si>
    <t>橋名板</t>
  </si>
  <si>
    <t>61</t>
  </si>
  <si>
    <t>主要地方道　船橋印西線</t>
  </si>
  <si>
    <t>乾燥収縮・温度応力等が原因と推定される最大幅●●mmのひびわれが見られる。雨掛かり部に見られる為、内部への雨水の浸入などにより内部鉄筋の腐食等、劣化の進行が懸念される。</t>
  </si>
  <si>
    <t>橋歴板</t>
  </si>
  <si>
    <t>62</t>
  </si>
  <si>
    <t>主要地方道　成田松尾線</t>
  </si>
  <si>
    <t>282</t>
  </si>
  <si>
    <t>一般県道　柏印西線</t>
  </si>
  <si>
    <t>車両通行による繰り返し荷重等が原因と推定される最大幅●●mmのひびわれが見られる。前回点検と比較し大きな進行は見られず、次回点検までに大きな進行はないと推定される。経過観察を行い、状況に応じて補修を行う必要がある。</t>
  </si>
  <si>
    <t>竣工板</t>
  </si>
  <si>
    <t>63</t>
  </si>
  <si>
    <t>主要地方道　成田下総線</t>
  </si>
  <si>
    <t>車両通行による繰り返し荷重等が原因と推定される最大幅●●mmのひびわれが見られる。雨掛かり部に見られる為、内部への雨水の浸入などにより内部鉄筋の腐食等、劣化の進行が懸念される。</t>
  </si>
  <si>
    <t>塗装歴板</t>
  </si>
  <si>
    <t>64</t>
  </si>
  <si>
    <t>主要地方道　千葉臼井印西線</t>
  </si>
  <si>
    <t>乾燥収縮・温度応力等が原因と推定される最大幅●●mm,間隔0.5m未満のひびわれが見られる。前回点検と比較し大きな進行は見られず、次回点検までに大きな進行はないと推定される。経過観察を行い、状況に応じて補修を行う必要がある。</t>
  </si>
  <si>
    <t>河川名板</t>
  </si>
  <si>
    <t>65</t>
  </si>
  <si>
    <t>主要地方道　佐倉印西線</t>
  </si>
  <si>
    <t>356</t>
  </si>
  <si>
    <t>一般国道　356号</t>
  </si>
  <si>
    <t>乾燥収縮・温度応力等が原因と推定される最大幅●●mm,間隔0.5m未満のひびわれが見られる。雨掛かり部に見られる為、内部への雨水の浸入などにより内部鉄筋の腐食等、劣化の進行が懸念される。</t>
  </si>
  <si>
    <t>水路状況</t>
  </si>
  <si>
    <t>66</t>
  </si>
  <si>
    <t>主要地方道　浜野四街道長沼線</t>
  </si>
  <si>
    <t>車両通行による繰り返し荷重等が原因と推定される最大幅●●mm,間隔0.5m未満のひびわれが見られる。前回点検と比較し大きな進行は見られず、次回点検までに大きな進行はないと推定される。経過観察を行い、状況に応じて補修を行う必要がある。</t>
  </si>
  <si>
    <t>ＫＹミーティング</t>
  </si>
  <si>
    <t>67</t>
  </si>
  <si>
    <t>主要地方道　生実本納線</t>
  </si>
  <si>
    <t>車両通行による繰り返し荷重等が原因と推定される最大幅●●mm,間隔0.5m未満のひびわれが見られる。雨掛かり部に見られる為、内部への雨水の浸入などにより内部鉄筋の腐食等、劣化の進行が懸念される。</t>
  </si>
  <si>
    <t>規制状況（歩道規制）</t>
  </si>
  <si>
    <t>68</t>
  </si>
  <si>
    <t>主要地方道　美浦栄線</t>
  </si>
  <si>
    <t>鉄筋の腐食膨張等が原因と推定される剥離が見られる。</t>
  </si>
  <si>
    <t>規制状況（路肩規制）</t>
  </si>
  <si>
    <t>69</t>
  </si>
  <si>
    <t>主要地方道　長沼船橋線</t>
  </si>
  <si>
    <t>170</t>
  </si>
  <si>
    <t>一般県道　我孫子利根線</t>
  </si>
  <si>
    <t>車両等の接触が原因と推定される剥離が見られる。</t>
  </si>
  <si>
    <t>規制状況（片側交互通行）</t>
  </si>
  <si>
    <t>著しい変形・欠損</t>
  </si>
  <si>
    <t>70</t>
  </si>
  <si>
    <t>主要地方道　大栄栗源干潟線</t>
  </si>
  <si>
    <t>195</t>
  </si>
  <si>
    <t>一般県道　我孫子停車場線</t>
  </si>
  <si>
    <t>鉄筋の腐食膨張等によるかぶりコンクリートの剥離が原因と推定される鉄筋露出が見られる。状況に応じて補修を行う必要がある。</t>
  </si>
  <si>
    <t>規制状況（車線減少）</t>
  </si>
  <si>
    <t>71</t>
  </si>
  <si>
    <t>主要地方道　銚子旭線</t>
  </si>
  <si>
    <t>196</t>
  </si>
  <si>
    <t>一般県道　湖北停車場線</t>
  </si>
  <si>
    <t>車両等の接触によるかぶりコンクリートの剥離が原因と推定される鉄筋露出が見られる。状況に応じて補修を行う必要がある。</t>
  </si>
  <si>
    <t>規制状況（通行止め）</t>
  </si>
  <si>
    <t>72</t>
  </si>
  <si>
    <t>主要地方道　穴川天戸線</t>
  </si>
  <si>
    <t>197</t>
  </si>
  <si>
    <t>一般県道　布佐停車場線</t>
  </si>
  <si>
    <t>鉄筋の腐食膨張等によるかぶりコンクリートの剥離が原因と推定される鉄筋露出が見られる。損傷が進行するとかぶりコンクリートとの境界部に腐食膨張が生じ、損傷面積の増加が懸念される。</t>
  </si>
  <si>
    <t>点検状況（地上）</t>
  </si>
  <si>
    <t>73</t>
  </si>
  <si>
    <t>主要地方道　銚子海上線</t>
  </si>
  <si>
    <t>一般国道　14号</t>
  </si>
  <si>
    <t>車両等の接触によるかぶりコンクリートの剥離が原因と推定される鉄筋露出が見られる。損傷が進行するとかぶりコンクリートとの境界部に腐食膨張が生じ、損傷面積の増加が懸念される。</t>
  </si>
  <si>
    <t>点検状況（梯子）</t>
  </si>
  <si>
    <t>移動量●●mmの沈下・移動・傾斜</t>
  </si>
  <si>
    <t>74</t>
  </si>
  <si>
    <t>主要地方道　多古笹本線</t>
  </si>
  <si>
    <t>鉄筋の腐食膨張等によるかぶりコンクリートの剥離が原因と推定される、断面減少を伴う鉄筋露出が見られる。状況に応じて補修を行う必要がある。</t>
  </si>
  <si>
    <t>点検状況（軌陸車）</t>
  </si>
  <si>
    <t>75</t>
  </si>
  <si>
    <t>主要地方道　東金豊海線</t>
  </si>
  <si>
    <t>296</t>
  </si>
  <si>
    <t>一般国道　296号</t>
  </si>
  <si>
    <t>車両等の接触によるかぶりコンクリートの剥離が原因と推定される、断面減少を伴う鉄筋露出が見られる。状況に応じて補修を行う必要がある。</t>
  </si>
  <si>
    <t>点検状況（高所作業車）</t>
  </si>
  <si>
    <t>深さ●●mmの洗掘</t>
  </si>
  <si>
    <t>76</t>
  </si>
  <si>
    <t>主要地方道　成東酒々井線</t>
  </si>
  <si>
    <t>357</t>
  </si>
  <si>
    <t>一般国道　357号</t>
  </si>
  <si>
    <t>鉄筋の腐食膨張等によるかぶりコンクリートの剥離が原因と推定される、断面減少を伴う鉄筋露出が見られる。発生部位が●●であることから耐荷力への影響は少ないと推定される。予防保全の観点から、速やかに補修等を行う必要がある。</t>
  </si>
  <si>
    <t>点検状況（橋梁点検車）</t>
  </si>
  <si>
    <t>77</t>
  </si>
  <si>
    <t>主要地方道　富里酒々井線</t>
  </si>
  <si>
    <t>S,C,X</t>
  </si>
  <si>
    <t>車両等の接触によるかぶりコンクリートの剥離が原因と推定される、断面減少を伴う鉄筋露出が見られる。発生部位が●●であることから耐荷力への影響は少ないと推定される。予防保全の観点から、速やかに補修等を行う必要がある。</t>
  </si>
  <si>
    <t>点検状況（ドローンによる空撮）</t>
  </si>
  <si>
    <t>78</t>
  </si>
  <si>
    <t>主要地方道　横芝上堺線</t>
  </si>
  <si>
    <t>鉄筋の腐食膨張等によるかぶりコンクリートの剥離が原因と推定される、断面減少を伴う鉄筋露出が見られる。鉄筋の破断には至っていないが耐荷力を担う部材であり機能の低下が懸念される。橋梁構造の安全性の観点から、速やかに補修等を行う必要がある。</t>
  </si>
  <si>
    <t>79</t>
  </si>
  <si>
    <t>主要地方道　横芝下総線</t>
  </si>
  <si>
    <t>車両等の接触によるかぶりコンクリートの剥離が原因と推定される、断面減少を伴う鉄筋露出が見られる。鉄筋の破断には至っていないが耐荷力を担う部材であり機能の低下が懸念される。橋梁構造の安全性の観点から、速やかに補修等を行う必要がある。</t>
  </si>
  <si>
    <t>雨掛かり部でありひびわれ表面から水が浸入したことが原因と推定される漏水を伴うひびわれが見られる。水の浸入は表面的であり、水の浸入による内部鉄筋の腐食の可能性は低いと推定される。</t>
  </si>
  <si>
    <t>81</t>
  </si>
  <si>
    <t>主要地方道　市原天津小湊線</t>
  </si>
  <si>
    <t>ひびわれ内部への水の浸入が原因と推定される漏水が見られる。錆汁は生じていないが内部鉄筋の腐食が懸念される。漏水により遊離石灰や内部鉄筋の腐食による錆汁の発生が懸念される。経過観察を行い、状況に応じて補修を行う必要がある。</t>
  </si>
  <si>
    <t>82</t>
  </si>
  <si>
    <t>主要地方道　天津小湊夷隅線</t>
  </si>
  <si>
    <t>ひびわれ内部への水の浸入が原因と推定される漏水が見られる。錆汁は生じていないが内部鉄筋の腐食が懸念される。</t>
  </si>
  <si>
    <t>83</t>
  </si>
  <si>
    <t>主要地方道　山田台大網白里線</t>
  </si>
  <si>
    <t>雨掛かり部でありひびわれ表面から水が浸入したことが原因と推定される遊離石灰が見られる。水の浸入は表面的であり、水の浸入による内部鉄筋の腐食の可能性は低いと推定される。状況に応じて補修を行う必要がある。</t>
  </si>
  <si>
    <t>84</t>
  </si>
  <si>
    <t>主要地方道　茂原長生線</t>
  </si>
  <si>
    <t>雨掛かり部でありひびわれ表面から水が浸入したことが原因と推定される遊離石灰が見られる。ひびわれ幅が大きく、水の浸入により内部鉄筋の腐食が懸念される。</t>
  </si>
  <si>
    <t>85</t>
  </si>
  <si>
    <t>主要地方道　茂原夷隅線</t>
  </si>
  <si>
    <t>135</t>
  </si>
  <si>
    <t>一般県道　津田沼停車場前原線</t>
  </si>
  <si>
    <t>ひびわれ内部への水の浸入が原因と推定される遊離石灰が見られる。錆汁は生じていないが内部鉄筋の腐食が懸念される。経過観察を行い、状況に応じて補修を行う必要がある。</t>
  </si>
  <si>
    <t>86</t>
  </si>
  <si>
    <t>主要地方道　館山白浜線</t>
  </si>
  <si>
    <t>156</t>
  </si>
  <si>
    <t>一般県道　船橋埠頭線</t>
  </si>
  <si>
    <t>ひびわれ内部への水の浸入が原因と推定される遊離石灰が見られる。錆汁は生じていないが内部鉄筋の腐食が懸念される。</t>
  </si>
  <si>
    <t>87</t>
  </si>
  <si>
    <t>主要地方道　袖ケ浦中島木更津線</t>
  </si>
  <si>
    <t>179</t>
  </si>
  <si>
    <t>一般県道　船橋行徳線</t>
  </si>
  <si>
    <t>ひびわれ表面から水が浸入したことが原因と推定される泥の混入を伴う遊離石灰が見られる。錆汁は見られず、前回点検から大きな進行も見られない。経過観察を行い、状況に応じて補修を行う必要がある。</t>
  </si>
  <si>
    <t>88</t>
  </si>
  <si>
    <t>主要地方道　富津館山線</t>
  </si>
  <si>
    <t>ひびわれ表面から水が浸入したことが原因と推定される泥の混入を伴う遊離石灰が見られる。錆汁は生じていないが内部鉄筋の腐食が懸念される。</t>
  </si>
  <si>
    <t>89</t>
  </si>
  <si>
    <t>主要地方道　鴨川富山線</t>
  </si>
  <si>
    <t>189</t>
  </si>
  <si>
    <t>一般県道　千葉ニュータウン北環状線</t>
  </si>
  <si>
    <t>ひびわれ内部への水の浸入が原因と推定される●●を伴う遊離石灰が見られる。内部への水の浸入が顕著に生じており、内部鉄筋の腐食など劣化の進行が懸念される。</t>
  </si>
  <si>
    <t>90</t>
  </si>
  <si>
    <t>主要地方道　木更津富津線</t>
  </si>
  <si>
    <t>193</t>
  </si>
  <si>
    <t>一般県道　小室停車場復線</t>
  </si>
  <si>
    <t>車両通行による繰り返し荷重により生じていたと推定される2方向ひびわれの進行により、抜け落ちが生じ路面が陥没している。橋梁構造の安全性および車両通行の安全性の観点から、緊急対応を行う必要がある。</t>
  </si>
  <si>
    <t>91</t>
  </si>
  <si>
    <t>主要地方道　竹岡インター線</t>
  </si>
  <si>
    <t>203</t>
  </si>
  <si>
    <t>一般県道　下総中山停車場線</t>
  </si>
  <si>
    <t>●●を目的とした●●に経年劣化等が原因と推定される●●が見られるが損傷は局所的である。前回点検と比較し大きな進行は見られず、次回点検までに大きな進行はないと推定される。経過観察を行い、状況に応じて補修を行う必要がある。</t>
  </si>
  <si>
    <t>92</t>
  </si>
  <si>
    <t>主要地方道　君津鴨川線</t>
  </si>
  <si>
    <t>283</t>
  </si>
  <si>
    <t>一般県道　若宮西船市川線</t>
  </si>
  <si>
    <t>●●を目的とした●●に防水工不良等が原因と推定される●●が見られるが損傷は局所的である。前回点検と比較し大きな進行は見られず、次回点検までに大きな進行はないと推定される。経過観察を行い、状況に応じて補修を行う必要がある。</t>
  </si>
  <si>
    <t>93</t>
  </si>
  <si>
    <t>主要地方道　久留里鹿野山湊線</t>
  </si>
  <si>
    <t>288</t>
  </si>
  <si>
    <t>一般県道　夏見小室線</t>
  </si>
  <si>
    <t>●●を目的とした●●に施工不良等が原因と推定される●●が見られるが損傷は局所的である。前回点検と比較し大きな進行は見られず、次回点検までに大きな進行はないと推定される。経過観察を行い、状況に応じて補修を行う必要がある。</t>
  </si>
  <si>
    <t>101</t>
  </si>
  <si>
    <t>一般県道　潮来佐原線</t>
  </si>
  <si>
    <t>●●を目的とした●●に経年劣化等が原因と推定される●●が見られる。●●から●●が生じており、今後●●などの浸入により劣化の進行が推定される。予防保全の観点から、速やかに補修等を行う必要がある。</t>
  </si>
  <si>
    <t>102</t>
  </si>
  <si>
    <t>一般県道　成田両国線</t>
  </si>
  <si>
    <t>●●を目的とした●●に防水工不良等が原因と推定される●●が見られる。●●から漏水が生じており、今後●●などの浸入により劣化の進行が推定される。予防保全の観点から、速やかに補修等を行う必要がある。</t>
  </si>
  <si>
    <t>103</t>
  </si>
  <si>
    <t>一般県道　江戸崎下総線</t>
  </si>
  <si>
    <t>●●を目的とした●●に施工不良等が原因と推定される●●が見られる。●●から●●が生じており、今後●●などの浸入により劣化の進行が推定される。予防保全の観点から、速やかに補修等を行う必要がある。</t>
  </si>
  <si>
    <t>104</t>
  </si>
  <si>
    <t>一般県道　八日市場井戸野旭線</t>
  </si>
  <si>
    <t>●●を目的とした●●に経年劣化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</si>
  <si>
    <t>105</t>
  </si>
  <si>
    <t>一般県道　干潟停車場豊畑線</t>
  </si>
  <si>
    <t>●●を目的とした●●に防水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</si>
  <si>
    <t>106</t>
  </si>
  <si>
    <t>一般県道　八日市場佐倉線</t>
  </si>
  <si>
    <t>●●を目的とした●●に施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</si>
  <si>
    <t>107</t>
  </si>
  <si>
    <t>一般県道　江戸崎神崎線</t>
  </si>
  <si>
    <t>108</t>
  </si>
  <si>
    <t>一般県道　横芝停車場白浜線</t>
  </si>
  <si>
    <t>109</t>
  </si>
  <si>
    <t>一般県道　横芝停車場吉田線</t>
  </si>
  <si>
    <t>110</t>
  </si>
  <si>
    <t>一般県道　郡停車場大須賀線</t>
  </si>
  <si>
    <t>111</t>
  </si>
  <si>
    <t>一般県道　松尾停車場線</t>
  </si>
  <si>
    <t>112</t>
  </si>
  <si>
    <t>一般県道　成田成東線</t>
  </si>
  <si>
    <t>113</t>
  </si>
  <si>
    <t>一般県道　佐原多古線</t>
  </si>
  <si>
    <t>114</t>
  </si>
  <si>
    <t>一般県道　八日市場山田線</t>
  </si>
  <si>
    <t>202</t>
  </si>
  <si>
    <t>一般県道　本八幡停車場線</t>
  </si>
  <si>
    <t>115</t>
  </si>
  <si>
    <t>一般県道　久住停車場十余三線</t>
  </si>
  <si>
    <t>116</t>
  </si>
  <si>
    <t>一般県道　横芝山武線</t>
  </si>
  <si>
    <t>乾燥収縮・温度応力等が原因と推定される最大幅●●mmの1方向ひびわれが見られる。</t>
  </si>
  <si>
    <t>117</t>
  </si>
  <si>
    <t>一般県道　日向停車場極楽寺線</t>
  </si>
  <si>
    <t>118</t>
  </si>
  <si>
    <t>一般県道　成東山武線</t>
  </si>
  <si>
    <t>119</t>
  </si>
  <si>
    <t>一般県道　東金源線</t>
  </si>
  <si>
    <t>乾燥収縮・温度応力等が原因と推定される、部分的な角落ちを伴う最大幅●●mmの1方向ひびわれが見られる。</t>
  </si>
  <si>
    <t>120</t>
  </si>
  <si>
    <t>一般県道　多古栗源線</t>
  </si>
  <si>
    <t>乾燥収縮等により生じたひびわれに車両通行による繰り返し荷重等の作用が原因と推定される、最大幅●●mmの2方向ひびわれが見られる。漏水は生じておらず、前回点検と比較し大きな進行は見られない。経過観察を行い、状況に応じて補修を行う必要がある。</t>
  </si>
  <si>
    <t>121</t>
  </si>
  <si>
    <t>一般県道　成東鳴浜線</t>
  </si>
  <si>
    <t>122</t>
  </si>
  <si>
    <t>一般県道　飯岡片貝線</t>
  </si>
  <si>
    <t>242</t>
  </si>
  <si>
    <t>一般県道　浦安停車場線</t>
  </si>
  <si>
    <t>乾燥収縮等により生じたひびわれに車両通行による繰り返し荷重等の作用が原因と推定される、最大幅●●mmの2方向ひびわれが見られる。漏水を生じている場合劣化の進行は速いと推定される。</t>
  </si>
  <si>
    <t>123</t>
  </si>
  <si>
    <t>一般県道　一宮片貝線</t>
  </si>
  <si>
    <t>276</t>
  </si>
  <si>
    <t>一般県道　西浦安停車場線</t>
  </si>
  <si>
    <t>124</t>
  </si>
  <si>
    <t>一般県道　緑海東金線</t>
  </si>
  <si>
    <t>一般県道　高速湾岸線</t>
  </si>
  <si>
    <t>乾燥収縮等により生じたひびわれに車両通行による繰り返し荷重等の作用が原因と推定される、部分的な角落ちを伴う最大幅●●mmの2方向ひびわれが見られる。漏水を生じている場合劣化の進行は速いと推定される。</t>
  </si>
  <si>
    <t>125</t>
  </si>
  <si>
    <t>一般県道　山田栗源線</t>
  </si>
  <si>
    <t>鉄筋の腐食膨張等が原因と推定されるコンクリートのうきが見られる。損傷は局所的であり、構造物への影響は小さいと推定される。経過観察を行い、状況に応じて補修を行う必要がある。</t>
  </si>
  <si>
    <t>126</t>
  </si>
  <si>
    <t>一般県道　八幡菊間線</t>
  </si>
  <si>
    <t>車両等の接触が原因と推定されるコンクリートのうきが見られる。損傷は局所的であり、構造物への影響は小さいと推定される。経過観察を行い、状況に応じて補修を行う必要がある。</t>
  </si>
  <si>
    <t>127</t>
  </si>
  <si>
    <t>一般県道　多古山田線</t>
  </si>
  <si>
    <t>鉄筋の腐食膨張が原因と推定されるコンクリートのうきが見られる。内部鉄筋の腐食が進行するとかぶりコンクリートの剥落が懸念される。</t>
  </si>
  <si>
    <t>128</t>
  </si>
  <si>
    <t>一般県道　日吉誉田停車場線</t>
  </si>
  <si>
    <t>車両等の接触が原因と推定されるコンクリートのうきが見られる。内部鉄筋の腐食が進行するとコンクリートの剥落が懸念される。</t>
  </si>
  <si>
    <t>129</t>
  </si>
  <si>
    <t>一般県道　誉田停車場中野線</t>
  </si>
  <si>
    <t>製作・施工不良等が原因と推定される遊間の狭まりが見られる。経過観察を行い、状況に応じて補修を行う必要がある。</t>
  </si>
  <si>
    <t>130</t>
  </si>
  <si>
    <t>一般県道　誉田停車場潤井戸線</t>
  </si>
  <si>
    <t>201</t>
  </si>
  <si>
    <t>一般県道　大和田停車場線</t>
  </si>
  <si>
    <t>側方流動による下部構造の変位・移動等が原因と推定される遊間の狭まりが見られる。経過観察を行い、状況に応じて補修を行う必要がある。</t>
  </si>
  <si>
    <t>131</t>
  </si>
  <si>
    <t>一般県道　土気停車場千葉中線</t>
  </si>
  <si>
    <t>262</t>
  </si>
  <si>
    <t>一般県道　幕張八千代線</t>
  </si>
  <si>
    <t>製作・施工不良等が原因と推定される遊間の狭まりが見られる。気温を考慮した追跡調査を行い、進行性を確認した上で対応を検討する必要がある。</t>
  </si>
  <si>
    <t>132</t>
  </si>
  <si>
    <t>一般県道　土気停車場金剛地線</t>
  </si>
  <si>
    <t>263</t>
  </si>
  <si>
    <t>一般県道　八千代宗像線</t>
  </si>
  <si>
    <t>側方流動による下部構造の変位・移動等が原因と推定される遊間の狭まりが見られる。気温を考慮した追跡調査を行い、進行性を確認した上で対応を検討する必要がある。</t>
  </si>
  <si>
    <t>133</t>
  </si>
  <si>
    <t>一般県道　稲毛停車場穴川線</t>
  </si>
  <si>
    <t>406</t>
  </si>
  <si>
    <t>一般県道　八千代印旛栄自転車道線</t>
  </si>
  <si>
    <t>製作・施工不良等が原因と推定される主桁と胸壁の接触が見られる。支承部の機能障害も生じており支承の支持機能の低下が懸念される。桁端部の損傷を誘発させる可能性がある為、予防保全の観点から、速やかに補修等を行う必要がある。</t>
  </si>
  <si>
    <t>134</t>
  </si>
  <si>
    <t>一般県道　稲毛停車場稲毛海岸線</t>
  </si>
  <si>
    <t>側方流動による下部構造の変位・移動等が原因と推定される。支承部の機能障害も生じており支承の支持機能の低下が懸念される。桁端部の損傷を誘発させる可能性がある為、予防保全の観点から、速やかに補修等を行う必要がある。</t>
  </si>
  <si>
    <t>製作・施工不良等が原因と推定される主桁と胸壁の接触が見られる。支承部の機能障害も生じており支承の支持機能の低下が懸念される。桁端部の亀裂を誘発させる可能性がある為、橋梁構造の安全性の観点から、速やかに補修等を行う必要がある。</t>
  </si>
  <si>
    <t>136</t>
  </si>
  <si>
    <t>一般県道　佐倉停車場千代田線</t>
  </si>
  <si>
    <t>側方流動による下部構造の変位・移動等が原因と推定される。支承部の機能障害も生じており支承の支持機能の低下が懸念される。桁端部の亀裂を誘発させる可能性がある為、橋梁構造の安全性の観点から、速やかに補修等を行う必要がある。</t>
  </si>
  <si>
    <t>137</t>
  </si>
  <si>
    <t>一般県道　宗吾酒々井線</t>
  </si>
  <si>
    <t>伸縮装置の経年劣化等が原因と推定される段差量●●mmの凹凸が見られる。段差量は軽微である為、通行時に第三者へ影響を与えることは少ないと推定される。経過観察を行い、状況に応じて補修を行う必要がある。</t>
  </si>
  <si>
    <t>138</t>
  </si>
  <si>
    <t>一般県道　正気茂原線</t>
  </si>
  <si>
    <t>車両通行による繰り返し荷重が原因と推定される段差量●●mmの凹凸が見られる。段差量は軽微である為、通行時に第三者へ影響を与えることは少ないと推定される。経過観察を行い、状況に応じて補修を行う必要がある。</t>
  </si>
  <si>
    <t>139</t>
  </si>
  <si>
    <t>一般県道　茂原五井線</t>
  </si>
  <si>
    <t>橋台背面部の盛土の沈下や側方移動等が原因と推定される段差量●●mmの凹凸が見られる。段差量は軽微である為、通行時に第三者へ影響を与えることは少ないと推定される。経過観察を行い、状況に応じて補修を行う必要がある。</t>
  </si>
  <si>
    <t>140</t>
  </si>
  <si>
    <t>一般県道　五井山倉線</t>
  </si>
  <si>
    <t>アスファルトの接着不足やアスファルト内部の水分の蒸発による膨張圧等が原因と推定される段差量●●mmの凹凸が見られる。段差量は軽微である為、通行時に第三者へ影響を与えることは少ないと推定される。経過観察を行い、状況に応じて補修を行う必要がある。</t>
  </si>
  <si>
    <t>141</t>
  </si>
  <si>
    <t>一般県道　五井町田線</t>
  </si>
  <si>
    <t>204</t>
  </si>
  <si>
    <t>一般県道　津田沼停車場線</t>
  </si>
  <si>
    <t>伸縮装置の経年劣化等が原因と推定される段差量●●mmの凹凸が見られる。段差量は軽微であり損傷面積も局所的の為、維持工事でパッチング処理等の対応を行う必要がある。</t>
  </si>
  <si>
    <t>車両通行による繰り返し荷重が原因と推定される段差量●●mmの凹凸が見られる。段差量は軽微であり損傷面積も局所的の為、維持工事でパッチング処理等の対応を行う必要がある。</t>
  </si>
  <si>
    <t>143</t>
  </si>
  <si>
    <t>一般県道　南総昭和線</t>
  </si>
  <si>
    <t>橋台背面部の盛土の沈下や側方移動等が原因と推定される段差量●●mmの凹凸が見られる。段差量は軽微であり損傷面積も局所的の為、維持工事でパッチング処理等の対応を行う必要がある。</t>
  </si>
  <si>
    <t>144</t>
  </si>
  <si>
    <t>一般県道　南総姉崎線</t>
  </si>
  <si>
    <t>一般国道　51号</t>
  </si>
  <si>
    <t>アスファルトの接着不足やアスファルト内部の水分の蒸発による膨張圧等が原因と推定される段差量●●mmの凹凸が見られる。段差量は軽微であり損傷面積も局所的の為、維持工事でパッチング処理等の対応を行う必要がある。</t>
  </si>
  <si>
    <t>145</t>
  </si>
  <si>
    <t>一般県道　長浦上総線</t>
  </si>
  <si>
    <t>一般国道　126号</t>
  </si>
  <si>
    <t>アスファルト内部への樹木根の伸張が原因と推定される段差量●●mmの凹凸が見られる。損傷は局所為であり、通行時に第三者へ影響を与えることは少ないと推定される。経過観察を行い、状況に応じて補修を行う必要がある。</t>
  </si>
  <si>
    <t>146</t>
  </si>
  <si>
    <t>一般県道　木更津根形線</t>
  </si>
  <si>
    <t>一般国道　128号</t>
  </si>
  <si>
    <t>車両通行による繰り返し荷重が原因と推定される段差量●●mmの凹凸が見られる。損傷は局所為であり、通行時に第三者へ影響を与えることは少ないと推定される。経過観察を行い、状況に応じて補修を行う必要がある。</t>
  </si>
  <si>
    <t>147</t>
  </si>
  <si>
    <t>一般県道　長柄大多喜線</t>
  </si>
  <si>
    <t>橋台背面部の盛土の沈下や側方移動等が原因と推定される段差量●●mmの凹凸が見られる。損傷は局所為であり、通行時に第三者へ影響を与えることは少ないと推定される。経過観察を行い、状況に応じて補修を行う必要がある。</t>
  </si>
  <si>
    <t>148</t>
  </si>
  <si>
    <t>一般県道　南総一宮線</t>
  </si>
  <si>
    <t>アスファルトの接着不足やアスファルト内部の水分の蒸発による膨張圧等が原因と推定される段差量●●mmの凹凸が見られる。損傷は局所為であり、通行時に第三者へ影響を与えることは少ないと推定される。経過観察を行い、状況に応じて補修を行う必要がある。</t>
  </si>
  <si>
    <t>149</t>
  </si>
  <si>
    <t>一般県道　八日市場府馬線</t>
  </si>
  <si>
    <t>アスファルト内部への樹木根の伸張が原因と推定される段差量●●mmの凹凸が見られる。段差量が大きく通行時に衝撃が生じている為、第三者への影響や床版の損傷の進行等が懸念される。維持工事でパッチング処理等の対応を行う必要がある。</t>
  </si>
  <si>
    <t>150</t>
  </si>
  <si>
    <t>一般県道　大多喜一宮線</t>
  </si>
  <si>
    <t>車両通行による繰り返し荷重が原因と推定される段差量●●mmの凹凸が見られる。段差量が大きく通行時に衝撃が生じている為、第三者への影響や床版の損傷の進行等が懸念される。維持工事でパッチング処理等の対応を行う必要がある。</t>
  </si>
  <si>
    <t>151</t>
  </si>
  <si>
    <t>一般県道　夷隅瑞沢線</t>
  </si>
  <si>
    <t>橋台背面部の盛土の沈下や側方移動等が原因と推定される段差量●●mmの凹凸が見られる。段差量が大きく通行時に衝撃が生じている為、第三者への影響や床版の損傷の進行等が懸念される。維持工事でパッチング処理等の対応を行う必要がある。</t>
  </si>
  <si>
    <t>152</t>
  </si>
  <si>
    <t>一般県道　一宮椎木長者線</t>
  </si>
  <si>
    <t>アスファルトの接着不足やアスファルト内部の水分の蒸発による膨張圧等が原因と推定される段差量●●mmの凹凸が見られる。段差量が大きく通行時に衝撃が生じている為、第三者への影響や床版の損傷の進行等が懸念される。維持工事でパッチング処理等の対応を行う必要がある。</t>
  </si>
  <si>
    <t>153</t>
  </si>
  <si>
    <t>一般県道　夷隅太東線</t>
  </si>
  <si>
    <t>経年劣化およびアスファルト下部のコンクリート目地等に誘発されたことが原因と推定される最大幅●●mmのひびわれが見られる。ひびわれから水の浸入により床版の劣化の進行が懸念される。経過観察を行い、状況に応じて補修を行う必要がある。</t>
  </si>
  <si>
    <t>154</t>
  </si>
  <si>
    <t>一般県道　夷隅長者線</t>
  </si>
  <si>
    <t>アスファルトの接着不足やアスファルト内部の水分の蒸発による膨張圧等が原因と推定される舗装のうきが見られる。段差量は軽微である為、通行時に第三者へ影響を与えることは少ないと推定される。経過観察を行い、状況に応じて補修を行う必要がある。</t>
  </si>
  <si>
    <t>155</t>
  </si>
  <si>
    <t>一般県道　四街道上志津線</t>
  </si>
  <si>
    <t>車両通行による繰り返し荷重等により生じたポットホールの補修跡が見られる。水の浸透による床版の劣化や既存アスファルト舗装の損傷に誘発されるひびわれの発生等が懸念される。経過観察を行い、状況に応じて補修を行う必要がある。</t>
  </si>
  <si>
    <t>経年劣化およびアスファルト下部のコンクリート目地等に誘発されたことが原因と推定される最大幅●●mmのひびわれが見られる。ひびわれから水の浸入により床版の劣化の進行が懸念される。</t>
  </si>
  <si>
    <t>157</t>
  </si>
  <si>
    <t>一般県道　大貫青堀線</t>
  </si>
  <si>
    <t>アスファルトの接着不足やアスファルト内部の水分の蒸発による膨張圧等が原因と推定される舗装のうきが見られる。段差量は軽微である為、通行時に第三者へ影響を与えることは少ないと推定される。</t>
  </si>
  <si>
    <t>158</t>
  </si>
  <si>
    <t>一般県道　君津青堀線</t>
  </si>
  <si>
    <t>車両通行による繰り返し荷重等が原因と推定される最大幅●●mmのひびわれが見られる。ひびわれから水の浸入により床版の劣化の進行が懸念される。</t>
  </si>
  <si>
    <t>159</t>
  </si>
  <si>
    <t>一般県道　君津大貫線</t>
  </si>
  <si>
    <t>橋台背面部の盛土の沈下や側方移動等が原因と推定される最大幅●●mmのひびわれが見られる。</t>
  </si>
  <si>
    <t>160</t>
  </si>
  <si>
    <t>一般県道　加茂木更津線</t>
  </si>
  <si>
    <t>161</t>
  </si>
  <si>
    <t>一般県道　成田滑河線</t>
  </si>
  <si>
    <t>163</t>
  </si>
  <si>
    <t>一般県道　小櫃佐貫停車場線</t>
  </si>
  <si>
    <t>164</t>
  </si>
  <si>
    <t>一般県道　荻作君津線</t>
  </si>
  <si>
    <t>165</t>
  </si>
  <si>
    <t>一般県道　横田停車場上泉線</t>
  </si>
  <si>
    <t>166</t>
  </si>
  <si>
    <t>一般県道　馬来田停車場富岡線</t>
  </si>
  <si>
    <t>167</t>
  </si>
  <si>
    <t>一般県道　馬来田停車場中川線</t>
  </si>
  <si>
    <t>経年による土砂堆積が見られる。移動・回転機能の喪失により拘束力の発生が懸念され、地震等の大きな外力が生じた際に所要の機能を発揮できないことが懸念される。</t>
  </si>
  <si>
    <t>168</t>
  </si>
  <si>
    <t>一般県道　鶴舞馬来田停車場線</t>
  </si>
  <si>
    <t>217</t>
  </si>
  <si>
    <t>一般県道　本千葉停車場線</t>
  </si>
  <si>
    <t>地震等の外力が原因と推定される沓座モルタルの欠損が見られる。支承の保護機能の低下や腐食の進行が懸念される。予防保全の観点から、速やかに補修等を行う必要がある。</t>
  </si>
  <si>
    <t>169</t>
  </si>
  <si>
    <t>一般県道　南総馬来田線</t>
  </si>
  <si>
    <t>218</t>
  </si>
  <si>
    <t>一般県道　蘇我停車場線</t>
  </si>
  <si>
    <t>地震等の外力が原因と推定されるアンカーボルトの●●が見られる。支承の水平支持機能の喪失が懸念され、地震等の大きな外力が生じた際に所要の機能を発揮できないことが懸念される。橋梁構造の安全性の観点から、速やかに補修等を行う必要がある。</t>
  </si>
  <si>
    <t>219</t>
  </si>
  <si>
    <t>一般県道　浜野停車場線</t>
  </si>
  <si>
    <t>側方流動による下部構造の変位・移動等が原因と推定される遊間の狭まりが見られる。損傷が進行すると支承の水平支持機能の喪失により、地震等の大きな外力が生じた際に所要の機能を発揮できないことが懸念される。予防保全の観点から、速やかに補修等を行う必要がある。</t>
  </si>
  <si>
    <t>171</t>
  </si>
  <si>
    <t>一般県道　加茂長南線</t>
  </si>
  <si>
    <t>側方流動による下部構造の変位・移動等が原因と推定される支承本体とサイドストッパーの接触が見られる。支承部の機能障害が生じており、支承の水平支持機能の喪失が懸念され、地震等の大きな外力が生じた際に所要の機能を発揮できないことが懸念される。橋梁構造の安全性の観点から、速やかに補修等を行う必要がある。</t>
  </si>
  <si>
    <t>172</t>
  </si>
  <si>
    <t>一般県道　大多喜里見線</t>
  </si>
  <si>
    <t>289</t>
  </si>
  <si>
    <t>一般県道　岩富山田台線</t>
  </si>
  <si>
    <t>腐食による板厚減少の進行が原因と推定される断面欠損が見られる。腐食の進行により荷重支持機能が喪失すると桁の沈下等が生じる可能性がある。予防保全の観点から、速やかに補修等を行う必要がある。</t>
  </si>
  <si>
    <t>173</t>
  </si>
  <si>
    <t>一般県道　南総月出線</t>
  </si>
  <si>
    <t>腐食による板厚減少の進行が原因と推定される断面欠損が見られる。腐食の進行により支承機能の喪失が懸念され、輪荷重の影響や地震等の大きな外力が生じた際に所要の機能を発揮できないことが懸念される。橋梁構造の安全性の観点から、速やかに補修等を行う必要がある。</t>
  </si>
  <si>
    <t>174</t>
  </si>
  <si>
    <t>一般県道　勝浦布施大原線</t>
  </si>
  <si>
    <t>不法占用が見られる。</t>
  </si>
  <si>
    <t>175</t>
  </si>
  <si>
    <t>一般県道　大原港大原停車場線</t>
  </si>
  <si>
    <t>不法占用が見られる。維持工事で撤去等の対応を行う必要がある。</t>
  </si>
  <si>
    <t>176</t>
  </si>
  <si>
    <t>一般県道　夷隅御宿線</t>
  </si>
  <si>
    <t>落書きが見られる。</t>
  </si>
  <si>
    <t>177</t>
  </si>
  <si>
    <t>一般県道　勝浦上野大多喜線</t>
  </si>
  <si>
    <t>191</t>
  </si>
  <si>
    <t>一般県道　西白井停車場線</t>
  </si>
  <si>
    <t>落書きが見られる。維持工事で清掃等の対応を行う必要がある。</t>
  </si>
  <si>
    <t>178</t>
  </si>
  <si>
    <t>一般県道　小田代勝浦線</t>
  </si>
  <si>
    <t>192</t>
  </si>
  <si>
    <t>一般県道　白井停車場線</t>
  </si>
  <si>
    <t>鳥のふん害が見られる。</t>
  </si>
  <si>
    <t>鳥のふん害が見られる。維持工事で清掃等の対応を行う必要がある。</t>
  </si>
  <si>
    <t>経年劣化等が原因と推定される目地材などのずれ、脱落が見られる。状況に応じて補修を行う必要がある。</t>
  </si>
  <si>
    <t>181</t>
  </si>
  <si>
    <t>一般県道　天津小湊田原線</t>
  </si>
  <si>
    <t>その他(目地材などのずれ)</t>
  </si>
  <si>
    <t>経年劣化等が原因と推定される目地材などのずれが見られる。状況に応じて補修を行う必要がある。</t>
  </si>
  <si>
    <t>182</t>
  </si>
  <si>
    <t>一般県道　上畑湊線</t>
  </si>
  <si>
    <t>その他(目地材などの脱落)</t>
  </si>
  <si>
    <t>経年劣化等が原因と推定される目地材などの脱落が見られる。状況に応じて補修を行う必要がある。</t>
  </si>
  <si>
    <t>その他(目地材のずれ、脱落)</t>
  </si>
  <si>
    <t>経年劣化等が原因と推定される目地材のずれ、脱落が見られる。状況に応じて補修を行う必要がある。</t>
  </si>
  <si>
    <t>184</t>
  </si>
  <si>
    <t>一般県道　外野勝山線</t>
  </si>
  <si>
    <t>409</t>
  </si>
  <si>
    <t>一般県道　佐原我孫子自転車道線</t>
  </si>
  <si>
    <t>その他(目地材のずれ)</t>
  </si>
  <si>
    <t>経年劣化等が原因と推定される目地材のずれが見られる。状況に応じて補修を行う必要がある。</t>
  </si>
  <si>
    <t>185</t>
  </si>
  <si>
    <t>一般県道　犬掛館山線</t>
  </si>
  <si>
    <t>その他(目地材の脱落)</t>
  </si>
  <si>
    <t>経年劣化等が原因と推定される目地材の脱落が見られる。状況に応じて補修を行う必要がある。</t>
  </si>
  <si>
    <t>186</t>
  </si>
  <si>
    <t>一般県道　南三原停車場丸線</t>
  </si>
  <si>
    <t>経年劣化等が原因と推定される目地材などのずれ、脱落が見られる。水の浸入により内部鉄筋の腐食が懸念される。</t>
  </si>
  <si>
    <t>187</t>
  </si>
  <si>
    <t>一般県道　館山千倉線</t>
  </si>
  <si>
    <t>経年劣化等が原因と推定される目地材などのずれが見られる。水の浸入により内部鉄筋の腐食が懸念される。</t>
  </si>
  <si>
    <t>188</t>
  </si>
  <si>
    <t>一般県道　館山大貫千倉線</t>
  </si>
  <si>
    <t>経年劣化等が原因と推定される目地材などの脱落が見られる。水の浸入により内部鉄筋の腐食が懸念される。</t>
  </si>
  <si>
    <t>経年劣化等が原因と推定される目地材のずれ、脱落が見られる。水の浸入により内部鉄筋の腐食が懸念される。</t>
  </si>
  <si>
    <t>190</t>
  </si>
  <si>
    <t>一般県道　千葉ニュータウン南環状線</t>
  </si>
  <si>
    <t>経年劣化等が原因と推定される目地材のずれが見られる。水の浸入により内部鉄筋の腐食が懸念される。</t>
  </si>
  <si>
    <t>経年劣化等が原因と推定される目地材の脱落が見られる。水の浸入により内部鉄筋の腐食が懸念される。</t>
  </si>
  <si>
    <t>火災によるすすの付着が見られる。</t>
  </si>
  <si>
    <t>火災によるすすの付着が見られる。すすの付着状況からコンクリートの受熱温度は300℃未満と推定されるが、水酸化カルシウムの熱分解により圧縮強度の低下や中性化、内部鉄筋の腐食等が懸念される為、詳細調査を行い圧縮強度の確認や中性化深さの測定などを行う必要がある。</t>
  </si>
  <si>
    <t>鳥の巣が見られる。</t>
  </si>
  <si>
    <t>鳥の巣が見られる。維持工事で撤去等の対応を行う必要がある。</t>
  </si>
  <si>
    <t>コンクリート打設時の材料分離や締固め不足等が原因と推定される豆板が見られる。打音検査の結果骨材の落下は見られなかったが、水や二酸化炭素の浸入により内部鉄筋の腐食が懸念される。経過観察を行い、状況に応じて補修を行う必要がある。</t>
  </si>
  <si>
    <t>291</t>
  </si>
  <si>
    <t>一般県道　印西印旛線</t>
  </si>
  <si>
    <t>施工不良により生じた豆板箇所および流水による成分溶出等が原因と推定される豆板が見られる。打音検査の結果骨材の落下は見られなかったが、水や二酸化炭素の浸入により内部鉄筋の腐食が懸念される。経過観察を行い、状況に応じて補修を行う必要がある。</t>
  </si>
  <si>
    <t>198</t>
  </si>
  <si>
    <t>一般県道　銚子波崎線</t>
  </si>
  <si>
    <t>コンクリート打設時の材料分離や締固め不足等が原因と推定される豆板が見られる。打音検査の結果骨材の落下が見られることから表面のコンクリート強度が低下していると推定され、水や二酸化炭素の浸入により内部鉄筋の腐食が懸念される。</t>
  </si>
  <si>
    <t>施工不良により生じた豆板箇所および流水による成分溶出等が原因と推定される豆板が見られる。打音検査の結果骨材の落下が見られることから表面のコンクリート強度が低下していると推定され、水や二酸化炭素の浸入により内部鉄筋の腐食が懸念される。</t>
  </si>
  <si>
    <t>その他(成分溶出)</t>
  </si>
  <si>
    <t>水の接触が原因と推定される成分溶出が見られる。状況に応じて補修を行う必要がある。</t>
  </si>
  <si>
    <t>水の接触が原因と推定される成分溶出が見られる。水酸化カルシウムおよびC-H-S等の溶出により、硬化体組織の多孔化によるコンクリート強度の低下や中性化、内部鉄筋の腐食等が懸念される。</t>
  </si>
  <si>
    <t>経年による植生が見られる。</t>
  </si>
  <si>
    <t>経年による植生が見られる。維持工事で伐採等の対応を行う必要がある。</t>
  </si>
  <si>
    <t>土砂堆積が見られる。</t>
  </si>
  <si>
    <t>205</t>
  </si>
  <si>
    <t>一般県道　幕張停車場線</t>
  </si>
  <si>
    <t>土砂堆積が見られる。維持工事で清掃等の対応を行う必要がある。</t>
  </si>
  <si>
    <t>206</t>
  </si>
  <si>
    <t>一般県道　下総松崎停車場線</t>
  </si>
  <si>
    <t>コンクリート打設時に混入したと推定される木片が見られる。</t>
  </si>
  <si>
    <t>207</t>
  </si>
  <si>
    <t>一般県道　滑河停車場線</t>
  </si>
  <si>
    <t>その他(木片)</t>
  </si>
  <si>
    <t>208</t>
  </si>
  <si>
    <t>一般県道　大戸停車場線</t>
  </si>
  <si>
    <t>その他(木片跡)</t>
  </si>
  <si>
    <t>コンクリート打設時に混入した木片が落下したことが原因と推定される木片跡が見られる。</t>
  </si>
  <si>
    <t>209</t>
  </si>
  <si>
    <t>一般県道　笹川停車場線</t>
  </si>
  <si>
    <t>その他(異物混入)</t>
  </si>
  <si>
    <t>コンクリート打設時に混入したと推定される●●が見られる。</t>
  </si>
  <si>
    <t>210</t>
  </si>
  <si>
    <t>一般県道　飯岡停車場線</t>
  </si>
  <si>
    <t>その他(高さ不足)</t>
  </si>
  <si>
    <t>防護柵の高さが●●mmであり現在の基準である1100mmを下回っているため、高さが不足している。状況に応じて補修を行う必要がある。</t>
  </si>
  <si>
    <t>211</t>
  </si>
  <si>
    <t>一般県道　飯岡猿田停車場線</t>
  </si>
  <si>
    <t>防護柵の高さが●●mmであり現在の基準である1100mmを下回っているため、高さが不足している。維持工事で交換等の対応を行う必要がある。</t>
  </si>
  <si>
    <t>212</t>
  </si>
  <si>
    <t>一般県道　八日市場停車場線</t>
  </si>
  <si>
    <t>213</t>
  </si>
  <si>
    <t>一般県道　成東停車場線</t>
  </si>
  <si>
    <t>鋼材の腐食膨張等が原因と推定される剥離が見られる。</t>
  </si>
  <si>
    <t>214</t>
  </si>
  <si>
    <t>一般県道　東金停車場線</t>
  </si>
  <si>
    <t>経年劣化が原因と推定される●●が見られる。</t>
  </si>
  <si>
    <t>215</t>
  </si>
  <si>
    <t>一般県道　八街停車場線</t>
  </si>
  <si>
    <t>乾燥収縮・温度応力等が原因と推定される最大幅●●mmのひびわれが見られる。経過観察を行い、状況に応じて補修を行う必要がある。</t>
  </si>
  <si>
    <t>216</t>
  </si>
  <si>
    <t>一般県道　飯岡松岸停車場線</t>
  </si>
  <si>
    <t>PC鋼材後埋めコンクリートの剥離が見られる。経過観察を行い、状況に応じて補修を行う必要がある。</t>
  </si>
  <si>
    <t>一般国道　409号</t>
  </si>
  <si>
    <t>経年劣化が原因と推定される●●が見られる。経過観察を行い、状況に応じて補修を行う必要がある。</t>
  </si>
  <si>
    <t>乾燥収縮・温度応力等が原因と推定される最大幅●●mmのひびわれが見られる。雨掛かり部であり、ひびわれ内部に雨水が浸入すると内部鋼材の腐食により内部鋼材の腐食や錆汁の発生等が懸念される。予防保全の観点から、速やかに補修等を行う必要がある。</t>
  </si>
  <si>
    <t>鋼材の腐食膨張等が原因と推定される剥離が見られ、定着部が露出している。雨掛かり部であり、露出箇所から雨水が浸入すると内部鋼材の腐食等が懸念される。予防保全の観点から、速やかに補修等を行う必要がある。</t>
  </si>
  <si>
    <t>220</t>
  </si>
  <si>
    <t>一般県道　八幡宿停車場線</t>
  </si>
  <si>
    <t>経年劣化が原因と推定される●●が見られ、定着部が露出している。雨掛かり部であり、露出箇所から雨水が浸入すると内部鋼材の腐食等が懸念される。予防保全の観点から、速やかに補修等を行う必要がある。</t>
  </si>
  <si>
    <t>221</t>
  </si>
  <si>
    <t>一般県道　五井停車場線</t>
  </si>
  <si>
    <t>乾燥収縮・温度応力等が原因と推定される最大幅●●mmのひびわれが見られる。雨掛かり部でありひびわれから錆汁を伴う漏水が見られる為、内部鋼材の腐食が懸念される。放置することで内部鋼材の腐食が進行し破断に至ると、耐荷力の著しい低下に繋がる。橋梁構造の安全性の観点から、速やかに補修等を行う必要がある。</t>
  </si>
  <si>
    <t>222</t>
  </si>
  <si>
    <t>一般県道　木更津停車場線</t>
  </si>
  <si>
    <t>鋼材の腐食膨張等が原因と推定される剥離が見られ、定着部が露出している。露出箇所から雨水が浸入している可能性があり放置することで内部鋼材の腐食が進行し破断に至ると、耐荷力の著しい低下に繋がる。橋梁構造の安全性の観点から、速やかに補修等を行う必要がある。</t>
  </si>
  <si>
    <t>223</t>
  </si>
  <si>
    <t>一般県道　牛久停車場線</t>
  </si>
  <si>
    <t>経年劣化が原因と推定される●●が見られ、定着部が露出している。露出箇所から雨水が浸入している可能性があり放置することで内部鋼材の腐食が進行し破断に至ると、耐荷力の著しい低下に繋がる。橋梁構造の安全性の観点から、速やかに補修等を行う必要がある。</t>
  </si>
  <si>
    <t>224</t>
  </si>
  <si>
    <t>一般県道　袖ケ浦停車場線</t>
  </si>
  <si>
    <t>●●に経年劣化等が原因と推定される●●が見られる。前回点検と比較し大きな進行は見られず、次回点検までに大きな進行はないと推定される。経過観察を行い、状況に応じて補修を行う必要がある。</t>
  </si>
  <si>
    <t>225</t>
  </si>
  <si>
    <t>一般県道　君津停車場線</t>
  </si>
  <si>
    <t>●●に経年劣化等が原因と推定される●●が見られる。止水機能が喪失しており、路面下の損傷を確認すると漏水の影響により桁端部に損傷が生じている。</t>
  </si>
  <si>
    <t>226</t>
  </si>
  <si>
    <t>一般県道　本納停車場線</t>
  </si>
  <si>
    <t>277</t>
  </si>
  <si>
    <t>一般県道　神門八街線</t>
  </si>
  <si>
    <t>●●に施工不良等が原因と推定される●●が見られる。前回点検と比較し大きな進行は見られず、次回点検までに大きな進行はないと推定される。経過観察を行い、状況に応じて補修を行う必要がある。</t>
  </si>
  <si>
    <t>227</t>
  </si>
  <si>
    <t>一般県道　八積停車場線</t>
  </si>
  <si>
    <t>●●に経年劣化等が原因と推定される●●が見られる。劣化箇所から●●が生じることにより、床版や桁端部など周辺部材の損傷を助長することが懸念される。</t>
  </si>
  <si>
    <t>228</t>
  </si>
  <si>
    <t>一般県道　一宮停車場線</t>
  </si>
  <si>
    <t>301</t>
  </si>
  <si>
    <t>一般県道　東金山田台線</t>
  </si>
  <si>
    <t>伸縮装置の防水劣化等が原因と推定される漏水・滞水が見られる。現状では他部材への影響は見られない。経過観察を行い、状況に応じて補修を行う必要がある。</t>
  </si>
  <si>
    <t>229</t>
  </si>
  <si>
    <t>一般県道　太東停車場線</t>
  </si>
  <si>
    <t>伸縮装置の防水劣化等が原因と推定される漏水・滞水が見られる。床版や桁端部など周辺部材の損傷を助長することが懸念される。</t>
  </si>
  <si>
    <t>230</t>
  </si>
  <si>
    <t>一般県道　長者町停車場線</t>
  </si>
  <si>
    <t>一般国道　295号</t>
  </si>
  <si>
    <t>経年劣化等が原因と推定される異常な音が生じている。詳細調査を行い音の発生源を調査し、発生原因による耐荷力への影響を調査する必要がある。</t>
  </si>
  <si>
    <t>231</t>
  </si>
  <si>
    <t>一般県道　大多喜停車場線</t>
  </si>
  <si>
    <t>車両通行による繰り返し荷重等が原因と推定される異常な振動が生じている。詳細調査を行い原因の特定や耐荷力への影響を調査する必要がある。</t>
  </si>
  <si>
    <t>232</t>
  </si>
  <si>
    <t>一般県道　御宿停車場線</t>
  </si>
  <si>
    <t>コンクリート打設時の型枠の変形等が原因と推定される異常なたわみが見られる。</t>
  </si>
  <si>
    <t>233</t>
  </si>
  <si>
    <t>一般県道　勝浦停車場線</t>
  </si>
  <si>
    <t>408</t>
  </si>
  <si>
    <t>一般国道　408号</t>
  </si>
  <si>
    <t>車両通行による繰り返し荷重等が原因と推定される異常なたわみが見られる。詳細調査を行い原因の特定や耐荷力への影響を調査する必要がある。</t>
  </si>
  <si>
    <t>234</t>
  </si>
  <si>
    <t>一般県道　上総興津停車場線</t>
  </si>
  <si>
    <t>車両等の接触が原因と推定される変形・欠損が見られる。</t>
  </si>
  <si>
    <t>235</t>
  </si>
  <si>
    <t>一般県道　巌根停車場線</t>
  </si>
  <si>
    <t>腐食による断面欠損が原因と推定される腐食跡が見られる。錆の除去および再塗装により腐食の進行は抑制されている。</t>
  </si>
  <si>
    <t>236</t>
  </si>
  <si>
    <t>一般県道　上総湊停車場線</t>
  </si>
  <si>
    <t>腐食による断面欠損が原因と推定される腐食跡が見られる。錆の除去および再塗装により腐食の進行は抑制されている。経過観察を行い、状況に応じて補修を行う必要がある。</t>
  </si>
  <si>
    <t>237</t>
  </si>
  <si>
    <t>一般県道　浜金谷停車場線</t>
  </si>
  <si>
    <t>腐食による板厚減少の進行が原因と推定される欠損が見られる。発生部位が●●であることから耐荷力への影響は少ないと推定される。予防保全の観点から、速やかに補修等を行う必要がある。</t>
  </si>
  <si>
    <t>238</t>
  </si>
  <si>
    <t>一般県道　保田停車場線</t>
  </si>
  <si>
    <t>地震等の外力が原因と推定される著しい変形・欠損が見られる。支承の保護機能の低下や腐食の進行が懸念される。予防保全の観点から、速やかに補修等を行う必要がある。</t>
  </si>
  <si>
    <t>239</t>
  </si>
  <si>
    <t>一般県道　岩井停車場線</t>
  </si>
  <si>
    <t>腐食による板厚減少の進行が原因と推定される欠損が見られる。損傷箇所が●●であり荷重支持機能の役割を担う部材であることから耐荷力への影響が懸念される。橋梁構造の安全性の観点から、速やかに補修等を行う必要がある。</t>
  </si>
  <si>
    <t>240</t>
  </si>
  <si>
    <t>一般県道　富浦停車場線</t>
  </si>
  <si>
    <t>車両等の接触が原因と推定される著しい変形・欠損が見られる。損傷箇所が●●であり荷重支持機能の役割を担う部材であることから耐荷力への影響が懸念される。橋梁構造の安全性の観点から、速やかに補修等を行う必要がある。</t>
  </si>
  <si>
    <t>241</t>
  </si>
  <si>
    <t>一般県道　千倉停車場線</t>
  </si>
  <si>
    <t>土砂詰まりが見られる。</t>
  </si>
  <si>
    <t>土砂詰まりが見られる。維持工事で清掃等の対応を行う必要がある。</t>
  </si>
  <si>
    <t>243</t>
  </si>
  <si>
    <t>一般県道　市原埠頭線</t>
  </si>
  <si>
    <t>244</t>
  </si>
  <si>
    <t>一般県道　外川港線</t>
  </si>
  <si>
    <t>245</t>
  </si>
  <si>
    <t>一般県道　木更津港線</t>
  </si>
  <si>
    <t>側方流動による下部構造の変位・移動等が原因と推定される●●が見られる。支承部の機能障害が生じており、損傷の進行により上部工や伸縮装置の損傷、橋面の段差が生じることが懸念される。予防保全の観点から、速やかに補修等を行う必要がある。</t>
  </si>
  <si>
    <t>246</t>
  </si>
  <si>
    <t>一般県道　勝浦港線</t>
  </si>
  <si>
    <t>側方流動による下部構造の変位・移動等が原因と推定される●●が見られる。支承部の機能障害が生じており、上部工や伸縮装置の損傷、橋面の段差が生じている。橋梁構造の安全性の観点から、速やかに補修等を行う必要がある。</t>
  </si>
  <si>
    <t>247</t>
  </si>
  <si>
    <t>一般県道　浜波太港線</t>
  </si>
  <si>
    <t>洗堀</t>
  </si>
  <si>
    <t>流水による浸食等が原因と推定される深さ●●ｍmの洗堀が見られる。支持地盤の洗堀が進行すると下部工の沈下や傾斜が懸念される。水深が浅く目視で損傷の進行状況が確認可能であることから、追跡調査を行い、進展を確認する必要がある。</t>
  </si>
  <si>
    <t>248</t>
  </si>
  <si>
    <t>一般県道　勝山港線</t>
  </si>
  <si>
    <t>流水による浸食等が原因と推定される深さ●●ｍmの著しい洗堀が見られる。耐荷力の減少により下部工の沈下や傾斜が懸念される。橋梁構造の安全性の観点から、緊急対応を行う必要がある。</t>
  </si>
  <si>
    <t>249</t>
  </si>
  <si>
    <t>一般県道　船形港線</t>
  </si>
  <si>
    <t>250</t>
  </si>
  <si>
    <t>一般県道　館山港線</t>
  </si>
  <si>
    <t>251</t>
  </si>
  <si>
    <t>一般県道　千倉港線</t>
  </si>
  <si>
    <t>252</t>
  </si>
  <si>
    <t>一般県道　布良港線</t>
  </si>
  <si>
    <t>253</t>
  </si>
  <si>
    <t>一般県道　香取津之宮線</t>
  </si>
  <si>
    <t>254</t>
  </si>
  <si>
    <t>一般県道　銚子公園線</t>
  </si>
  <si>
    <t>255</t>
  </si>
  <si>
    <t>一般県道　富津公園線</t>
  </si>
  <si>
    <t>256</t>
  </si>
  <si>
    <t>一般県道　新舞子海岸線</t>
  </si>
  <si>
    <t>257</t>
  </si>
  <si>
    <t>一般県道　南安房公園線</t>
  </si>
  <si>
    <t>258</t>
  </si>
  <si>
    <t>一般県道　富山丸山線</t>
  </si>
  <si>
    <t>259</t>
  </si>
  <si>
    <t>一般県道　小見川停車場線</t>
  </si>
  <si>
    <t>260</t>
  </si>
  <si>
    <t>一般県道　谷原息栖東庄線</t>
  </si>
  <si>
    <t>265</t>
  </si>
  <si>
    <t>一般県道　小見川海上線</t>
  </si>
  <si>
    <t>266</t>
  </si>
  <si>
    <t>一般県道　旭笹川線</t>
  </si>
  <si>
    <t>267</t>
  </si>
  <si>
    <t>一般県道　下総橘停車場東城線</t>
  </si>
  <si>
    <t>268</t>
  </si>
  <si>
    <t>一般県道　北柏停車場線</t>
  </si>
  <si>
    <t>290</t>
  </si>
  <si>
    <t>一般県道　大里小池線</t>
  </si>
  <si>
    <t>269</t>
  </si>
  <si>
    <t>一般県道　大鷲木更津線</t>
  </si>
  <si>
    <t>270</t>
  </si>
  <si>
    <t>一般県道　木更津袖ケ浦線</t>
  </si>
  <si>
    <t>271</t>
  </si>
  <si>
    <t>一般県道　館山停車場線</t>
  </si>
  <si>
    <t>272</t>
  </si>
  <si>
    <t>一般県道　西江見停車場線</t>
  </si>
  <si>
    <t>273</t>
  </si>
  <si>
    <t>一般県道　上布施勝浦線</t>
  </si>
  <si>
    <t>274</t>
  </si>
  <si>
    <t>一般県道　松丸一宮線</t>
  </si>
  <si>
    <t>275</t>
  </si>
  <si>
    <t>一般県道　求名停車場線</t>
  </si>
  <si>
    <t>284</t>
  </si>
  <si>
    <t>一般県道　鶴舞牛久線</t>
  </si>
  <si>
    <t>285</t>
  </si>
  <si>
    <t>一般県道　内浦山公園線</t>
  </si>
  <si>
    <t>一般国道　125号</t>
  </si>
  <si>
    <t>286</t>
  </si>
  <si>
    <t>一般県道　愛宕山公園線</t>
  </si>
  <si>
    <t>355</t>
  </si>
  <si>
    <t>一般国道　355号</t>
  </si>
  <si>
    <t>287</t>
  </si>
  <si>
    <t>一般県道　袖ケ浦姉ケ崎停車場線</t>
  </si>
  <si>
    <t>292</t>
  </si>
  <si>
    <t>一般県道　犬成海士有木線</t>
  </si>
  <si>
    <t>293</t>
  </si>
  <si>
    <t>一般県道　茂原環状線</t>
  </si>
  <si>
    <t>一般県道　和田丸山館山線</t>
  </si>
  <si>
    <t>297</t>
  </si>
  <si>
    <t>一般県道　和田丸山線</t>
  </si>
  <si>
    <t>一般県道　絹郡線</t>
  </si>
  <si>
    <t>299</t>
  </si>
  <si>
    <t>一般県道　平和共興線</t>
  </si>
  <si>
    <t>300</t>
  </si>
  <si>
    <t>一般県道　上高根北袖線</t>
  </si>
  <si>
    <t>302</t>
  </si>
  <si>
    <t>一般県道　館山富浦線</t>
  </si>
  <si>
    <t>402</t>
  </si>
  <si>
    <t>一般県道　長生茂原自転車道線</t>
  </si>
  <si>
    <t>403</t>
  </si>
  <si>
    <t>一般県道　和田白浜館山自転車道線</t>
  </si>
  <si>
    <t>404</t>
  </si>
  <si>
    <t>一般県道　銚子小見川佐原自転車道線</t>
  </si>
  <si>
    <t>405</t>
  </si>
  <si>
    <t>一般県道　九十九里一宮大原自転車道線</t>
  </si>
  <si>
    <t>407</t>
  </si>
  <si>
    <t>一般県道　我孫子流山自転車道線</t>
  </si>
  <si>
    <t>一般県道　飯岡九十九里自転車道線</t>
  </si>
  <si>
    <t>一般国道　124号</t>
  </si>
  <si>
    <t>一般国道　127号</t>
  </si>
  <si>
    <t>一般国道　297号</t>
  </si>
  <si>
    <t>410</t>
  </si>
  <si>
    <t>一般国道　410号</t>
  </si>
  <si>
    <t>465</t>
  </si>
  <si>
    <t>一般国道　465号</t>
  </si>
  <si>
    <t>橋門構</t>
  </si>
  <si>
    <t>R,X</t>
  </si>
  <si>
    <t>S,R,X</t>
  </si>
  <si>
    <t>A,C</t>
  </si>
  <si>
    <t>A,X</t>
  </si>
  <si>
    <t>A,C,X</t>
  </si>
  <si>
    <t>S,V,X</t>
  </si>
  <si>
    <t>定期点検記録様式（その１）　橋梁の諸元と総合検査結果</t>
  </si>
  <si>
    <t>起点側</t>
  </si>
  <si>
    <t>緯度</t>
  </si>
  <si>
    <t>°</t>
  </si>
  <si>
    <t>′</t>
  </si>
  <si>
    <t>″</t>
  </si>
  <si>
    <t>終点側</t>
  </si>
  <si>
    <t>橋梁ID</t>
  </si>
  <si>
    <t>経度</t>
  </si>
  <si>
    <t>フリガナ</t>
  </si>
  <si>
    <t>路 線 名</t>
  </si>
  <si>
    <t>管　轄</t>
  </si>
  <si>
    <t>橋梁コード</t>
  </si>
  <si>
    <t>●●橋</t>
  </si>
  <si>
    <t>所 在 地</t>
  </si>
  <si>
    <t>自</t>
  </si>
  <si>
    <t>八千代市大磯</t>
  </si>
  <si>
    <t>距 離 標</t>
  </si>
  <si>
    <t>調書更新年月日</t>
  </si>
  <si>
    <t>至</t>
  </si>
  <si>
    <t>浦安市富士見</t>
  </si>
  <si>
    <t>現地確認年月日</t>
  </si>
  <si>
    <t>供用開始日</t>
  </si>
  <si>
    <t>橋長</t>
  </si>
  <si>
    <t>活荷重・等級</t>
  </si>
  <si>
    <t>TL-20</t>
  </si>
  <si>
    <t>一等橋</t>
  </si>
  <si>
    <t>適用示方書</t>
  </si>
  <si>
    <t>昭和53年　道路橋示方書</t>
  </si>
  <si>
    <t>交通条件</t>
  </si>
  <si>
    <t>調  査  年</t>
  </si>
  <si>
    <t>上部構造形式</t>
  </si>
  <si>
    <t>2径間連続RCT桁</t>
  </si>
  <si>
    <t>幅員</t>
  </si>
  <si>
    <t>全 　幅 　員</t>
  </si>
  <si>
    <t>地覆幅</t>
  </si>
  <si>
    <t>歩道幅</t>
  </si>
  <si>
    <t>車道幅・車線</t>
  </si>
  <si>
    <t>中央帯</t>
  </si>
  <si>
    <t>中央
分離帯</t>
  </si>
  <si>
    <t>交  通  量</t>
  </si>
  <si>
    <t>←歩道橋の場合は無記入</t>
  </si>
  <si>
    <t>有 効 幅 員</t>
  </si>
  <si>
    <t>昼間12時間</t>
  </si>
  <si>
    <t>下部構造形式</t>
  </si>
  <si>
    <t>逆T式橋台(A1橋台,A2橋台)
T型橋脚(P1橋脚)</t>
  </si>
  <si>
    <t>備考</t>
  </si>
  <si>
    <t>【近接条件等】</t>
  </si>
  <si>
    <t>大型混入率</t>
  </si>
  <si>
    <t>近接方法：</t>
  </si>
  <si>
    <t>橋梁点検車・高所作業車</t>
  </si>
  <si>
    <t>交通規制：</t>
  </si>
  <si>
    <t>片側交互通行</t>
  </si>
  <si>
    <t>第三者点検：</t>
  </si>
  <si>
    <t>無し</t>
  </si>
  <si>
    <t>基礎形式</t>
  </si>
  <si>
    <t>直接基礎(A1橋台,A2橋台)
杭基礎(P1橋脚)</t>
  </si>
  <si>
    <t>海岸線からの距離：約</t>
  </si>
  <si>
    <t>Km</t>
  </si>
  <si>
    <t>路下条件：</t>
  </si>
  <si>
    <t>荷 重 制 限</t>
  </si>
  <si>
    <t>【構造等の特記事項】</t>
  </si>
  <si>
    <t>特に無し</t>
  </si>
  <si>
    <t>　　総合検査結果</t>
  </si>
  <si>
    <t>健全度
（橋単位）</t>
  </si>
  <si>
    <t>橋梁点検員</t>
  </si>
  <si>
    <t>○○エンジニアリング株式会社　〇×△◇</t>
  </si>
  <si>
    <t>【上部工】
・損傷は見られなかった。(A判定)
【下部工】
・橋台[竪壁]に●●等が原因と推定される●●が見られる。予防保全の観点から、速やかに補修等を行う必要がある。（〇判定)
【支承部】
・（〇判定)
【橋面】
・（〇判定)</t>
  </si>
  <si>
    <t>＜補修の必要性＞</t>
  </si>
  <si>
    <t>主桁の○○は予防保全の観点から、速やかに補修等を行う必要がある。</t>
  </si>
  <si>
    <t>＜前回点検との比較＞</t>
  </si>
  <si>
    <t>○○のひびわれ幅に進行が見られる。</t>
  </si>
  <si>
    <t>＜健全度＞</t>
  </si>
  <si>
    <t>部材単位：主要部材⇒</t>
  </si>
  <si>
    <t>主要部材以外⇒</t>
  </si>
  <si>
    <t>橋単位⇒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</si>
</sst>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quot;(&quot;@&quot;)&quot;"/>
    <numFmt numFmtId="177" formatCode="0_);[Red]\(0\)"/>
    <numFmt numFmtId="178" formatCode="##&quot;°&quot;##&quot;′&quot;##&quot;″&quot;"/>
    <numFmt numFmtId="179" formatCode="#"/>
    <numFmt numFmtId="180" formatCode="0&quot;年&quot;"/>
    <numFmt numFmtId="181" formatCode="0.00&quot;m&quot;"/>
    <numFmt numFmtId="182" formatCode="0.00&quot; Km&quot;"/>
    <numFmt numFmtId="183" formatCode="0.0&quot;％&quot;"/>
    <numFmt numFmtId="184" formatCode="&quot;千葉県&quot;@"/>
    <numFmt numFmtId="185" formatCode="0&quot;台&quot;"/>
    <numFmt numFmtId="186" formatCode="0.00000"/>
    <numFmt numFmtId="187" formatCode="0.0"/>
    <numFmt numFmtId="188" formatCode="0.0&quot;t&quot;"/>
  </numFmts>
  <fonts count="20">
    <font>
      <sz val="11"/>
      <color theme="1"/>
      <name val="Yu Gothic"/>
      <family val="2"/>
      <scheme val="minor"/>
    </font>
    <font>
      <sz val="11"/>
      <color theme="1"/>
      <name val="Yu Gothic"/>
      <family val="3"/>
      <charset val="128"/>
      <scheme val="minor"/>
    </font>
    <font>
      <sz val="11"/>
      <color theme="1" tint="0.249977111117893"/>
      <name val="メイリオ"/>
      <family val="3"/>
      <charset val="128"/>
    </font>
    <font>
      <sz val="6"/>
      <name val="Yu Gothic"/>
      <family val="3"/>
      <charset val="128"/>
      <scheme val="minor"/>
    </font>
    <font>
      <b/>
      <sz val="11"/>
      <color theme="1" tint="0.249977111117893"/>
      <name val="メイリオ"/>
      <family val="3"/>
      <charset val="128"/>
    </font>
    <font>
      <sz val="11"/>
      <name val="メイリオ"/>
      <family val="3"/>
      <charset val="128"/>
    </font>
    <font>
      <sz val="9"/>
      <color theme="1"/>
      <name val="Yu Gothic"/>
      <family val="3"/>
      <charset val="128"/>
      <scheme val="minor"/>
    </font>
    <font>
      <sz val="9"/>
      <color theme="0" tint="-0.249977111117893"/>
      <name val="Yu Gothic"/>
      <family val="3"/>
      <charset val="128"/>
      <scheme val="minor"/>
    </font>
    <font>
      <sz val="10"/>
      <name val="ＭＳ Ｐゴシック"/>
      <family val="3"/>
      <charset val="128"/>
    </font>
    <font>
      <sz val="9"/>
      <name val="Yu Gothic"/>
      <family val="3"/>
      <charset val="128"/>
      <scheme val="minor"/>
    </font>
    <font>
      <sz val="9"/>
      <color theme="1"/>
      <name val="ＭＳ ゴシック"/>
      <family val="3"/>
      <charset val="128"/>
    </font>
    <font>
      <sz val="9"/>
      <color theme="1"/>
      <name val="ＭＳ Ｐゴシック"/>
      <family val="3"/>
      <charset val="128"/>
    </font>
    <font>
      <sz val="9"/>
      <color theme="0" tint="-0.249977111117893"/>
      <name val="ＭＳ Ｐゴシック"/>
      <family val="3"/>
      <charset val="128"/>
    </font>
    <font>
      <u/>
      <sz val="11"/>
      <color theme="10"/>
      <name val="Yu Gothic"/>
      <family val="3"/>
      <charset val="128"/>
      <scheme val="minor"/>
    </font>
    <font>
      <u/>
      <sz val="11"/>
      <color rgb="FF0066FF"/>
      <name val="Yu Gothic"/>
      <family val="3"/>
      <charset val="128"/>
      <scheme val="minor"/>
    </font>
    <font>
      <sz val="9"/>
      <name val="ＭＳ Ｐゴシック"/>
      <family val="3"/>
      <charset val="128"/>
    </font>
    <font>
      <sz val="9"/>
      <name val="ＭＳ ゴシック"/>
      <family val="3"/>
      <charset val="128"/>
    </font>
    <font>
      <sz val="11"/>
      <name val="ＭＳ Ｐゴシック"/>
      <family val="3"/>
      <charset val="128"/>
    </font>
    <font>
      <sz val="9"/>
      <color rgb="FFA3A3A3"/>
      <name val="ＭＳ Ｐゴシック"/>
      <family val="3"/>
      <charset val="128"/>
    </font>
    <font>
      <sz val="9"/>
      <color rgb="FFFF0000"/>
      <name val="Yu Gothic"/>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54">
    <border>
      <left/>
      <right/>
      <top/>
      <bottom/>
      <diagonal/>
    </border>
    <border>
      <left style="thin">
        <color theme="0" tint="-0.24994659260841701"/>
      </left>
      <right style="thin">
        <color theme="0" tint="-0.24994659260841701"/>
      </right>
      <top style="thin">
        <color theme="0" tint="-0.24994659260841701"/>
      </top>
      <bottom style="dotted">
        <color theme="0" tint="-0.24994659260841701"/>
      </bottom>
      <diagonal/>
    </border>
    <border>
      <left/>
      <right style="thin">
        <color theme="0" tint="-0.24994659260841701"/>
      </right>
      <top style="thin">
        <color theme="0" tint="-0.24994659260841701"/>
      </top>
      <bottom style="dotted">
        <color theme="0" tint="-0.24994659260841701"/>
      </bottom>
      <diagonal/>
    </border>
    <border>
      <left/>
      <right/>
      <top style="thin">
        <color theme="0" tint="-0.24994659260841701"/>
      </top>
      <bottom style="dotted">
        <color theme="0" tint="-0.24994659260841701"/>
      </bottom>
      <diagonal/>
    </border>
    <border>
      <left style="thin">
        <color theme="0" tint="-0.24994659260841701"/>
      </left>
      <right/>
      <top style="thin">
        <color theme="0" tint="-0.24994659260841701"/>
      </top>
      <bottom style="dotted">
        <color theme="0" tint="-0.24994659260841701"/>
      </bottom>
      <diagonal/>
    </border>
    <border>
      <left style="thin">
        <color theme="0" tint="-0.24994659260841701"/>
      </left>
      <right style="dotted">
        <color theme="0" tint="-0.24994659260841701"/>
      </right>
      <top style="thin">
        <color theme="0" tint="-0.24994659260841701"/>
      </top>
      <bottom style="dotted">
        <color theme="0" tint="-0.24994659260841701"/>
      </bottom>
      <diagonal/>
    </border>
    <border>
      <left/>
      <right style="dotted">
        <color theme="0" tint="-0.24994659260841701"/>
      </right>
      <top style="thin">
        <color theme="0" tint="-0.24994659260841701"/>
      </top>
      <bottom style="dotted">
        <color theme="0" tint="-0.24994659260841701"/>
      </bottom>
      <diagonal/>
    </border>
    <border>
      <left style="thin">
        <color theme="0" tint="-0.24994659260841701"/>
      </left>
      <right style="thin">
        <color theme="0" tint="-0.24994659260841701"/>
      </right>
      <top style="thin">
        <color theme="0" tint="-0.24994659260841701"/>
      </top>
      <bottom style="dashed">
        <color theme="0" tint="-0.24994659260841701"/>
      </bottom>
      <diagonal/>
    </border>
    <border>
      <left/>
      <right/>
      <top style="thin">
        <color theme="0" tint="-0.24994659260841701"/>
      </top>
      <bottom style="dashed">
        <color theme="0" tint="-0.24994659260841701"/>
      </bottom>
      <diagonal/>
    </border>
    <border>
      <left/>
      <right style="thin">
        <color theme="0" tint="-0.24994659260841701"/>
      </right>
      <top style="thin">
        <color theme="0" tint="-0.24994659260841701"/>
      </top>
      <bottom style="dashed">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dotted">
        <color theme="0" tint="-0.24994659260841701"/>
      </top>
      <bottom style="dotted">
        <color theme="0" tint="-0.24994659260841701"/>
      </bottom>
      <diagonal/>
    </border>
    <border>
      <left style="thin">
        <color theme="0" tint="-0.24994659260841701"/>
      </left>
      <right/>
      <top style="dotted">
        <color theme="0" tint="-0.24994659260841701"/>
      </top>
      <bottom style="dotted">
        <color theme="0" tint="-0.24994659260841701"/>
      </bottom>
      <diagonal/>
    </border>
    <border>
      <left style="thin">
        <color theme="0" tint="-0.24994659260841701"/>
      </left>
      <right style="thin">
        <color theme="0" tint="-0.24994659260841701"/>
      </right>
      <top/>
      <bottom style="dotted">
        <color theme="0" tint="-0.24994659260841701"/>
      </bottom>
      <diagonal/>
    </border>
    <border>
      <left/>
      <right/>
      <top style="dotted">
        <color theme="0" tint="-0.24994659260841701"/>
      </top>
      <bottom style="dotted">
        <color theme="0" tint="-0.24994659260841701"/>
      </bottom>
      <diagonal/>
    </border>
    <border>
      <left/>
      <right style="thin">
        <color theme="0" tint="-0.24994659260841701"/>
      </right>
      <top style="dotted">
        <color theme="0" tint="-0.24994659260841701"/>
      </top>
      <bottom style="dotted">
        <color theme="0" tint="-0.24994659260841701"/>
      </bottom>
      <diagonal/>
    </border>
    <border>
      <left style="thin">
        <color theme="0" tint="-0.24994659260841701"/>
      </left>
      <right/>
      <top/>
      <bottom style="dotted">
        <color theme="0" tint="-0.24994659260841701"/>
      </bottom>
      <diagonal/>
    </border>
    <border>
      <left style="thin">
        <color theme="0" tint="-0.24994659260841701"/>
      </left>
      <right style="dotted">
        <color theme="0" tint="-0.24994659260841701"/>
      </right>
      <top style="dotted">
        <color theme="0" tint="-0.24994659260841701"/>
      </top>
      <bottom style="dotted">
        <color theme="0" tint="-0.24994659260841701"/>
      </bottom>
      <diagonal/>
    </border>
    <border>
      <left style="dotted">
        <color theme="0" tint="-0.24994659260841701"/>
      </left>
      <right/>
      <top style="dotted">
        <color theme="0" tint="-0.24994659260841701"/>
      </top>
      <bottom style="dotted">
        <color theme="0" tint="-0.24994659260841701"/>
      </bottom>
      <diagonal/>
    </border>
    <border>
      <left style="dotted">
        <color theme="0" tint="-0.24994659260841701"/>
      </left>
      <right style="thin">
        <color theme="0" tint="-0.24994659260841701"/>
      </right>
      <top style="dotted">
        <color theme="0" tint="-0.24994659260841701"/>
      </top>
      <bottom style="dotted">
        <color theme="0" tint="-0.24994659260841701"/>
      </bottom>
      <diagonal/>
    </border>
    <border>
      <left style="thin">
        <color theme="0" tint="-0.24994659260841701"/>
      </left>
      <right style="thin">
        <color theme="0" tint="-0.24994659260841701"/>
      </right>
      <top style="dashed">
        <color theme="0" tint="-0.24994659260841701"/>
      </top>
      <bottom style="dashed">
        <color theme="0" tint="-0.24994659260841701"/>
      </bottom>
      <diagonal/>
    </border>
    <border>
      <left/>
      <right/>
      <top style="dashed">
        <color theme="0" tint="-0.24994659260841701"/>
      </top>
      <bottom style="dashed">
        <color theme="0" tint="-0.24994659260841701"/>
      </bottom>
      <diagonal/>
    </border>
    <border>
      <left/>
      <right style="thin">
        <color theme="0" tint="-0.24994659260841701"/>
      </right>
      <top style="dashed">
        <color theme="0" tint="-0.24994659260841701"/>
      </top>
      <bottom style="dashed">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dashed">
        <color theme="0" tint="-0.24994659260841701"/>
      </top>
      <bottom style="dotted">
        <color theme="0" tint="-0.24994659260841701"/>
      </bottom>
      <diagonal/>
    </border>
    <border>
      <left style="thin">
        <color theme="0" tint="-0.24994659260841701"/>
      </left>
      <right style="thin">
        <color theme="0" tint="-0.24994659260841701"/>
      </right>
      <top/>
      <bottom style="dashed">
        <color theme="0" tint="-0.24994659260841701"/>
      </bottom>
      <diagonal/>
    </border>
    <border>
      <left style="thin">
        <color theme="0" tint="-0.24994659260841701"/>
      </left>
      <right/>
      <top style="dashed">
        <color theme="0" tint="-0.24994659260841701"/>
      </top>
      <bottom style="dashed">
        <color theme="0" tint="-0.24994659260841701"/>
      </bottom>
      <diagonal/>
    </border>
    <border>
      <left style="thin">
        <color theme="0" tint="-0.24994659260841701"/>
      </left>
      <right style="thin">
        <color theme="0" tint="-0.24994659260841701"/>
      </right>
      <top style="dashed">
        <color theme="0" tint="-0.24994659260841701"/>
      </top>
      <bottom style="thin">
        <color theme="0" tint="-0.24994659260841701"/>
      </bottom>
      <diagonal/>
    </border>
    <border>
      <left style="thin">
        <color theme="0" tint="-0.24994659260841701"/>
      </left>
      <right style="thin">
        <color theme="0" tint="-0.24994659260841701"/>
      </right>
      <top style="dotted">
        <color theme="0" tint="-0.24994659260841701"/>
      </top>
      <bottom/>
      <diagonal/>
    </border>
    <border>
      <left style="thin">
        <color theme="0" tint="-0.24994659260841701"/>
      </left>
      <right style="thin">
        <color theme="0" tint="-0.24994659260841701"/>
      </right>
      <top style="hair">
        <color theme="0" tint="-0.24994659260841701"/>
      </top>
      <bottom style="thin">
        <color theme="0" tint="-0.24994659260841701"/>
      </bottom>
      <diagonal/>
    </border>
    <border>
      <left style="thin">
        <color theme="0" tint="-0.24994659260841701"/>
      </left>
      <right/>
      <top style="dotted">
        <color theme="0" tint="-0.24994659260841701"/>
      </top>
      <bottom style="thin">
        <color theme="0" tint="-0.24994659260841701"/>
      </bottom>
      <diagonal/>
    </border>
    <border>
      <left style="thin">
        <color theme="0" tint="-0.24994659260841701"/>
      </left>
      <right style="thin">
        <color theme="0" tint="-0.24994659260841701"/>
      </right>
      <top style="dotted">
        <color theme="0" tint="-0.24994659260841701"/>
      </top>
      <bottom style="thin">
        <color theme="0" tint="-0.24994659260841701"/>
      </bottom>
      <diagonal/>
    </border>
    <border>
      <left style="thin">
        <color theme="0" tint="-0.24994659260841701"/>
      </left>
      <right style="thin">
        <color theme="0" tint="-0.24994659260841701"/>
      </right>
      <top style="hair">
        <color theme="0" tint="-0.24994659260841701"/>
      </top>
      <bottom style="hair">
        <color theme="0" tint="-0.24994659260841701"/>
      </bottom>
      <diagonal/>
    </border>
    <border>
      <left style="thin">
        <color theme="0" tint="-0.24994659260841701"/>
      </left>
      <right/>
      <top style="dashed">
        <color theme="0" tint="-0.24994659260841701"/>
      </top>
      <bottom style="thin">
        <color theme="0" tint="-0.24994659260841701"/>
      </bottom>
      <diagonal/>
    </border>
    <border>
      <left/>
      <right style="thin">
        <color theme="0" tint="-0.24994659260841701"/>
      </right>
      <top style="dotted">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dotted">
        <color theme="0" tint="-0.24994659260841701"/>
      </top>
      <bottom style="dashed">
        <color theme="0" tint="-0.2499465926084170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4">
    <xf numFmtId="0" fontId="0" fillId="0" borderId="0"/>
    <xf numFmtId="0" fontId="1" fillId="0" borderId="0">
      <alignment vertical="center"/>
    </xf>
    <xf numFmtId="0" fontId="13" fillId="0" borderId="0">
      <alignment vertical="center"/>
    </xf>
    <xf numFmtId="1" fontId="17" fillId="0" borderId="0"/>
  </cellStyleXfs>
  <cellXfs count="195">
    <xf numFmtId="0" fontId="0" fillId="0" borderId="0" xfId="0"/>
    <xf numFmtId="0" fontId="2" fillId="2" borderId="0" xfId="1" applyFont="1" applyFill="1">
      <alignment vertical="center"/>
    </xf>
    <xf numFmtId="0" fontId="2" fillId="2" borderId="0" xfId="1" applyFont="1" applyFill="1" applyAlignment="1">
      <alignment horizontal="center" vertical="center"/>
    </xf>
    <xf numFmtId="0" fontId="4" fillId="2" borderId="0" xfId="1" applyFont="1" applyFill="1" applyAlignment="1">
      <alignment horizontal="left" vertical="center"/>
    </xf>
    <xf numFmtId="0" fontId="4" fillId="2" borderId="0" xfId="1" applyFont="1" applyFill="1" applyAlignment="1">
      <alignment horizontal="center" vertical="center"/>
    </xf>
    <xf numFmtId="0" fontId="4" fillId="2" borderId="0" xfId="1" applyFont="1" applyFill="1">
      <alignment vertical="center"/>
    </xf>
    <xf numFmtId="0" fontId="2" fillId="3" borderId="12" xfId="1" applyFont="1" applyFill="1" applyBorder="1" applyAlignment="1">
      <alignment horizontal="center" vertical="center"/>
    </xf>
    <xf numFmtId="0" fontId="2" fillId="3" borderId="13" xfId="1" applyFont="1" applyFill="1" applyBorder="1" applyAlignment="1">
      <alignment horizontal="center" vertical="center"/>
    </xf>
    <xf numFmtId="0" fontId="2" fillId="3" borderId="12" xfId="1" applyFont="1" applyFill="1" applyBorder="1" applyAlignment="1">
      <alignment horizontal="center" vertical="center" shrinkToFit="1"/>
    </xf>
    <xf numFmtId="0" fontId="2" fillId="3" borderId="18" xfId="1" applyFont="1" applyFill="1" applyBorder="1" applyAlignment="1">
      <alignment horizontal="center" vertical="center"/>
    </xf>
    <xf numFmtId="0" fontId="2" fillId="3" borderId="19" xfId="1" applyFont="1" applyFill="1" applyBorder="1" applyAlignment="1">
      <alignment horizontal="center" vertical="center"/>
    </xf>
    <xf numFmtId="0" fontId="2" fillId="3" borderId="20" xfId="1" applyFont="1" applyFill="1" applyBorder="1" applyAlignment="1">
      <alignment horizontal="center" vertical="center"/>
    </xf>
    <xf numFmtId="0" fontId="2" fillId="3" borderId="14" xfId="1" applyFont="1" applyFill="1" applyBorder="1" applyAlignment="1">
      <alignment horizontal="center" vertical="center"/>
    </xf>
    <xf numFmtId="0" fontId="2" fillId="3" borderId="17" xfId="1" applyFont="1" applyFill="1" applyBorder="1" applyAlignment="1">
      <alignment horizontal="center" vertical="center"/>
    </xf>
    <xf numFmtId="0" fontId="2" fillId="3" borderId="21" xfId="1" applyFont="1" applyFill="1" applyBorder="1" applyAlignment="1">
      <alignment horizontal="center" vertical="center"/>
    </xf>
    <xf numFmtId="0" fontId="2" fillId="3" borderId="16" xfId="1" applyFont="1" applyFill="1" applyBorder="1" applyAlignment="1">
      <alignment horizontal="center" vertical="center"/>
    </xf>
    <xf numFmtId="0" fontId="2" fillId="0" borderId="12" xfId="1" applyFont="1" applyBorder="1" applyAlignment="1">
      <alignment horizontal="center" vertical="center"/>
    </xf>
    <xf numFmtId="0" fontId="2" fillId="2" borderId="13" xfId="1" applyFont="1" applyFill="1" applyBorder="1" applyAlignment="1">
      <alignment horizontal="center" vertical="center"/>
    </xf>
    <xf numFmtId="0" fontId="2" fillId="2" borderId="12" xfId="1" applyFont="1" applyFill="1" applyBorder="1" applyAlignment="1">
      <alignment horizontal="center" vertical="center"/>
    </xf>
    <xf numFmtId="0" fontId="2" fillId="0" borderId="12" xfId="1" applyFont="1" applyBorder="1" applyAlignment="1">
      <alignment vertical="center" shrinkToFit="1"/>
    </xf>
    <xf numFmtId="0" fontId="2" fillId="0" borderId="13" xfId="1" applyFont="1" applyBorder="1" applyAlignment="1">
      <alignment vertical="center" shrinkToFit="1"/>
    </xf>
    <xf numFmtId="0" fontId="2" fillId="2" borderId="12" xfId="1" applyFont="1" applyFill="1" applyBorder="1">
      <alignment vertical="center"/>
    </xf>
    <xf numFmtId="0" fontId="2" fillId="0" borderId="13" xfId="1" applyFont="1" applyBorder="1">
      <alignment vertical="center"/>
    </xf>
    <xf numFmtId="176" fontId="2" fillId="2" borderId="12" xfId="1" applyNumberFormat="1" applyFont="1" applyFill="1" applyBorder="1" applyAlignment="1">
      <alignment horizontal="center" vertical="center"/>
    </xf>
    <xf numFmtId="0" fontId="2" fillId="2" borderId="14" xfId="1" applyFont="1" applyFill="1" applyBorder="1" applyAlignment="1">
      <alignment horizontal="center" vertical="center"/>
    </xf>
    <xf numFmtId="177" fontId="2" fillId="2" borderId="17" xfId="1" applyNumberFormat="1" applyFont="1" applyFill="1" applyBorder="1" applyAlignment="1">
      <alignment horizontal="center" vertical="center"/>
    </xf>
    <xf numFmtId="176" fontId="2" fillId="2" borderId="13" xfId="1" applyNumberFormat="1" applyFont="1" applyFill="1" applyBorder="1" applyAlignment="1">
      <alignment horizontal="center" vertical="center"/>
    </xf>
    <xf numFmtId="0" fontId="2" fillId="2" borderId="26" xfId="1" applyFont="1" applyFill="1" applyBorder="1" applyAlignment="1">
      <alignment horizontal="center" vertical="center"/>
    </xf>
    <xf numFmtId="0" fontId="2" fillId="2" borderId="16" xfId="1" applyFont="1" applyFill="1" applyBorder="1" applyAlignment="1">
      <alignment horizontal="center" vertical="center"/>
    </xf>
    <xf numFmtId="0" fontId="2" fillId="0" borderId="27" xfId="1" applyFont="1" applyBorder="1" applyAlignment="1">
      <alignment horizontal="center" vertical="center"/>
    </xf>
    <xf numFmtId="0" fontId="2" fillId="0" borderId="14" xfId="1" applyFont="1" applyBorder="1" applyAlignment="1">
      <alignment horizontal="center" vertical="center"/>
    </xf>
    <xf numFmtId="0" fontId="2" fillId="2" borderId="28" xfId="1" applyFont="1" applyFill="1" applyBorder="1" applyAlignment="1">
      <alignment horizontal="center" vertical="center"/>
    </xf>
    <xf numFmtId="0" fontId="2" fillId="2" borderId="1" xfId="1" applyFont="1" applyFill="1" applyBorder="1">
      <alignment vertical="center"/>
    </xf>
    <xf numFmtId="0" fontId="2" fillId="2" borderId="16" xfId="1" applyFont="1" applyFill="1" applyBorder="1">
      <alignment vertical="center"/>
    </xf>
    <xf numFmtId="0" fontId="2" fillId="0" borderId="29" xfId="1" applyFont="1" applyBorder="1" applyAlignment="1">
      <alignment horizontal="center" vertical="center"/>
    </xf>
    <xf numFmtId="0" fontId="2" fillId="2" borderId="30" xfId="1" applyFont="1" applyFill="1" applyBorder="1" applyAlignment="1">
      <alignment horizontal="center" vertical="center"/>
    </xf>
    <xf numFmtId="0" fontId="2" fillId="2" borderId="31" xfId="1" applyFont="1" applyFill="1" applyBorder="1" applyAlignment="1">
      <alignment horizontal="center" vertical="center"/>
    </xf>
    <xf numFmtId="0" fontId="2" fillId="2" borderId="12" xfId="1" quotePrefix="1" applyFont="1" applyFill="1" applyBorder="1" applyAlignment="1">
      <alignment horizontal="center" vertical="center"/>
    </xf>
    <xf numFmtId="177" fontId="2" fillId="2" borderId="32" xfId="1" applyNumberFormat="1" applyFont="1" applyFill="1" applyBorder="1" applyAlignment="1">
      <alignment horizontal="center" vertical="center"/>
    </xf>
    <xf numFmtId="0" fontId="2" fillId="2" borderId="33" xfId="1" applyFont="1" applyFill="1" applyBorder="1" applyAlignment="1">
      <alignment horizontal="center" vertical="center"/>
    </xf>
    <xf numFmtId="0" fontId="2" fillId="0" borderId="33" xfId="1" applyFont="1" applyBorder="1" applyAlignment="1">
      <alignment horizontal="center" vertical="center"/>
    </xf>
    <xf numFmtId="0" fontId="2" fillId="2" borderId="34" xfId="1" applyFont="1" applyFill="1" applyBorder="1" applyAlignment="1">
      <alignment horizontal="center" vertical="center"/>
    </xf>
    <xf numFmtId="0" fontId="2" fillId="2" borderId="35" xfId="1" applyFont="1" applyFill="1" applyBorder="1" applyAlignment="1">
      <alignment horizontal="center" vertical="center"/>
    </xf>
    <xf numFmtId="0" fontId="2" fillId="2" borderId="32" xfId="1" applyFont="1" applyFill="1" applyBorder="1" applyAlignment="1">
      <alignment horizontal="center" vertical="center"/>
    </xf>
    <xf numFmtId="0" fontId="2" fillId="2" borderId="36" xfId="1" applyFont="1" applyFill="1" applyBorder="1" applyAlignment="1">
      <alignment horizontal="center" vertical="center"/>
    </xf>
    <xf numFmtId="0" fontId="2" fillId="0" borderId="0" xfId="1" applyFont="1">
      <alignment vertical="center"/>
    </xf>
    <xf numFmtId="177" fontId="2" fillId="2" borderId="33" xfId="1" applyNumberFormat="1" applyFont="1" applyFill="1" applyBorder="1" applyAlignment="1">
      <alignment horizontal="center" vertical="center"/>
    </xf>
    <xf numFmtId="0" fontId="1" fillId="0" borderId="0" xfId="1">
      <alignment vertical="center"/>
    </xf>
    <xf numFmtId="0" fontId="2" fillId="2" borderId="36" xfId="1" applyFont="1" applyFill="1" applyBorder="1">
      <alignment vertical="center"/>
    </xf>
    <xf numFmtId="0" fontId="2" fillId="0" borderId="13" xfId="1" applyFont="1" applyBorder="1" applyAlignment="1">
      <alignment vertical="center" wrapText="1"/>
    </xf>
    <xf numFmtId="0" fontId="5" fillId="0" borderId="12" xfId="1" applyFont="1" applyBorder="1" applyAlignment="1">
      <alignment horizontal="center" vertical="center"/>
    </xf>
    <xf numFmtId="0" fontId="2" fillId="2" borderId="37" xfId="1" applyFont="1" applyFill="1" applyBorder="1" applyAlignment="1">
      <alignment horizontal="center" vertical="center"/>
    </xf>
    <xf numFmtId="0" fontId="2" fillId="2" borderId="33" xfId="1" applyFont="1" applyFill="1" applyBorder="1">
      <alignment vertical="center"/>
    </xf>
    <xf numFmtId="0" fontId="2" fillId="0" borderId="32" xfId="1" applyFont="1" applyBorder="1">
      <alignment vertical="center"/>
    </xf>
    <xf numFmtId="0" fontId="2" fillId="0" borderId="30" xfId="1" applyFont="1" applyBorder="1" applyAlignment="1">
      <alignment horizontal="center" vertical="center"/>
    </xf>
    <xf numFmtId="0" fontId="2" fillId="0" borderId="30" xfId="1" applyFont="1" applyBorder="1" applyAlignment="1">
      <alignment vertical="center" shrinkToFit="1"/>
    </xf>
    <xf numFmtId="0" fontId="2" fillId="2" borderId="12" xfId="1" applyFont="1" applyFill="1" applyBorder="1" applyAlignment="1">
      <alignment vertical="center" shrinkToFit="1"/>
    </xf>
    <xf numFmtId="0" fontId="2" fillId="2" borderId="0" xfId="1" applyFont="1" applyFill="1" applyAlignment="1">
      <alignment vertical="center" wrapText="1"/>
    </xf>
    <xf numFmtId="0" fontId="2" fillId="0" borderId="33" xfId="1" applyFont="1" applyBorder="1" applyAlignment="1">
      <alignment vertical="center" shrinkToFit="1"/>
    </xf>
    <xf numFmtId="0" fontId="2" fillId="2" borderId="33" xfId="1" applyFont="1" applyFill="1" applyBorder="1" applyAlignment="1">
      <alignment vertical="center" shrinkToFit="1"/>
    </xf>
    <xf numFmtId="176" fontId="2" fillId="0" borderId="12" xfId="1" applyNumberFormat="1" applyFont="1" applyBorder="1" applyAlignment="1">
      <alignment horizontal="center" vertical="center"/>
    </xf>
    <xf numFmtId="0" fontId="2" fillId="2" borderId="38" xfId="1" applyFont="1" applyFill="1" applyBorder="1" applyAlignment="1">
      <alignment horizontal="center" vertical="center"/>
    </xf>
    <xf numFmtId="0" fontId="2" fillId="2" borderId="21" xfId="1" applyFont="1" applyFill="1" applyBorder="1" applyAlignment="1">
      <alignment horizontal="center" vertical="center"/>
    </xf>
    <xf numFmtId="176" fontId="2" fillId="2" borderId="21" xfId="1" applyNumberFormat="1" applyFont="1" applyFill="1" applyBorder="1" applyAlignment="1">
      <alignment horizontal="center" vertical="center"/>
    </xf>
    <xf numFmtId="176" fontId="2" fillId="2" borderId="26" xfId="1" applyNumberFormat="1" applyFont="1" applyFill="1" applyBorder="1" applyAlignment="1">
      <alignment horizontal="center" vertical="center"/>
    </xf>
    <xf numFmtId="176" fontId="2" fillId="2" borderId="33" xfId="1" applyNumberFormat="1" applyFont="1" applyFill="1" applyBorder="1" applyAlignment="1">
      <alignment horizontal="center" vertical="center"/>
    </xf>
    <xf numFmtId="176" fontId="2" fillId="2" borderId="32" xfId="1" applyNumberFormat="1" applyFont="1" applyFill="1" applyBorder="1" applyAlignment="1">
      <alignment horizontal="center" vertical="center"/>
    </xf>
    <xf numFmtId="0" fontId="2" fillId="0" borderId="12" xfId="1" applyFont="1" applyBorder="1">
      <alignment vertical="center"/>
    </xf>
    <xf numFmtId="0" fontId="6" fillId="0" borderId="0" xfId="1" applyFont="1">
      <alignment vertical="center"/>
    </xf>
    <xf numFmtId="0" fontId="7" fillId="0" borderId="0" xfId="1" applyFont="1">
      <alignment vertical="center"/>
    </xf>
    <xf numFmtId="178" fontId="10" fillId="0" borderId="46" xfId="1" applyNumberFormat="1" applyFont="1" applyBorder="1" applyAlignment="1">
      <alignment vertical="center" shrinkToFit="1"/>
    </xf>
    <xf numFmtId="0" fontId="10" fillId="4" borderId="46" xfId="1" applyFont="1" applyFill="1" applyBorder="1" applyAlignment="1">
      <alignment horizontal="right" vertical="center" shrinkToFit="1"/>
    </xf>
    <xf numFmtId="1" fontId="10" fillId="4" borderId="46" xfId="1" applyNumberFormat="1" applyFont="1" applyFill="1" applyBorder="1" applyAlignment="1">
      <alignment horizontal="right" vertical="center" shrinkToFit="1"/>
    </xf>
    <xf numFmtId="178" fontId="10" fillId="0" borderId="44" xfId="1" applyNumberFormat="1" applyFont="1" applyBorder="1" applyAlignment="1">
      <alignment vertical="center" shrinkToFit="1"/>
    </xf>
    <xf numFmtId="0" fontId="10" fillId="0" borderId="46" xfId="1" applyFont="1" applyBorder="1" applyAlignment="1">
      <alignment horizontal="right" vertical="center" shrinkToFit="1"/>
    </xf>
    <xf numFmtId="0" fontId="11" fillId="0" borderId="0" xfId="1" applyFont="1">
      <alignment vertical="center"/>
    </xf>
    <xf numFmtId="0" fontId="12" fillId="0" borderId="0" xfId="1" applyFont="1">
      <alignment vertical="center"/>
    </xf>
    <xf numFmtId="0" fontId="14" fillId="0" borderId="0" xfId="2" applyFont="1">
      <alignment vertical="center"/>
    </xf>
    <xf numFmtId="0" fontId="15" fillId="0" borderId="0" xfId="1" applyFont="1">
      <alignment vertical="center"/>
    </xf>
    <xf numFmtId="179" fontId="12" fillId="0" borderId="0" xfId="1" applyNumberFormat="1" applyFont="1" applyAlignment="1">
      <alignment horizontal="left" vertical="center"/>
    </xf>
    <xf numFmtId="1" fontId="17" fillId="0" borderId="0" xfId="3"/>
    <xf numFmtId="179" fontId="14" fillId="0" borderId="0" xfId="2" applyNumberFormat="1" applyFont="1">
      <alignment vertical="center"/>
    </xf>
    <xf numFmtId="0" fontId="10" fillId="4" borderId="39" xfId="1" applyFont="1" applyFill="1" applyBorder="1" applyAlignment="1">
      <alignment horizontal="center" vertical="center" shrinkToFit="1"/>
    </xf>
    <xf numFmtId="0" fontId="12" fillId="0" borderId="0" xfId="1" applyFont="1" applyAlignment="1">
      <alignment horizontal="left" vertical="center"/>
    </xf>
    <xf numFmtId="180" fontId="11" fillId="0" borderId="0" xfId="1" applyNumberFormat="1" applyFont="1">
      <alignment vertical="center"/>
    </xf>
    <xf numFmtId="0" fontId="6" fillId="0" borderId="40" xfId="1" applyFont="1" applyBorder="1">
      <alignment vertical="center"/>
    </xf>
    <xf numFmtId="0" fontId="6" fillId="0" borderId="41" xfId="1" applyFont="1" applyBorder="1">
      <alignment vertical="center"/>
    </xf>
    <xf numFmtId="0" fontId="6" fillId="0" borderId="52" xfId="1" applyFont="1" applyBorder="1">
      <alignment vertical="center"/>
    </xf>
    <xf numFmtId="0" fontId="6" fillId="0" borderId="43" xfId="1" applyFont="1" applyBorder="1">
      <alignment vertical="center"/>
    </xf>
    <xf numFmtId="0" fontId="7" fillId="0" borderId="0" xfId="1" applyFont="1" applyAlignment="1">
      <alignment horizontal="left" vertical="center"/>
    </xf>
    <xf numFmtId="0" fontId="6" fillId="0" borderId="52" xfId="1" applyFont="1" applyBorder="1" applyAlignment="1">
      <alignment horizontal="left" vertical="center"/>
    </xf>
    <xf numFmtId="0" fontId="6" fillId="0" borderId="0" xfId="1" applyFont="1" applyAlignment="1">
      <alignment horizontal="left" vertical="center"/>
    </xf>
    <xf numFmtId="179" fontId="6" fillId="0" borderId="0" xfId="1" applyNumberFormat="1" applyFont="1" applyAlignment="1">
      <alignment horizontal="left" vertical="center"/>
    </xf>
    <xf numFmtId="0" fontId="6" fillId="0" borderId="43" xfId="1" applyFont="1" applyBorder="1" applyAlignment="1">
      <alignment horizontal="left" vertical="center"/>
    </xf>
    <xf numFmtId="0" fontId="18" fillId="0" borderId="0" xfId="1" applyFont="1" applyAlignment="1">
      <alignment horizontal="left" vertical="center" wrapText="1"/>
    </xf>
    <xf numFmtId="0" fontId="6" fillId="0" borderId="0" xfId="1" applyFont="1" applyAlignment="1">
      <alignment horizontal="center" vertical="center"/>
    </xf>
    <xf numFmtId="0" fontId="19" fillId="0" borderId="0" xfId="1" applyFont="1" applyAlignment="1">
      <alignment vertical="center" wrapText="1"/>
    </xf>
    <xf numFmtId="0" fontId="7" fillId="0" borderId="0" xfId="1" applyFont="1" applyAlignment="1">
      <alignment vertical="center" wrapText="1"/>
    </xf>
    <xf numFmtId="0" fontId="6" fillId="0" borderId="48" xfId="1" applyFont="1" applyBorder="1" applyAlignment="1">
      <alignment horizontal="center" vertical="center"/>
    </xf>
    <xf numFmtId="0" fontId="2" fillId="3" borderId="12" xfId="1" applyFont="1" applyFill="1" applyBorder="1" applyAlignment="1">
      <alignment horizontal="center" vertical="center"/>
    </xf>
    <xf numFmtId="0" fontId="0" fillId="0" borderId="15" xfId="0" applyBorder="1"/>
    <xf numFmtId="0" fontId="0" fillId="0" borderId="16" xfId="0" applyBorder="1"/>
    <xf numFmtId="0" fontId="2" fillId="3" borderId="7" xfId="1" applyFont="1" applyFill="1" applyBorder="1" applyAlignment="1">
      <alignment horizontal="center" vertical="center"/>
    </xf>
    <xf numFmtId="0" fontId="0" fillId="0" borderId="8" xfId="0" applyBorder="1"/>
    <xf numFmtId="0" fontId="0" fillId="0" borderId="9" xfId="0" applyBorder="1"/>
    <xf numFmtId="0" fontId="2" fillId="3" borderId="1" xfId="1" applyFont="1" applyFill="1" applyBorder="1" applyAlignment="1">
      <alignment horizontal="center" vertical="center"/>
    </xf>
    <xf numFmtId="0" fontId="0" fillId="0" borderId="2" xfId="0" applyBorder="1"/>
    <xf numFmtId="0" fontId="2" fillId="3" borderId="4" xfId="1" applyFont="1" applyFill="1" applyBorder="1" applyAlignment="1">
      <alignment horizontal="center" vertical="center"/>
    </xf>
    <xf numFmtId="0" fontId="0" fillId="0" borderId="3" xfId="0" applyBorder="1"/>
    <xf numFmtId="0" fontId="2" fillId="3" borderId="10" xfId="1" applyFont="1" applyFill="1" applyBorder="1" applyAlignment="1">
      <alignment horizontal="center" vertical="center"/>
    </xf>
    <xf numFmtId="0" fontId="0" fillId="0" borderId="11" xfId="0" applyBorder="1"/>
    <xf numFmtId="0" fontId="0" fillId="0" borderId="24" xfId="0" applyBorder="1"/>
    <xf numFmtId="0" fontId="0" fillId="0" borderId="25" xfId="0" applyBorder="1"/>
    <xf numFmtId="0" fontId="0" fillId="0" borderId="14" xfId="0" applyBorder="1"/>
    <xf numFmtId="0" fontId="2" fillId="3" borderId="5" xfId="1" applyFont="1" applyFill="1" applyBorder="1" applyAlignment="1">
      <alignment horizontal="center" vertical="center"/>
    </xf>
    <xf numFmtId="0" fontId="0" fillId="0" borderId="6" xfId="0" applyBorder="1"/>
    <xf numFmtId="0" fontId="2" fillId="3" borderId="21" xfId="1" applyFont="1" applyFill="1" applyBorder="1" applyAlignment="1">
      <alignment horizontal="center" vertical="center"/>
    </xf>
    <xf numFmtId="0" fontId="0" fillId="0" borderId="22" xfId="0" applyBorder="1"/>
    <xf numFmtId="0" fontId="0" fillId="0" borderId="23" xfId="0" applyBorder="1"/>
    <xf numFmtId="0" fontId="0" fillId="0" borderId="17" xfId="0" applyBorder="1"/>
    <xf numFmtId="181" fontId="10" fillId="4" borderId="39" xfId="1" applyNumberFormat="1" applyFont="1" applyFill="1" applyBorder="1" applyAlignment="1">
      <alignment horizontal="center" vertical="center" shrinkToFit="1"/>
    </xf>
    <xf numFmtId="0" fontId="0" fillId="0" borderId="46" xfId="0" applyBorder="1"/>
    <xf numFmtId="0" fontId="0" fillId="0" borderId="44" xfId="0" applyBorder="1"/>
    <xf numFmtId="182" fontId="10" fillId="0" borderId="39" xfId="1" applyNumberFormat="1" applyFont="1" applyBorder="1" applyAlignment="1">
      <alignment horizontal="center" vertical="center"/>
    </xf>
    <xf numFmtId="0" fontId="6" fillId="0" borderId="39" xfId="1" applyFont="1" applyBorder="1" applyAlignment="1">
      <alignment horizontal="center" vertical="center"/>
    </xf>
    <xf numFmtId="0" fontId="0" fillId="0" borderId="40" xfId="0" applyBorder="1"/>
    <xf numFmtId="0" fontId="0" fillId="0" borderId="41" xfId="0" applyBorder="1"/>
    <xf numFmtId="0" fontId="0" fillId="0" borderId="47" xfId="0" applyBorder="1"/>
    <xf numFmtId="0" fontId="0" fillId="0" borderId="48" xfId="0" applyBorder="1"/>
    <xf numFmtId="0" fontId="0" fillId="0" borderId="49" xfId="0" applyBorder="1"/>
    <xf numFmtId="0" fontId="10" fillId="0" borderId="49" xfId="1" applyFont="1" applyBorder="1" applyAlignment="1">
      <alignment vertical="center" wrapText="1" shrinkToFit="1"/>
    </xf>
    <xf numFmtId="0" fontId="10" fillId="4" borderId="45" xfId="1" applyFont="1" applyFill="1" applyBorder="1" applyAlignment="1">
      <alignment horizontal="right" vertical="center"/>
    </xf>
    <xf numFmtId="0" fontId="11" fillId="0" borderId="39" xfId="1" applyFont="1" applyBorder="1" applyAlignment="1">
      <alignment horizontal="center" vertical="center"/>
    </xf>
    <xf numFmtId="0" fontId="0" fillId="0" borderId="52" xfId="0" applyBorder="1"/>
    <xf numFmtId="0" fontId="11" fillId="0" borderId="0" xfId="1" applyFont="1">
      <alignment vertical="center"/>
    </xf>
    <xf numFmtId="0" fontId="0" fillId="0" borderId="43" xfId="0" applyBorder="1"/>
    <xf numFmtId="0" fontId="11" fillId="0" borderId="39" xfId="1" applyFont="1" applyBorder="1" applyAlignment="1">
      <alignment horizontal="center" vertical="center" shrinkToFit="1"/>
    </xf>
    <xf numFmtId="180" fontId="10" fillId="0" borderId="39" xfId="1" applyNumberFormat="1" applyFont="1" applyBorder="1" applyAlignment="1">
      <alignment horizontal="center" vertical="center" shrinkToFit="1"/>
    </xf>
    <xf numFmtId="0" fontId="10" fillId="4" borderId="0" xfId="1" applyFont="1" applyFill="1" applyAlignment="1">
      <alignment horizontal="left" vertical="center" shrinkToFit="1"/>
    </xf>
    <xf numFmtId="0" fontId="10" fillId="0" borderId="39" xfId="1" applyFont="1" applyBorder="1" applyAlignment="1">
      <alignment horizontal="center" vertical="center" shrinkToFit="1"/>
    </xf>
    <xf numFmtId="0" fontId="10" fillId="0" borderId="45" xfId="1" applyFont="1" applyBorder="1" applyAlignment="1">
      <alignment horizontal="right" vertical="center" shrinkToFit="1"/>
    </xf>
    <xf numFmtId="0" fontId="6" fillId="4" borderId="39" xfId="1" applyFont="1" applyFill="1" applyBorder="1" applyAlignment="1">
      <alignment horizontal="center" vertical="center" shrinkToFit="1"/>
    </xf>
    <xf numFmtId="181" fontId="10" fillId="0" borderId="39" xfId="1" applyNumberFormat="1" applyFont="1" applyBorder="1" applyAlignment="1">
      <alignment horizontal="center" vertical="center" shrinkToFit="1"/>
    </xf>
    <xf numFmtId="0" fontId="10" fillId="4" borderId="45" xfId="1" applyFont="1" applyFill="1" applyBorder="1" applyAlignment="1">
      <alignment horizontal="right" vertical="center" shrinkToFit="1"/>
    </xf>
    <xf numFmtId="0" fontId="11" fillId="0" borderId="39" xfId="1" applyFont="1" applyBorder="1" applyAlignment="1">
      <alignment horizontal="center" vertical="center" textRotation="255"/>
    </xf>
    <xf numFmtId="0" fontId="0" fillId="0" borderId="42" xfId="0" applyBorder="1"/>
    <xf numFmtId="0" fontId="0" fillId="0" borderId="51" xfId="0" applyBorder="1"/>
    <xf numFmtId="0" fontId="10" fillId="4" borderId="39" xfId="1" applyFont="1" applyFill="1" applyBorder="1" applyAlignment="1">
      <alignment horizontal="center" vertical="center" shrinkToFit="1"/>
    </xf>
    <xf numFmtId="0" fontId="11" fillId="4" borderId="44" xfId="1" applyFont="1" applyFill="1" applyBorder="1" applyAlignment="1">
      <alignment horizontal="center" vertical="center"/>
    </xf>
    <xf numFmtId="183" fontId="10" fillId="4" borderId="39" xfId="1" applyNumberFormat="1" applyFont="1" applyFill="1" applyBorder="1" applyAlignment="1">
      <alignment horizontal="center" vertical="center" shrinkToFit="1"/>
    </xf>
    <xf numFmtId="31" fontId="16" fillId="4" borderId="39" xfId="1" quotePrefix="1" applyNumberFormat="1" applyFont="1" applyFill="1" applyBorder="1" applyAlignment="1">
      <alignment horizontal="center" vertical="center" shrinkToFit="1"/>
    </xf>
    <xf numFmtId="0" fontId="10" fillId="4" borderId="0" xfId="1" applyFont="1" applyFill="1" applyAlignment="1">
      <alignment horizontal="left" vertical="center" wrapText="1" shrinkToFit="1"/>
    </xf>
    <xf numFmtId="184" fontId="10" fillId="4" borderId="39" xfId="1" applyNumberFormat="1" applyFont="1" applyFill="1" applyBorder="1" applyAlignment="1">
      <alignment horizontal="left" vertical="center" shrinkToFit="1"/>
    </xf>
    <xf numFmtId="0" fontId="10" fillId="0" borderId="52" xfId="1" applyFont="1" applyBorder="1" applyAlignment="1">
      <alignment vertical="center" wrapText="1" shrinkToFit="1"/>
    </xf>
    <xf numFmtId="0" fontId="10" fillId="0" borderId="0" xfId="1" applyFont="1" applyAlignment="1">
      <alignment horizontal="right" vertical="center" wrapText="1" shrinkToFit="1"/>
    </xf>
    <xf numFmtId="0" fontId="10" fillId="0" borderId="45" xfId="1" applyFont="1" applyBorder="1" applyAlignment="1">
      <alignment horizontal="center" vertical="center" shrinkToFit="1"/>
    </xf>
    <xf numFmtId="0" fontId="15" fillId="4" borderId="42" xfId="1" applyFont="1" applyFill="1" applyBorder="1" applyAlignment="1">
      <alignment horizontal="left" vertical="top" wrapText="1"/>
    </xf>
    <xf numFmtId="0" fontId="10" fillId="4" borderId="51" xfId="1" applyFont="1" applyFill="1" applyBorder="1" applyAlignment="1">
      <alignment horizontal="left" vertical="center"/>
    </xf>
    <xf numFmtId="0" fontId="6" fillId="0" borderId="43" xfId="1" applyFont="1" applyBorder="1">
      <alignment vertical="center"/>
    </xf>
    <xf numFmtId="0" fontId="6" fillId="0" borderId="0" xfId="1" applyFont="1">
      <alignment vertical="center"/>
    </xf>
    <xf numFmtId="0" fontId="12" fillId="0" borderId="0" xfId="1" applyFont="1" applyAlignment="1">
      <alignment horizontal="left" vertical="center"/>
    </xf>
    <xf numFmtId="0" fontId="11" fillId="0" borderId="39" xfId="1" applyFont="1" applyBorder="1" applyAlignment="1">
      <alignment horizontal="center" vertical="center" textRotation="255" shrinkToFit="1"/>
    </xf>
    <xf numFmtId="0" fontId="6" fillId="0" borderId="0" xfId="1" applyFont="1" applyAlignment="1">
      <alignment horizontal="right" vertical="top"/>
    </xf>
    <xf numFmtId="0" fontId="11" fillId="0" borderId="51" xfId="1" applyFont="1" applyBorder="1" applyAlignment="1">
      <alignment horizontal="center" vertical="center" shrinkToFit="1"/>
    </xf>
    <xf numFmtId="0" fontId="6" fillId="0" borderId="43" xfId="1" applyFont="1" applyBorder="1" applyAlignment="1">
      <alignment horizontal="left" vertical="top" wrapText="1"/>
    </xf>
    <xf numFmtId="185" fontId="10" fillId="4" borderId="39" xfId="1" applyNumberFormat="1" applyFont="1" applyFill="1" applyBorder="1" applyAlignment="1">
      <alignment horizontal="center" vertical="center" shrinkToFit="1"/>
    </xf>
    <xf numFmtId="0" fontId="8" fillId="0" borderId="39" xfId="1" applyFont="1" applyBorder="1" applyAlignment="1">
      <alignment horizontal="left" vertical="center" shrinkToFit="1"/>
    </xf>
    <xf numFmtId="0" fontId="11" fillId="0" borderId="39" xfId="1" applyFont="1" applyBorder="1" applyAlignment="1">
      <alignment horizontal="center" vertical="top" textRotation="255"/>
    </xf>
    <xf numFmtId="0" fontId="10" fillId="0" borderId="41" xfId="1" applyFont="1" applyBorder="1" applyAlignment="1">
      <alignment horizontal="center" vertical="center" wrapText="1" shrinkToFit="1"/>
    </xf>
    <xf numFmtId="0" fontId="10" fillId="4" borderId="43" xfId="1" applyFont="1" applyFill="1" applyBorder="1" applyAlignment="1">
      <alignment horizontal="left" vertical="center" wrapText="1" shrinkToFit="1"/>
    </xf>
    <xf numFmtId="0" fontId="15" fillId="4" borderId="43" xfId="1" applyFont="1" applyFill="1" applyBorder="1" applyAlignment="1">
      <alignment horizontal="left" vertical="top" wrapText="1"/>
    </xf>
    <xf numFmtId="0" fontId="6" fillId="0" borderId="49" xfId="1" applyFont="1" applyBorder="1">
      <alignment vertical="center"/>
    </xf>
    <xf numFmtId="0" fontId="9" fillId="0" borderId="42" xfId="1" applyFont="1" applyBorder="1" applyAlignment="1">
      <alignment horizontal="center" vertical="center"/>
    </xf>
    <xf numFmtId="0" fontId="6" fillId="0" borderId="44" xfId="1" applyFont="1" applyBorder="1" applyAlignment="1">
      <alignment horizontal="center" vertical="center" wrapText="1"/>
    </xf>
    <xf numFmtId="0" fontId="15" fillId="2" borderId="52" xfId="1" applyFont="1" applyFill="1" applyBorder="1" applyAlignment="1">
      <alignment horizontal="left" vertical="top"/>
    </xf>
    <xf numFmtId="0" fontId="6" fillId="0" borderId="47" xfId="1" applyFont="1" applyBorder="1" applyAlignment="1">
      <alignment horizontal="right" vertical="top"/>
    </xf>
    <xf numFmtId="0" fontId="10" fillId="4" borderId="39" xfId="1" applyFont="1" applyFill="1" applyBorder="1" applyAlignment="1">
      <alignment horizontal="left" vertical="center" shrinkToFit="1"/>
    </xf>
    <xf numFmtId="186" fontId="10" fillId="0" borderId="39" xfId="1" applyNumberFormat="1" applyFont="1" applyBorder="1" applyAlignment="1">
      <alignment horizontal="center" vertical="center" shrinkToFit="1"/>
    </xf>
    <xf numFmtId="0" fontId="11" fillId="0" borderId="39" xfId="1" applyFont="1" applyBorder="1" applyAlignment="1">
      <alignment horizontal="center" vertical="center" wrapText="1"/>
    </xf>
    <xf numFmtId="180" fontId="10" fillId="4" borderId="39" xfId="1" applyNumberFormat="1" applyFont="1" applyFill="1" applyBorder="1" applyAlignment="1">
      <alignment horizontal="center" vertical="center" shrinkToFit="1"/>
    </xf>
    <xf numFmtId="0" fontId="10" fillId="4" borderId="43" xfId="1" applyFont="1" applyFill="1" applyBorder="1" applyAlignment="1">
      <alignment horizontal="left" vertical="center" shrinkToFit="1"/>
    </xf>
    <xf numFmtId="0" fontId="10" fillId="0" borderId="50" xfId="1" applyFont="1" applyBorder="1" applyAlignment="1">
      <alignment horizontal="left" vertical="center"/>
    </xf>
    <xf numFmtId="0" fontId="11" fillId="0" borderId="50" xfId="1" applyFont="1" applyBorder="1" applyAlignment="1">
      <alignment horizontal="center" vertical="center" shrinkToFit="1"/>
    </xf>
    <xf numFmtId="187" fontId="10" fillId="4" borderId="0" xfId="1" applyNumberFormat="1" applyFont="1" applyFill="1" applyAlignment="1">
      <alignment horizontal="center" vertical="center" shrinkToFit="1"/>
    </xf>
    <xf numFmtId="0" fontId="10" fillId="4" borderId="39" xfId="1" applyFont="1" applyFill="1" applyBorder="1" applyAlignment="1">
      <alignment vertical="center" wrapText="1" shrinkToFit="1"/>
    </xf>
    <xf numFmtId="0" fontId="10" fillId="0" borderId="47" xfId="1" applyFont="1" applyBorder="1" applyAlignment="1">
      <alignment horizontal="center" vertical="center" wrapText="1" shrinkToFit="1"/>
    </xf>
    <xf numFmtId="181" fontId="10" fillId="4" borderId="39" xfId="1" applyNumberFormat="1" applyFont="1" applyFill="1" applyBorder="1" applyAlignment="1">
      <alignment horizontal="center" vertical="center"/>
    </xf>
    <xf numFmtId="176" fontId="10" fillId="4" borderId="44" xfId="1" applyNumberFormat="1" applyFont="1" applyFill="1" applyBorder="1" applyAlignment="1">
      <alignment horizontal="center" vertical="center" shrinkToFit="1"/>
    </xf>
    <xf numFmtId="188" fontId="10" fillId="4" borderId="39" xfId="1" applyNumberFormat="1" applyFont="1" applyFill="1" applyBorder="1" applyAlignment="1">
      <alignment horizontal="center" vertical="center" shrinkToFit="1"/>
    </xf>
    <xf numFmtId="0" fontId="6" fillId="0" borderId="52" xfId="1" applyFont="1" applyBorder="1" applyAlignment="1">
      <alignment horizontal="left" vertical="top"/>
    </xf>
    <xf numFmtId="31" fontId="10" fillId="4" borderId="39" xfId="1" applyNumberFormat="1" applyFont="1" applyFill="1" applyBorder="1" applyAlignment="1">
      <alignment horizontal="center" vertical="center" shrinkToFit="1"/>
    </xf>
    <xf numFmtId="0" fontId="15" fillId="0" borderId="39" xfId="1" applyFont="1" applyBorder="1" applyAlignment="1">
      <alignment horizontal="center" vertical="center" shrinkToFit="1"/>
    </xf>
    <xf numFmtId="0" fontId="6" fillId="0" borderId="52" xfId="1" applyFont="1" applyBorder="1" applyAlignment="1">
      <alignment horizontal="right" vertical="top"/>
    </xf>
    <xf numFmtId="0" fontId="10" fillId="0" borderId="53" xfId="1" applyFont="1" applyBorder="1" applyAlignment="1">
      <alignment horizontal="center" vertical="center" wrapText="1" shrinkToFit="1"/>
    </xf>
    <xf numFmtId="0" fontId="10" fillId="0" borderId="46" xfId="1" applyFont="1" applyBorder="1" applyAlignment="1">
      <alignment horizontal="center" vertical="center"/>
    </xf>
  </cellXfs>
  <cellStyles count="4">
    <cellStyle name="formula" xfId="3" xr:uid="{00000000-0005-0000-0000-000003000000}"/>
    <cellStyle name="ハイパーリンク" xfId="2" builtinId="8"/>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3\disk\44&#26399;\44-121-64&#38263;&#29983;&#22320;&#21306;&#26410;&#21578;&#31034;\&#9312;&#24037;&#31243;&#31649;&#29702;\&#27211;&#26753;&#35519;&#26619;\&#20107;&#21069;&#12487;&#12540;&#12479;\H181128\&#20107;&#21069;&#28857;&#26908;&#34920;&#12508;&#12540;&#12477;&#12540;.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2238;&#24489;&#12373;&#12428;&#12383;&#22806;&#37096;&#12522;&#12531;&#12463;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2381;&#12398;&#65303;"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2381;&#12398;&#6530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DE"/>
      <sheetName val="Sheet3"/>
      <sheetName val="ﾘｽﾄ"/>
    </sheetNames>
    <sheetDataSet>
      <sheetData sheetId="0" refreshError="1"/>
      <sheetData sheetId="1" refreshError="1">
        <row r="3">
          <cell r="A3">
            <v>1</v>
          </cell>
          <cell r="B3">
            <v>1</v>
          </cell>
          <cell r="C3">
            <v>11</v>
          </cell>
          <cell r="D3" t="str">
            <v>S</v>
          </cell>
          <cell r="E3">
            <v>1</v>
          </cell>
          <cell r="F3">
            <v>1</v>
          </cell>
          <cell r="G3">
            <v>1</v>
          </cell>
          <cell r="H3">
            <v>1</v>
          </cell>
          <cell r="I3">
            <v>1</v>
          </cell>
          <cell r="J3">
            <v>1</v>
          </cell>
        </row>
        <row r="4">
          <cell r="A4">
            <v>2</v>
          </cell>
          <cell r="C4">
            <v>12</v>
          </cell>
          <cell r="D4" t="str">
            <v>R</v>
          </cell>
          <cell r="E4">
            <v>2</v>
          </cell>
          <cell r="F4">
            <v>2</v>
          </cell>
          <cell r="G4">
            <v>2</v>
          </cell>
          <cell r="H4">
            <v>2</v>
          </cell>
          <cell r="I4">
            <v>2</v>
          </cell>
          <cell r="J4">
            <v>2</v>
          </cell>
        </row>
        <row r="5">
          <cell r="C5">
            <v>13</v>
          </cell>
          <cell r="D5" t="str">
            <v>B</v>
          </cell>
          <cell r="E5">
            <v>3</v>
          </cell>
          <cell r="F5">
            <v>3</v>
          </cell>
          <cell r="H5">
            <v>3</v>
          </cell>
          <cell r="J5">
            <v>3</v>
          </cell>
        </row>
        <row r="6">
          <cell r="C6">
            <v>14</v>
          </cell>
          <cell r="D6" t="str">
            <v>C</v>
          </cell>
          <cell r="J6">
            <v>4</v>
          </cell>
        </row>
        <row r="7">
          <cell r="C7">
            <v>15</v>
          </cell>
          <cell r="D7" t="str">
            <v>N</v>
          </cell>
          <cell r="J7">
            <v>5</v>
          </cell>
        </row>
        <row r="8">
          <cell r="C8">
            <v>21</v>
          </cell>
        </row>
        <row r="9">
          <cell r="C9">
            <v>22</v>
          </cell>
        </row>
        <row r="10">
          <cell r="C10">
            <v>31</v>
          </cell>
        </row>
        <row r="11">
          <cell r="C11">
            <v>32</v>
          </cell>
        </row>
        <row r="12">
          <cell r="C12">
            <v>41</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クロ"/>
      <sheetName val="リスト"/>
      <sheetName val="その１"/>
      <sheetName val="その２"/>
      <sheetName val="その３"/>
      <sheetName val="その４"/>
      <sheetName val="その５"/>
      <sheetName val="その６"/>
      <sheetName val="その７"/>
      <sheetName val="その８"/>
      <sheetName val="その９"/>
      <sheetName val="その１０"/>
      <sheetName val="その１１"/>
      <sheetName val="その１２"/>
      <sheetName val="その１３"/>
      <sheetName val="カルテ"/>
      <sheetName val="道路橋様式 1P001"/>
      <sheetName val="道路橋様式 2P001"/>
      <sheetName val="道路橋様式 2P002"/>
    </sheetNames>
    <sheetDataSet>
      <sheetData sheetId="0"/>
      <sheetData sheetId="1"/>
      <sheetData sheetId="2"/>
      <sheetData sheetId="3"/>
      <sheetData sheetId="4"/>
      <sheetData sheetId="5"/>
      <sheetData sheetId="6"/>
      <sheetData sheetId="7"/>
      <sheetData sheetId="8">
        <row r="12">
          <cell r="BR12" t="str">
            <v>健全度変換</v>
          </cell>
        </row>
      </sheetData>
      <sheetData sheetId="9">
        <row r="12">
          <cell r="BR12" t="str">
            <v>健全度変換</v>
          </cell>
        </row>
      </sheetData>
      <sheetData sheetId="10"/>
      <sheetData sheetId="11"/>
      <sheetData sheetId="12">
        <row r="10">
          <cell r="CV10" t="str">
            <v>0</v>
          </cell>
        </row>
        <row r="11">
          <cell r="CV11" t="str">
            <v>0</v>
          </cell>
        </row>
        <row r="12">
          <cell r="CV12" t="str">
            <v>0</v>
          </cell>
        </row>
        <row r="13">
          <cell r="CV13" t="str">
            <v>0</v>
          </cell>
        </row>
        <row r="14">
          <cell r="CV14" t="str">
            <v>0</v>
          </cell>
        </row>
        <row r="15">
          <cell r="CV15" t="str">
            <v>0</v>
          </cell>
        </row>
        <row r="16">
          <cell r="CV16" t="str">
            <v>0</v>
          </cell>
        </row>
        <row r="17">
          <cell r="CV17" t="str">
            <v>0</v>
          </cell>
        </row>
        <row r="18">
          <cell r="CV18" t="str">
            <v>0</v>
          </cell>
        </row>
        <row r="19">
          <cell r="CV19" t="str">
            <v>0</v>
          </cell>
        </row>
        <row r="20">
          <cell r="CV20" t="str">
            <v>0</v>
          </cell>
        </row>
        <row r="21">
          <cell r="CV21" t="str">
            <v>0</v>
          </cell>
        </row>
        <row r="22">
          <cell r="CV22" t="str">
            <v>0</v>
          </cell>
        </row>
        <row r="23">
          <cell r="CV23" t="str">
            <v>0</v>
          </cell>
        </row>
        <row r="24">
          <cell r="CV24" t="str">
            <v>0</v>
          </cell>
        </row>
        <row r="25">
          <cell r="CV25" t="str">
            <v>0</v>
          </cell>
        </row>
        <row r="26">
          <cell r="CV26" t="str">
            <v>0</v>
          </cell>
        </row>
        <row r="27">
          <cell r="CV27" t="str">
            <v>0</v>
          </cell>
        </row>
        <row r="28">
          <cell r="CV28" t="str">
            <v>0</v>
          </cell>
        </row>
        <row r="29">
          <cell r="CV29" t="str">
            <v>0</v>
          </cell>
        </row>
        <row r="30">
          <cell r="CV30" t="str">
            <v>0</v>
          </cell>
        </row>
        <row r="31">
          <cell r="CV31" t="str">
            <v>0</v>
          </cell>
        </row>
        <row r="32">
          <cell r="CV32" t="str">
            <v>0</v>
          </cell>
        </row>
        <row r="33">
          <cell r="CV33" t="str">
            <v>0</v>
          </cell>
        </row>
        <row r="34">
          <cell r="CV34" t="str">
            <v>0</v>
          </cell>
        </row>
        <row r="35">
          <cell r="CV35" t="str">
            <v>0</v>
          </cell>
        </row>
        <row r="36">
          <cell r="CV36" t="str">
            <v>0</v>
          </cell>
        </row>
        <row r="37">
          <cell r="CV37" t="str">
            <v>0</v>
          </cell>
        </row>
        <row r="38">
          <cell r="CV38" t="str">
            <v>0</v>
          </cell>
        </row>
        <row r="39">
          <cell r="CV39" t="str">
            <v>0</v>
          </cell>
        </row>
        <row r="40">
          <cell r="CV40" t="str">
            <v>0</v>
          </cell>
        </row>
        <row r="41">
          <cell r="CV41" t="str">
            <v>0</v>
          </cell>
        </row>
        <row r="42">
          <cell r="CV42" t="str">
            <v>0</v>
          </cell>
        </row>
        <row r="43">
          <cell r="CV43" t="str">
            <v>0</v>
          </cell>
        </row>
        <row r="44">
          <cell r="CV44" t="str">
            <v>0</v>
          </cell>
        </row>
        <row r="45">
          <cell r="CV45" t="str">
            <v>0</v>
          </cell>
        </row>
        <row r="46">
          <cell r="CV46" t="str">
            <v>0</v>
          </cell>
        </row>
        <row r="47">
          <cell r="CV47" t="str">
            <v>0</v>
          </cell>
        </row>
        <row r="48">
          <cell r="CV48" t="str">
            <v>0</v>
          </cell>
        </row>
        <row r="49">
          <cell r="CV49" t="str">
            <v>0</v>
          </cell>
        </row>
        <row r="50">
          <cell r="CV50" t="str">
            <v>0</v>
          </cell>
        </row>
        <row r="51">
          <cell r="CV51" t="str">
            <v>0</v>
          </cell>
        </row>
        <row r="52">
          <cell r="CV52" t="str">
            <v>0</v>
          </cell>
        </row>
        <row r="53">
          <cell r="CV53" t="str">
            <v>0</v>
          </cell>
        </row>
        <row r="54">
          <cell r="CV54" t="str">
            <v>0</v>
          </cell>
        </row>
        <row r="55">
          <cell r="CV55" t="str">
            <v>0</v>
          </cell>
        </row>
        <row r="56">
          <cell r="CV56" t="str">
            <v>0</v>
          </cell>
        </row>
        <row r="57">
          <cell r="CV57" t="str">
            <v>0</v>
          </cell>
        </row>
        <row r="58">
          <cell r="CV58" t="str">
            <v>0</v>
          </cell>
        </row>
        <row r="59">
          <cell r="CV59" t="str">
            <v>0</v>
          </cell>
        </row>
        <row r="60">
          <cell r="CV60" t="str">
            <v>0</v>
          </cell>
        </row>
        <row r="61">
          <cell r="CV61" t="str">
            <v>0</v>
          </cell>
        </row>
        <row r="62">
          <cell r="CV62" t="str">
            <v>0</v>
          </cell>
        </row>
        <row r="63">
          <cell r="CV63" t="str">
            <v>0</v>
          </cell>
        </row>
        <row r="64">
          <cell r="CV64" t="str">
            <v>0</v>
          </cell>
        </row>
        <row r="65">
          <cell r="CV65" t="str">
            <v>0</v>
          </cell>
        </row>
        <row r="66">
          <cell r="CV66" t="str">
            <v>0</v>
          </cell>
        </row>
        <row r="67">
          <cell r="CV67" t="str">
            <v>0</v>
          </cell>
        </row>
        <row r="68">
          <cell r="CV68" t="str">
            <v>0</v>
          </cell>
        </row>
        <row r="69">
          <cell r="CV69" t="str">
            <v>0</v>
          </cell>
        </row>
        <row r="70">
          <cell r="CV70" t="str">
            <v>0</v>
          </cell>
        </row>
        <row r="71">
          <cell r="CV71" t="str">
            <v>0</v>
          </cell>
        </row>
        <row r="72">
          <cell r="CV72" t="str">
            <v>0</v>
          </cell>
        </row>
        <row r="73">
          <cell r="CV73" t="str">
            <v>0</v>
          </cell>
        </row>
        <row r="74">
          <cell r="CV74" t="str">
            <v>0</v>
          </cell>
        </row>
        <row r="75">
          <cell r="CV75" t="str">
            <v>0</v>
          </cell>
        </row>
        <row r="76">
          <cell r="CV76" t="str">
            <v>0</v>
          </cell>
        </row>
        <row r="77">
          <cell r="CV77" t="str">
            <v>0</v>
          </cell>
        </row>
        <row r="78">
          <cell r="CV78" t="str">
            <v>0</v>
          </cell>
        </row>
        <row r="79">
          <cell r="CV79" t="str">
            <v>0</v>
          </cell>
        </row>
        <row r="80">
          <cell r="CV80" t="str">
            <v>0</v>
          </cell>
        </row>
        <row r="81">
          <cell r="CV81" t="str">
            <v>0</v>
          </cell>
        </row>
        <row r="82">
          <cell r="CV82" t="str">
            <v>0</v>
          </cell>
        </row>
        <row r="83">
          <cell r="CV83" t="str">
            <v>0</v>
          </cell>
        </row>
        <row r="84">
          <cell r="CV84" t="str">
            <v>0</v>
          </cell>
        </row>
        <row r="85">
          <cell r="CV85" t="str">
            <v>0</v>
          </cell>
        </row>
        <row r="86">
          <cell r="CV86" t="str">
            <v>0</v>
          </cell>
        </row>
        <row r="87">
          <cell r="CV87" t="str">
            <v>0</v>
          </cell>
        </row>
        <row r="88">
          <cell r="CV88" t="str">
            <v>0</v>
          </cell>
        </row>
        <row r="89">
          <cell r="CV89" t="str">
            <v>0</v>
          </cell>
        </row>
        <row r="90">
          <cell r="CV90" t="str">
            <v>0</v>
          </cell>
        </row>
        <row r="91">
          <cell r="CV91" t="str">
            <v>0</v>
          </cell>
        </row>
        <row r="92">
          <cell r="CV92" t="str">
            <v>0</v>
          </cell>
        </row>
        <row r="93">
          <cell r="CV93" t="str">
            <v>0</v>
          </cell>
        </row>
        <row r="94">
          <cell r="CV94" t="str">
            <v>0</v>
          </cell>
        </row>
        <row r="95">
          <cell r="CV95" t="str">
            <v>0</v>
          </cell>
        </row>
        <row r="96">
          <cell r="CV96" t="str">
            <v>0</v>
          </cell>
        </row>
        <row r="97">
          <cell r="CV97" t="str">
            <v>0</v>
          </cell>
        </row>
        <row r="98">
          <cell r="CV98" t="str">
            <v>0</v>
          </cell>
        </row>
        <row r="99">
          <cell r="CV99" t="str">
            <v>0</v>
          </cell>
        </row>
        <row r="100">
          <cell r="CV100" t="str">
            <v>0</v>
          </cell>
        </row>
        <row r="101">
          <cell r="CV101" t="str">
            <v>0</v>
          </cell>
        </row>
        <row r="102">
          <cell r="CV102" t="str">
            <v>0</v>
          </cell>
        </row>
        <row r="103">
          <cell r="CV103" t="str">
            <v>0</v>
          </cell>
        </row>
        <row r="104">
          <cell r="CV104" t="str">
            <v>0</v>
          </cell>
        </row>
        <row r="105">
          <cell r="CV105" t="str">
            <v>0</v>
          </cell>
        </row>
        <row r="106">
          <cell r="CV106" t="str">
            <v>0</v>
          </cell>
        </row>
        <row r="107">
          <cell r="CV107" t="str">
            <v>0</v>
          </cell>
        </row>
        <row r="108">
          <cell r="CV108" t="str">
            <v>0</v>
          </cell>
        </row>
        <row r="109">
          <cell r="CV109" t="str">
            <v>0</v>
          </cell>
        </row>
        <row r="110">
          <cell r="CV110" t="str">
            <v>0</v>
          </cell>
        </row>
        <row r="111">
          <cell r="CV111" t="str">
            <v>0</v>
          </cell>
        </row>
        <row r="112">
          <cell r="CV112" t="str">
            <v>0</v>
          </cell>
        </row>
        <row r="113">
          <cell r="CV113" t="str">
            <v>0</v>
          </cell>
        </row>
        <row r="114">
          <cell r="CV114" t="str">
            <v>0</v>
          </cell>
        </row>
        <row r="115">
          <cell r="CV115" t="str">
            <v>0</v>
          </cell>
        </row>
        <row r="116">
          <cell r="CV116" t="str">
            <v>0</v>
          </cell>
        </row>
        <row r="117">
          <cell r="CV117" t="str">
            <v>0</v>
          </cell>
        </row>
        <row r="118">
          <cell r="CV118" t="str">
            <v>0</v>
          </cell>
        </row>
        <row r="119">
          <cell r="CV119" t="str">
            <v>0</v>
          </cell>
        </row>
        <row r="120">
          <cell r="CV120" t="str">
            <v>0</v>
          </cell>
        </row>
        <row r="121">
          <cell r="CV121" t="str">
            <v>0</v>
          </cell>
        </row>
        <row r="122">
          <cell r="CV122" t="str">
            <v>0</v>
          </cell>
        </row>
        <row r="123">
          <cell r="CV123" t="str">
            <v>0</v>
          </cell>
        </row>
        <row r="124">
          <cell r="CV124" t="str">
            <v>0</v>
          </cell>
        </row>
        <row r="125">
          <cell r="CV125" t="str">
            <v>0</v>
          </cell>
        </row>
        <row r="126">
          <cell r="CV126" t="str">
            <v>0</v>
          </cell>
        </row>
        <row r="127">
          <cell r="CV127" t="str">
            <v>0</v>
          </cell>
        </row>
        <row r="128">
          <cell r="CV128" t="str">
            <v>0</v>
          </cell>
        </row>
        <row r="129">
          <cell r="CV129" t="str">
            <v>0</v>
          </cell>
        </row>
        <row r="130">
          <cell r="CV130" t="str">
            <v>0</v>
          </cell>
        </row>
        <row r="131">
          <cell r="CV131" t="str">
            <v>0</v>
          </cell>
        </row>
        <row r="132">
          <cell r="CV132" t="str">
            <v>0</v>
          </cell>
        </row>
        <row r="133">
          <cell r="CV133" t="str">
            <v>0</v>
          </cell>
        </row>
        <row r="134">
          <cell r="CV134" t="str">
            <v>0</v>
          </cell>
        </row>
        <row r="135">
          <cell r="CV135" t="str">
            <v>0</v>
          </cell>
        </row>
        <row r="136">
          <cell r="CV136" t="str">
            <v>0</v>
          </cell>
        </row>
        <row r="137">
          <cell r="CV137" t="str">
            <v>0</v>
          </cell>
        </row>
        <row r="138">
          <cell r="CV138" t="str">
            <v>0</v>
          </cell>
        </row>
        <row r="139">
          <cell r="CV139" t="str">
            <v>0</v>
          </cell>
        </row>
        <row r="140">
          <cell r="CV140" t="str">
            <v>0</v>
          </cell>
        </row>
        <row r="141">
          <cell r="CV141" t="str">
            <v>0</v>
          </cell>
        </row>
        <row r="142">
          <cell r="CV142" t="str">
            <v>0</v>
          </cell>
        </row>
        <row r="143">
          <cell r="CV143" t="str">
            <v>0</v>
          </cell>
        </row>
        <row r="144">
          <cell r="CV144" t="str">
            <v>0</v>
          </cell>
        </row>
        <row r="145">
          <cell r="CV145" t="str">
            <v>0</v>
          </cell>
        </row>
        <row r="146">
          <cell r="CV146" t="str">
            <v>0</v>
          </cell>
        </row>
        <row r="147">
          <cell r="CV147" t="str">
            <v>0</v>
          </cell>
        </row>
        <row r="148">
          <cell r="CV148" t="str">
            <v>0</v>
          </cell>
        </row>
        <row r="149">
          <cell r="CV149" t="str">
            <v>0</v>
          </cell>
        </row>
        <row r="150">
          <cell r="CV150" t="str">
            <v>0</v>
          </cell>
        </row>
        <row r="151">
          <cell r="CV151" t="str">
            <v>0</v>
          </cell>
        </row>
        <row r="152">
          <cell r="CV152" t="str">
            <v>0</v>
          </cell>
        </row>
        <row r="153">
          <cell r="CV153" t="str">
            <v>0</v>
          </cell>
        </row>
        <row r="154">
          <cell r="CV154" t="str">
            <v>0</v>
          </cell>
        </row>
        <row r="155">
          <cell r="CV155" t="str">
            <v>0</v>
          </cell>
        </row>
        <row r="156">
          <cell r="CV156" t="str">
            <v>0</v>
          </cell>
        </row>
        <row r="157">
          <cell r="CV157" t="str">
            <v>0</v>
          </cell>
        </row>
        <row r="158">
          <cell r="CV158" t="str">
            <v>0</v>
          </cell>
        </row>
        <row r="159">
          <cell r="CV159" t="str">
            <v>0</v>
          </cell>
        </row>
        <row r="160">
          <cell r="CV160" t="str">
            <v>0</v>
          </cell>
        </row>
        <row r="161">
          <cell r="CV161" t="str">
            <v>0</v>
          </cell>
        </row>
        <row r="162">
          <cell r="CV162" t="str">
            <v>0</v>
          </cell>
        </row>
        <row r="163">
          <cell r="CV163" t="str">
            <v>0</v>
          </cell>
        </row>
        <row r="164">
          <cell r="CV164" t="str">
            <v>0</v>
          </cell>
        </row>
        <row r="165">
          <cell r="CV165" t="str">
            <v>0</v>
          </cell>
        </row>
        <row r="166">
          <cell r="CV166" t="str">
            <v>0</v>
          </cell>
        </row>
        <row r="167">
          <cell r="CV167" t="str">
            <v>0</v>
          </cell>
        </row>
        <row r="168">
          <cell r="CV168" t="str">
            <v>0</v>
          </cell>
        </row>
        <row r="169">
          <cell r="CV169" t="str">
            <v>0</v>
          </cell>
        </row>
        <row r="170">
          <cell r="CV170" t="str">
            <v>0</v>
          </cell>
        </row>
        <row r="171">
          <cell r="CV171" t="str">
            <v>0</v>
          </cell>
        </row>
        <row r="172">
          <cell r="CV172" t="str">
            <v>0</v>
          </cell>
        </row>
        <row r="173">
          <cell r="CV173" t="str">
            <v>0</v>
          </cell>
        </row>
        <row r="174">
          <cell r="CV174" t="str">
            <v>0</v>
          </cell>
        </row>
        <row r="175">
          <cell r="CV175" t="str">
            <v>0</v>
          </cell>
        </row>
        <row r="176">
          <cell r="CV176" t="str">
            <v>0</v>
          </cell>
        </row>
        <row r="177">
          <cell r="CV177" t="str">
            <v>0</v>
          </cell>
        </row>
        <row r="178">
          <cell r="CV178" t="str">
            <v>0</v>
          </cell>
        </row>
        <row r="179">
          <cell r="CV179" t="str">
            <v>0</v>
          </cell>
        </row>
        <row r="180">
          <cell r="CV180" t="str">
            <v>0</v>
          </cell>
        </row>
        <row r="181">
          <cell r="CV181" t="str">
            <v>0</v>
          </cell>
        </row>
        <row r="182">
          <cell r="CV182" t="str">
            <v>0</v>
          </cell>
        </row>
        <row r="183">
          <cell r="CV183" t="str">
            <v>0</v>
          </cell>
        </row>
        <row r="184">
          <cell r="CV184" t="str">
            <v>0</v>
          </cell>
        </row>
        <row r="185">
          <cell r="CV185" t="str">
            <v>0</v>
          </cell>
        </row>
        <row r="186">
          <cell r="CV186" t="str">
            <v>0</v>
          </cell>
        </row>
        <row r="187">
          <cell r="CV187" t="str">
            <v>0</v>
          </cell>
        </row>
        <row r="188">
          <cell r="CV188" t="str">
            <v>0</v>
          </cell>
        </row>
        <row r="189">
          <cell r="CV189" t="str">
            <v>0</v>
          </cell>
        </row>
        <row r="190">
          <cell r="CV190" t="str">
            <v>0</v>
          </cell>
        </row>
        <row r="191">
          <cell r="CV191" t="str">
            <v>0</v>
          </cell>
        </row>
        <row r="192">
          <cell r="CV192" t="str">
            <v>0</v>
          </cell>
        </row>
        <row r="193">
          <cell r="CV193" t="str">
            <v>0</v>
          </cell>
        </row>
        <row r="194">
          <cell r="CV194" t="str">
            <v>0</v>
          </cell>
        </row>
        <row r="195">
          <cell r="CV195" t="str">
            <v>0</v>
          </cell>
        </row>
        <row r="196">
          <cell r="CV196" t="str">
            <v>0</v>
          </cell>
        </row>
        <row r="197">
          <cell r="CV197" t="str">
            <v>0</v>
          </cell>
        </row>
        <row r="198">
          <cell r="CV198" t="str">
            <v>0</v>
          </cell>
        </row>
        <row r="199">
          <cell r="CV199" t="str">
            <v>0</v>
          </cell>
        </row>
        <row r="200">
          <cell r="CV200" t="str">
            <v>0</v>
          </cell>
        </row>
        <row r="201">
          <cell r="CV201" t="str">
            <v>0</v>
          </cell>
        </row>
        <row r="202">
          <cell r="CV202" t="str">
            <v>0</v>
          </cell>
        </row>
        <row r="203">
          <cell r="CV203" t="str">
            <v>0</v>
          </cell>
        </row>
        <row r="204">
          <cell r="CV204" t="str">
            <v>0</v>
          </cell>
        </row>
        <row r="205">
          <cell r="CV205" t="str">
            <v>0</v>
          </cell>
        </row>
        <row r="206">
          <cell r="CV206" t="str">
            <v>0</v>
          </cell>
        </row>
        <row r="207">
          <cell r="CV207" t="str">
            <v>0</v>
          </cell>
        </row>
        <row r="208">
          <cell r="CV208" t="str">
            <v>0</v>
          </cell>
        </row>
        <row r="209">
          <cell r="CV209" t="str">
            <v>0</v>
          </cell>
        </row>
        <row r="210">
          <cell r="CV210" t="str">
            <v>0</v>
          </cell>
        </row>
        <row r="211">
          <cell r="CV211" t="str">
            <v>0</v>
          </cell>
        </row>
        <row r="212">
          <cell r="CV212" t="str">
            <v>0</v>
          </cell>
        </row>
        <row r="213">
          <cell r="CV213" t="str">
            <v>0</v>
          </cell>
        </row>
        <row r="214">
          <cell r="CV214" t="str">
            <v>0</v>
          </cell>
        </row>
        <row r="215">
          <cell r="CV215" t="str">
            <v>0</v>
          </cell>
        </row>
        <row r="216">
          <cell r="CV216" t="str">
            <v>0</v>
          </cell>
        </row>
        <row r="217">
          <cell r="CV217" t="str">
            <v>0</v>
          </cell>
        </row>
        <row r="218">
          <cell r="CV218" t="str">
            <v>0</v>
          </cell>
        </row>
        <row r="219">
          <cell r="CV219" t="str">
            <v>0</v>
          </cell>
        </row>
        <row r="220">
          <cell r="CV220" t="str">
            <v>0</v>
          </cell>
        </row>
        <row r="221">
          <cell r="CV221" t="str">
            <v>0</v>
          </cell>
        </row>
        <row r="222">
          <cell r="CV222" t="str">
            <v>0</v>
          </cell>
        </row>
        <row r="223">
          <cell r="CV223" t="str">
            <v>0</v>
          </cell>
        </row>
        <row r="224">
          <cell r="CV224" t="str">
            <v>0</v>
          </cell>
        </row>
        <row r="225">
          <cell r="CV225" t="str">
            <v>0</v>
          </cell>
        </row>
        <row r="226">
          <cell r="CV226" t="str">
            <v>0</v>
          </cell>
        </row>
        <row r="227">
          <cell r="CV227" t="str">
            <v>0</v>
          </cell>
        </row>
        <row r="228">
          <cell r="CV228" t="str">
            <v>0</v>
          </cell>
        </row>
        <row r="229">
          <cell r="CV229" t="str">
            <v>0</v>
          </cell>
        </row>
        <row r="230">
          <cell r="CV230" t="str">
            <v>0</v>
          </cell>
        </row>
        <row r="231">
          <cell r="CV231" t="str">
            <v>0</v>
          </cell>
        </row>
        <row r="232">
          <cell r="CV232" t="str">
            <v>0</v>
          </cell>
        </row>
        <row r="233">
          <cell r="CV233" t="str">
            <v>0</v>
          </cell>
        </row>
        <row r="234">
          <cell r="CV234" t="str">
            <v>0</v>
          </cell>
        </row>
        <row r="235">
          <cell r="CV235" t="str">
            <v>0</v>
          </cell>
        </row>
        <row r="236">
          <cell r="CV236" t="str">
            <v>0</v>
          </cell>
        </row>
        <row r="237">
          <cell r="CV237" t="str">
            <v>0</v>
          </cell>
        </row>
        <row r="238">
          <cell r="CV238" t="str">
            <v>0</v>
          </cell>
        </row>
        <row r="239">
          <cell r="CV239" t="str">
            <v>0</v>
          </cell>
        </row>
        <row r="240">
          <cell r="CV240" t="str">
            <v>0</v>
          </cell>
        </row>
        <row r="241">
          <cell r="CV241" t="str">
            <v>0</v>
          </cell>
        </row>
        <row r="242">
          <cell r="CV242" t="str">
            <v>0</v>
          </cell>
        </row>
        <row r="243">
          <cell r="CV243" t="str">
            <v>0</v>
          </cell>
        </row>
        <row r="244">
          <cell r="CV244" t="str">
            <v>0</v>
          </cell>
        </row>
        <row r="245">
          <cell r="CV245" t="str">
            <v>0</v>
          </cell>
        </row>
        <row r="246">
          <cell r="CV246" t="str">
            <v>0</v>
          </cell>
        </row>
        <row r="247">
          <cell r="CV247" t="str">
            <v>0</v>
          </cell>
        </row>
        <row r="248">
          <cell r="CV248" t="str">
            <v>0</v>
          </cell>
        </row>
        <row r="249">
          <cell r="CV249" t="str">
            <v>0</v>
          </cell>
        </row>
        <row r="250">
          <cell r="CV250" t="str">
            <v>0</v>
          </cell>
        </row>
        <row r="251">
          <cell r="CV251" t="str">
            <v>0</v>
          </cell>
        </row>
        <row r="252">
          <cell r="CV252" t="str">
            <v>0</v>
          </cell>
        </row>
        <row r="253">
          <cell r="CV253" t="str">
            <v>0</v>
          </cell>
        </row>
        <row r="254">
          <cell r="CV254" t="str">
            <v>0</v>
          </cell>
        </row>
        <row r="255">
          <cell r="CV255" t="str">
            <v>0</v>
          </cell>
        </row>
        <row r="256">
          <cell r="CV256" t="str">
            <v>0</v>
          </cell>
        </row>
        <row r="257">
          <cell r="CV257" t="str">
            <v>0</v>
          </cell>
        </row>
        <row r="258">
          <cell r="CV258" t="str">
            <v>0</v>
          </cell>
        </row>
        <row r="259">
          <cell r="CV259" t="str">
            <v>0</v>
          </cell>
        </row>
        <row r="260">
          <cell r="CV260" t="str">
            <v>0</v>
          </cell>
        </row>
        <row r="261">
          <cell r="CV261" t="str">
            <v>0</v>
          </cell>
        </row>
        <row r="262">
          <cell r="CV262" t="str">
            <v>0</v>
          </cell>
        </row>
        <row r="263">
          <cell r="CV263" t="str">
            <v>0</v>
          </cell>
        </row>
        <row r="264">
          <cell r="CV264" t="str">
            <v>0</v>
          </cell>
        </row>
        <row r="265">
          <cell r="CV265" t="str">
            <v>0</v>
          </cell>
        </row>
        <row r="266">
          <cell r="CV266" t="str">
            <v>0</v>
          </cell>
        </row>
        <row r="267">
          <cell r="CV267" t="str">
            <v>0</v>
          </cell>
        </row>
        <row r="268">
          <cell r="CV268" t="str">
            <v>0</v>
          </cell>
        </row>
        <row r="269">
          <cell r="CV269" t="str">
            <v>0</v>
          </cell>
        </row>
        <row r="270">
          <cell r="CV270" t="str">
            <v>0</v>
          </cell>
        </row>
        <row r="271">
          <cell r="CV271" t="str">
            <v>0</v>
          </cell>
        </row>
        <row r="272">
          <cell r="CV272" t="str">
            <v>0</v>
          </cell>
        </row>
        <row r="273">
          <cell r="CV273" t="str">
            <v>0</v>
          </cell>
        </row>
        <row r="274">
          <cell r="CV274" t="str">
            <v>0</v>
          </cell>
        </row>
        <row r="275">
          <cell r="CV275" t="str">
            <v>0</v>
          </cell>
        </row>
        <row r="276">
          <cell r="CV276" t="str">
            <v>0</v>
          </cell>
        </row>
        <row r="277">
          <cell r="CV277" t="str">
            <v>0</v>
          </cell>
        </row>
        <row r="278">
          <cell r="CV278" t="str">
            <v>0</v>
          </cell>
        </row>
        <row r="279">
          <cell r="CV279" t="str">
            <v>0</v>
          </cell>
        </row>
        <row r="280">
          <cell r="CV280" t="str">
            <v>0</v>
          </cell>
        </row>
        <row r="281">
          <cell r="CV281" t="str">
            <v>0</v>
          </cell>
        </row>
        <row r="282">
          <cell r="CV282" t="str">
            <v>0</v>
          </cell>
        </row>
        <row r="283">
          <cell r="CV283" t="str">
            <v>0</v>
          </cell>
        </row>
        <row r="284">
          <cell r="CV284" t="str">
            <v>0</v>
          </cell>
        </row>
        <row r="285">
          <cell r="CV285" t="str">
            <v>0</v>
          </cell>
        </row>
        <row r="286">
          <cell r="CV286" t="str">
            <v>0</v>
          </cell>
        </row>
        <row r="287">
          <cell r="CV287" t="str">
            <v>0</v>
          </cell>
        </row>
        <row r="288">
          <cell r="CV288" t="str">
            <v>0</v>
          </cell>
        </row>
        <row r="289">
          <cell r="CV289" t="str">
            <v>0</v>
          </cell>
        </row>
        <row r="290">
          <cell r="CV290" t="str">
            <v>0</v>
          </cell>
        </row>
        <row r="291">
          <cell r="CV291" t="str">
            <v>0</v>
          </cell>
        </row>
        <row r="292">
          <cell r="CV292" t="str">
            <v>0</v>
          </cell>
        </row>
        <row r="293">
          <cell r="CV293" t="str">
            <v>0</v>
          </cell>
        </row>
        <row r="294">
          <cell r="CV294" t="str">
            <v>0</v>
          </cell>
        </row>
        <row r="295">
          <cell r="CV295" t="str">
            <v>0</v>
          </cell>
        </row>
        <row r="296">
          <cell r="CV296" t="str">
            <v>0</v>
          </cell>
        </row>
        <row r="297">
          <cell r="CV297" t="str">
            <v>0</v>
          </cell>
        </row>
        <row r="298">
          <cell r="CV298" t="str">
            <v>0</v>
          </cell>
        </row>
        <row r="299">
          <cell r="CV299" t="str">
            <v>0</v>
          </cell>
        </row>
        <row r="300">
          <cell r="CV300" t="str">
            <v>0</v>
          </cell>
        </row>
        <row r="301">
          <cell r="CV301" t="str">
            <v>0</v>
          </cell>
        </row>
        <row r="302">
          <cell r="CV302" t="str">
            <v>0</v>
          </cell>
        </row>
        <row r="303">
          <cell r="CV303" t="str">
            <v>0</v>
          </cell>
        </row>
        <row r="304">
          <cell r="CV304" t="str">
            <v>0</v>
          </cell>
        </row>
        <row r="305">
          <cell r="CV305" t="str">
            <v>0</v>
          </cell>
        </row>
        <row r="306">
          <cell r="CV306" t="str">
            <v>0</v>
          </cell>
        </row>
        <row r="307">
          <cell r="CV307" t="str">
            <v>0</v>
          </cell>
        </row>
        <row r="308">
          <cell r="CV308" t="str">
            <v>0</v>
          </cell>
        </row>
        <row r="309">
          <cell r="CV309" t="str">
            <v>0</v>
          </cell>
        </row>
        <row r="310">
          <cell r="CV310" t="str">
            <v>0</v>
          </cell>
        </row>
        <row r="311">
          <cell r="CV311" t="str">
            <v>0</v>
          </cell>
        </row>
        <row r="312">
          <cell r="CV312" t="str">
            <v>0</v>
          </cell>
        </row>
        <row r="313">
          <cell r="CV313" t="str">
            <v>0</v>
          </cell>
        </row>
        <row r="314">
          <cell r="CV314" t="str">
            <v>0</v>
          </cell>
        </row>
        <row r="315">
          <cell r="CV315" t="str">
            <v>0</v>
          </cell>
        </row>
        <row r="316">
          <cell r="CV316" t="str">
            <v>0</v>
          </cell>
        </row>
        <row r="317">
          <cell r="CV317" t="str">
            <v>0</v>
          </cell>
        </row>
        <row r="318">
          <cell r="CV318" t="str">
            <v>0</v>
          </cell>
        </row>
        <row r="319">
          <cell r="CV319" t="str">
            <v>0</v>
          </cell>
        </row>
        <row r="320">
          <cell r="CV320" t="str">
            <v>0</v>
          </cell>
        </row>
        <row r="321">
          <cell r="CV321" t="str">
            <v>0</v>
          </cell>
        </row>
        <row r="322">
          <cell r="CV322" t="str">
            <v>0</v>
          </cell>
        </row>
        <row r="323">
          <cell r="CV323" t="str">
            <v>0</v>
          </cell>
        </row>
        <row r="324">
          <cell r="CV324" t="str">
            <v>0</v>
          </cell>
        </row>
        <row r="325">
          <cell r="CV325" t="str">
            <v>0</v>
          </cell>
        </row>
        <row r="326">
          <cell r="CV326" t="str">
            <v>0</v>
          </cell>
        </row>
        <row r="327">
          <cell r="CV327" t="str">
            <v>0</v>
          </cell>
        </row>
        <row r="328">
          <cell r="CV328" t="str">
            <v>0</v>
          </cell>
        </row>
        <row r="329">
          <cell r="CV329" t="str">
            <v>0</v>
          </cell>
        </row>
        <row r="330">
          <cell r="CV330" t="str">
            <v>0</v>
          </cell>
        </row>
        <row r="331">
          <cell r="CV331" t="str">
            <v>0</v>
          </cell>
        </row>
        <row r="332">
          <cell r="CV332" t="str">
            <v>0</v>
          </cell>
        </row>
        <row r="333">
          <cell r="CV333" t="str">
            <v>0</v>
          </cell>
        </row>
        <row r="334">
          <cell r="CV334" t="str">
            <v>0</v>
          </cell>
        </row>
        <row r="335">
          <cell r="CV335" t="str">
            <v>0</v>
          </cell>
        </row>
        <row r="336">
          <cell r="CV336" t="str">
            <v>0</v>
          </cell>
        </row>
        <row r="337">
          <cell r="CV337" t="str">
            <v>0</v>
          </cell>
        </row>
        <row r="338">
          <cell r="CV338" t="str">
            <v>0</v>
          </cell>
        </row>
        <row r="339">
          <cell r="CV339" t="str">
            <v>0</v>
          </cell>
        </row>
        <row r="340">
          <cell r="CV340" t="str">
            <v>0</v>
          </cell>
        </row>
        <row r="341">
          <cell r="CV341" t="str">
            <v>0</v>
          </cell>
        </row>
        <row r="342">
          <cell r="CV342" t="str">
            <v>0</v>
          </cell>
        </row>
        <row r="343">
          <cell r="CV343" t="str">
            <v>0</v>
          </cell>
        </row>
        <row r="344">
          <cell r="CV344" t="str">
            <v>0</v>
          </cell>
        </row>
        <row r="345">
          <cell r="CV345" t="str">
            <v>0</v>
          </cell>
        </row>
        <row r="346">
          <cell r="CV346" t="str">
            <v>0</v>
          </cell>
        </row>
        <row r="347">
          <cell r="CV347" t="str">
            <v>0</v>
          </cell>
        </row>
        <row r="348">
          <cell r="CV348" t="str">
            <v>0</v>
          </cell>
        </row>
        <row r="349">
          <cell r="CV349" t="str">
            <v>0</v>
          </cell>
        </row>
        <row r="350">
          <cell r="CV350" t="str">
            <v>0</v>
          </cell>
        </row>
        <row r="351">
          <cell r="CV351" t="str">
            <v>0</v>
          </cell>
        </row>
        <row r="352">
          <cell r="CV352" t="str">
            <v>0</v>
          </cell>
        </row>
        <row r="353">
          <cell r="CV353" t="str">
            <v>0</v>
          </cell>
        </row>
        <row r="354">
          <cell r="CV354" t="str">
            <v>0</v>
          </cell>
        </row>
        <row r="355">
          <cell r="CV355" t="str">
            <v>0</v>
          </cell>
        </row>
        <row r="356">
          <cell r="CV356" t="str">
            <v>0</v>
          </cell>
        </row>
        <row r="357">
          <cell r="CV357" t="str">
            <v>0</v>
          </cell>
        </row>
        <row r="358">
          <cell r="CV358" t="str">
            <v>0</v>
          </cell>
        </row>
        <row r="359">
          <cell r="CV359" t="str">
            <v>0</v>
          </cell>
        </row>
        <row r="360">
          <cell r="CV360" t="str">
            <v>0</v>
          </cell>
        </row>
        <row r="361">
          <cell r="CV361" t="str">
            <v>0</v>
          </cell>
        </row>
        <row r="362">
          <cell r="CV362" t="str">
            <v>0</v>
          </cell>
        </row>
        <row r="363">
          <cell r="CV363" t="str">
            <v>0</v>
          </cell>
        </row>
        <row r="364">
          <cell r="CV364" t="str">
            <v>0</v>
          </cell>
        </row>
        <row r="365">
          <cell r="CV365" t="str">
            <v>0</v>
          </cell>
        </row>
        <row r="366">
          <cell r="CV366" t="str">
            <v>0</v>
          </cell>
        </row>
        <row r="367">
          <cell r="CV367" t="str">
            <v>0</v>
          </cell>
        </row>
        <row r="368">
          <cell r="CV368" t="str">
            <v>0</v>
          </cell>
        </row>
        <row r="369">
          <cell r="CV369" t="str">
            <v>0</v>
          </cell>
        </row>
        <row r="370">
          <cell r="CV370" t="str">
            <v>0</v>
          </cell>
        </row>
        <row r="371">
          <cell r="CV371" t="str">
            <v>0</v>
          </cell>
        </row>
        <row r="372">
          <cell r="CV372" t="str">
            <v>0</v>
          </cell>
        </row>
        <row r="373">
          <cell r="CV373" t="str">
            <v>0</v>
          </cell>
        </row>
        <row r="374">
          <cell r="CV374" t="str">
            <v>0</v>
          </cell>
        </row>
        <row r="375">
          <cell r="CV375" t="str">
            <v>0</v>
          </cell>
        </row>
        <row r="376">
          <cell r="CV376" t="str">
            <v>0</v>
          </cell>
        </row>
        <row r="377">
          <cell r="CV377" t="str">
            <v>0</v>
          </cell>
        </row>
        <row r="378">
          <cell r="CV378" t="str">
            <v>0</v>
          </cell>
        </row>
        <row r="379">
          <cell r="CV379" t="str">
            <v>0</v>
          </cell>
        </row>
        <row r="380">
          <cell r="CV380" t="str">
            <v>0</v>
          </cell>
        </row>
        <row r="381">
          <cell r="CV381" t="str">
            <v>0</v>
          </cell>
        </row>
        <row r="382">
          <cell r="CV382" t="str">
            <v>0</v>
          </cell>
        </row>
        <row r="383">
          <cell r="CV383" t="str">
            <v>0</v>
          </cell>
        </row>
        <row r="384">
          <cell r="CV384" t="str">
            <v>0</v>
          </cell>
        </row>
        <row r="385">
          <cell r="CV385" t="str">
            <v>0</v>
          </cell>
        </row>
        <row r="386">
          <cell r="CV386" t="str">
            <v>0</v>
          </cell>
        </row>
        <row r="387">
          <cell r="CV387" t="str">
            <v>0</v>
          </cell>
        </row>
        <row r="388">
          <cell r="CV388" t="str">
            <v>0</v>
          </cell>
        </row>
        <row r="389">
          <cell r="CV389" t="str">
            <v>0</v>
          </cell>
        </row>
        <row r="390">
          <cell r="CV390" t="str">
            <v>0</v>
          </cell>
        </row>
        <row r="391">
          <cell r="CV391" t="str">
            <v>0</v>
          </cell>
        </row>
        <row r="392">
          <cell r="CV392" t="str">
            <v>0</v>
          </cell>
        </row>
        <row r="393">
          <cell r="CV393" t="str">
            <v>0</v>
          </cell>
        </row>
        <row r="394">
          <cell r="CV394" t="str">
            <v>0</v>
          </cell>
        </row>
        <row r="395">
          <cell r="CV395" t="str">
            <v>0</v>
          </cell>
        </row>
        <row r="396">
          <cell r="CV396" t="str">
            <v>0</v>
          </cell>
        </row>
        <row r="397">
          <cell r="CV397" t="str">
            <v>0</v>
          </cell>
        </row>
        <row r="398">
          <cell r="CV398" t="str">
            <v>0</v>
          </cell>
        </row>
        <row r="399">
          <cell r="CV399" t="str">
            <v>0</v>
          </cell>
        </row>
        <row r="400">
          <cell r="CV400" t="str">
            <v>0</v>
          </cell>
        </row>
        <row r="401">
          <cell r="CV401" t="str">
            <v>0</v>
          </cell>
        </row>
        <row r="402">
          <cell r="CV402" t="str">
            <v>0</v>
          </cell>
        </row>
        <row r="403">
          <cell r="CV403" t="str">
            <v>0</v>
          </cell>
        </row>
        <row r="404">
          <cell r="CV404" t="str">
            <v>0</v>
          </cell>
        </row>
        <row r="405">
          <cell r="CV405" t="str">
            <v>0</v>
          </cell>
        </row>
        <row r="406">
          <cell r="CV406" t="str">
            <v>0</v>
          </cell>
        </row>
        <row r="407">
          <cell r="CV407" t="str">
            <v>0</v>
          </cell>
        </row>
        <row r="408">
          <cell r="CV408" t="str">
            <v>0</v>
          </cell>
        </row>
        <row r="409">
          <cell r="CV409" t="str">
            <v>0</v>
          </cell>
        </row>
        <row r="410">
          <cell r="CV410" t="str">
            <v>0</v>
          </cell>
        </row>
        <row r="411">
          <cell r="CV411" t="str">
            <v>0</v>
          </cell>
        </row>
        <row r="412">
          <cell r="CV412" t="str">
            <v>0</v>
          </cell>
        </row>
        <row r="413">
          <cell r="CV413" t="str">
            <v>0</v>
          </cell>
        </row>
        <row r="414">
          <cell r="CV414" t="str">
            <v>0</v>
          </cell>
        </row>
        <row r="415">
          <cell r="CV415" t="str">
            <v>0</v>
          </cell>
        </row>
        <row r="416">
          <cell r="CV416" t="str">
            <v>0</v>
          </cell>
        </row>
        <row r="417">
          <cell r="CV417" t="str">
            <v>0</v>
          </cell>
        </row>
        <row r="418">
          <cell r="CV418" t="str">
            <v>0</v>
          </cell>
        </row>
        <row r="419">
          <cell r="CV419" t="str">
            <v>0</v>
          </cell>
        </row>
        <row r="420">
          <cell r="CV420" t="str">
            <v>0</v>
          </cell>
        </row>
        <row r="421">
          <cell r="CV421" t="str">
            <v>0</v>
          </cell>
        </row>
        <row r="422">
          <cell r="CV422" t="str">
            <v>0</v>
          </cell>
        </row>
        <row r="423">
          <cell r="CV423" t="str">
            <v>0</v>
          </cell>
        </row>
        <row r="424">
          <cell r="CV424" t="str">
            <v>0</v>
          </cell>
        </row>
        <row r="425">
          <cell r="CV425" t="str">
            <v>0</v>
          </cell>
        </row>
        <row r="426">
          <cell r="CV426" t="str">
            <v>0</v>
          </cell>
        </row>
        <row r="427">
          <cell r="CV427" t="str">
            <v>0</v>
          </cell>
        </row>
        <row r="428">
          <cell r="CV428" t="str">
            <v>0</v>
          </cell>
        </row>
        <row r="429">
          <cell r="CV429" t="str">
            <v>0</v>
          </cell>
        </row>
        <row r="430">
          <cell r="CV430" t="str">
            <v>0</v>
          </cell>
        </row>
        <row r="431">
          <cell r="CV431" t="str">
            <v>0</v>
          </cell>
        </row>
        <row r="432">
          <cell r="CV432" t="str">
            <v>0</v>
          </cell>
        </row>
        <row r="433">
          <cell r="CV433" t="str">
            <v>0</v>
          </cell>
        </row>
        <row r="434">
          <cell r="CV434" t="str">
            <v>0</v>
          </cell>
        </row>
        <row r="435">
          <cell r="CV435" t="str">
            <v>0</v>
          </cell>
        </row>
        <row r="436">
          <cell r="CV436" t="str">
            <v>0</v>
          </cell>
        </row>
        <row r="437">
          <cell r="CV437" t="str">
            <v>0</v>
          </cell>
        </row>
        <row r="438">
          <cell r="CV438" t="str">
            <v>0</v>
          </cell>
        </row>
        <row r="439">
          <cell r="CV439" t="str">
            <v>0</v>
          </cell>
        </row>
        <row r="440">
          <cell r="CV440" t="str">
            <v>0</v>
          </cell>
        </row>
        <row r="441">
          <cell r="CV441" t="str">
            <v>0</v>
          </cell>
        </row>
        <row r="442">
          <cell r="CV442" t="str">
            <v>0</v>
          </cell>
        </row>
        <row r="443">
          <cell r="CV443" t="str">
            <v>0</v>
          </cell>
        </row>
        <row r="444">
          <cell r="CV444" t="str">
            <v>0</v>
          </cell>
        </row>
        <row r="445">
          <cell r="CV445" t="str">
            <v>0</v>
          </cell>
        </row>
        <row r="446">
          <cell r="CV446" t="str">
            <v>0</v>
          </cell>
        </row>
        <row r="447">
          <cell r="CV447" t="str">
            <v>0</v>
          </cell>
        </row>
        <row r="448">
          <cell r="CV448" t="str">
            <v>0</v>
          </cell>
        </row>
        <row r="449">
          <cell r="CV449" t="str">
            <v>0</v>
          </cell>
        </row>
        <row r="450">
          <cell r="CV450" t="str">
            <v>0</v>
          </cell>
        </row>
        <row r="451">
          <cell r="CV451" t="str">
            <v>0</v>
          </cell>
        </row>
        <row r="452">
          <cell r="CV452" t="str">
            <v>0</v>
          </cell>
        </row>
        <row r="453">
          <cell r="CV453" t="str">
            <v>0</v>
          </cell>
        </row>
        <row r="454">
          <cell r="CV454" t="str">
            <v>0</v>
          </cell>
        </row>
        <row r="455">
          <cell r="CV455" t="str">
            <v>0</v>
          </cell>
        </row>
        <row r="456">
          <cell r="CV456" t="str">
            <v>0</v>
          </cell>
        </row>
        <row r="457">
          <cell r="CV457" t="str">
            <v>0</v>
          </cell>
        </row>
        <row r="458">
          <cell r="CV458" t="str">
            <v>0</v>
          </cell>
        </row>
        <row r="459">
          <cell r="CV459" t="str">
            <v>0</v>
          </cell>
        </row>
        <row r="460">
          <cell r="CV460" t="str">
            <v>0</v>
          </cell>
        </row>
        <row r="461">
          <cell r="CV461" t="str">
            <v>0</v>
          </cell>
        </row>
        <row r="462">
          <cell r="CV462" t="str">
            <v>0</v>
          </cell>
        </row>
        <row r="463">
          <cell r="CV463" t="str">
            <v>0</v>
          </cell>
        </row>
        <row r="464">
          <cell r="CV464" t="str">
            <v>0</v>
          </cell>
        </row>
        <row r="465">
          <cell r="CV465" t="str">
            <v>0</v>
          </cell>
        </row>
        <row r="466">
          <cell r="CV466" t="str">
            <v>0</v>
          </cell>
        </row>
        <row r="467">
          <cell r="CV467" t="str">
            <v>0</v>
          </cell>
        </row>
        <row r="468">
          <cell r="CV468" t="str">
            <v>0</v>
          </cell>
        </row>
        <row r="469">
          <cell r="CV469" t="str">
            <v>0</v>
          </cell>
        </row>
        <row r="470">
          <cell r="CV470" t="str">
            <v>0</v>
          </cell>
        </row>
        <row r="471">
          <cell r="CV471" t="str">
            <v>0</v>
          </cell>
        </row>
        <row r="472">
          <cell r="CV472" t="str">
            <v>0</v>
          </cell>
        </row>
        <row r="473">
          <cell r="CV473" t="str">
            <v>0</v>
          </cell>
        </row>
        <row r="474">
          <cell r="CV474" t="str">
            <v>0</v>
          </cell>
        </row>
        <row r="475">
          <cell r="CV475" t="str">
            <v>0</v>
          </cell>
        </row>
        <row r="476">
          <cell r="CV476" t="str">
            <v>0</v>
          </cell>
        </row>
        <row r="477">
          <cell r="CV477" t="str">
            <v>0</v>
          </cell>
        </row>
        <row r="478">
          <cell r="CV478" t="str">
            <v>0</v>
          </cell>
        </row>
        <row r="479">
          <cell r="CV479" t="str">
            <v>0</v>
          </cell>
        </row>
        <row r="480">
          <cell r="CV480" t="str">
            <v>0</v>
          </cell>
        </row>
        <row r="481">
          <cell r="CV481" t="str">
            <v>0</v>
          </cell>
        </row>
        <row r="482">
          <cell r="CV482" t="str">
            <v>0</v>
          </cell>
        </row>
        <row r="483">
          <cell r="CV483" t="str">
            <v>0</v>
          </cell>
        </row>
        <row r="484">
          <cell r="CV484" t="str">
            <v>0</v>
          </cell>
        </row>
        <row r="485">
          <cell r="CV485" t="str">
            <v>0</v>
          </cell>
        </row>
        <row r="486">
          <cell r="CV486" t="str">
            <v>0</v>
          </cell>
        </row>
        <row r="487">
          <cell r="CV487" t="str">
            <v>0</v>
          </cell>
        </row>
        <row r="488">
          <cell r="CV488" t="str">
            <v>0</v>
          </cell>
        </row>
        <row r="489">
          <cell r="CV489" t="str">
            <v>0</v>
          </cell>
        </row>
        <row r="490">
          <cell r="CV490" t="str">
            <v>0</v>
          </cell>
        </row>
        <row r="491">
          <cell r="CV491" t="str">
            <v>0</v>
          </cell>
        </row>
        <row r="492">
          <cell r="CV492" t="str">
            <v>0</v>
          </cell>
        </row>
        <row r="493">
          <cell r="CV493" t="str">
            <v>0</v>
          </cell>
        </row>
        <row r="494">
          <cell r="CV494" t="str">
            <v>0</v>
          </cell>
        </row>
        <row r="495">
          <cell r="CV495" t="str">
            <v>0</v>
          </cell>
        </row>
        <row r="496">
          <cell r="CV496" t="str">
            <v>0</v>
          </cell>
        </row>
        <row r="497">
          <cell r="CV497" t="str">
            <v>0</v>
          </cell>
        </row>
        <row r="498">
          <cell r="CV498" t="str">
            <v>0</v>
          </cell>
        </row>
        <row r="499">
          <cell r="CV499" t="str">
            <v>0</v>
          </cell>
        </row>
        <row r="500">
          <cell r="CV500" t="str">
            <v>0</v>
          </cell>
        </row>
        <row r="501">
          <cell r="CV501" t="str">
            <v>0</v>
          </cell>
        </row>
        <row r="502">
          <cell r="CV502" t="str">
            <v>0</v>
          </cell>
        </row>
        <row r="503">
          <cell r="CV503" t="str">
            <v>0</v>
          </cell>
        </row>
        <row r="504">
          <cell r="CV504" t="str">
            <v>0</v>
          </cell>
        </row>
        <row r="505">
          <cell r="CV505" t="str">
            <v>0</v>
          </cell>
        </row>
        <row r="506">
          <cell r="CV506" t="str">
            <v>0</v>
          </cell>
        </row>
        <row r="507">
          <cell r="CV507" t="str">
            <v>0</v>
          </cell>
        </row>
        <row r="508">
          <cell r="CV508" t="str">
            <v>0</v>
          </cell>
        </row>
        <row r="509">
          <cell r="CV509" t="str">
            <v>0</v>
          </cell>
        </row>
        <row r="510">
          <cell r="CV510" t="str">
            <v>0</v>
          </cell>
        </row>
        <row r="511">
          <cell r="CV511" t="str">
            <v>0</v>
          </cell>
        </row>
        <row r="512">
          <cell r="CV512" t="str">
            <v>0</v>
          </cell>
        </row>
        <row r="513">
          <cell r="CV513" t="str">
            <v>0</v>
          </cell>
        </row>
        <row r="514">
          <cell r="CV514" t="str">
            <v>0</v>
          </cell>
        </row>
        <row r="515">
          <cell r="CV515" t="str">
            <v>0</v>
          </cell>
        </row>
        <row r="516">
          <cell r="CV516" t="str">
            <v>0</v>
          </cell>
        </row>
        <row r="517">
          <cell r="CV517" t="str">
            <v>0</v>
          </cell>
        </row>
        <row r="518">
          <cell r="CV518" t="str">
            <v>0</v>
          </cell>
        </row>
        <row r="519">
          <cell r="CV519" t="str">
            <v>0</v>
          </cell>
        </row>
        <row r="520">
          <cell r="CV520" t="str">
            <v>0</v>
          </cell>
        </row>
        <row r="521">
          <cell r="CV521" t="str">
            <v>0</v>
          </cell>
        </row>
        <row r="522">
          <cell r="CV522" t="str">
            <v>0</v>
          </cell>
        </row>
        <row r="523">
          <cell r="CV523" t="str">
            <v>0</v>
          </cell>
        </row>
        <row r="524">
          <cell r="CV524" t="str">
            <v>0</v>
          </cell>
        </row>
        <row r="525">
          <cell r="CV525" t="str">
            <v>0</v>
          </cell>
        </row>
        <row r="526">
          <cell r="CV526" t="str">
            <v>0</v>
          </cell>
        </row>
        <row r="527">
          <cell r="CV527" t="str">
            <v>0</v>
          </cell>
        </row>
        <row r="528">
          <cell r="CV528" t="str">
            <v>0</v>
          </cell>
        </row>
        <row r="529">
          <cell r="CV529" t="str">
            <v>0</v>
          </cell>
        </row>
        <row r="530">
          <cell r="CV530" t="str">
            <v>0</v>
          </cell>
        </row>
        <row r="531">
          <cell r="CV531" t="str">
            <v>0</v>
          </cell>
        </row>
        <row r="532">
          <cell r="CV532" t="str">
            <v>0</v>
          </cell>
        </row>
        <row r="533">
          <cell r="CV533" t="str">
            <v>0</v>
          </cell>
        </row>
        <row r="534">
          <cell r="CV534" t="str">
            <v>0</v>
          </cell>
        </row>
        <row r="535">
          <cell r="CV535" t="str">
            <v>0</v>
          </cell>
        </row>
        <row r="536">
          <cell r="CV536" t="str">
            <v>0</v>
          </cell>
        </row>
        <row r="537">
          <cell r="CV537" t="str">
            <v>0</v>
          </cell>
        </row>
        <row r="538">
          <cell r="CV538" t="str">
            <v>0</v>
          </cell>
        </row>
        <row r="539">
          <cell r="CV539" t="str">
            <v>0</v>
          </cell>
        </row>
        <row r="540">
          <cell r="CV540" t="str">
            <v>0</v>
          </cell>
        </row>
        <row r="541">
          <cell r="CV541" t="str">
            <v>0</v>
          </cell>
        </row>
        <row r="542">
          <cell r="CV542" t="str">
            <v>0</v>
          </cell>
        </row>
        <row r="543">
          <cell r="CV543" t="str">
            <v>0</v>
          </cell>
        </row>
        <row r="544">
          <cell r="CV544" t="str">
            <v>0</v>
          </cell>
        </row>
        <row r="545">
          <cell r="CV545" t="str">
            <v>0</v>
          </cell>
        </row>
        <row r="546">
          <cell r="CV546" t="str">
            <v>0</v>
          </cell>
        </row>
        <row r="547">
          <cell r="CV547" t="str">
            <v>0</v>
          </cell>
        </row>
        <row r="548">
          <cell r="CV548" t="str">
            <v>0</v>
          </cell>
        </row>
        <row r="549">
          <cell r="CV549" t="str">
            <v>0</v>
          </cell>
        </row>
        <row r="550">
          <cell r="CV550" t="str">
            <v>0</v>
          </cell>
        </row>
        <row r="551">
          <cell r="CV551" t="str">
            <v>0</v>
          </cell>
        </row>
        <row r="552">
          <cell r="CV552" t="str">
            <v>0</v>
          </cell>
        </row>
        <row r="553">
          <cell r="CV553" t="str">
            <v>0</v>
          </cell>
        </row>
        <row r="554">
          <cell r="CV554" t="str">
            <v>0</v>
          </cell>
        </row>
        <row r="555">
          <cell r="CV555" t="str">
            <v>0</v>
          </cell>
        </row>
        <row r="556">
          <cell r="CV556" t="str">
            <v>0</v>
          </cell>
        </row>
        <row r="557">
          <cell r="CV557" t="str">
            <v>0</v>
          </cell>
        </row>
        <row r="558">
          <cell r="CV558" t="str">
            <v>0</v>
          </cell>
        </row>
        <row r="559">
          <cell r="CV559" t="str">
            <v>0</v>
          </cell>
        </row>
        <row r="560">
          <cell r="CV560" t="str">
            <v>0</v>
          </cell>
        </row>
        <row r="561">
          <cell r="CV561" t="str">
            <v>0</v>
          </cell>
        </row>
        <row r="562">
          <cell r="CV562" t="str">
            <v>0</v>
          </cell>
        </row>
        <row r="563">
          <cell r="CV563" t="str">
            <v>0</v>
          </cell>
        </row>
        <row r="564">
          <cell r="CV564" t="str">
            <v>0</v>
          </cell>
        </row>
        <row r="565">
          <cell r="CV565" t="str">
            <v>0</v>
          </cell>
        </row>
        <row r="566">
          <cell r="CV566" t="str">
            <v>0</v>
          </cell>
        </row>
        <row r="567">
          <cell r="CV567" t="str">
            <v>0</v>
          </cell>
        </row>
        <row r="568">
          <cell r="CV568" t="str">
            <v>0</v>
          </cell>
        </row>
        <row r="569">
          <cell r="CV569" t="str">
            <v>0</v>
          </cell>
        </row>
        <row r="570">
          <cell r="CV570" t="str">
            <v>0</v>
          </cell>
        </row>
        <row r="571">
          <cell r="CV571" t="str">
            <v>0</v>
          </cell>
        </row>
        <row r="572">
          <cell r="CV572" t="str">
            <v>0</v>
          </cell>
        </row>
        <row r="573">
          <cell r="CV573" t="str">
            <v>0</v>
          </cell>
        </row>
        <row r="574">
          <cell r="CV574" t="str">
            <v>0</v>
          </cell>
        </row>
        <row r="575">
          <cell r="CV575" t="str">
            <v>0</v>
          </cell>
        </row>
        <row r="576">
          <cell r="CV576" t="str">
            <v>0</v>
          </cell>
        </row>
        <row r="577">
          <cell r="CV577" t="str">
            <v>0</v>
          </cell>
        </row>
        <row r="578">
          <cell r="CV578" t="str">
            <v>0</v>
          </cell>
        </row>
        <row r="579">
          <cell r="CV579" t="str">
            <v>0</v>
          </cell>
        </row>
        <row r="580">
          <cell r="CV580" t="str">
            <v>0</v>
          </cell>
        </row>
        <row r="581">
          <cell r="CV581" t="str">
            <v>0</v>
          </cell>
        </row>
        <row r="582">
          <cell r="CV582" t="str">
            <v>0</v>
          </cell>
        </row>
        <row r="583">
          <cell r="CV583" t="str">
            <v>0</v>
          </cell>
        </row>
        <row r="584">
          <cell r="CV584" t="str">
            <v>0</v>
          </cell>
        </row>
        <row r="585">
          <cell r="CV585" t="str">
            <v>0</v>
          </cell>
        </row>
        <row r="586">
          <cell r="CV586" t="str">
            <v>0</v>
          </cell>
        </row>
        <row r="587">
          <cell r="CV587" t="str">
            <v>0</v>
          </cell>
        </row>
        <row r="588">
          <cell r="CV588" t="str">
            <v>0</v>
          </cell>
        </row>
        <row r="589">
          <cell r="CV589" t="str">
            <v>0</v>
          </cell>
        </row>
        <row r="590">
          <cell r="CV590" t="str">
            <v>0</v>
          </cell>
        </row>
        <row r="591">
          <cell r="CV591" t="str">
            <v>0</v>
          </cell>
        </row>
        <row r="592">
          <cell r="CV592" t="str">
            <v>0</v>
          </cell>
        </row>
        <row r="593">
          <cell r="CV593" t="str">
            <v>0</v>
          </cell>
        </row>
        <row r="594">
          <cell r="CV594" t="str">
            <v>0</v>
          </cell>
        </row>
        <row r="595">
          <cell r="CV595" t="str">
            <v>0</v>
          </cell>
        </row>
        <row r="596">
          <cell r="CV596" t="str">
            <v>0</v>
          </cell>
        </row>
        <row r="597">
          <cell r="CV597" t="str">
            <v>0</v>
          </cell>
        </row>
        <row r="598">
          <cell r="CV598" t="str">
            <v>0</v>
          </cell>
        </row>
        <row r="599">
          <cell r="CV599" t="str">
            <v>0</v>
          </cell>
        </row>
        <row r="600">
          <cell r="CV600" t="str">
            <v>0</v>
          </cell>
        </row>
        <row r="601">
          <cell r="CV601" t="str">
            <v>0</v>
          </cell>
        </row>
        <row r="602">
          <cell r="CV602" t="str">
            <v>0</v>
          </cell>
        </row>
        <row r="603">
          <cell r="CV603" t="str">
            <v>0</v>
          </cell>
        </row>
        <row r="604">
          <cell r="CV604" t="str">
            <v>0</v>
          </cell>
        </row>
        <row r="605">
          <cell r="CV605" t="str">
            <v>0</v>
          </cell>
        </row>
        <row r="606">
          <cell r="CV606" t="str">
            <v>0</v>
          </cell>
        </row>
        <row r="607">
          <cell r="CV607" t="str">
            <v>0</v>
          </cell>
        </row>
        <row r="608">
          <cell r="CV608" t="str">
            <v>0</v>
          </cell>
        </row>
        <row r="609">
          <cell r="CV609" t="str">
            <v>0</v>
          </cell>
        </row>
        <row r="610">
          <cell r="CV610" t="str">
            <v>0</v>
          </cell>
        </row>
        <row r="611">
          <cell r="CV611" t="str">
            <v>0</v>
          </cell>
        </row>
        <row r="612">
          <cell r="CV612" t="str">
            <v>0</v>
          </cell>
        </row>
        <row r="613">
          <cell r="CV613" t="str">
            <v>0</v>
          </cell>
        </row>
        <row r="614">
          <cell r="CV614" t="str">
            <v>0</v>
          </cell>
        </row>
        <row r="615">
          <cell r="CV615" t="str">
            <v>0</v>
          </cell>
        </row>
        <row r="616">
          <cell r="CV616" t="str">
            <v>0</v>
          </cell>
        </row>
        <row r="617">
          <cell r="CV617" t="str">
            <v>0</v>
          </cell>
        </row>
        <row r="618">
          <cell r="CV618" t="str">
            <v>0</v>
          </cell>
        </row>
        <row r="619">
          <cell r="CV619" t="str">
            <v>0</v>
          </cell>
        </row>
        <row r="620">
          <cell r="CV620" t="str">
            <v>0</v>
          </cell>
        </row>
        <row r="621">
          <cell r="CV621" t="str">
            <v>0</v>
          </cell>
        </row>
        <row r="622">
          <cell r="CV622" t="str">
            <v>0</v>
          </cell>
        </row>
        <row r="623">
          <cell r="CV623" t="str">
            <v>0</v>
          </cell>
        </row>
        <row r="624">
          <cell r="CV624" t="str">
            <v>0</v>
          </cell>
        </row>
        <row r="625">
          <cell r="CV625" t="str">
            <v>0</v>
          </cell>
        </row>
        <row r="626">
          <cell r="CV626" t="str">
            <v>0</v>
          </cell>
        </row>
        <row r="627">
          <cell r="CV627" t="str">
            <v>0</v>
          </cell>
        </row>
        <row r="628">
          <cell r="CV628" t="str">
            <v>0</v>
          </cell>
        </row>
        <row r="629">
          <cell r="CV629" t="str">
            <v>0</v>
          </cell>
        </row>
        <row r="630">
          <cell r="CV630" t="str">
            <v>0</v>
          </cell>
        </row>
        <row r="631">
          <cell r="CV631" t="str">
            <v>0</v>
          </cell>
        </row>
        <row r="632">
          <cell r="CV632" t="str">
            <v>0</v>
          </cell>
        </row>
        <row r="633">
          <cell r="CV633" t="str">
            <v>0</v>
          </cell>
        </row>
        <row r="634">
          <cell r="CV634" t="str">
            <v>0</v>
          </cell>
        </row>
        <row r="635">
          <cell r="CV635" t="str">
            <v>0</v>
          </cell>
        </row>
        <row r="636">
          <cell r="CV636" t="str">
            <v>0</v>
          </cell>
        </row>
        <row r="637">
          <cell r="CV637" t="str">
            <v>0</v>
          </cell>
        </row>
        <row r="638">
          <cell r="CV638" t="str">
            <v>0</v>
          </cell>
        </row>
        <row r="639">
          <cell r="CV639" t="str">
            <v>0</v>
          </cell>
        </row>
        <row r="640">
          <cell r="CV640" t="str">
            <v>0</v>
          </cell>
        </row>
        <row r="641">
          <cell r="CV641" t="str">
            <v>0</v>
          </cell>
        </row>
        <row r="642">
          <cell r="CV642" t="str">
            <v>0</v>
          </cell>
        </row>
        <row r="643">
          <cell r="CV643" t="str">
            <v>0</v>
          </cell>
        </row>
        <row r="644">
          <cell r="CV644" t="str">
            <v>0</v>
          </cell>
        </row>
        <row r="645">
          <cell r="CV645" t="str">
            <v>0</v>
          </cell>
        </row>
        <row r="646">
          <cell r="CV646" t="str">
            <v>0</v>
          </cell>
        </row>
        <row r="647">
          <cell r="CV647" t="str">
            <v>0</v>
          </cell>
        </row>
        <row r="648">
          <cell r="CV648" t="str">
            <v>0</v>
          </cell>
        </row>
        <row r="649">
          <cell r="CV649" t="str">
            <v>0</v>
          </cell>
        </row>
        <row r="650">
          <cell r="CV650" t="str">
            <v>0</v>
          </cell>
        </row>
        <row r="651">
          <cell r="CV651" t="str">
            <v>0</v>
          </cell>
        </row>
        <row r="652">
          <cell r="CV652" t="str">
            <v>0</v>
          </cell>
        </row>
        <row r="653">
          <cell r="CV653" t="str">
            <v>0</v>
          </cell>
        </row>
        <row r="654">
          <cell r="CV654" t="str">
            <v>0</v>
          </cell>
        </row>
        <row r="655">
          <cell r="CV655" t="str">
            <v>0</v>
          </cell>
        </row>
        <row r="656">
          <cell r="CV656" t="str">
            <v>0</v>
          </cell>
        </row>
        <row r="657">
          <cell r="CV657" t="str">
            <v>0</v>
          </cell>
        </row>
        <row r="658">
          <cell r="CV658" t="str">
            <v>0</v>
          </cell>
        </row>
        <row r="659">
          <cell r="CV659" t="str">
            <v>0</v>
          </cell>
        </row>
        <row r="660">
          <cell r="CV660" t="str">
            <v>0</v>
          </cell>
        </row>
        <row r="661">
          <cell r="CV661" t="str">
            <v>0</v>
          </cell>
        </row>
        <row r="662">
          <cell r="CV662" t="str">
            <v>0</v>
          </cell>
        </row>
        <row r="663">
          <cell r="CV663" t="str">
            <v>0</v>
          </cell>
        </row>
        <row r="664">
          <cell r="CV664" t="str">
            <v>0</v>
          </cell>
        </row>
        <row r="665">
          <cell r="CV665" t="str">
            <v>0</v>
          </cell>
        </row>
        <row r="666">
          <cell r="CV666" t="str">
            <v>0</v>
          </cell>
        </row>
        <row r="667">
          <cell r="CV667" t="str">
            <v>0</v>
          </cell>
        </row>
        <row r="668">
          <cell r="CV668" t="str">
            <v>0</v>
          </cell>
        </row>
        <row r="669">
          <cell r="CV669" t="str">
            <v>0</v>
          </cell>
        </row>
        <row r="670">
          <cell r="CV670" t="str">
            <v>0</v>
          </cell>
        </row>
        <row r="671">
          <cell r="CV671" t="str">
            <v>0</v>
          </cell>
        </row>
        <row r="672">
          <cell r="CV672" t="str">
            <v>0</v>
          </cell>
        </row>
        <row r="673">
          <cell r="CV673" t="str">
            <v>0</v>
          </cell>
        </row>
        <row r="674">
          <cell r="CV674" t="str">
            <v>0</v>
          </cell>
        </row>
        <row r="675">
          <cell r="CV675" t="str">
            <v>0</v>
          </cell>
        </row>
        <row r="676">
          <cell r="CV676" t="str">
            <v>0</v>
          </cell>
        </row>
        <row r="677">
          <cell r="CV677" t="str">
            <v>0</v>
          </cell>
        </row>
        <row r="678">
          <cell r="CV678" t="str">
            <v>0</v>
          </cell>
        </row>
        <row r="679">
          <cell r="CV679" t="str">
            <v>0</v>
          </cell>
        </row>
        <row r="680">
          <cell r="CV680" t="str">
            <v>0</v>
          </cell>
        </row>
        <row r="681">
          <cell r="CV681" t="str">
            <v>0</v>
          </cell>
        </row>
        <row r="682">
          <cell r="CV682" t="str">
            <v>0</v>
          </cell>
        </row>
        <row r="683">
          <cell r="CV683" t="str">
            <v>0</v>
          </cell>
        </row>
        <row r="684">
          <cell r="CV684" t="str">
            <v>0</v>
          </cell>
        </row>
        <row r="685">
          <cell r="CV685" t="str">
            <v>0</v>
          </cell>
        </row>
        <row r="686">
          <cell r="CV686" t="str">
            <v>0</v>
          </cell>
        </row>
        <row r="687">
          <cell r="CV687" t="str">
            <v>0</v>
          </cell>
        </row>
        <row r="688">
          <cell r="CV688" t="str">
            <v>0</v>
          </cell>
        </row>
        <row r="689">
          <cell r="CV689" t="str">
            <v>0</v>
          </cell>
        </row>
        <row r="690">
          <cell r="CV690" t="str">
            <v>0</v>
          </cell>
        </row>
        <row r="691">
          <cell r="CV691" t="str">
            <v>0</v>
          </cell>
        </row>
        <row r="692">
          <cell r="CV692" t="str">
            <v>0</v>
          </cell>
        </row>
        <row r="693">
          <cell r="CV693" t="str">
            <v>0</v>
          </cell>
        </row>
        <row r="694">
          <cell r="CV694" t="str">
            <v>0</v>
          </cell>
        </row>
        <row r="695">
          <cell r="CV695" t="str">
            <v>0</v>
          </cell>
        </row>
        <row r="696">
          <cell r="CV696" t="str">
            <v>0</v>
          </cell>
        </row>
        <row r="697">
          <cell r="CV697" t="str">
            <v>0</v>
          </cell>
        </row>
        <row r="698">
          <cell r="CV698" t="str">
            <v>0</v>
          </cell>
        </row>
        <row r="699">
          <cell r="CV699" t="str">
            <v>0</v>
          </cell>
        </row>
        <row r="700">
          <cell r="CV700" t="str">
            <v>0</v>
          </cell>
        </row>
        <row r="701">
          <cell r="CV701" t="str">
            <v>0</v>
          </cell>
        </row>
        <row r="702">
          <cell r="CV702" t="str">
            <v>0</v>
          </cell>
        </row>
        <row r="703">
          <cell r="CV703" t="str">
            <v>0</v>
          </cell>
        </row>
        <row r="704">
          <cell r="CV704" t="str">
            <v>0</v>
          </cell>
        </row>
        <row r="705">
          <cell r="CV705" t="str">
            <v>0</v>
          </cell>
        </row>
        <row r="706">
          <cell r="CV706" t="str">
            <v>0</v>
          </cell>
        </row>
        <row r="707">
          <cell r="CV707" t="str">
            <v>0</v>
          </cell>
        </row>
        <row r="708">
          <cell r="CV708" t="str">
            <v>0</v>
          </cell>
        </row>
        <row r="709">
          <cell r="CV709" t="str">
            <v>0</v>
          </cell>
        </row>
        <row r="710">
          <cell r="CV710" t="str">
            <v>0</v>
          </cell>
        </row>
        <row r="711">
          <cell r="CV711" t="str">
            <v>0</v>
          </cell>
        </row>
        <row r="712">
          <cell r="CV712" t="str">
            <v>0</v>
          </cell>
        </row>
        <row r="713">
          <cell r="CV713" t="str">
            <v>0</v>
          </cell>
        </row>
        <row r="714">
          <cell r="CV714" t="str">
            <v>0</v>
          </cell>
        </row>
        <row r="715">
          <cell r="CV715" t="str">
            <v>0</v>
          </cell>
        </row>
        <row r="716">
          <cell r="CV716" t="str">
            <v>0</v>
          </cell>
        </row>
        <row r="717">
          <cell r="CV717" t="str">
            <v>0</v>
          </cell>
        </row>
        <row r="718">
          <cell r="CV718" t="str">
            <v>0</v>
          </cell>
        </row>
        <row r="719">
          <cell r="CV719" t="str">
            <v>0</v>
          </cell>
        </row>
        <row r="720">
          <cell r="CV720" t="str">
            <v>0</v>
          </cell>
        </row>
        <row r="721">
          <cell r="CV721" t="str">
            <v>0</v>
          </cell>
        </row>
        <row r="722">
          <cell r="CV722" t="str">
            <v>0</v>
          </cell>
        </row>
        <row r="723">
          <cell r="CV723" t="str">
            <v>0</v>
          </cell>
        </row>
        <row r="724">
          <cell r="CV724" t="str">
            <v>0</v>
          </cell>
        </row>
        <row r="725">
          <cell r="CV725" t="str">
            <v>0</v>
          </cell>
        </row>
        <row r="726">
          <cell r="CV726" t="str">
            <v>0</v>
          </cell>
        </row>
        <row r="727">
          <cell r="CV727" t="str">
            <v>0</v>
          </cell>
        </row>
        <row r="728">
          <cell r="CV728" t="str">
            <v>0</v>
          </cell>
        </row>
        <row r="729">
          <cell r="CV729" t="str">
            <v>0</v>
          </cell>
        </row>
        <row r="730">
          <cell r="CV730" t="str">
            <v>0</v>
          </cell>
        </row>
        <row r="731">
          <cell r="CV731" t="str">
            <v>0</v>
          </cell>
        </row>
        <row r="732">
          <cell r="CV732" t="str">
            <v>0</v>
          </cell>
        </row>
        <row r="733">
          <cell r="CV733" t="str">
            <v>0</v>
          </cell>
        </row>
        <row r="734">
          <cell r="CV734" t="str">
            <v>0</v>
          </cell>
        </row>
        <row r="735">
          <cell r="CV735" t="str">
            <v>0</v>
          </cell>
        </row>
        <row r="736">
          <cell r="CV736" t="str">
            <v>0</v>
          </cell>
        </row>
        <row r="737">
          <cell r="CV737" t="str">
            <v>0</v>
          </cell>
        </row>
        <row r="738">
          <cell r="CV738" t="str">
            <v>0</v>
          </cell>
        </row>
        <row r="739">
          <cell r="CV739" t="str">
            <v>0</v>
          </cell>
        </row>
        <row r="740">
          <cell r="CV740" t="str">
            <v>0</v>
          </cell>
        </row>
        <row r="741">
          <cell r="CV741" t="str">
            <v>0</v>
          </cell>
        </row>
        <row r="742">
          <cell r="CV742" t="str">
            <v>0</v>
          </cell>
        </row>
        <row r="743">
          <cell r="CV743" t="str">
            <v>0</v>
          </cell>
        </row>
        <row r="744">
          <cell r="CV744" t="str">
            <v>0</v>
          </cell>
        </row>
        <row r="745">
          <cell r="CV745" t="str">
            <v>0</v>
          </cell>
        </row>
        <row r="746">
          <cell r="CV746" t="str">
            <v>0</v>
          </cell>
        </row>
        <row r="747">
          <cell r="CV747" t="str">
            <v>0</v>
          </cell>
        </row>
        <row r="748">
          <cell r="CV748" t="str">
            <v>0</v>
          </cell>
        </row>
        <row r="749">
          <cell r="CV749" t="str">
            <v>0</v>
          </cell>
        </row>
        <row r="750">
          <cell r="CV750" t="str">
            <v>0</v>
          </cell>
        </row>
        <row r="751">
          <cell r="CV751" t="str">
            <v>0</v>
          </cell>
        </row>
        <row r="752">
          <cell r="CV752" t="str">
            <v>0</v>
          </cell>
        </row>
        <row r="753">
          <cell r="CV753" t="str">
            <v>0</v>
          </cell>
        </row>
        <row r="754">
          <cell r="CV754" t="str">
            <v>0</v>
          </cell>
        </row>
        <row r="755">
          <cell r="CV755" t="str">
            <v>0</v>
          </cell>
        </row>
        <row r="756">
          <cell r="CV756" t="str">
            <v>0</v>
          </cell>
        </row>
        <row r="757">
          <cell r="CV757" t="str">
            <v>0</v>
          </cell>
        </row>
        <row r="758">
          <cell r="CV758" t="str">
            <v>0</v>
          </cell>
        </row>
        <row r="759">
          <cell r="CV759" t="str">
            <v>0</v>
          </cell>
        </row>
        <row r="760">
          <cell r="CV760" t="str">
            <v>0</v>
          </cell>
        </row>
        <row r="761">
          <cell r="CV761" t="str">
            <v>0</v>
          </cell>
        </row>
        <row r="762">
          <cell r="CV762" t="str">
            <v>0</v>
          </cell>
        </row>
        <row r="763">
          <cell r="CV763" t="str">
            <v>0</v>
          </cell>
        </row>
        <row r="764">
          <cell r="CV764" t="str">
            <v>0</v>
          </cell>
        </row>
        <row r="765">
          <cell r="CV765" t="str">
            <v>0</v>
          </cell>
        </row>
        <row r="766">
          <cell r="CV766" t="str">
            <v>0</v>
          </cell>
        </row>
        <row r="767">
          <cell r="CV767" t="str">
            <v>0</v>
          </cell>
        </row>
        <row r="768">
          <cell r="CV768" t="str">
            <v>0</v>
          </cell>
        </row>
        <row r="769">
          <cell r="CV769" t="str">
            <v>0</v>
          </cell>
        </row>
        <row r="770">
          <cell r="CV770" t="str">
            <v>0</v>
          </cell>
        </row>
        <row r="771">
          <cell r="CV771" t="str">
            <v>0</v>
          </cell>
        </row>
        <row r="772">
          <cell r="CV772" t="str">
            <v>0</v>
          </cell>
        </row>
        <row r="773">
          <cell r="CV773" t="str">
            <v>0</v>
          </cell>
        </row>
        <row r="774">
          <cell r="CV774" t="str">
            <v>0</v>
          </cell>
        </row>
        <row r="775">
          <cell r="CV775" t="str">
            <v>0</v>
          </cell>
        </row>
        <row r="776">
          <cell r="CV776" t="str">
            <v>0</v>
          </cell>
        </row>
        <row r="777">
          <cell r="CV777" t="str">
            <v>0</v>
          </cell>
        </row>
        <row r="778">
          <cell r="CV778" t="str">
            <v>0</v>
          </cell>
        </row>
        <row r="779">
          <cell r="CV779" t="str">
            <v>0</v>
          </cell>
        </row>
        <row r="780">
          <cell r="CV780" t="str">
            <v>0</v>
          </cell>
        </row>
        <row r="781">
          <cell r="CV781" t="str">
            <v>0</v>
          </cell>
        </row>
        <row r="782">
          <cell r="CV782" t="str">
            <v>0</v>
          </cell>
        </row>
        <row r="783">
          <cell r="CV783" t="str">
            <v>0</v>
          </cell>
        </row>
        <row r="784">
          <cell r="CV784" t="str">
            <v>0</v>
          </cell>
        </row>
        <row r="785">
          <cell r="CV785" t="str">
            <v>0</v>
          </cell>
        </row>
        <row r="786">
          <cell r="CV786" t="str">
            <v>0</v>
          </cell>
        </row>
        <row r="787">
          <cell r="CV787" t="str">
            <v>0</v>
          </cell>
        </row>
        <row r="788">
          <cell r="CV788" t="str">
            <v>0</v>
          </cell>
        </row>
        <row r="789">
          <cell r="CV789" t="str">
            <v>0</v>
          </cell>
        </row>
        <row r="790">
          <cell r="CV790" t="str">
            <v>0</v>
          </cell>
        </row>
        <row r="791">
          <cell r="CV791" t="str">
            <v>0</v>
          </cell>
        </row>
        <row r="792">
          <cell r="CV792" t="str">
            <v>0</v>
          </cell>
        </row>
        <row r="793">
          <cell r="CV793" t="str">
            <v>0</v>
          </cell>
        </row>
        <row r="794">
          <cell r="CV794" t="str">
            <v>0</v>
          </cell>
        </row>
        <row r="795">
          <cell r="CV795" t="str">
            <v>0</v>
          </cell>
        </row>
        <row r="796">
          <cell r="CV796" t="str">
            <v>0</v>
          </cell>
        </row>
        <row r="797">
          <cell r="CV797" t="str">
            <v>0</v>
          </cell>
        </row>
        <row r="798">
          <cell r="CV798" t="str">
            <v>0</v>
          </cell>
        </row>
        <row r="799">
          <cell r="CV799" t="str">
            <v>0</v>
          </cell>
        </row>
        <row r="800">
          <cell r="CV800" t="str">
            <v>0</v>
          </cell>
        </row>
        <row r="801">
          <cell r="CV801" t="str">
            <v>0</v>
          </cell>
        </row>
        <row r="802">
          <cell r="CV802" t="str">
            <v>0</v>
          </cell>
        </row>
        <row r="803">
          <cell r="CV803" t="str">
            <v>0</v>
          </cell>
        </row>
        <row r="804">
          <cell r="CV804" t="str">
            <v>0</v>
          </cell>
        </row>
        <row r="805">
          <cell r="CV805" t="str">
            <v>0</v>
          </cell>
        </row>
        <row r="806">
          <cell r="CV806" t="str">
            <v>0</v>
          </cell>
        </row>
        <row r="807">
          <cell r="CV807" t="str">
            <v>0</v>
          </cell>
        </row>
        <row r="808">
          <cell r="CV808" t="str">
            <v>0</v>
          </cell>
        </row>
        <row r="809">
          <cell r="CV809" t="str">
            <v>0</v>
          </cell>
        </row>
        <row r="810">
          <cell r="CV810" t="str">
            <v>0</v>
          </cell>
        </row>
        <row r="811">
          <cell r="CV811" t="str">
            <v>0</v>
          </cell>
        </row>
        <row r="812">
          <cell r="CV812" t="str">
            <v>0</v>
          </cell>
        </row>
        <row r="813">
          <cell r="CV813" t="str">
            <v>0</v>
          </cell>
        </row>
        <row r="814">
          <cell r="CV814" t="str">
            <v>0</v>
          </cell>
        </row>
        <row r="815">
          <cell r="CV815" t="str">
            <v>0</v>
          </cell>
        </row>
        <row r="816">
          <cell r="CV816" t="str">
            <v>0</v>
          </cell>
        </row>
        <row r="817">
          <cell r="CV817" t="str">
            <v>0</v>
          </cell>
        </row>
        <row r="818">
          <cell r="CV818" t="str">
            <v>0</v>
          </cell>
        </row>
        <row r="819">
          <cell r="CV819" t="str">
            <v>0</v>
          </cell>
        </row>
        <row r="820">
          <cell r="CV820" t="str">
            <v>0</v>
          </cell>
        </row>
        <row r="821">
          <cell r="CV821" t="str">
            <v>0</v>
          </cell>
        </row>
        <row r="822">
          <cell r="CV822" t="str">
            <v>0</v>
          </cell>
        </row>
        <row r="823">
          <cell r="CV823" t="str">
            <v>0</v>
          </cell>
        </row>
        <row r="824">
          <cell r="CV824" t="str">
            <v>0</v>
          </cell>
        </row>
        <row r="825">
          <cell r="CV825" t="str">
            <v>0</v>
          </cell>
        </row>
        <row r="826">
          <cell r="CV826" t="str">
            <v>0</v>
          </cell>
        </row>
        <row r="827">
          <cell r="CV827" t="str">
            <v>0</v>
          </cell>
        </row>
        <row r="828">
          <cell r="CV828" t="str">
            <v>0</v>
          </cell>
        </row>
        <row r="829">
          <cell r="CV829" t="str">
            <v>0</v>
          </cell>
        </row>
        <row r="830">
          <cell r="CV830" t="str">
            <v>0</v>
          </cell>
        </row>
        <row r="831">
          <cell r="CV831" t="str">
            <v>0</v>
          </cell>
        </row>
        <row r="832">
          <cell r="CV832" t="str">
            <v>0</v>
          </cell>
        </row>
        <row r="833">
          <cell r="CV833" t="str">
            <v>0</v>
          </cell>
        </row>
        <row r="834">
          <cell r="CV834" t="str">
            <v>0</v>
          </cell>
        </row>
        <row r="835">
          <cell r="CV835" t="str">
            <v>0</v>
          </cell>
        </row>
        <row r="836">
          <cell r="CV836" t="str">
            <v>0</v>
          </cell>
        </row>
        <row r="837">
          <cell r="CV837" t="str">
            <v>0</v>
          </cell>
        </row>
        <row r="838">
          <cell r="CV838" t="str">
            <v>0</v>
          </cell>
        </row>
        <row r="839">
          <cell r="CV839" t="str">
            <v>0</v>
          </cell>
        </row>
        <row r="840">
          <cell r="CV840" t="str">
            <v>0</v>
          </cell>
        </row>
        <row r="841">
          <cell r="CV841" t="str">
            <v>0</v>
          </cell>
        </row>
        <row r="842">
          <cell r="CV842" t="str">
            <v>0</v>
          </cell>
        </row>
        <row r="843">
          <cell r="CV843" t="str">
            <v>0</v>
          </cell>
        </row>
        <row r="844">
          <cell r="CV844" t="str">
            <v>0</v>
          </cell>
        </row>
        <row r="845">
          <cell r="CV845" t="str">
            <v>0</v>
          </cell>
        </row>
        <row r="846">
          <cell r="CV846" t="str">
            <v>0</v>
          </cell>
        </row>
        <row r="847">
          <cell r="CV847" t="str">
            <v>0</v>
          </cell>
        </row>
        <row r="848">
          <cell r="CV848" t="str">
            <v>0</v>
          </cell>
        </row>
        <row r="849">
          <cell r="CV849" t="str">
            <v>0</v>
          </cell>
        </row>
        <row r="850">
          <cell r="CV850" t="str">
            <v>0</v>
          </cell>
        </row>
        <row r="851">
          <cell r="CV851" t="str">
            <v>0</v>
          </cell>
        </row>
        <row r="852">
          <cell r="CV852" t="str">
            <v>0</v>
          </cell>
        </row>
        <row r="853">
          <cell r="CV853" t="str">
            <v>0</v>
          </cell>
        </row>
        <row r="854">
          <cell r="CV854" t="str">
            <v>0</v>
          </cell>
        </row>
        <row r="855">
          <cell r="CV855" t="str">
            <v>0</v>
          </cell>
        </row>
        <row r="856">
          <cell r="CV856" t="str">
            <v>0</v>
          </cell>
        </row>
        <row r="857">
          <cell r="CV857" t="str">
            <v>0</v>
          </cell>
        </row>
        <row r="858">
          <cell r="CV858" t="str">
            <v>0</v>
          </cell>
        </row>
        <row r="859">
          <cell r="CV859" t="str">
            <v>0</v>
          </cell>
        </row>
        <row r="860">
          <cell r="CV860" t="str">
            <v>0</v>
          </cell>
        </row>
        <row r="861">
          <cell r="CV861" t="str">
            <v>0</v>
          </cell>
        </row>
        <row r="862">
          <cell r="CV862" t="str">
            <v>0</v>
          </cell>
        </row>
        <row r="863">
          <cell r="CV863" t="str">
            <v>0</v>
          </cell>
        </row>
        <row r="864">
          <cell r="CV864" t="str">
            <v>0</v>
          </cell>
        </row>
        <row r="865">
          <cell r="CV865" t="str">
            <v>0</v>
          </cell>
        </row>
        <row r="866">
          <cell r="CV866" t="str">
            <v>0</v>
          </cell>
        </row>
        <row r="867">
          <cell r="CV867" t="str">
            <v>0</v>
          </cell>
        </row>
        <row r="868">
          <cell r="CV868" t="str">
            <v>0</v>
          </cell>
        </row>
        <row r="869">
          <cell r="CV869" t="str">
            <v>0</v>
          </cell>
        </row>
        <row r="870">
          <cell r="CV870" t="str">
            <v>0</v>
          </cell>
        </row>
        <row r="871">
          <cell r="CV871" t="str">
            <v>0</v>
          </cell>
        </row>
        <row r="872">
          <cell r="CV872" t="str">
            <v>0</v>
          </cell>
        </row>
        <row r="873">
          <cell r="CV873" t="str">
            <v>0</v>
          </cell>
        </row>
        <row r="874">
          <cell r="CV874" t="str">
            <v>0</v>
          </cell>
        </row>
        <row r="875">
          <cell r="CV875" t="str">
            <v>0</v>
          </cell>
        </row>
        <row r="876">
          <cell r="CV876" t="str">
            <v>0</v>
          </cell>
        </row>
        <row r="877">
          <cell r="CV877" t="str">
            <v>0</v>
          </cell>
        </row>
        <row r="878">
          <cell r="CV878" t="str">
            <v>0</v>
          </cell>
        </row>
        <row r="879">
          <cell r="CV879" t="str">
            <v>0</v>
          </cell>
        </row>
        <row r="880">
          <cell r="CV880" t="str">
            <v>0</v>
          </cell>
        </row>
        <row r="881">
          <cell r="CV881" t="str">
            <v>0</v>
          </cell>
        </row>
        <row r="882">
          <cell r="CV882" t="str">
            <v>0</v>
          </cell>
        </row>
        <row r="883">
          <cell r="CV883" t="str">
            <v>0</v>
          </cell>
        </row>
        <row r="884">
          <cell r="CV884" t="str">
            <v>0</v>
          </cell>
        </row>
        <row r="885">
          <cell r="CV885" t="str">
            <v>0</v>
          </cell>
        </row>
        <row r="886">
          <cell r="CV886" t="str">
            <v>0</v>
          </cell>
        </row>
        <row r="887">
          <cell r="CV887" t="str">
            <v>0</v>
          </cell>
        </row>
        <row r="888">
          <cell r="CV888" t="str">
            <v>0</v>
          </cell>
        </row>
        <row r="889">
          <cell r="CV889" t="str">
            <v>0</v>
          </cell>
        </row>
        <row r="890">
          <cell r="CV890" t="str">
            <v>0</v>
          </cell>
        </row>
        <row r="891">
          <cell r="CV891" t="str">
            <v>0</v>
          </cell>
        </row>
        <row r="892">
          <cell r="CV892" t="str">
            <v>0</v>
          </cell>
        </row>
        <row r="893">
          <cell r="CV893" t="str">
            <v>0</v>
          </cell>
        </row>
        <row r="894">
          <cell r="CV894" t="str">
            <v>0</v>
          </cell>
        </row>
        <row r="895">
          <cell r="CV895" t="str">
            <v>0</v>
          </cell>
        </row>
        <row r="896">
          <cell r="CV896" t="str">
            <v>0</v>
          </cell>
        </row>
        <row r="897">
          <cell r="CV897" t="str">
            <v>0</v>
          </cell>
        </row>
        <row r="898">
          <cell r="CV898" t="str">
            <v>0</v>
          </cell>
        </row>
        <row r="899">
          <cell r="CV899" t="str">
            <v>0</v>
          </cell>
        </row>
        <row r="900">
          <cell r="CV900" t="str">
            <v>0</v>
          </cell>
        </row>
        <row r="901">
          <cell r="CV901" t="str">
            <v>0</v>
          </cell>
        </row>
        <row r="902">
          <cell r="CV902" t="str">
            <v>0</v>
          </cell>
        </row>
        <row r="903">
          <cell r="CV903" t="str">
            <v>0</v>
          </cell>
        </row>
        <row r="904">
          <cell r="CV904" t="str">
            <v>0</v>
          </cell>
        </row>
        <row r="905">
          <cell r="CV905" t="str">
            <v>0</v>
          </cell>
        </row>
        <row r="906">
          <cell r="CV906" t="str">
            <v>0</v>
          </cell>
        </row>
        <row r="907">
          <cell r="CV907" t="str">
            <v>0</v>
          </cell>
        </row>
        <row r="908">
          <cell r="CV908" t="str">
            <v>0</v>
          </cell>
        </row>
        <row r="909">
          <cell r="CV909" t="str">
            <v>0</v>
          </cell>
        </row>
      </sheetData>
      <sheetData sheetId="13">
        <row r="10">
          <cell r="CU10" t="str">
            <v>0</v>
          </cell>
        </row>
        <row r="11">
          <cell r="CU11" t="str">
            <v>0</v>
          </cell>
        </row>
        <row r="12">
          <cell r="CU12" t="str">
            <v>0</v>
          </cell>
        </row>
        <row r="13">
          <cell r="CU13" t="str">
            <v>0</v>
          </cell>
        </row>
        <row r="14">
          <cell r="CU14" t="str">
            <v>0</v>
          </cell>
        </row>
        <row r="15">
          <cell r="CU15" t="str">
            <v>0</v>
          </cell>
        </row>
        <row r="16">
          <cell r="CU16" t="str">
            <v>0</v>
          </cell>
        </row>
        <row r="17">
          <cell r="CU17" t="str">
            <v>0</v>
          </cell>
        </row>
        <row r="18">
          <cell r="CU18" t="str">
            <v>0</v>
          </cell>
        </row>
        <row r="19">
          <cell r="CU19" t="str">
            <v>0</v>
          </cell>
        </row>
        <row r="20">
          <cell r="CU20" t="str">
            <v>0</v>
          </cell>
        </row>
        <row r="21">
          <cell r="CU21" t="str">
            <v>0</v>
          </cell>
        </row>
        <row r="22">
          <cell r="CU22" t="str">
            <v>0</v>
          </cell>
        </row>
        <row r="23">
          <cell r="CU23" t="str">
            <v>0</v>
          </cell>
        </row>
        <row r="24">
          <cell r="CU24" t="str">
            <v>0</v>
          </cell>
        </row>
        <row r="25">
          <cell r="CU25" t="str">
            <v>0</v>
          </cell>
        </row>
        <row r="26">
          <cell r="CU26" t="str">
            <v>0</v>
          </cell>
        </row>
        <row r="27">
          <cell r="CU27" t="str">
            <v>0</v>
          </cell>
        </row>
        <row r="28">
          <cell r="CU28" t="str">
            <v>0</v>
          </cell>
        </row>
        <row r="29">
          <cell r="CU29" t="str">
            <v>0</v>
          </cell>
        </row>
        <row r="30">
          <cell r="CU30" t="str">
            <v>0</v>
          </cell>
        </row>
        <row r="31">
          <cell r="CU31" t="str">
            <v>0</v>
          </cell>
        </row>
        <row r="32">
          <cell r="CU32" t="str">
            <v>0</v>
          </cell>
        </row>
        <row r="33">
          <cell r="CU33" t="str">
            <v>0</v>
          </cell>
        </row>
        <row r="34">
          <cell r="CU34" t="str">
            <v>0</v>
          </cell>
        </row>
        <row r="35">
          <cell r="CU35" t="str">
            <v>0</v>
          </cell>
        </row>
        <row r="36">
          <cell r="CU36" t="str">
            <v>0</v>
          </cell>
        </row>
        <row r="37">
          <cell r="CU37" t="str">
            <v>0</v>
          </cell>
        </row>
        <row r="38">
          <cell r="CU38" t="str">
            <v>0</v>
          </cell>
        </row>
        <row r="39">
          <cell r="CU39" t="str">
            <v>0</v>
          </cell>
        </row>
        <row r="40">
          <cell r="CU40" t="str">
            <v>0</v>
          </cell>
        </row>
        <row r="41">
          <cell r="CU41" t="str">
            <v>0</v>
          </cell>
        </row>
        <row r="42">
          <cell r="CU42" t="str">
            <v>0</v>
          </cell>
        </row>
        <row r="43">
          <cell r="CU43" t="str">
            <v>0</v>
          </cell>
        </row>
        <row r="44">
          <cell r="CU44" t="str">
            <v>0</v>
          </cell>
        </row>
        <row r="45">
          <cell r="CU45" t="str">
            <v>0</v>
          </cell>
        </row>
        <row r="46">
          <cell r="CU46" t="str">
            <v>0</v>
          </cell>
        </row>
        <row r="47">
          <cell r="CU47" t="str">
            <v>0</v>
          </cell>
        </row>
        <row r="48">
          <cell r="CU48" t="str">
            <v>0</v>
          </cell>
        </row>
        <row r="49">
          <cell r="CU49" t="str">
            <v>0</v>
          </cell>
        </row>
        <row r="50">
          <cell r="CU50" t="str">
            <v>0</v>
          </cell>
        </row>
        <row r="51">
          <cell r="CU51" t="str">
            <v>0</v>
          </cell>
        </row>
        <row r="52">
          <cell r="CU52" t="str">
            <v>0</v>
          </cell>
        </row>
        <row r="53">
          <cell r="CU53" t="str">
            <v>0</v>
          </cell>
        </row>
        <row r="54">
          <cell r="CU54" t="str">
            <v>0</v>
          </cell>
        </row>
        <row r="55">
          <cell r="CU55" t="str">
            <v>0</v>
          </cell>
        </row>
        <row r="56">
          <cell r="CU56" t="str">
            <v>0</v>
          </cell>
        </row>
        <row r="57">
          <cell r="CU57" t="str">
            <v>0</v>
          </cell>
        </row>
        <row r="58">
          <cell r="CU58" t="str">
            <v>0</v>
          </cell>
        </row>
        <row r="59">
          <cell r="CU59" t="str">
            <v>0</v>
          </cell>
        </row>
        <row r="60">
          <cell r="CU60" t="str">
            <v>0</v>
          </cell>
        </row>
        <row r="61">
          <cell r="CU61" t="str">
            <v>0</v>
          </cell>
        </row>
        <row r="62">
          <cell r="CU62" t="str">
            <v>0</v>
          </cell>
        </row>
        <row r="63">
          <cell r="CU63" t="str">
            <v>0</v>
          </cell>
        </row>
        <row r="64">
          <cell r="CU64" t="str">
            <v>0</v>
          </cell>
        </row>
        <row r="65">
          <cell r="CU65" t="str">
            <v>0</v>
          </cell>
        </row>
        <row r="66">
          <cell r="CU66" t="str">
            <v>0</v>
          </cell>
        </row>
        <row r="67">
          <cell r="CU67" t="str">
            <v>0</v>
          </cell>
        </row>
        <row r="68">
          <cell r="CU68" t="str">
            <v>0</v>
          </cell>
        </row>
        <row r="69">
          <cell r="CU69" t="str">
            <v>0</v>
          </cell>
        </row>
        <row r="70">
          <cell r="CU70" t="str">
            <v>0</v>
          </cell>
        </row>
        <row r="71">
          <cell r="CU71" t="str">
            <v>0</v>
          </cell>
        </row>
        <row r="72">
          <cell r="CU72" t="str">
            <v>0</v>
          </cell>
        </row>
        <row r="73">
          <cell r="CU73" t="str">
            <v>0</v>
          </cell>
        </row>
        <row r="74">
          <cell r="CU74" t="str">
            <v>0</v>
          </cell>
        </row>
        <row r="75">
          <cell r="CU75" t="str">
            <v>0</v>
          </cell>
        </row>
        <row r="76">
          <cell r="CU76" t="str">
            <v>0</v>
          </cell>
        </row>
        <row r="77">
          <cell r="CU77" t="str">
            <v>0</v>
          </cell>
        </row>
        <row r="78">
          <cell r="CU78" t="str">
            <v>0</v>
          </cell>
        </row>
        <row r="79">
          <cell r="CU79" t="str">
            <v>0</v>
          </cell>
        </row>
        <row r="80">
          <cell r="CU80" t="str">
            <v>0</v>
          </cell>
        </row>
        <row r="81">
          <cell r="CU81" t="str">
            <v>0</v>
          </cell>
        </row>
        <row r="82">
          <cell r="CU82" t="str">
            <v>0</v>
          </cell>
        </row>
        <row r="83">
          <cell r="CU83" t="str">
            <v>0</v>
          </cell>
        </row>
        <row r="84">
          <cell r="CU84" t="str">
            <v>0</v>
          </cell>
        </row>
        <row r="85">
          <cell r="CU85" t="str">
            <v>0</v>
          </cell>
        </row>
        <row r="86">
          <cell r="CU86" t="str">
            <v>0</v>
          </cell>
        </row>
        <row r="87">
          <cell r="CU87" t="str">
            <v>0</v>
          </cell>
        </row>
        <row r="88">
          <cell r="CU88" t="str">
            <v>0</v>
          </cell>
        </row>
        <row r="89">
          <cell r="CU89" t="str">
            <v>0</v>
          </cell>
        </row>
        <row r="90">
          <cell r="CU90" t="str">
            <v>0</v>
          </cell>
        </row>
        <row r="91">
          <cell r="CU91" t="str">
            <v>0</v>
          </cell>
        </row>
        <row r="92">
          <cell r="CU92" t="str">
            <v>0</v>
          </cell>
        </row>
        <row r="93">
          <cell r="CU93" t="str">
            <v>0</v>
          </cell>
        </row>
        <row r="94">
          <cell r="CU94" t="str">
            <v>0</v>
          </cell>
        </row>
        <row r="95">
          <cell r="CU95" t="str">
            <v>0</v>
          </cell>
        </row>
        <row r="96">
          <cell r="CU96" t="str">
            <v>0</v>
          </cell>
        </row>
        <row r="97">
          <cell r="CU97" t="str">
            <v>0</v>
          </cell>
        </row>
        <row r="98">
          <cell r="CU98" t="str">
            <v>0</v>
          </cell>
        </row>
        <row r="99">
          <cell r="CU99" t="str">
            <v>0</v>
          </cell>
        </row>
        <row r="100">
          <cell r="CU100" t="str">
            <v>0</v>
          </cell>
        </row>
        <row r="101">
          <cell r="CU101" t="str">
            <v>0</v>
          </cell>
        </row>
        <row r="102">
          <cell r="CU102" t="str">
            <v>0</v>
          </cell>
        </row>
        <row r="103">
          <cell r="CU103" t="str">
            <v>0</v>
          </cell>
        </row>
        <row r="104">
          <cell r="CU104" t="str">
            <v>0</v>
          </cell>
        </row>
        <row r="105">
          <cell r="CU105" t="str">
            <v>0</v>
          </cell>
        </row>
        <row r="106">
          <cell r="CU106" t="str">
            <v>0</v>
          </cell>
        </row>
        <row r="107">
          <cell r="CU107" t="str">
            <v>0</v>
          </cell>
        </row>
        <row r="108">
          <cell r="CU108" t="str">
            <v>0</v>
          </cell>
        </row>
        <row r="109">
          <cell r="CU109" t="str">
            <v>0</v>
          </cell>
        </row>
        <row r="110">
          <cell r="CU110" t="str">
            <v>0</v>
          </cell>
        </row>
        <row r="111">
          <cell r="CU111" t="str">
            <v>0</v>
          </cell>
        </row>
        <row r="112">
          <cell r="CU112" t="str">
            <v>0</v>
          </cell>
        </row>
        <row r="113">
          <cell r="CU113" t="str">
            <v>0</v>
          </cell>
        </row>
        <row r="114">
          <cell r="CU114" t="str">
            <v>0</v>
          </cell>
        </row>
        <row r="115">
          <cell r="CU115" t="str">
            <v>0</v>
          </cell>
        </row>
        <row r="116">
          <cell r="CU116" t="str">
            <v>0</v>
          </cell>
        </row>
        <row r="117">
          <cell r="CU117" t="str">
            <v>0</v>
          </cell>
        </row>
        <row r="118">
          <cell r="CU118" t="str">
            <v>0</v>
          </cell>
        </row>
        <row r="119">
          <cell r="CU119" t="str">
            <v>0</v>
          </cell>
        </row>
        <row r="120">
          <cell r="CU120" t="str">
            <v>0</v>
          </cell>
        </row>
        <row r="121">
          <cell r="CU121" t="str">
            <v>0</v>
          </cell>
        </row>
        <row r="122">
          <cell r="CU122" t="str">
            <v>0</v>
          </cell>
        </row>
        <row r="123">
          <cell r="CU123" t="str">
            <v>0</v>
          </cell>
        </row>
        <row r="124">
          <cell r="CU124" t="str">
            <v>0</v>
          </cell>
        </row>
        <row r="125">
          <cell r="CU125" t="str">
            <v>0</v>
          </cell>
        </row>
        <row r="126">
          <cell r="CU126" t="str">
            <v>0</v>
          </cell>
        </row>
        <row r="127">
          <cell r="CU127" t="str">
            <v>0</v>
          </cell>
        </row>
        <row r="128">
          <cell r="CU128" t="str">
            <v>0</v>
          </cell>
        </row>
        <row r="129">
          <cell r="CU129" t="str">
            <v>0</v>
          </cell>
        </row>
        <row r="130">
          <cell r="CU130" t="str">
            <v>0</v>
          </cell>
        </row>
        <row r="131">
          <cell r="CU131" t="str">
            <v>0</v>
          </cell>
        </row>
        <row r="132">
          <cell r="CU132" t="str">
            <v>0</v>
          </cell>
        </row>
        <row r="133">
          <cell r="CU133" t="str">
            <v>0</v>
          </cell>
        </row>
        <row r="134">
          <cell r="CU134" t="str">
            <v>0</v>
          </cell>
        </row>
        <row r="135">
          <cell r="CU135" t="str">
            <v>0</v>
          </cell>
        </row>
        <row r="136">
          <cell r="CU136" t="str">
            <v>0</v>
          </cell>
        </row>
        <row r="137">
          <cell r="CU137" t="str">
            <v>0</v>
          </cell>
        </row>
        <row r="138">
          <cell r="CU138" t="str">
            <v>0</v>
          </cell>
        </row>
        <row r="139">
          <cell r="CU139" t="str">
            <v>0</v>
          </cell>
        </row>
        <row r="140">
          <cell r="CU140" t="str">
            <v>0</v>
          </cell>
        </row>
        <row r="141">
          <cell r="CU141" t="str">
            <v>0</v>
          </cell>
        </row>
        <row r="142">
          <cell r="CU142" t="str">
            <v>0</v>
          </cell>
        </row>
        <row r="143">
          <cell r="CU143" t="str">
            <v>0</v>
          </cell>
        </row>
        <row r="144">
          <cell r="CU144" t="str">
            <v>0</v>
          </cell>
        </row>
        <row r="145">
          <cell r="CU145" t="str">
            <v>0</v>
          </cell>
        </row>
        <row r="146">
          <cell r="CU146" t="str">
            <v>0</v>
          </cell>
        </row>
        <row r="147">
          <cell r="CU147" t="str">
            <v>0</v>
          </cell>
        </row>
        <row r="148">
          <cell r="CU148" t="str">
            <v>0</v>
          </cell>
        </row>
        <row r="149">
          <cell r="CU149" t="str">
            <v>0</v>
          </cell>
        </row>
        <row r="150">
          <cell r="CU150" t="str">
            <v>0</v>
          </cell>
        </row>
        <row r="151">
          <cell r="CU151" t="str">
            <v>0</v>
          </cell>
        </row>
        <row r="152">
          <cell r="CU152" t="str">
            <v>0</v>
          </cell>
        </row>
        <row r="153">
          <cell r="CU153" t="str">
            <v>0</v>
          </cell>
        </row>
        <row r="154">
          <cell r="CU154" t="str">
            <v>0</v>
          </cell>
        </row>
        <row r="155">
          <cell r="CU155" t="str">
            <v>0</v>
          </cell>
        </row>
        <row r="156">
          <cell r="CU156" t="str">
            <v>0</v>
          </cell>
        </row>
        <row r="157">
          <cell r="CU157" t="str">
            <v>0</v>
          </cell>
        </row>
        <row r="158">
          <cell r="CU158" t="str">
            <v>0</v>
          </cell>
        </row>
        <row r="159">
          <cell r="CU159" t="str">
            <v>0</v>
          </cell>
        </row>
        <row r="160">
          <cell r="CU160" t="str">
            <v>0</v>
          </cell>
        </row>
        <row r="161">
          <cell r="CU161" t="str">
            <v>0</v>
          </cell>
        </row>
        <row r="162">
          <cell r="CU162" t="str">
            <v>0</v>
          </cell>
        </row>
        <row r="163">
          <cell r="CU163" t="str">
            <v>0</v>
          </cell>
        </row>
        <row r="164">
          <cell r="CU164" t="str">
            <v>0</v>
          </cell>
        </row>
        <row r="165">
          <cell r="CU165" t="str">
            <v>0</v>
          </cell>
        </row>
        <row r="166">
          <cell r="CU166" t="str">
            <v>0</v>
          </cell>
        </row>
        <row r="167">
          <cell r="CU167" t="str">
            <v>0</v>
          </cell>
        </row>
        <row r="168">
          <cell r="CU168" t="str">
            <v>0</v>
          </cell>
        </row>
        <row r="169">
          <cell r="CU169" t="str">
            <v>0</v>
          </cell>
        </row>
        <row r="170">
          <cell r="CU170" t="str">
            <v>0</v>
          </cell>
        </row>
        <row r="171">
          <cell r="CU171" t="str">
            <v>0</v>
          </cell>
        </row>
        <row r="172">
          <cell r="CU172" t="str">
            <v>0</v>
          </cell>
        </row>
        <row r="173">
          <cell r="CU173" t="str">
            <v>0</v>
          </cell>
        </row>
        <row r="174">
          <cell r="CU174" t="str">
            <v>0</v>
          </cell>
        </row>
        <row r="175">
          <cell r="CU175" t="str">
            <v>0</v>
          </cell>
        </row>
        <row r="176">
          <cell r="CU176" t="str">
            <v>0</v>
          </cell>
        </row>
        <row r="177">
          <cell r="CU177" t="str">
            <v>0</v>
          </cell>
        </row>
        <row r="178">
          <cell r="CU178" t="str">
            <v>0</v>
          </cell>
        </row>
        <row r="179">
          <cell r="CU179" t="str">
            <v>0</v>
          </cell>
        </row>
        <row r="180">
          <cell r="CU180" t="str">
            <v>0</v>
          </cell>
        </row>
        <row r="181">
          <cell r="CU181" t="str">
            <v>0</v>
          </cell>
        </row>
        <row r="182">
          <cell r="CU182" t="str">
            <v>0</v>
          </cell>
        </row>
        <row r="183">
          <cell r="CU183" t="str">
            <v>0</v>
          </cell>
        </row>
        <row r="184">
          <cell r="CU184" t="str">
            <v>0</v>
          </cell>
        </row>
        <row r="185">
          <cell r="CU185" t="str">
            <v>0</v>
          </cell>
        </row>
        <row r="186">
          <cell r="CU186" t="str">
            <v>0</v>
          </cell>
        </row>
        <row r="187">
          <cell r="CU187" t="str">
            <v>0</v>
          </cell>
        </row>
        <row r="188">
          <cell r="CU188" t="str">
            <v>0</v>
          </cell>
        </row>
        <row r="189">
          <cell r="CU189" t="str">
            <v>0</v>
          </cell>
        </row>
        <row r="190">
          <cell r="CU190" t="str">
            <v>0</v>
          </cell>
        </row>
        <row r="191">
          <cell r="CU191" t="str">
            <v>0</v>
          </cell>
        </row>
        <row r="192">
          <cell r="CU192" t="str">
            <v>0</v>
          </cell>
        </row>
        <row r="193">
          <cell r="CU193" t="str">
            <v>0</v>
          </cell>
        </row>
        <row r="194">
          <cell r="CU194" t="str">
            <v>0</v>
          </cell>
        </row>
        <row r="195">
          <cell r="CU195" t="str">
            <v>0</v>
          </cell>
        </row>
        <row r="196">
          <cell r="CU196" t="str">
            <v>0</v>
          </cell>
        </row>
        <row r="197">
          <cell r="CU197" t="str">
            <v>0</v>
          </cell>
        </row>
        <row r="198">
          <cell r="CU198" t="str">
            <v>0</v>
          </cell>
        </row>
        <row r="199">
          <cell r="CU199" t="str">
            <v>0</v>
          </cell>
        </row>
        <row r="200">
          <cell r="CU200" t="str">
            <v>0</v>
          </cell>
        </row>
        <row r="201">
          <cell r="CU201" t="str">
            <v>0</v>
          </cell>
        </row>
        <row r="202">
          <cell r="CU202" t="str">
            <v>0</v>
          </cell>
        </row>
        <row r="203">
          <cell r="CU203" t="str">
            <v>0</v>
          </cell>
        </row>
        <row r="204">
          <cell r="CU204" t="str">
            <v>0</v>
          </cell>
        </row>
        <row r="205">
          <cell r="CU205" t="str">
            <v>0</v>
          </cell>
        </row>
        <row r="206">
          <cell r="CU206" t="str">
            <v>0</v>
          </cell>
        </row>
        <row r="207">
          <cell r="CU207" t="str">
            <v>0</v>
          </cell>
        </row>
        <row r="208">
          <cell r="CU208" t="str">
            <v>0</v>
          </cell>
        </row>
        <row r="209">
          <cell r="CU209" t="str">
            <v>0</v>
          </cell>
        </row>
        <row r="210">
          <cell r="CU210" t="str">
            <v>0</v>
          </cell>
        </row>
        <row r="211">
          <cell r="CU211" t="str">
            <v>0</v>
          </cell>
        </row>
        <row r="212">
          <cell r="CU212" t="str">
            <v>0</v>
          </cell>
        </row>
        <row r="213">
          <cell r="CU213" t="str">
            <v>0</v>
          </cell>
        </row>
        <row r="214">
          <cell r="CU214" t="str">
            <v>0</v>
          </cell>
        </row>
        <row r="215">
          <cell r="CU215" t="str">
            <v>0</v>
          </cell>
        </row>
        <row r="216">
          <cell r="CU216" t="str">
            <v>0</v>
          </cell>
        </row>
        <row r="217">
          <cell r="CU217" t="str">
            <v>0</v>
          </cell>
        </row>
        <row r="218">
          <cell r="CU218" t="str">
            <v>0</v>
          </cell>
        </row>
        <row r="219">
          <cell r="CU219" t="str">
            <v>0</v>
          </cell>
        </row>
        <row r="220">
          <cell r="CU220" t="str">
            <v>0</v>
          </cell>
        </row>
        <row r="221">
          <cell r="CU221" t="str">
            <v>0</v>
          </cell>
        </row>
        <row r="222">
          <cell r="CU222" t="str">
            <v>0</v>
          </cell>
        </row>
        <row r="223">
          <cell r="CU223" t="str">
            <v>0</v>
          </cell>
        </row>
        <row r="224">
          <cell r="CU224" t="str">
            <v>0</v>
          </cell>
        </row>
        <row r="225">
          <cell r="CU225" t="str">
            <v>0</v>
          </cell>
        </row>
        <row r="226">
          <cell r="CU226" t="str">
            <v>0</v>
          </cell>
        </row>
        <row r="227">
          <cell r="CU227" t="str">
            <v>0</v>
          </cell>
        </row>
        <row r="228">
          <cell r="CU228" t="str">
            <v>0</v>
          </cell>
        </row>
        <row r="229">
          <cell r="CU229" t="str">
            <v>0</v>
          </cell>
        </row>
        <row r="230">
          <cell r="CU230" t="str">
            <v>0</v>
          </cell>
        </row>
        <row r="231">
          <cell r="CU231" t="str">
            <v>0</v>
          </cell>
        </row>
        <row r="232">
          <cell r="CU232" t="str">
            <v>0</v>
          </cell>
        </row>
        <row r="233">
          <cell r="CU233" t="str">
            <v>0</v>
          </cell>
        </row>
        <row r="234">
          <cell r="CU234" t="str">
            <v>0</v>
          </cell>
        </row>
        <row r="235">
          <cell r="CU235" t="str">
            <v>0</v>
          </cell>
        </row>
        <row r="236">
          <cell r="CU236" t="str">
            <v>0</v>
          </cell>
        </row>
        <row r="237">
          <cell r="CU237" t="str">
            <v>0</v>
          </cell>
        </row>
        <row r="238">
          <cell r="CU238" t="str">
            <v>0</v>
          </cell>
        </row>
        <row r="239">
          <cell r="CU239" t="str">
            <v>0</v>
          </cell>
        </row>
        <row r="240">
          <cell r="CU240" t="str">
            <v>0</v>
          </cell>
        </row>
        <row r="241">
          <cell r="CU241" t="str">
            <v>0</v>
          </cell>
        </row>
        <row r="242">
          <cell r="CU242" t="str">
            <v>0</v>
          </cell>
        </row>
        <row r="243">
          <cell r="CU243" t="str">
            <v>0</v>
          </cell>
        </row>
        <row r="244">
          <cell r="CU244" t="str">
            <v>0</v>
          </cell>
        </row>
        <row r="245">
          <cell r="CU245" t="str">
            <v>0</v>
          </cell>
        </row>
        <row r="246">
          <cell r="CU246" t="str">
            <v>0</v>
          </cell>
        </row>
        <row r="247">
          <cell r="CU247" t="str">
            <v>0</v>
          </cell>
        </row>
        <row r="248">
          <cell r="CU248" t="str">
            <v>0</v>
          </cell>
        </row>
        <row r="249">
          <cell r="CU249" t="str">
            <v>0</v>
          </cell>
        </row>
        <row r="250">
          <cell r="CU250" t="str">
            <v>0</v>
          </cell>
        </row>
        <row r="251">
          <cell r="CU251" t="str">
            <v>0</v>
          </cell>
        </row>
        <row r="252">
          <cell r="CU252" t="str">
            <v>0</v>
          </cell>
        </row>
        <row r="253">
          <cell r="CU253" t="str">
            <v>0</v>
          </cell>
        </row>
        <row r="254">
          <cell r="CU254" t="str">
            <v>0</v>
          </cell>
        </row>
        <row r="255">
          <cell r="CU255" t="str">
            <v>0</v>
          </cell>
        </row>
        <row r="256">
          <cell r="CU256" t="str">
            <v>0</v>
          </cell>
        </row>
        <row r="257">
          <cell r="CU257" t="str">
            <v>0</v>
          </cell>
        </row>
        <row r="258">
          <cell r="CU258" t="str">
            <v>0</v>
          </cell>
        </row>
        <row r="259">
          <cell r="CU259" t="str">
            <v>0</v>
          </cell>
        </row>
        <row r="260">
          <cell r="CU260" t="str">
            <v>0</v>
          </cell>
        </row>
        <row r="261">
          <cell r="CU261" t="str">
            <v>0</v>
          </cell>
        </row>
        <row r="262">
          <cell r="CU262" t="str">
            <v>0</v>
          </cell>
        </row>
        <row r="263">
          <cell r="CU263" t="str">
            <v>0</v>
          </cell>
        </row>
        <row r="264">
          <cell r="CU264" t="str">
            <v>0</v>
          </cell>
        </row>
        <row r="265">
          <cell r="CU265" t="str">
            <v>0</v>
          </cell>
        </row>
        <row r="266">
          <cell r="CU266" t="str">
            <v>0</v>
          </cell>
        </row>
        <row r="267">
          <cell r="CU267" t="str">
            <v>0</v>
          </cell>
        </row>
        <row r="268">
          <cell r="CU268" t="str">
            <v>0</v>
          </cell>
        </row>
        <row r="269">
          <cell r="CU269" t="str">
            <v>0</v>
          </cell>
        </row>
        <row r="270">
          <cell r="CU270" t="str">
            <v>0</v>
          </cell>
        </row>
        <row r="271">
          <cell r="CU271" t="str">
            <v>0</v>
          </cell>
        </row>
        <row r="272">
          <cell r="CU272" t="str">
            <v>0</v>
          </cell>
        </row>
        <row r="273">
          <cell r="CU273" t="str">
            <v>0</v>
          </cell>
        </row>
        <row r="274">
          <cell r="CU274" t="str">
            <v>0</v>
          </cell>
        </row>
        <row r="275">
          <cell r="CU275" t="str">
            <v>0</v>
          </cell>
        </row>
        <row r="276">
          <cell r="CU276" t="str">
            <v>0</v>
          </cell>
        </row>
        <row r="277">
          <cell r="CU277" t="str">
            <v>0</v>
          </cell>
        </row>
        <row r="278">
          <cell r="CU278" t="str">
            <v>0</v>
          </cell>
        </row>
        <row r="279">
          <cell r="CU279" t="str">
            <v>0</v>
          </cell>
        </row>
        <row r="280">
          <cell r="CU280" t="str">
            <v>0</v>
          </cell>
        </row>
        <row r="281">
          <cell r="CU281" t="str">
            <v>0</v>
          </cell>
        </row>
        <row r="282">
          <cell r="CU282" t="str">
            <v>0</v>
          </cell>
        </row>
        <row r="283">
          <cell r="CU283" t="str">
            <v>0</v>
          </cell>
        </row>
        <row r="284">
          <cell r="CU284" t="str">
            <v>0</v>
          </cell>
        </row>
        <row r="285">
          <cell r="CU285" t="str">
            <v>0</v>
          </cell>
        </row>
        <row r="286">
          <cell r="CU286" t="str">
            <v>0</v>
          </cell>
        </row>
        <row r="287">
          <cell r="CU287" t="str">
            <v>0</v>
          </cell>
        </row>
        <row r="288">
          <cell r="CU288" t="str">
            <v>0</v>
          </cell>
        </row>
        <row r="289">
          <cell r="CU289" t="str">
            <v>0</v>
          </cell>
        </row>
        <row r="290">
          <cell r="CU290" t="str">
            <v>0</v>
          </cell>
        </row>
        <row r="291">
          <cell r="CU291" t="str">
            <v>0</v>
          </cell>
        </row>
        <row r="292">
          <cell r="CU292" t="str">
            <v>0</v>
          </cell>
        </row>
        <row r="293">
          <cell r="CU293" t="str">
            <v>0</v>
          </cell>
        </row>
        <row r="294">
          <cell r="CU294" t="str">
            <v>0</v>
          </cell>
        </row>
        <row r="295">
          <cell r="CU295" t="str">
            <v>0</v>
          </cell>
        </row>
        <row r="296">
          <cell r="CU296" t="str">
            <v>0</v>
          </cell>
        </row>
        <row r="297">
          <cell r="CU297" t="str">
            <v>0</v>
          </cell>
        </row>
        <row r="298">
          <cell r="CU298" t="str">
            <v>0</v>
          </cell>
        </row>
        <row r="299">
          <cell r="CU299" t="str">
            <v>0</v>
          </cell>
        </row>
        <row r="300">
          <cell r="CU300" t="str">
            <v>0</v>
          </cell>
        </row>
        <row r="301">
          <cell r="CU301" t="str">
            <v>0</v>
          </cell>
        </row>
        <row r="302">
          <cell r="CU302" t="str">
            <v>0</v>
          </cell>
        </row>
        <row r="303">
          <cell r="CU303" t="str">
            <v>0</v>
          </cell>
        </row>
        <row r="304">
          <cell r="CU304" t="str">
            <v>0</v>
          </cell>
        </row>
        <row r="305">
          <cell r="CU305" t="str">
            <v>0</v>
          </cell>
        </row>
        <row r="306">
          <cell r="CU306" t="str">
            <v>0</v>
          </cell>
        </row>
        <row r="307">
          <cell r="CU307" t="str">
            <v>0</v>
          </cell>
        </row>
        <row r="308">
          <cell r="CU308" t="str">
            <v>0</v>
          </cell>
        </row>
        <row r="309">
          <cell r="CU309" t="str">
            <v>0</v>
          </cell>
        </row>
        <row r="310">
          <cell r="CU310" t="str">
            <v>0</v>
          </cell>
        </row>
        <row r="311">
          <cell r="CU311" t="str">
            <v>0</v>
          </cell>
        </row>
        <row r="312">
          <cell r="CU312" t="str">
            <v>0</v>
          </cell>
        </row>
        <row r="313">
          <cell r="CU313" t="str">
            <v>0</v>
          </cell>
        </row>
        <row r="314">
          <cell r="CU314" t="str">
            <v>0</v>
          </cell>
        </row>
        <row r="315">
          <cell r="CU315" t="str">
            <v>0</v>
          </cell>
        </row>
        <row r="316">
          <cell r="CU316" t="str">
            <v>0</v>
          </cell>
        </row>
        <row r="317">
          <cell r="CU317" t="str">
            <v>0</v>
          </cell>
        </row>
        <row r="318">
          <cell r="CU318" t="str">
            <v>0</v>
          </cell>
        </row>
        <row r="319">
          <cell r="CU319" t="str">
            <v>0</v>
          </cell>
        </row>
        <row r="320">
          <cell r="CU320" t="str">
            <v>0</v>
          </cell>
        </row>
        <row r="321">
          <cell r="CU321" t="str">
            <v>0</v>
          </cell>
        </row>
        <row r="322">
          <cell r="CU322" t="str">
            <v>0</v>
          </cell>
        </row>
        <row r="323">
          <cell r="CU323" t="str">
            <v>0</v>
          </cell>
        </row>
        <row r="324">
          <cell r="CU324" t="str">
            <v>0</v>
          </cell>
        </row>
        <row r="325">
          <cell r="CU325" t="str">
            <v>0</v>
          </cell>
        </row>
        <row r="326">
          <cell r="CU326" t="str">
            <v>0</v>
          </cell>
        </row>
        <row r="327">
          <cell r="CU327" t="str">
            <v>0</v>
          </cell>
        </row>
        <row r="328">
          <cell r="CU328" t="str">
            <v>0</v>
          </cell>
        </row>
        <row r="329">
          <cell r="CU329" t="str">
            <v>0</v>
          </cell>
        </row>
        <row r="330">
          <cell r="CU330" t="str">
            <v>0</v>
          </cell>
        </row>
        <row r="331">
          <cell r="CU331" t="str">
            <v>0</v>
          </cell>
        </row>
        <row r="332">
          <cell r="CU332" t="str">
            <v>0</v>
          </cell>
        </row>
        <row r="333">
          <cell r="CU333" t="str">
            <v>0</v>
          </cell>
        </row>
        <row r="334">
          <cell r="CU334" t="str">
            <v>0</v>
          </cell>
        </row>
        <row r="335">
          <cell r="CU335" t="str">
            <v>0</v>
          </cell>
        </row>
        <row r="336">
          <cell r="CU336" t="str">
            <v>0</v>
          </cell>
        </row>
        <row r="337">
          <cell r="CU337" t="str">
            <v>0</v>
          </cell>
        </row>
        <row r="338">
          <cell r="CU338" t="str">
            <v>0</v>
          </cell>
        </row>
        <row r="339">
          <cell r="CU339" t="str">
            <v>0</v>
          </cell>
        </row>
        <row r="340">
          <cell r="CU340" t="str">
            <v>0</v>
          </cell>
        </row>
        <row r="341">
          <cell r="CU341" t="str">
            <v>0</v>
          </cell>
        </row>
        <row r="342">
          <cell r="CU342" t="str">
            <v>0</v>
          </cell>
        </row>
        <row r="343">
          <cell r="CU343" t="str">
            <v>0</v>
          </cell>
        </row>
        <row r="344">
          <cell r="CU344" t="str">
            <v>0</v>
          </cell>
        </row>
        <row r="345">
          <cell r="CU345" t="str">
            <v>0</v>
          </cell>
        </row>
        <row r="346">
          <cell r="CU346" t="str">
            <v>0</v>
          </cell>
        </row>
        <row r="347">
          <cell r="CU347" t="str">
            <v>0</v>
          </cell>
        </row>
        <row r="348">
          <cell r="CU348" t="str">
            <v>0</v>
          </cell>
        </row>
        <row r="349">
          <cell r="CU349" t="str">
            <v>0</v>
          </cell>
        </row>
        <row r="350">
          <cell r="CU350" t="str">
            <v>0</v>
          </cell>
        </row>
        <row r="351">
          <cell r="CU351" t="str">
            <v>0</v>
          </cell>
        </row>
        <row r="352">
          <cell r="CU352" t="str">
            <v>0</v>
          </cell>
        </row>
        <row r="353">
          <cell r="CU353" t="str">
            <v>0</v>
          </cell>
        </row>
        <row r="354">
          <cell r="CU354" t="str">
            <v>0</v>
          </cell>
        </row>
        <row r="355">
          <cell r="CU355" t="str">
            <v>0</v>
          </cell>
        </row>
        <row r="356">
          <cell r="CU356" t="str">
            <v>0</v>
          </cell>
        </row>
        <row r="357">
          <cell r="CU357" t="str">
            <v>0</v>
          </cell>
        </row>
        <row r="358">
          <cell r="CU358" t="str">
            <v>0</v>
          </cell>
        </row>
        <row r="359">
          <cell r="CU359" t="str">
            <v>0</v>
          </cell>
        </row>
        <row r="360">
          <cell r="CU360" t="str">
            <v>0</v>
          </cell>
        </row>
        <row r="361">
          <cell r="CU361" t="str">
            <v>0</v>
          </cell>
        </row>
        <row r="362">
          <cell r="CU362" t="str">
            <v>0</v>
          </cell>
        </row>
        <row r="363">
          <cell r="CU363" t="str">
            <v>0</v>
          </cell>
        </row>
        <row r="364">
          <cell r="CU364" t="str">
            <v>0</v>
          </cell>
        </row>
        <row r="365">
          <cell r="CU365" t="str">
            <v>0</v>
          </cell>
        </row>
        <row r="366">
          <cell r="CU366" t="str">
            <v>0</v>
          </cell>
        </row>
        <row r="367">
          <cell r="CU367" t="str">
            <v>0</v>
          </cell>
        </row>
        <row r="368">
          <cell r="CU368" t="str">
            <v>0</v>
          </cell>
        </row>
        <row r="369">
          <cell r="CU369" t="str">
            <v>0</v>
          </cell>
        </row>
        <row r="370">
          <cell r="CU370" t="str">
            <v>0</v>
          </cell>
        </row>
        <row r="371">
          <cell r="CU371" t="str">
            <v>0</v>
          </cell>
        </row>
        <row r="372">
          <cell r="CU372" t="str">
            <v>0</v>
          </cell>
        </row>
        <row r="373">
          <cell r="CU373" t="str">
            <v>0</v>
          </cell>
        </row>
        <row r="374">
          <cell r="CU374" t="str">
            <v>0</v>
          </cell>
        </row>
        <row r="375">
          <cell r="CU375" t="str">
            <v>0</v>
          </cell>
        </row>
        <row r="376">
          <cell r="CU376" t="str">
            <v>0</v>
          </cell>
        </row>
        <row r="377">
          <cell r="CU377" t="str">
            <v>0</v>
          </cell>
        </row>
        <row r="378">
          <cell r="CU378" t="str">
            <v>0</v>
          </cell>
        </row>
        <row r="379">
          <cell r="CU379" t="str">
            <v>0</v>
          </cell>
        </row>
        <row r="380">
          <cell r="CU380" t="str">
            <v>0</v>
          </cell>
        </row>
        <row r="381">
          <cell r="CU381" t="str">
            <v>0</v>
          </cell>
        </row>
        <row r="382">
          <cell r="CU382" t="str">
            <v>0</v>
          </cell>
        </row>
        <row r="383">
          <cell r="CU383" t="str">
            <v>0</v>
          </cell>
        </row>
        <row r="384">
          <cell r="CU384" t="str">
            <v>0</v>
          </cell>
        </row>
        <row r="385">
          <cell r="CU385" t="str">
            <v>0</v>
          </cell>
        </row>
        <row r="386">
          <cell r="CU386" t="str">
            <v>0</v>
          </cell>
        </row>
        <row r="387">
          <cell r="CU387" t="str">
            <v>0</v>
          </cell>
        </row>
        <row r="388">
          <cell r="CU388" t="str">
            <v>0</v>
          </cell>
        </row>
        <row r="389">
          <cell r="CU389" t="str">
            <v>0</v>
          </cell>
        </row>
        <row r="390">
          <cell r="CU390" t="str">
            <v>0</v>
          </cell>
        </row>
        <row r="391">
          <cell r="CU391" t="str">
            <v>0</v>
          </cell>
        </row>
        <row r="392">
          <cell r="CU392" t="str">
            <v>0</v>
          </cell>
        </row>
        <row r="393">
          <cell r="CU393" t="str">
            <v>0</v>
          </cell>
        </row>
        <row r="394">
          <cell r="CU394" t="str">
            <v>0</v>
          </cell>
        </row>
        <row r="395">
          <cell r="CU395" t="str">
            <v>0</v>
          </cell>
        </row>
        <row r="396">
          <cell r="CU396" t="str">
            <v>0</v>
          </cell>
        </row>
        <row r="397">
          <cell r="CU397" t="str">
            <v>0</v>
          </cell>
        </row>
        <row r="398">
          <cell r="CU398" t="str">
            <v>0</v>
          </cell>
        </row>
        <row r="399">
          <cell r="CU399" t="str">
            <v>0</v>
          </cell>
        </row>
        <row r="400">
          <cell r="CU400" t="str">
            <v>0</v>
          </cell>
        </row>
        <row r="401">
          <cell r="CU401" t="str">
            <v>0</v>
          </cell>
        </row>
        <row r="402">
          <cell r="CU402" t="str">
            <v>0</v>
          </cell>
        </row>
        <row r="403">
          <cell r="CU403" t="str">
            <v>0</v>
          </cell>
        </row>
        <row r="404">
          <cell r="CU404" t="str">
            <v>0</v>
          </cell>
        </row>
        <row r="405">
          <cell r="CU405" t="str">
            <v>0</v>
          </cell>
        </row>
        <row r="406">
          <cell r="CU406" t="str">
            <v>0</v>
          </cell>
        </row>
        <row r="407">
          <cell r="CU407" t="str">
            <v>0</v>
          </cell>
        </row>
        <row r="408">
          <cell r="CU408" t="str">
            <v>0</v>
          </cell>
        </row>
        <row r="409">
          <cell r="CU409" t="str">
            <v>0</v>
          </cell>
        </row>
        <row r="410">
          <cell r="CU410" t="str">
            <v>0</v>
          </cell>
        </row>
        <row r="411">
          <cell r="CU411" t="str">
            <v>0</v>
          </cell>
        </row>
        <row r="412">
          <cell r="CU412" t="str">
            <v>0</v>
          </cell>
        </row>
        <row r="413">
          <cell r="CU413" t="str">
            <v>0</v>
          </cell>
        </row>
        <row r="414">
          <cell r="CU414" t="str">
            <v>0</v>
          </cell>
        </row>
        <row r="415">
          <cell r="CU415" t="str">
            <v>0</v>
          </cell>
        </row>
        <row r="416">
          <cell r="CU416" t="str">
            <v>0</v>
          </cell>
        </row>
        <row r="417">
          <cell r="CU417" t="str">
            <v>0</v>
          </cell>
        </row>
        <row r="418">
          <cell r="CU418" t="str">
            <v>0</v>
          </cell>
        </row>
        <row r="419">
          <cell r="CU419" t="str">
            <v>0</v>
          </cell>
        </row>
        <row r="420">
          <cell r="CU420" t="str">
            <v>0</v>
          </cell>
        </row>
        <row r="421">
          <cell r="CU421" t="str">
            <v>0</v>
          </cell>
        </row>
        <row r="422">
          <cell r="CU422" t="str">
            <v>0</v>
          </cell>
        </row>
        <row r="423">
          <cell r="CU423" t="str">
            <v>0</v>
          </cell>
        </row>
        <row r="424">
          <cell r="CU424" t="str">
            <v>0</v>
          </cell>
        </row>
        <row r="425">
          <cell r="CU425" t="str">
            <v>0</v>
          </cell>
        </row>
        <row r="426">
          <cell r="CU426" t="str">
            <v>0</v>
          </cell>
        </row>
        <row r="427">
          <cell r="CU427" t="str">
            <v>0</v>
          </cell>
        </row>
        <row r="428">
          <cell r="CU428" t="str">
            <v>0</v>
          </cell>
        </row>
        <row r="429">
          <cell r="CU429" t="str">
            <v>0</v>
          </cell>
        </row>
        <row r="430">
          <cell r="CU430" t="str">
            <v>0</v>
          </cell>
        </row>
        <row r="431">
          <cell r="CU431" t="str">
            <v>0</v>
          </cell>
        </row>
        <row r="432">
          <cell r="CU432" t="str">
            <v>0</v>
          </cell>
        </row>
        <row r="433">
          <cell r="CU433" t="str">
            <v>0</v>
          </cell>
        </row>
        <row r="434">
          <cell r="CU434" t="str">
            <v>0</v>
          </cell>
        </row>
        <row r="435">
          <cell r="CU435" t="str">
            <v>0</v>
          </cell>
        </row>
        <row r="436">
          <cell r="CU436" t="str">
            <v>0</v>
          </cell>
        </row>
        <row r="437">
          <cell r="CU437" t="str">
            <v>0</v>
          </cell>
        </row>
        <row r="438">
          <cell r="CU438" t="str">
            <v>0</v>
          </cell>
        </row>
        <row r="439">
          <cell r="CU439" t="str">
            <v>0</v>
          </cell>
        </row>
        <row r="440">
          <cell r="CU440" t="str">
            <v>0</v>
          </cell>
        </row>
        <row r="441">
          <cell r="CU441" t="str">
            <v>0</v>
          </cell>
        </row>
        <row r="442">
          <cell r="CU442" t="str">
            <v>0</v>
          </cell>
        </row>
        <row r="443">
          <cell r="CU443" t="str">
            <v>0</v>
          </cell>
        </row>
        <row r="444">
          <cell r="CU444" t="str">
            <v>0</v>
          </cell>
        </row>
        <row r="445">
          <cell r="CU445" t="str">
            <v>0</v>
          </cell>
        </row>
        <row r="446">
          <cell r="CU446" t="str">
            <v>0</v>
          </cell>
        </row>
        <row r="447">
          <cell r="CU447" t="str">
            <v>0</v>
          </cell>
        </row>
        <row r="448">
          <cell r="CU448" t="str">
            <v>0</v>
          </cell>
        </row>
        <row r="449">
          <cell r="CU449" t="str">
            <v>0</v>
          </cell>
        </row>
        <row r="450">
          <cell r="CU450" t="str">
            <v>0</v>
          </cell>
        </row>
        <row r="451">
          <cell r="CU451" t="str">
            <v>0</v>
          </cell>
        </row>
        <row r="452">
          <cell r="CU452" t="str">
            <v>0</v>
          </cell>
        </row>
        <row r="453">
          <cell r="CU453" t="str">
            <v>0</v>
          </cell>
        </row>
        <row r="454">
          <cell r="CU454" t="str">
            <v>0</v>
          </cell>
        </row>
        <row r="455">
          <cell r="CU455" t="str">
            <v>0</v>
          </cell>
        </row>
        <row r="456">
          <cell r="CU456" t="str">
            <v>0</v>
          </cell>
        </row>
        <row r="457">
          <cell r="CU457" t="str">
            <v>0</v>
          </cell>
        </row>
        <row r="458">
          <cell r="CU458" t="str">
            <v>0</v>
          </cell>
        </row>
        <row r="459">
          <cell r="CU459" t="str">
            <v>0</v>
          </cell>
        </row>
        <row r="460">
          <cell r="CU460" t="str">
            <v>0</v>
          </cell>
        </row>
        <row r="461">
          <cell r="CU461" t="str">
            <v>0</v>
          </cell>
        </row>
        <row r="462">
          <cell r="CU462" t="str">
            <v>0</v>
          </cell>
        </row>
        <row r="463">
          <cell r="CU463" t="str">
            <v>0</v>
          </cell>
        </row>
        <row r="464">
          <cell r="CU464" t="str">
            <v>0</v>
          </cell>
        </row>
        <row r="465">
          <cell r="CU465" t="str">
            <v>0</v>
          </cell>
        </row>
        <row r="466">
          <cell r="CU466" t="str">
            <v>0</v>
          </cell>
        </row>
        <row r="467">
          <cell r="CU467" t="str">
            <v>0</v>
          </cell>
        </row>
        <row r="468">
          <cell r="CU468" t="str">
            <v>0</v>
          </cell>
        </row>
        <row r="469">
          <cell r="CU469" t="str">
            <v>0</v>
          </cell>
        </row>
        <row r="470">
          <cell r="CU470" t="str">
            <v>0</v>
          </cell>
        </row>
        <row r="471">
          <cell r="CU471" t="str">
            <v>0</v>
          </cell>
        </row>
        <row r="472">
          <cell r="CU472" t="str">
            <v>0</v>
          </cell>
        </row>
        <row r="473">
          <cell r="CU473" t="str">
            <v>0</v>
          </cell>
        </row>
        <row r="474">
          <cell r="CU474" t="str">
            <v>0</v>
          </cell>
        </row>
        <row r="475">
          <cell r="CU475" t="str">
            <v>0</v>
          </cell>
        </row>
        <row r="476">
          <cell r="CU476" t="str">
            <v>0</v>
          </cell>
        </row>
        <row r="477">
          <cell r="CU477" t="str">
            <v>0</v>
          </cell>
        </row>
        <row r="478">
          <cell r="CU478" t="str">
            <v>0</v>
          </cell>
        </row>
        <row r="479">
          <cell r="CU479" t="str">
            <v>0</v>
          </cell>
        </row>
        <row r="480">
          <cell r="CU480" t="str">
            <v>0</v>
          </cell>
        </row>
        <row r="481">
          <cell r="CU481" t="str">
            <v>0</v>
          </cell>
        </row>
        <row r="482">
          <cell r="CU482" t="str">
            <v>0</v>
          </cell>
        </row>
        <row r="483">
          <cell r="CU483" t="str">
            <v>0</v>
          </cell>
        </row>
        <row r="484">
          <cell r="CU484" t="str">
            <v>0</v>
          </cell>
        </row>
        <row r="485">
          <cell r="CU485" t="str">
            <v>0</v>
          </cell>
        </row>
        <row r="486">
          <cell r="CU486" t="str">
            <v>0</v>
          </cell>
        </row>
        <row r="487">
          <cell r="CU487" t="str">
            <v>0</v>
          </cell>
        </row>
        <row r="488">
          <cell r="CU488" t="str">
            <v>0</v>
          </cell>
        </row>
        <row r="489">
          <cell r="CU489" t="str">
            <v>0</v>
          </cell>
        </row>
        <row r="490">
          <cell r="CU490" t="str">
            <v>0</v>
          </cell>
        </row>
        <row r="491">
          <cell r="CU491" t="str">
            <v>0</v>
          </cell>
        </row>
        <row r="492">
          <cell r="CU492" t="str">
            <v>0</v>
          </cell>
        </row>
        <row r="493">
          <cell r="CU493" t="str">
            <v>0</v>
          </cell>
        </row>
        <row r="494">
          <cell r="CU494" t="str">
            <v>0</v>
          </cell>
        </row>
        <row r="495">
          <cell r="CU495" t="str">
            <v>0</v>
          </cell>
        </row>
        <row r="496">
          <cell r="CU496" t="str">
            <v>0</v>
          </cell>
        </row>
        <row r="497">
          <cell r="CU497" t="str">
            <v>0</v>
          </cell>
        </row>
        <row r="498">
          <cell r="CU498" t="str">
            <v>0</v>
          </cell>
        </row>
        <row r="499">
          <cell r="CU499" t="str">
            <v>0</v>
          </cell>
        </row>
        <row r="500">
          <cell r="CU500" t="str">
            <v>0</v>
          </cell>
        </row>
        <row r="501">
          <cell r="CU501" t="str">
            <v>0</v>
          </cell>
        </row>
        <row r="502">
          <cell r="CU502" t="str">
            <v>0</v>
          </cell>
        </row>
        <row r="503">
          <cell r="CU503" t="str">
            <v>0</v>
          </cell>
        </row>
        <row r="504">
          <cell r="CU504" t="str">
            <v>0</v>
          </cell>
        </row>
        <row r="505">
          <cell r="CU505" t="str">
            <v>0</v>
          </cell>
        </row>
        <row r="506">
          <cell r="CU506" t="str">
            <v>0</v>
          </cell>
        </row>
        <row r="507">
          <cell r="CU507" t="str">
            <v>0</v>
          </cell>
        </row>
        <row r="508">
          <cell r="CU508" t="str">
            <v>0</v>
          </cell>
        </row>
        <row r="509">
          <cell r="CU509" t="str">
            <v>0</v>
          </cell>
        </row>
        <row r="510">
          <cell r="CU510" t="str">
            <v>0</v>
          </cell>
        </row>
        <row r="511">
          <cell r="CU511" t="str">
            <v>0</v>
          </cell>
        </row>
        <row r="512">
          <cell r="CU512" t="str">
            <v>0</v>
          </cell>
        </row>
        <row r="513">
          <cell r="CU513" t="str">
            <v>0</v>
          </cell>
        </row>
        <row r="514">
          <cell r="CU514" t="str">
            <v>0</v>
          </cell>
        </row>
        <row r="515">
          <cell r="CU515" t="str">
            <v>0</v>
          </cell>
        </row>
        <row r="516">
          <cell r="CU516" t="str">
            <v>0</v>
          </cell>
        </row>
        <row r="517">
          <cell r="CU517" t="str">
            <v>0</v>
          </cell>
        </row>
        <row r="518">
          <cell r="CU518" t="str">
            <v>0</v>
          </cell>
        </row>
        <row r="519">
          <cell r="CU519" t="str">
            <v>0</v>
          </cell>
        </row>
        <row r="520">
          <cell r="CU520" t="str">
            <v>0</v>
          </cell>
        </row>
        <row r="521">
          <cell r="CU521" t="str">
            <v>0</v>
          </cell>
        </row>
        <row r="522">
          <cell r="CU522" t="str">
            <v>0</v>
          </cell>
        </row>
        <row r="523">
          <cell r="CU523" t="str">
            <v>0</v>
          </cell>
        </row>
        <row r="524">
          <cell r="CU524" t="str">
            <v>0</v>
          </cell>
        </row>
        <row r="525">
          <cell r="CU525" t="str">
            <v>0</v>
          </cell>
        </row>
        <row r="526">
          <cell r="CU526" t="str">
            <v>0</v>
          </cell>
        </row>
        <row r="527">
          <cell r="CU527" t="str">
            <v>0</v>
          </cell>
        </row>
        <row r="528">
          <cell r="CU528" t="str">
            <v>0</v>
          </cell>
        </row>
        <row r="529">
          <cell r="CU529" t="str">
            <v>0</v>
          </cell>
        </row>
        <row r="530">
          <cell r="CU530" t="str">
            <v>0</v>
          </cell>
        </row>
        <row r="531">
          <cell r="CU531" t="str">
            <v>0</v>
          </cell>
        </row>
        <row r="532">
          <cell r="CU532" t="str">
            <v>0</v>
          </cell>
        </row>
        <row r="533">
          <cell r="CU533" t="str">
            <v>0</v>
          </cell>
        </row>
        <row r="534">
          <cell r="CU534" t="str">
            <v>0</v>
          </cell>
        </row>
        <row r="535">
          <cell r="CU535" t="str">
            <v>0</v>
          </cell>
        </row>
        <row r="536">
          <cell r="CU536" t="str">
            <v>0</v>
          </cell>
        </row>
        <row r="537">
          <cell r="CU537" t="str">
            <v>0</v>
          </cell>
        </row>
        <row r="538">
          <cell r="CU538" t="str">
            <v>0</v>
          </cell>
        </row>
        <row r="539">
          <cell r="CU539" t="str">
            <v>0</v>
          </cell>
        </row>
        <row r="540">
          <cell r="CU540" t="str">
            <v>0</v>
          </cell>
        </row>
        <row r="541">
          <cell r="CU541" t="str">
            <v>0</v>
          </cell>
        </row>
        <row r="542">
          <cell r="CU542" t="str">
            <v>0</v>
          </cell>
        </row>
        <row r="543">
          <cell r="CU543" t="str">
            <v>0</v>
          </cell>
        </row>
        <row r="544">
          <cell r="CU544" t="str">
            <v>0</v>
          </cell>
        </row>
        <row r="545">
          <cell r="CU545" t="str">
            <v>0</v>
          </cell>
        </row>
        <row r="546">
          <cell r="CU546" t="str">
            <v>0</v>
          </cell>
        </row>
        <row r="547">
          <cell r="CU547" t="str">
            <v>0</v>
          </cell>
        </row>
        <row r="548">
          <cell r="CU548" t="str">
            <v>0</v>
          </cell>
        </row>
        <row r="549">
          <cell r="CU549" t="str">
            <v>0</v>
          </cell>
        </row>
        <row r="550">
          <cell r="CU550" t="str">
            <v>0</v>
          </cell>
        </row>
        <row r="551">
          <cell r="CU551" t="str">
            <v>0</v>
          </cell>
        </row>
        <row r="552">
          <cell r="CU552" t="str">
            <v>0</v>
          </cell>
        </row>
        <row r="553">
          <cell r="CU553" t="str">
            <v>0</v>
          </cell>
        </row>
        <row r="554">
          <cell r="CU554" t="str">
            <v>0</v>
          </cell>
        </row>
        <row r="555">
          <cell r="CU555" t="str">
            <v>0</v>
          </cell>
        </row>
        <row r="556">
          <cell r="CU556" t="str">
            <v>0</v>
          </cell>
        </row>
        <row r="557">
          <cell r="CU557" t="str">
            <v>0</v>
          </cell>
        </row>
        <row r="558">
          <cell r="CU558" t="str">
            <v>0</v>
          </cell>
        </row>
        <row r="559">
          <cell r="CU559" t="str">
            <v>0</v>
          </cell>
        </row>
        <row r="560">
          <cell r="CU560" t="str">
            <v>0</v>
          </cell>
        </row>
        <row r="561">
          <cell r="CU561" t="str">
            <v>0</v>
          </cell>
        </row>
        <row r="562">
          <cell r="CU562" t="str">
            <v>0</v>
          </cell>
        </row>
        <row r="563">
          <cell r="CU563" t="str">
            <v>0</v>
          </cell>
        </row>
        <row r="564">
          <cell r="CU564" t="str">
            <v>0</v>
          </cell>
        </row>
        <row r="565">
          <cell r="CU565" t="str">
            <v>0</v>
          </cell>
        </row>
        <row r="566">
          <cell r="CU566" t="str">
            <v>0</v>
          </cell>
        </row>
        <row r="567">
          <cell r="CU567" t="str">
            <v>0</v>
          </cell>
        </row>
        <row r="568">
          <cell r="CU568" t="str">
            <v>0</v>
          </cell>
        </row>
        <row r="569">
          <cell r="CU569" t="str">
            <v>0</v>
          </cell>
        </row>
        <row r="570">
          <cell r="CU570" t="str">
            <v>0</v>
          </cell>
        </row>
        <row r="571">
          <cell r="CU571" t="str">
            <v>0</v>
          </cell>
        </row>
        <row r="572">
          <cell r="CU572" t="str">
            <v>0</v>
          </cell>
        </row>
        <row r="573">
          <cell r="CU573" t="str">
            <v>0</v>
          </cell>
        </row>
        <row r="574">
          <cell r="CU574" t="str">
            <v>0</v>
          </cell>
        </row>
        <row r="575">
          <cell r="CU575" t="str">
            <v>0</v>
          </cell>
        </row>
        <row r="576">
          <cell r="CU576" t="str">
            <v>0</v>
          </cell>
        </row>
        <row r="577">
          <cell r="CU577" t="str">
            <v>0</v>
          </cell>
        </row>
        <row r="578">
          <cell r="CU578" t="str">
            <v>0</v>
          </cell>
        </row>
        <row r="579">
          <cell r="CU579" t="str">
            <v>0</v>
          </cell>
        </row>
        <row r="580">
          <cell r="CU580" t="str">
            <v>0</v>
          </cell>
        </row>
        <row r="581">
          <cell r="CU581" t="str">
            <v>0</v>
          </cell>
        </row>
        <row r="582">
          <cell r="CU582" t="str">
            <v>0</v>
          </cell>
        </row>
        <row r="583">
          <cell r="CU583" t="str">
            <v>0</v>
          </cell>
        </row>
        <row r="584">
          <cell r="CU584" t="str">
            <v>0</v>
          </cell>
        </row>
        <row r="585">
          <cell r="CU585" t="str">
            <v>0</v>
          </cell>
        </row>
        <row r="586">
          <cell r="CU586" t="str">
            <v>0</v>
          </cell>
        </row>
        <row r="587">
          <cell r="CU587" t="str">
            <v>0</v>
          </cell>
        </row>
        <row r="588">
          <cell r="CU588" t="str">
            <v>0</v>
          </cell>
        </row>
        <row r="589">
          <cell r="CU589" t="str">
            <v>0</v>
          </cell>
        </row>
        <row r="590">
          <cell r="CU590" t="str">
            <v>0</v>
          </cell>
        </row>
        <row r="591">
          <cell r="CU591" t="str">
            <v>0</v>
          </cell>
        </row>
        <row r="592">
          <cell r="CU592" t="str">
            <v>0</v>
          </cell>
        </row>
        <row r="593">
          <cell r="CU593" t="str">
            <v>0</v>
          </cell>
        </row>
        <row r="594">
          <cell r="CU594" t="str">
            <v>0</v>
          </cell>
        </row>
        <row r="595">
          <cell r="CU595" t="str">
            <v>0</v>
          </cell>
        </row>
        <row r="596">
          <cell r="CU596" t="str">
            <v>0</v>
          </cell>
        </row>
        <row r="597">
          <cell r="CU597" t="str">
            <v>0</v>
          </cell>
        </row>
        <row r="598">
          <cell r="CU598" t="str">
            <v>0</v>
          </cell>
        </row>
        <row r="599">
          <cell r="CU599" t="str">
            <v>0</v>
          </cell>
        </row>
        <row r="600">
          <cell r="CU600" t="str">
            <v>0</v>
          </cell>
        </row>
        <row r="601">
          <cell r="CU601" t="str">
            <v>0</v>
          </cell>
        </row>
        <row r="602">
          <cell r="CU602" t="str">
            <v>0</v>
          </cell>
        </row>
        <row r="603">
          <cell r="CU603" t="str">
            <v>0</v>
          </cell>
        </row>
        <row r="604">
          <cell r="CU604" t="str">
            <v>0</v>
          </cell>
        </row>
        <row r="605">
          <cell r="CU605" t="str">
            <v>0</v>
          </cell>
        </row>
        <row r="606">
          <cell r="CU606" t="str">
            <v>0</v>
          </cell>
        </row>
        <row r="607">
          <cell r="CU607" t="str">
            <v>0</v>
          </cell>
        </row>
        <row r="608">
          <cell r="CU608" t="str">
            <v>0</v>
          </cell>
        </row>
        <row r="609">
          <cell r="CU609" t="str">
            <v>0</v>
          </cell>
        </row>
        <row r="610">
          <cell r="CU610" t="str">
            <v>0</v>
          </cell>
        </row>
        <row r="611">
          <cell r="CU611" t="str">
            <v>0</v>
          </cell>
        </row>
        <row r="612">
          <cell r="CU612" t="str">
            <v>0</v>
          </cell>
        </row>
        <row r="613">
          <cell r="CU613" t="str">
            <v>0</v>
          </cell>
        </row>
        <row r="614">
          <cell r="CU614" t="str">
            <v>0</v>
          </cell>
        </row>
        <row r="615">
          <cell r="CU615" t="str">
            <v>0</v>
          </cell>
        </row>
        <row r="616">
          <cell r="CU616" t="str">
            <v>0</v>
          </cell>
        </row>
        <row r="617">
          <cell r="CU617" t="str">
            <v>0</v>
          </cell>
        </row>
        <row r="618">
          <cell r="CU618" t="str">
            <v>0</v>
          </cell>
        </row>
        <row r="619">
          <cell r="CU619" t="str">
            <v>0</v>
          </cell>
        </row>
        <row r="620">
          <cell r="CU620" t="str">
            <v>0</v>
          </cell>
        </row>
        <row r="621">
          <cell r="CU621" t="str">
            <v>0</v>
          </cell>
        </row>
        <row r="622">
          <cell r="CU622" t="str">
            <v>0</v>
          </cell>
        </row>
        <row r="623">
          <cell r="CU623" t="str">
            <v>0</v>
          </cell>
        </row>
        <row r="624">
          <cell r="CU624" t="str">
            <v>0</v>
          </cell>
        </row>
        <row r="625">
          <cell r="CU625" t="str">
            <v>0</v>
          </cell>
        </row>
        <row r="626">
          <cell r="CU626" t="str">
            <v>0</v>
          </cell>
        </row>
        <row r="627">
          <cell r="CU627" t="str">
            <v>0</v>
          </cell>
        </row>
        <row r="628">
          <cell r="CU628" t="str">
            <v>0</v>
          </cell>
        </row>
        <row r="629">
          <cell r="CU629" t="str">
            <v>0</v>
          </cell>
        </row>
        <row r="630">
          <cell r="CU630" t="str">
            <v>0</v>
          </cell>
        </row>
        <row r="631">
          <cell r="CU631" t="str">
            <v>0</v>
          </cell>
        </row>
        <row r="632">
          <cell r="CU632" t="str">
            <v>0</v>
          </cell>
        </row>
        <row r="633">
          <cell r="CU633" t="str">
            <v>0</v>
          </cell>
        </row>
        <row r="634">
          <cell r="CU634" t="str">
            <v>0</v>
          </cell>
        </row>
        <row r="635">
          <cell r="CU635" t="str">
            <v>0</v>
          </cell>
        </row>
        <row r="636">
          <cell r="CU636" t="str">
            <v>0</v>
          </cell>
        </row>
        <row r="637">
          <cell r="CU637" t="str">
            <v>0</v>
          </cell>
        </row>
        <row r="638">
          <cell r="CU638" t="str">
            <v>0</v>
          </cell>
        </row>
        <row r="639">
          <cell r="CU639" t="str">
            <v>0</v>
          </cell>
        </row>
        <row r="640">
          <cell r="CU640" t="str">
            <v>0</v>
          </cell>
        </row>
        <row r="641">
          <cell r="CU641" t="str">
            <v>0</v>
          </cell>
        </row>
        <row r="642">
          <cell r="CU642" t="str">
            <v>0</v>
          </cell>
        </row>
        <row r="643">
          <cell r="CU643" t="str">
            <v>0</v>
          </cell>
        </row>
        <row r="644">
          <cell r="CU644" t="str">
            <v>0</v>
          </cell>
        </row>
        <row r="645">
          <cell r="CU645" t="str">
            <v>0</v>
          </cell>
        </row>
        <row r="646">
          <cell r="CU646" t="str">
            <v>0</v>
          </cell>
        </row>
        <row r="647">
          <cell r="CU647" t="str">
            <v>0</v>
          </cell>
        </row>
        <row r="648">
          <cell r="CU648" t="str">
            <v>0</v>
          </cell>
        </row>
        <row r="649">
          <cell r="CU649" t="str">
            <v>0</v>
          </cell>
        </row>
        <row r="650">
          <cell r="CU650" t="str">
            <v>0</v>
          </cell>
        </row>
        <row r="651">
          <cell r="CU651" t="str">
            <v>0</v>
          </cell>
        </row>
        <row r="652">
          <cell r="CU652" t="str">
            <v>0</v>
          </cell>
        </row>
        <row r="653">
          <cell r="CU653" t="str">
            <v>0</v>
          </cell>
        </row>
        <row r="654">
          <cell r="CU654" t="str">
            <v>0</v>
          </cell>
        </row>
        <row r="655">
          <cell r="CU655" t="str">
            <v>0</v>
          </cell>
        </row>
        <row r="656">
          <cell r="CU656" t="str">
            <v>0</v>
          </cell>
        </row>
        <row r="657">
          <cell r="CU657" t="str">
            <v>0</v>
          </cell>
        </row>
        <row r="658">
          <cell r="CU658" t="str">
            <v>0</v>
          </cell>
        </row>
        <row r="659">
          <cell r="CU659" t="str">
            <v>0</v>
          </cell>
        </row>
        <row r="660">
          <cell r="CU660" t="str">
            <v>0</v>
          </cell>
        </row>
        <row r="661">
          <cell r="CU661" t="str">
            <v>0</v>
          </cell>
        </row>
        <row r="662">
          <cell r="CU662" t="str">
            <v>0</v>
          </cell>
        </row>
        <row r="663">
          <cell r="CU663" t="str">
            <v>0</v>
          </cell>
        </row>
        <row r="664">
          <cell r="CU664" t="str">
            <v>0</v>
          </cell>
        </row>
        <row r="665">
          <cell r="CU665" t="str">
            <v>0</v>
          </cell>
        </row>
        <row r="666">
          <cell r="CU666" t="str">
            <v>0</v>
          </cell>
        </row>
        <row r="667">
          <cell r="CU667" t="str">
            <v>0</v>
          </cell>
        </row>
        <row r="668">
          <cell r="CU668" t="str">
            <v>0</v>
          </cell>
        </row>
        <row r="669">
          <cell r="CU669" t="str">
            <v>0</v>
          </cell>
        </row>
        <row r="670">
          <cell r="CU670" t="str">
            <v>0</v>
          </cell>
        </row>
        <row r="671">
          <cell r="CU671" t="str">
            <v>0</v>
          </cell>
        </row>
        <row r="672">
          <cell r="CU672" t="str">
            <v>0</v>
          </cell>
        </row>
        <row r="673">
          <cell r="CU673" t="str">
            <v>0</v>
          </cell>
        </row>
        <row r="674">
          <cell r="CU674" t="str">
            <v>0</v>
          </cell>
        </row>
        <row r="675">
          <cell r="CU675" t="str">
            <v>0</v>
          </cell>
        </row>
        <row r="676">
          <cell r="CU676" t="str">
            <v>0</v>
          </cell>
        </row>
        <row r="677">
          <cell r="CU677" t="str">
            <v>0</v>
          </cell>
        </row>
        <row r="678">
          <cell r="CU678" t="str">
            <v>0</v>
          </cell>
        </row>
        <row r="679">
          <cell r="CU679" t="str">
            <v>0</v>
          </cell>
        </row>
        <row r="680">
          <cell r="CU680" t="str">
            <v>0</v>
          </cell>
        </row>
        <row r="681">
          <cell r="CU681" t="str">
            <v>0</v>
          </cell>
        </row>
        <row r="682">
          <cell r="CU682" t="str">
            <v>0</v>
          </cell>
        </row>
        <row r="683">
          <cell r="CU683" t="str">
            <v>0</v>
          </cell>
        </row>
        <row r="684">
          <cell r="CU684" t="str">
            <v>0</v>
          </cell>
        </row>
        <row r="685">
          <cell r="CU685" t="str">
            <v>0</v>
          </cell>
        </row>
        <row r="686">
          <cell r="CU686" t="str">
            <v>0</v>
          </cell>
        </row>
        <row r="687">
          <cell r="CU687" t="str">
            <v>0</v>
          </cell>
        </row>
        <row r="688">
          <cell r="CU688" t="str">
            <v>0</v>
          </cell>
        </row>
        <row r="689">
          <cell r="CU689" t="str">
            <v>0</v>
          </cell>
        </row>
        <row r="690">
          <cell r="CU690" t="str">
            <v>0</v>
          </cell>
        </row>
        <row r="691">
          <cell r="CU691" t="str">
            <v>0</v>
          </cell>
        </row>
        <row r="692">
          <cell r="CU692" t="str">
            <v>0</v>
          </cell>
        </row>
        <row r="693">
          <cell r="CU693" t="str">
            <v>0</v>
          </cell>
        </row>
        <row r="694">
          <cell r="CU694" t="str">
            <v>0</v>
          </cell>
        </row>
        <row r="695">
          <cell r="CU695" t="str">
            <v>0</v>
          </cell>
        </row>
        <row r="696">
          <cell r="CU696" t="str">
            <v>0</v>
          </cell>
        </row>
        <row r="697">
          <cell r="CU697" t="str">
            <v>0</v>
          </cell>
        </row>
        <row r="698">
          <cell r="CU698" t="str">
            <v>0</v>
          </cell>
        </row>
        <row r="699">
          <cell r="CU699" t="str">
            <v>0</v>
          </cell>
        </row>
        <row r="700">
          <cell r="CU700" t="str">
            <v>0</v>
          </cell>
        </row>
        <row r="701">
          <cell r="CU701" t="str">
            <v>0</v>
          </cell>
        </row>
        <row r="702">
          <cell r="CU702" t="str">
            <v>0</v>
          </cell>
        </row>
        <row r="703">
          <cell r="CU703" t="str">
            <v>0</v>
          </cell>
        </row>
        <row r="704">
          <cell r="CU704" t="str">
            <v>0</v>
          </cell>
        </row>
        <row r="705">
          <cell r="CU705" t="str">
            <v>0</v>
          </cell>
        </row>
        <row r="706">
          <cell r="CU706" t="str">
            <v>0</v>
          </cell>
        </row>
        <row r="707">
          <cell r="CU707" t="str">
            <v>0</v>
          </cell>
        </row>
        <row r="708">
          <cell r="CU708" t="str">
            <v>0</v>
          </cell>
        </row>
        <row r="709">
          <cell r="CU709" t="str">
            <v>0</v>
          </cell>
        </row>
        <row r="710">
          <cell r="CU710" t="str">
            <v>0</v>
          </cell>
        </row>
        <row r="711">
          <cell r="CU711" t="str">
            <v>0</v>
          </cell>
        </row>
        <row r="712">
          <cell r="CU712" t="str">
            <v>0</v>
          </cell>
        </row>
        <row r="713">
          <cell r="CU713" t="str">
            <v>0</v>
          </cell>
        </row>
        <row r="714">
          <cell r="CU714" t="str">
            <v>0</v>
          </cell>
        </row>
        <row r="715">
          <cell r="CU715" t="str">
            <v>0</v>
          </cell>
        </row>
        <row r="716">
          <cell r="CU716" t="str">
            <v>0</v>
          </cell>
        </row>
        <row r="717">
          <cell r="CU717" t="str">
            <v>0</v>
          </cell>
        </row>
        <row r="718">
          <cell r="CU718" t="str">
            <v>0</v>
          </cell>
        </row>
        <row r="719">
          <cell r="CU719" t="str">
            <v>0</v>
          </cell>
        </row>
        <row r="720">
          <cell r="CU720" t="str">
            <v>0</v>
          </cell>
        </row>
        <row r="721">
          <cell r="CU721" t="str">
            <v>0</v>
          </cell>
        </row>
        <row r="722">
          <cell r="CU722" t="str">
            <v>0</v>
          </cell>
        </row>
        <row r="723">
          <cell r="CU723" t="str">
            <v>0</v>
          </cell>
        </row>
        <row r="724">
          <cell r="CU724" t="str">
            <v>0</v>
          </cell>
        </row>
        <row r="725">
          <cell r="CU725" t="str">
            <v>0</v>
          </cell>
        </row>
        <row r="726">
          <cell r="CU726" t="str">
            <v>0</v>
          </cell>
        </row>
        <row r="727">
          <cell r="CU727" t="str">
            <v>0</v>
          </cell>
        </row>
        <row r="728">
          <cell r="CU728" t="str">
            <v>0</v>
          </cell>
        </row>
        <row r="729">
          <cell r="CU729" t="str">
            <v>0</v>
          </cell>
        </row>
        <row r="730">
          <cell r="CU730" t="str">
            <v>0</v>
          </cell>
        </row>
        <row r="731">
          <cell r="CU731" t="str">
            <v>0</v>
          </cell>
        </row>
        <row r="732">
          <cell r="CU732" t="str">
            <v>0</v>
          </cell>
        </row>
        <row r="733">
          <cell r="CU733" t="str">
            <v>0</v>
          </cell>
        </row>
        <row r="734">
          <cell r="CU734" t="str">
            <v>0</v>
          </cell>
        </row>
        <row r="735">
          <cell r="CU735" t="str">
            <v>0</v>
          </cell>
        </row>
        <row r="736">
          <cell r="CU736" t="str">
            <v>0</v>
          </cell>
        </row>
        <row r="737">
          <cell r="CU737" t="str">
            <v>0</v>
          </cell>
        </row>
        <row r="738">
          <cell r="CU738" t="str">
            <v>0</v>
          </cell>
        </row>
        <row r="739">
          <cell r="CU739" t="str">
            <v>0</v>
          </cell>
        </row>
        <row r="740">
          <cell r="CU740" t="str">
            <v>0</v>
          </cell>
        </row>
        <row r="741">
          <cell r="CU741" t="str">
            <v>0</v>
          </cell>
        </row>
        <row r="742">
          <cell r="CU742" t="str">
            <v>0</v>
          </cell>
        </row>
        <row r="743">
          <cell r="CU743" t="str">
            <v>0</v>
          </cell>
        </row>
        <row r="744">
          <cell r="CU744" t="str">
            <v>0</v>
          </cell>
        </row>
        <row r="745">
          <cell r="CU745" t="str">
            <v>0</v>
          </cell>
        </row>
        <row r="746">
          <cell r="CU746" t="str">
            <v>0</v>
          </cell>
        </row>
        <row r="747">
          <cell r="CU747" t="str">
            <v>0</v>
          </cell>
        </row>
        <row r="748">
          <cell r="CU748" t="str">
            <v>0</v>
          </cell>
        </row>
        <row r="749">
          <cell r="CU749" t="str">
            <v>0</v>
          </cell>
        </row>
        <row r="750">
          <cell r="CU750" t="str">
            <v>0</v>
          </cell>
        </row>
        <row r="751">
          <cell r="CU751" t="str">
            <v>0</v>
          </cell>
        </row>
        <row r="752">
          <cell r="CU752" t="str">
            <v>0</v>
          </cell>
        </row>
        <row r="753">
          <cell r="CU753" t="str">
            <v>0</v>
          </cell>
        </row>
        <row r="754">
          <cell r="CU754" t="str">
            <v>0</v>
          </cell>
        </row>
        <row r="755">
          <cell r="CU755" t="str">
            <v>0</v>
          </cell>
        </row>
        <row r="756">
          <cell r="CU756" t="str">
            <v>0</v>
          </cell>
        </row>
        <row r="757">
          <cell r="CU757" t="str">
            <v>0</v>
          </cell>
        </row>
        <row r="758">
          <cell r="CU758" t="str">
            <v>0</v>
          </cell>
        </row>
        <row r="759">
          <cell r="CU759" t="str">
            <v>0</v>
          </cell>
        </row>
        <row r="760">
          <cell r="CU760" t="str">
            <v>0</v>
          </cell>
        </row>
        <row r="761">
          <cell r="CU761" t="str">
            <v>0</v>
          </cell>
        </row>
        <row r="762">
          <cell r="CU762" t="str">
            <v>0</v>
          </cell>
        </row>
        <row r="763">
          <cell r="CU763" t="str">
            <v>0</v>
          </cell>
        </row>
        <row r="764">
          <cell r="CU764" t="str">
            <v>0</v>
          </cell>
        </row>
        <row r="765">
          <cell r="CU765" t="str">
            <v>0</v>
          </cell>
        </row>
        <row r="766">
          <cell r="CU766" t="str">
            <v>0</v>
          </cell>
        </row>
        <row r="767">
          <cell r="CU767" t="str">
            <v>0</v>
          </cell>
        </row>
        <row r="768">
          <cell r="CU768" t="str">
            <v>0</v>
          </cell>
        </row>
        <row r="769">
          <cell r="CU769" t="str">
            <v>0</v>
          </cell>
        </row>
        <row r="770">
          <cell r="CU770" t="str">
            <v>0</v>
          </cell>
        </row>
        <row r="771">
          <cell r="CU771" t="str">
            <v>0</v>
          </cell>
        </row>
        <row r="772">
          <cell r="CU772" t="str">
            <v>0</v>
          </cell>
        </row>
        <row r="773">
          <cell r="CU773" t="str">
            <v>0</v>
          </cell>
        </row>
        <row r="774">
          <cell r="CU774" t="str">
            <v>0</v>
          </cell>
        </row>
        <row r="775">
          <cell r="CU775" t="str">
            <v>0</v>
          </cell>
        </row>
        <row r="776">
          <cell r="CU776" t="str">
            <v>0</v>
          </cell>
        </row>
        <row r="777">
          <cell r="CU777" t="str">
            <v>0</v>
          </cell>
        </row>
        <row r="778">
          <cell r="CU778" t="str">
            <v>0</v>
          </cell>
        </row>
        <row r="779">
          <cell r="CU779" t="str">
            <v>0</v>
          </cell>
        </row>
        <row r="780">
          <cell r="CU780" t="str">
            <v>0</v>
          </cell>
        </row>
        <row r="781">
          <cell r="CU781" t="str">
            <v>0</v>
          </cell>
        </row>
        <row r="782">
          <cell r="CU782" t="str">
            <v>0</v>
          </cell>
        </row>
        <row r="783">
          <cell r="CU783" t="str">
            <v>0</v>
          </cell>
        </row>
        <row r="784">
          <cell r="CU784" t="str">
            <v>0</v>
          </cell>
        </row>
        <row r="785">
          <cell r="CU785" t="str">
            <v>0</v>
          </cell>
        </row>
        <row r="786">
          <cell r="CU786" t="str">
            <v>0</v>
          </cell>
        </row>
        <row r="787">
          <cell r="CU787" t="str">
            <v>0</v>
          </cell>
        </row>
        <row r="788">
          <cell r="CU788" t="str">
            <v>0</v>
          </cell>
        </row>
        <row r="789">
          <cell r="CU789" t="str">
            <v>0</v>
          </cell>
        </row>
        <row r="790">
          <cell r="CU790" t="str">
            <v>0</v>
          </cell>
        </row>
        <row r="791">
          <cell r="CU791" t="str">
            <v>0</v>
          </cell>
        </row>
        <row r="792">
          <cell r="CU792" t="str">
            <v>0</v>
          </cell>
        </row>
        <row r="793">
          <cell r="CU793" t="str">
            <v>0</v>
          </cell>
        </row>
        <row r="794">
          <cell r="CU794" t="str">
            <v>0</v>
          </cell>
        </row>
        <row r="795">
          <cell r="CU795" t="str">
            <v>0</v>
          </cell>
        </row>
        <row r="796">
          <cell r="CU796" t="str">
            <v>0</v>
          </cell>
        </row>
        <row r="797">
          <cell r="CU797" t="str">
            <v>0</v>
          </cell>
        </row>
        <row r="798">
          <cell r="CU798" t="str">
            <v>0</v>
          </cell>
        </row>
        <row r="799">
          <cell r="CU799" t="str">
            <v>0</v>
          </cell>
        </row>
        <row r="800">
          <cell r="CU800" t="str">
            <v>0</v>
          </cell>
        </row>
        <row r="801">
          <cell r="CU801" t="str">
            <v>0</v>
          </cell>
        </row>
        <row r="802">
          <cell r="CU802" t="str">
            <v>0</v>
          </cell>
        </row>
        <row r="803">
          <cell r="CU803" t="str">
            <v>0</v>
          </cell>
        </row>
        <row r="804">
          <cell r="CU804" t="str">
            <v>0</v>
          </cell>
        </row>
        <row r="805">
          <cell r="CU805" t="str">
            <v>0</v>
          </cell>
        </row>
        <row r="806">
          <cell r="CU806" t="str">
            <v>0</v>
          </cell>
        </row>
        <row r="807">
          <cell r="CU807" t="str">
            <v>0</v>
          </cell>
        </row>
        <row r="808">
          <cell r="CU808" t="str">
            <v>0</v>
          </cell>
        </row>
        <row r="809">
          <cell r="CU809" t="str">
            <v>0</v>
          </cell>
        </row>
        <row r="810">
          <cell r="CU810" t="str">
            <v>0</v>
          </cell>
        </row>
        <row r="811">
          <cell r="CU811" t="str">
            <v>0</v>
          </cell>
        </row>
        <row r="812">
          <cell r="CU812" t="str">
            <v>0</v>
          </cell>
        </row>
        <row r="813">
          <cell r="CU813" t="str">
            <v>0</v>
          </cell>
        </row>
        <row r="814">
          <cell r="CU814" t="str">
            <v>0</v>
          </cell>
        </row>
        <row r="815">
          <cell r="CU815" t="str">
            <v>0</v>
          </cell>
        </row>
        <row r="816">
          <cell r="CU816" t="str">
            <v>0</v>
          </cell>
        </row>
        <row r="817">
          <cell r="CU817" t="str">
            <v>0</v>
          </cell>
        </row>
        <row r="818">
          <cell r="CU818" t="str">
            <v>0</v>
          </cell>
        </row>
        <row r="819">
          <cell r="CU819" t="str">
            <v>0</v>
          </cell>
        </row>
        <row r="820">
          <cell r="CU820" t="str">
            <v>0</v>
          </cell>
        </row>
        <row r="821">
          <cell r="CU821" t="str">
            <v>0</v>
          </cell>
        </row>
        <row r="822">
          <cell r="CU822" t="str">
            <v>0</v>
          </cell>
        </row>
        <row r="823">
          <cell r="CU823" t="str">
            <v>0</v>
          </cell>
        </row>
        <row r="824">
          <cell r="CU824" t="str">
            <v>0</v>
          </cell>
        </row>
        <row r="825">
          <cell r="CU825" t="str">
            <v>0</v>
          </cell>
        </row>
        <row r="826">
          <cell r="CU826" t="str">
            <v>0</v>
          </cell>
        </row>
        <row r="827">
          <cell r="CU827" t="str">
            <v>0</v>
          </cell>
        </row>
        <row r="828">
          <cell r="CU828" t="str">
            <v>0</v>
          </cell>
        </row>
        <row r="829">
          <cell r="CU829" t="str">
            <v>0</v>
          </cell>
        </row>
        <row r="830">
          <cell r="CU830" t="str">
            <v>0</v>
          </cell>
        </row>
        <row r="831">
          <cell r="CU831" t="str">
            <v>0</v>
          </cell>
        </row>
        <row r="832">
          <cell r="CU832" t="str">
            <v>0</v>
          </cell>
        </row>
        <row r="833">
          <cell r="CU833" t="str">
            <v>0</v>
          </cell>
        </row>
        <row r="834">
          <cell r="CU834" t="str">
            <v>0</v>
          </cell>
        </row>
        <row r="835">
          <cell r="CU835" t="str">
            <v>0</v>
          </cell>
        </row>
        <row r="836">
          <cell r="CU836" t="str">
            <v>0</v>
          </cell>
        </row>
        <row r="837">
          <cell r="CU837" t="str">
            <v>0</v>
          </cell>
        </row>
        <row r="838">
          <cell r="CU838" t="str">
            <v>0</v>
          </cell>
        </row>
        <row r="839">
          <cell r="CU839" t="str">
            <v>0</v>
          </cell>
        </row>
        <row r="840">
          <cell r="CU840" t="str">
            <v>0</v>
          </cell>
        </row>
        <row r="841">
          <cell r="CU841" t="str">
            <v>0</v>
          </cell>
        </row>
        <row r="842">
          <cell r="CU842" t="str">
            <v>0</v>
          </cell>
        </row>
        <row r="843">
          <cell r="CU843" t="str">
            <v>0</v>
          </cell>
        </row>
        <row r="844">
          <cell r="CU844" t="str">
            <v>0</v>
          </cell>
        </row>
        <row r="845">
          <cell r="CU845" t="str">
            <v>0</v>
          </cell>
        </row>
        <row r="846">
          <cell r="CU846" t="str">
            <v>0</v>
          </cell>
        </row>
        <row r="847">
          <cell r="CU847" t="str">
            <v>0</v>
          </cell>
        </row>
        <row r="848">
          <cell r="CU848" t="str">
            <v>0</v>
          </cell>
        </row>
        <row r="849">
          <cell r="CU849" t="str">
            <v>0</v>
          </cell>
        </row>
        <row r="850">
          <cell r="CU850" t="str">
            <v>0</v>
          </cell>
        </row>
        <row r="851">
          <cell r="CU851" t="str">
            <v>0</v>
          </cell>
        </row>
        <row r="852">
          <cell r="CU852" t="str">
            <v>0</v>
          </cell>
        </row>
        <row r="853">
          <cell r="CU853" t="str">
            <v>0</v>
          </cell>
        </row>
        <row r="854">
          <cell r="CU854" t="str">
            <v>0</v>
          </cell>
        </row>
        <row r="855">
          <cell r="CU855" t="str">
            <v>0</v>
          </cell>
        </row>
        <row r="856">
          <cell r="CU856" t="str">
            <v>0</v>
          </cell>
        </row>
        <row r="857">
          <cell r="CU857" t="str">
            <v>0</v>
          </cell>
        </row>
        <row r="858">
          <cell r="CU858" t="str">
            <v>0</v>
          </cell>
        </row>
        <row r="859">
          <cell r="CU859" t="str">
            <v>0</v>
          </cell>
        </row>
        <row r="860">
          <cell r="CU860" t="str">
            <v>0</v>
          </cell>
        </row>
        <row r="861">
          <cell r="CU861" t="str">
            <v>0</v>
          </cell>
        </row>
        <row r="862">
          <cell r="CU862" t="str">
            <v>0</v>
          </cell>
        </row>
        <row r="863">
          <cell r="CU863" t="str">
            <v>0</v>
          </cell>
        </row>
        <row r="864">
          <cell r="CU864" t="str">
            <v>0</v>
          </cell>
        </row>
        <row r="865">
          <cell r="CU865" t="str">
            <v>0</v>
          </cell>
        </row>
        <row r="866">
          <cell r="CU866" t="str">
            <v>0</v>
          </cell>
        </row>
        <row r="867">
          <cell r="CU867" t="str">
            <v>0</v>
          </cell>
        </row>
        <row r="868">
          <cell r="CU868" t="str">
            <v>0</v>
          </cell>
        </row>
        <row r="869">
          <cell r="CU869" t="str">
            <v>0</v>
          </cell>
        </row>
        <row r="870">
          <cell r="CU870" t="str">
            <v>0</v>
          </cell>
        </row>
        <row r="871">
          <cell r="CU871" t="str">
            <v>0</v>
          </cell>
        </row>
        <row r="872">
          <cell r="CU872" t="str">
            <v>0</v>
          </cell>
        </row>
        <row r="873">
          <cell r="CU873" t="str">
            <v>0</v>
          </cell>
        </row>
        <row r="874">
          <cell r="CU874" t="str">
            <v>0</v>
          </cell>
        </row>
        <row r="875">
          <cell r="CU875" t="str">
            <v>0</v>
          </cell>
        </row>
        <row r="876">
          <cell r="CU876" t="str">
            <v>0</v>
          </cell>
        </row>
        <row r="877">
          <cell r="CU877" t="str">
            <v>0</v>
          </cell>
        </row>
        <row r="878">
          <cell r="CU878" t="str">
            <v>0</v>
          </cell>
        </row>
        <row r="879">
          <cell r="CU879" t="str">
            <v>0</v>
          </cell>
        </row>
        <row r="880">
          <cell r="CU880" t="str">
            <v>0</v>
          </cell>
        </row>
        <row r="881">
          <cell r="CU881" t="str">
            <v>0</v>
          </cell>
        </row>
        <row r="882">
          <cell r="CU882" t="str">
            <v>0</v>
          </cell>
        </row>
        <row r="883">
          <cell r="CU883" t="str">
            <v>0</v>
          </cell>
        </row>
        <row r="884">
          <cell r="CU884" t="str">
            <v>0</v>
          </cell>
        </row>
        <row r="885">
          <cell r="CU885" t="str">
            <v>0</v>
          </cell>
        </row>
        <row r="886">
          <cell r="CU886" t="str">
            <v>0</v>
          </cell>
        </row>
        <row r="887">
          <cell r="CU887" t="str">
            <v>0</v>
          </cell>
        </row>
        <row r="888">
          <cell r="CU888" t="str">
            <v>0</v>
          </cell>
        </row>
        <row r="889">
          <cell r="CU889" t="str">
            <v>0</v>
          </cell>
        </row>
        <row r="890">
          <cell r="CU890" t="str">
            <v>0</v>
          </cell>
        </row>
        <row r="891">
          <cell r="CU891" t="str">
            <v>0</v>
          </cell>
        </row>
        <row r="892">
          <cell r="CU892" t="str">
            <v>0</v>
          </cell>
        </row>
        <row r="893">
          <cell r="CU893" t="str">
            <v>0</v>
          </cell>
        </row>
        <row r="894">
          <cell r="CU894" t="str">
            <v>0</v>
          </cell>
        </row>
        <row r="895">
          <cell r="CU895" t="str">
            <v>0</v>
          </cell>
        </row>
        <row r="896">
          <cell r="CU896" t="str">
            <v>0</v>
          </cell>
        </row>
        <row r="897">
          <cell r="CU897" t="str">
            <v>0</v>
          </cell>
        </row>
        <row r="898">
          <cell r="CU898" t="str">
            <v>0</v>
          </cell>
        </row>
        <row r="899">
          <cell r="CU899" t="str">
            <v>0</v>
          </cell>
        </row>
        <row r="900">
          <cell r="CU900" t="str">
            <v>0</v>
          </cell>
        </row>
        <row r="901">
          <cell r="CU901" t="str">
            <v>0</v>
          </cell>
        </row>
        <row r="902">
          <cell r="CU902" t="str">
            <v>0</v>
          </cell>
        </row>
        <row r="903">
          <cell r="CU903" t="str">
            <v>0</v>
          </cell>
        </row>
        <row r="904">
          <cell r="CU904" t="str">
            <v>0</v>
          </cell>
        </row>
        <row r="905">
          <cell r="CU905" t="str">
            <v>0</v>
          </cell>
        </row>
        <row r="906">
          <cell r="CU906" t="str">
            <v>0</v>
          </cell>
        </row>
        <row r="907">
          <cell r="CU907" t="str">
            <v>0</v>
          </cell>
        </row>
        <row r="908">
          <cell r="CU908" t="str">
            <v>0</v>
          </cell>
        </row>
        <row r="909">
          <cell r="CU909" t="str">
            <v>0</v>
          </cell>
        </row>
      </sheetData>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その７"/>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その８"/>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B1:DG2108"/>
  <sheetViews>
    <sheetView zoomScale="70" zoomScaleNormal="70" workbookViewId="0">
      <selection activeCell="B2" sqref="B2:U4"/>
    </sheetView>
  </sheetViews>
  <sheetFormatPr defaultColWidth="8.09765625" defaultRowHeight="17.399999999999999"/>
  <cols>
    <col min="1" max="1" width="8.09765625" style="1" customWidth="1"/>
    <col min="2" max="2" width="19.296875" style="2" bestFit="1" customWidth="1"/>
    <col min="3" max="5" width="8.09765625" style="2" customWidth="1"/>
    <col min="6" max="6" width="19.296875" style="2" bestFit="1" customWidth="1"/>
    <col min="7" max="7" width="8.09765625" style="2" customWidth="1"/>
    <col min="8" max="8" width="21.5" style="2" bestFit="1" customWidth="1"/>
    <col min="9" max="9" width="13.796875" style="2" bestFit="1" customWidth="1"/>
    <col min="10" max="10" width="8.09765625" style="2" customWidth="1"/>
    <col min="11" max="11" width="5.69921875" style="2" bestFit="1" customWidth="1"/>
    <col min="12" max="12" width="28.69921875" style="2" bestFit="1" customWidth="1"/>
    <col min="13" max="17" width="2.3984375" style="1" customWidth="1"/>
    <col min="18" max="19" width="8.09765625" style="1" customWidth="1"/>
    <col min="20" max="20" width="19.296875" style="1" bestFit="1" customWidth="1"/>
    <col min="21" max="23" width="8.09765625" style="1" customWidth="1"/>
    <col min="24" max="24" width="19.296875" style="1" customWidth="1"/>
    <col min="25" max="27" width="8.09765625" style="1" customWidth="1"/>
    <col min="28" max="28" width="8.09765625" style="2" customWidth="1"/>
    <col min="29" max="29" width="28.69921875" style="2" bestFit="1" customWidth="1"/>
    <col min="30" max="30" width="26.796875" style="2" bestFit="1" customWidth="1"/>
    <col min="31" max="31" width="8.09765625" style="2" customWidth="1"/>
    <col min="32" max="32" width="11.69921875" style="1" bestFit="1" customWidth="1"/>
    <col min="33" max="33" width="230.09765625" style="1" bestFit="1" customWidth="1"/>
    <col min="34" max="34" width="26.796875" style="1" bestFit="1" customWidth="1"/>
    <col min="35" max="35" width="42" style="1" bestFit="1" customWidth="1"/>
    <col min="36" max="36" width="8.09765625" style="1" customWidth="1"/>
    <col min="37" max="38" width="17.69921875" style="1" bestFit="1" customWidth="1"/>
    <col min="39" max="42" width="8.09765625" style="1" customWidth="1"/>
    <col min="43" max="43" width="8.296875" style="2" bestFit="1" customWidth="1"/>
    <col min="44" max="44" width="17.69921875" style="2" customWidth="1"/>
    <col min="45" max="45" width="8.296875" style="2" bestFit="1" customWidth="1"/>
    <col min="46" max="46" width="17.69921875" style="2" customWidth="1"/>
    <col min="47" max="47" width="47.19921875" style="1" bestFit="1" customWidth="1"/>
    <col min="48" max="48" width="8.09765625" style="2" customWidth="1"/>
    <col min="49" max="49" width="34.59765625" style="2" bestFit="1" customWidth="1"/>
    <col min="50" max="50" width="19.59765625" style="1" bestFit="1" customWidth="1"/>
    <col min="51" max="51" width="5.09765625" style="2" bestFit="1" customWidth="1"/>
    <col min="52" max="52" width="19.59765625" style="1" bestFit="1" customWidth="1"/>
    <col min="53" max="53" width="5.09765625" style="1" bestFit="1" customWidth="1"/>
    <col min="54" max="54" width="19.59765625" style="1" bestFit="1" customWidth="1"/>
    <col min="55" max="55" width="5.09765625" style="1" bestFit="1" customWidth="1"/>
    <col min="56" max="57" width="8.09765625" style="1" customWidth="1"/>
    <col min="58" max="58" width="12.8984375" style="2" customWidth="1"/>
    <col min="59" max="59" width="15.8984375" style="2" bestFit="1" customWidth="1"/>
    <col min="60" max="60" width="12" style="1" bestFit="1" customWidth="1"/>
    <col min="61" max="65" width="8.09765625" style="1" customWidth="1"/>
    <col min="66" max="66" width="10.09765625" style="1" bestFit="1" customWidth="1"/>
    <col min="67" max="67" width="8.09765625" style="1" customWidth="1"/>
    <col min="68" max="68" width="13" style="1" customWidth="1"/>
    <col min="69" max="69" width="34.59765625" style="1" customWidth="1"/>
    <col min="70" max="70" width="17.296875" style="1" bestFit="1" customWidth="1"/>
    <col min="71" max="73" width="8.09765625" style="1" customWidth="1"/>
    <col min="74" max="75" width="8.09765625" style="2" customWidth="1"/>
    <col min="76" max="76" width="28.69921875" style="1" bestFit="1" customWidth="1"/>
    <col min="77" max="77" width="5.69921875" style="1" bestFit="1" customWidth="1"/>
    <col min="78" max="78" width="8.09765625" style="2" customWidth="1"/>
    <col min="79" max="79" width="19.296875" style="2" customWidth="1"/>
    <col min="80" max="80" width="8.09765625" style="2" customWidth="1"/>
    <col min="81" max="81" width="10.59765625" style="2" bestFit="1" customWidth="1"/>
    <col min="82" max="82" width="8.09765625" style="2" customWidth="1"/>
    <col min="83" max="83" width="9.09765625" style="2" bestFit="1" customWidth="1"/>
    <col min="84" max="84" width="8.09765625" style="2" customWidth="1"/>
    <col min="85" max="86" width="8.09765625" style="1" customWidth="1"/>
    <col min="87" max="87" width="15.8984375" style="1" bestFit="1" customWidth="1"/>
    <col min="88" max="93" width="8.09765625" style="1" customWidth="1"/>
    <col min="94" max="94" width="16" style="1" bestFit="1" customWidth="1"/>
    <col min="95" max="95" width="17.69921875" style="1" bestFit="1" customWidth="1"/>
    <col min="96" max="96" width="8.09765625" style="1" customWidth="1"/>
    <col min="97" max="99" width="9.59765625" style="1" customWidth="1"/>
    <col min="100" max="101" width="18.59765625" style="1" customWidth="1"/>
    <col min="102" max="105" width="8.09765625" style="1" customWidth="1"/>
    <col min="106" max="106" width="57.3984375" style="1" bestFit="1" customWidth="1"/>
    <col min="107" max="107" width="10.69921875" style="1" bestFit="1" customWidth="1"/>
    <col min="108" max="108" width="10.69921875" style="1" customWidth="1"/>
    <col min="109" max="109" width="19.59765625" style="1" bestFit="1" customWidth="1"/>
    <col min="110" max="110" width="5.09765625" style="1" customWidth="1"/>
    <col min="111" max="111" width="8.09765625" style="2" customWidth="1"/>
    <col min="112" max="114" width="8.09765625" style="1" customWidth="1"/>
    <col min="115" max="16384" width="8.09765625" style="1"/>
  </cols>
  <sheetData>
    <row r="1" spans="2:111">
      <c r="B1" s="1"/>
      <c r="C1" s="1"/>
      <c r="D1" s="1"/>
      <c r="E1" s="1"/>
      <c r="F1" s="1"/>
      <c r="G1" s="1"/>
      <c r="H1" s="1"/>
      <c r="I1" s="1"/>
      <c r="J1" s="1"/>
      <c r="K1" s="1"/>
      <c r="L1" s="1"/>
      <c r="AB1" s="1"/>
      <c r="AC1" s="1"/>
      <c r="AD1" s="1"/>
      <c r="AE1" s="1"/>
    </row>
    <row r="2" spans="2:111" s="5" customFormat="1">
      <c r="B2" s="3" t="s">
        <v>0</v>
      </c>
      <c r="C2" s="4"/>
      <c r="D2" s="3" t="s">
        <v>1</v>
      </c>
      <c r="E2" s="4"/>
      <c r="F2" s="5" t="s">
        <v>2</v>
      </c>
      <c r="G2" s="4"/>
      <c r="H2" s="4"/>
      <c r="I2" s="3" t="s">
        <v>3</v>
      </c>
      <c r="J2" s="4"/>
      <c r="K2" s="3" t="s">
        <v>4</v>
      </c>
      <c r="L2" s="4"/>
      <c r="R2" s="3" t="s">
        <v>5</v>
      </c>
      <c r="V2" s="3" t="s">
        <v>6</v>
      </c>
      <c r="X2" s="5" t="s">
        <v>7</v>
      </c>
      <c r="AB2" s="4"/>
      <c r="AC2" s="4"/>
      <c r="AD2" s="4"/>
      <c r="AE2" s="4"/>
      <c r="AH2" s="5" t="s">
        <v>8</v>
      </c>
      <c r="AI2" s="5" t="s">
        <v>9</v>
      </c>
      <c r="AQ2" s="4" t="s">
        <v>10</v>
      </c>
      <c r="AR2" s="4"/>
      <c r="AS2" s="4"/>
      <c r="AT2" s="4"/>
      <c r="AV2" s="4" t="s">
        <v>11</v>
      </c>
      <c r="AW2" s="4"/>
      <c r="AX2" s="5" t="s">
        <v>12</v>
      </c>
      <c r="AZ2" s="5" t="s">
        <v>13</v>
      </c>
      <c r="BB2" s="5" t="s">
        <v>14</v>
      </c>
      <c r="BF2" s="5" t="s">
        <v>11</v>
      </c>
      <c r="BG2" s="4"/>
      <c r="BI2" s="5" t="s">
        <v>15</v>
      </c>
      <c r="BN2" s="5" t="s">
        <v>11</v>
      </c>
      <c r="BR2" s="5" t="s">
        <v>14</v>
      </c>
      <c r="BV2" s="3" t="s">
        <v>0</v>
      </c>
      <c r="BW2" s="4"/>
      <c r="BX2" s="5" t="s">
        <v>16</v>
      </c>
      <c r="BZ2" s="5" t="s">
        <v>1</v>
      </c>
      <c r="CB2" s="4"/>
      <c r="CC2" s="4"/>
      <c r="CD2" s="4"/>
      <c r="CE2" s="4"/>
      <c r="CF2" s="4"/>
      <c r="CH2" s="5" t="s">
        <v>5</v>
      </c>
      <c r="CP2" s="5" t="s">
        <v>17</v>
      </c>
      <c r="CS2" s="5" t="s">
        <v>18</v>
      </c>
      <c r="CY2" s="5" t="s">
        <v>7</v>
      </c>
      <c r="DC2" s="5" t="s">
        <v>2</v>
      </c>
      <c r="DD2" s="5" t="s">
        <v>19</v>
      </c>
      <c r="DE2" s="3" t="s">
        <v>20</v>
      </c>
      <c r="DF2" s="4"/>
      <c r="DG2" s="4"/>
    </row>
    <row r="3" spans="2:111" ht="18" customHeight="1">
      <c r="B3" s="105" t="s">
        <v>21</v>
      </c>
      <c r="C3" s="106"/>
      <c r="D3" s="105" t="s">
        <v>22</v>
      </c>
      <c r="E3" s="105" t="s">
        <v>23</v>
      </c>
      <c r="F3" s="105" t="s">
        <v>21</v>
      </c>
      <c r="G3" s="108"/>
      <c r="H3" s="106"/>
      <c r="I3" s="105" t="s">
        <v>24</v>
      </c>
      <c r="J3" s="106"/>
      <c r="K3" s="105" t="s">
        <v>25</v>
      </c>
      <c r="L3" s="108"/>
      <c r="M3" s="108"/>
      <c r="N3" s="108"/>
      <c r="O3" s="108"/>
      <c r="P3" s="108"/>
      <c r="Q3" s="106"/>
      <c r="R3" s="105" t="s">
        <v>22</v>
      </c>
      <c r="S3" s="105" t="s">
        <v>23</v>
      </c>
      <c r="T3" s="105" t="s">
        <v>21</v>
      </c>
      <c r="U3" s="106"/>
      <c r="V3" s="105" t="s">
        <v>22</v>
      </c>
      <c r="W3" s="105" t="s">
        <v>23</v>
      </c>
      <c r="X3" s="105" t="s">
        <v>21</v>
      </c>
      <c r="Y3" s="106"/>
      <c r="Z3" s="105" t="s">
        <v>26</v>
      </c>
      <c r="AA3" s="107" t="s">
        <v>26</v>
      </c>
      <c r="AB3" s="105" t="s">
        <v>27</v>
      </c>
      <c r="AC3" s="108"/>
      <c r="AD3" s="108"/>
      <c r="AE3" s="108"/>
      <c r="AF3" s="108"/>
      <c r="AG3" s="106"/>
      <c r="AH3" s="105" t="s">
        <v>28</v>
      </c>
      <c r="AI3" s="105" t="s">
        <v>29</v>
      </c>
      <c r="AJ3" s="105" t="s">
        <v>25</v>
      </c>
      <c r="AK3" s="108"/>
      <c r="AL3" s="108"/>
      <c r="AM3" s="108"/>
      <c r="AN3" s="108"/>
      <c r="AO3" s="108"/>
      <c r="AP3" s="106"/>
      <c r="AQ3" s="105" t="s">
        <v>30</v>
      </c>
      <c r="AR3" s="108"/>
      <c r="AS3" s="108"/>
      <c r="AT3" s="108"/>
      <c r="AU3" s="106"/>
      <c r="AV3" s="114" t="s">
        <v>31</v>
      </c>
      <c r="AW3" s="115"/>
      <c r="AX3" s="105" t="s">
        <v>32</v>
      </c>
      <c r="AY3" s="108"/>
      <c r="AZ3" s="108"/>
      <c r="BA3" s="108"/>
      <c r="BB3" s="108"/>
      <c r="BC3" s="108"/>
      <c r="BD3" s="108"/>
      <c r="BE3" s="106"/>
      <c r="BF3" s="105" t="s">
        <v>33</v>
      </c>
      <c r="BG3" s="108"/>
      <c r="BH3" s="106"/>
      <c r="BI3" s="105" t="s">
        <v>34</v>
      </c>
      <c r="BJ3" s="108"/>
      <c r="BK3" s="106"/>
      <c r="BL3" s="105" t="s">
        <v>35</v>
      </c>
      <c r="BM3" s="106"/>
      <c r="BN3" s="105" t="s">
        <v>31</v>
      </c>
      <c r="BO3" s="108"/>
      <c r="BP3" s="108"/>
      <c r="BQ3" s="106"/>
      <c r="BR3" s="105" t="s">
        <v>36</v>
      </c>
      <c r="BS3" s="108"/>
      <c r="BT3" s="108"/>
      <c r="BU3" s="106"/>
      <c r="BV3" s="105" t="s">
        <v>37</v>
      </c>
      <c r="BW3" s="106"/>
      <c r="BX3" s="105" t="s">
        <v>38</v>
      </c>
      <c r="BY3" s="106"/>
      <c r="BZ3" s="105" t="s">
        <v>37</v>
      </c>
      <c r="CA3" s="108"/>
      <c r="CB3" s="108"/>
      <c r="CC3" s="108"/>
      <c r="CD3" s="108"/>
      <c r="CE3" s="108"/>
      <c r="CF3" s="108"/>
      <c r="CG3" s="106"/>
      <c r="CH3" s="107" t="s">
        <v>37</v>
      </c>
      <c r="CI3" s="108"/>
      <c r="CJ3" s="108"/>
      <c r="CK3" s="108"/>
      <c r="CL3" s="108"/>
      <c r="CM3" s="108"/>
      <c r="CN3" s="108"/>
      <c r="CO3" s="108"/>
      <c r="CP3" s="105" t="s">
        <v>39</v>
      </c>
      <c r="CQ3" s="105" t="s">
        <v>25</v>
      </c>
      <c r="CR3" s="106"/>
      <c r="CS3" s="102" t="s">
        <v>40</v>
      </c>
      <c r="CT3" s="103"/>
      <c r="CU3" s="103"/>
      <c r="CV3" s="103"/>
      <c r="CW3" s="103"/>
      <c r="CX3" s="104"/>
      <c r="CY3" s="102" t="s">
        <v>41</v>
      </c>
      <c r="CZ3" s="103"/>
      <c r="DA3" s="103"/>
      <c r="DB3" s="104"/>
      <c r="DC3" s="109" t="s">
        <v>42</v>
      </c>
      <c r="DD3" s="110"/>
      <c r="DE3" s="105" t="s">
        <v>21</v>
      </c>
      <c r="DF3" s="108"/>
      <c r="DG3" s="106"/>
    </row>
    <row r="4" spans="2:111" ht="18" customHeight="1">
      <c r="B4" s="6" t="s">
        <v>43</v>
      </c>
      <c r="C4" s="7" t="s">
        <v>44</v>
      </c>
      <c r="D4" s="113"/>
      <c r="E4" s="113"/>
      <c r="F4" s="6" t="s">
        <v>43</v>
      </c>
      <c r="G4" s="6" t="s">
        <v>44</v>
      </c>
      <c r="H4" s="6" t="s">
        <v>45</v>
      </c>
      <c r="I4" s="6" t="s">
        <v>34</v>
      </c>
      <c r="J4" s="6" t="s">
        <v>46</v>
      </c>
      <c r="K4" s="6" t="s">
        <v>47</v>
      </c>
      <c r="L4" s="6" t="s">
        <v>48</v>
      </c>
      <c r="M4" s="99" t="s">
        <v>49</v>
      </c>
      <c r="N4" s="100"/>
      <c r="O4" s="100"/>
      <c r="P4" s="100"/>
      <c r="Q4" s="101"/>
      <c r="R4" s="113"/>
      <c r="S4" s="113"/>
      <c r="T4" s="6" t="s">
        <v>43</v>
      </c>
      <c r="U4" s="6" t="s">
        <v>44</v>
      </c>
      <c r="V4" s="113"/>
      <c r="W4" s="113"/>
      <c r="X4" s="6" t="s">
        <v>43</v>
      </c>
      <c r="Y4" s="6" t="s">
        <v>44</v>
      </c>
      <c r="Z4" s="113"/>
      <c r="AA4" s="119"/>
      <c r="AB4" s="6" t="s">
        <v>50</v>
      </c>
      <c r="AC4" s="6" t="s">
        <v>38</v>
      </c>
      <c r="AD4" s="6" t="s">
        <v>28</v>
      </c>
      <c r="AE4" s="6" t="s">
        <v>26</v>
      </c>
      <c r="AF4" s="8" t="s">
        <v>51</v>
      </c>
      <c r="AG4" s="7" t="s">
        <v>52</v>
      </c>
      <c r="AH4" s="113"/>
      <c r="AI4" s="113"/>
      <c r="AJ4" s="6" t="s">
        <v>47</v>
      </c>
      <c r="AK4" s="6" t="s">
        <v>48</v>
      </c>
      <c r="AL4" s="6" t="s">
        <v>51</v>
      </c>
      <c r="AM4" s="99" t="s">
        <v>49</v>
      </c>
      <c r="AN4" s="100"/>
      <c r="AO4" s="100"/>
      <c r="AP4" s="101"/>
      <c r="AQ4" s="6" t="s">
        <v>47</v>
      </c>
      <c r="AR4" s="6" t="s">
        <v>25</v>
      </c>
      <c r="AS4" s="6" t="s">
        <v>24</v>
      </c>
      <c r="AT4" s="6" t="s">
        <v>51</v>
      </c>
      <c r="AU4" s="6" t="s">
        <v>52</v>
      </c>
      <c r="AV4" s="7" t="s">
        <v>53</v>
      </c>
      <c r="AW4" s="6" t="s">
        <v>54</v>
      </c>
      <c r="AX4" s="6" t="s">
        <v>55</v>
      </c>
      <c r="AY4" s="6" t="s">
        <v>44</v>
      </c>
      <c r="AZ4" s="6" t="s">
        <v>55</v>
      </c>
      <c r="BA4" s="6" t="s">
        <v>44</v>
      </c>
      <c r="BB4" s="6" t="s">
        <v>55</v>
      </c>
      <c r="BC4" s="6" t="s">
        <v>44</v>
      </c>
      <c r="BD4" s="6" t="s">
        <v>44</v>
      </c>
      <c r="BE4" s="6" t="s">
        <v>56</v>
      </c>
      <c r="BF4" s="9" t="s">
        <v>57</v>
      </c>
      <c r="BG4" s="10" t="s">
        <v>58</v>
      </c>
      <c r="BH4" s="11" t="s">
        <v>59</v>
      </c>
      <c r="BI4" s="6" t="s">
        <v>56</v>
      </c>
      <c r="BJ4" s="6" t="s">
        <v>44</v>
      </c>
      <c r="BK4" s="6" t="s">
        <v>56</v>
      </c>
      <c r="BL4" s="6" t="s">
        <v>44</v>
      </c>
      <c r="BM4" s="6" t="s">
        <v>35</v>
      </c>
      <c r="BN4" s="9" t="s">
        <v>57</v>
      </c>
      <c r="BO4" s="7" t="s">
        <v>53</v>
      </c>
      <c r="BP4" s="7" t="s">
        <v>60</v>
      </c>
      <c r="BQ4" s="6" t="s">
        <v>54</v>
      </c>
      <c r="BR4" s="6" t="s">
        <v>55</v>
      </c>
      <c r="BS4" s="99" t="s">
        <v>23</v>
      </c>
      <c r="BT4" s="100"/>
      <c r="BU4" s="101"/>
      <c r="BV4" s="6" t="s">
        <v>61</v>
      </c>
      <c r="BW4" s="6" t="s">
        <v>62</v>
      </c>
      <c r="BX4" s="6" t="s">
        <v>63</v>
      </c>
      <c r="BY4" s="6" t="s">
        <v>47</v>
      </c>
      <c r="BZ4" s="12" t="s">
        <v>23</v>
      </c>
      <c r="CA4" s="99" t="s">
        <v>64</v>
      </c>
      <c r="CB4" s="101"/>
      <c r="CC4" s="12" t="s">
        <v>65</v>
      </c>
      <c r="CD4" s="12" t="s">
        <v>61</v>
      </c>
      <c r="CE4" s="12" t="s">
        <v>66</v>
      </c>
      <c r="CF4" s="12" t="s">
        <v>47</v>
      </c>
      <c r="CG4" s="12" t="s">
        <v>65</v>
      </c>
      <c r="CH4" s="12" t="s">
        <v>23</v>
      </c>
      <c r="CI4" s="99" t="s">
        <v>64</v>
      </c>
      <c r="CJ4" s="101"/>
      <c r="CK4" s="12" t="s">
        <v>65</v>
      </c>
      <c r="CL4" s="12" t="s">
        <v>61</v>
      </c>
      <c r="CM4" s="12" t="s">
        <v>66</v>
      </c>
      <c r="CN4" s="12" t="s">
        <v>47</v>
      </c>
      <c r="CO4" s="13" t="s">
        <v>65</v>
      </c>
      <c r="CP4" s="113"/>
      <c r="CQ4" s="6" t="s">
        <v>48</v>
      </c>
      <c r="CR4" s="6" t="s">
        <v>47</v>
      </c>
      <c r="CS4" s="116" t="s">
        <v>67</v>
      </c>
      <c r="CT4" s="117"/>
      <c r="CU4" s="118"/>
      <c r="CV4" s="14" t="s">
        <v>68</v>
      </c>
      <c r="CW4" s="14" t="s">
        <v>69</v>
      </c>
      <c r="CX4" s="14" t="s">
        <v>69</v>
      </c>
      <c r="CY4" s="12" t="s">
        <v>50</v>
      </c>
      <c r="CZ4" s="12" t="s">
        <v>70</v>
      </c>
      <c r="DA4" s="12" t="s">
        <v>71</v>
      </c>
      <c r="DB4" s="14" t="s">
        <v>72</v>
      </c>
      <c r="DC4" s="111"/>
      <c r="DD4" s="112"/>
      <c r="DE4" s="6" t="s">
        <v>43</v>
      </c>
      <c r="DF4" s="7" t="s">
        <v>44</v>
      </c>
      <c r="DG4" s="15" t="s">
        <v>73</v>
      </c>
    </row>
    <row r="5" spans="2:111" ht="18.75" customHeight="1">
      <c r="B5" s="16" t="s">
        <v>74</v>
      </c>
      <c r="C5" s="17" t="s">
        <v>75</v>
      </c>
      <c r="D5" s="18" t="s">
        <v>76</v>
      </c>
      <c r="E5" s="18" t="s">
        <v>76</v>
      </c>
      <c r="F5" s="18" t="s">
        <v>74</v>
      </c>
      <c r="G5" s="18" t="s">
        <v>75</v>
      </c>
      <c r="H5" s="18" t="s">
        <v>77</v>
      </c>
      <c r="I5" s="18" t="s">
        <v>78</v>
      </c>
      <c r="J5" s="18" t="s">
        <v>79</v>
      </c>
      <c r="K5" s="18">
        <v>0</v>
      </c>
      <c r="L5" s="18" t="s">
        <v>80</v>
      </c>
      <c r="M5" s="18" t="s">
        <v>78</v>
      </c>
      <c r="N5" s="18"/>
      <c r="O5" s="18"/>
      <c r="P5" s="18"/>
      <c r="Q5" s="17"/>
      <c r="R5" s="18" t="s">
        <v>76</v>
      </c>
      <c r="S5" s="18" t="s">
        <v>76</v>
      </c>
      <c r="T5" s="18" t="s">
        <v>81</v>
      </c>
      <c r="U5" s="18" t="s">
        <v>82</v>
      </c>
      <c r="V5" s="18" t="s">
        <v>76</v>
      </c>
      <c r="W5" s="18" t="s">
        <v>76</v>
      </c>
      <c r="X5" s="18" t="s">
        <v>74</v>
      </c>
      <c r="Y5" s="18" t="s">
        <v>75</v>
      </c>
      <c r="Z5" s="18" t="s">
        <v>83</v>
      </c>
      <c r="AA5" s="17" t="s">
        <v>84</v>
      </c>
      <c r="AB5" s="16" t="s">
        <v>78</v>
      </c>
      <c r="AC5" s="16"/>
      <c r="AD5" s="16"/>
      <c r="AE5" s="16"/>
      <c r="AF5" s="19" t="str">
        <f t="shared" ref="AF5:AF68" si="0">CONCATENATE(AB5,AC5,AD5,AE5)</f>
        <v>a</v>
      </c>
      <c r="AG5" s="20" t="s">
        <v>85</v>
      </c>
      <c r="AH5" s="21" t="s">
        <v>86</v>
      </c>
      <c r="AI5" s="21" t="s">
        <v>87</v>
      </c>
      <c r="AJ5" s="18">
        <v>0</v>
      </c>
      <c r="AK5" s="18" t="s">
        <v>80</v>
      </c>
      <c r="AL5" s="18" t="str">
        <f t="shared" ref="AL5:AL31" si="1">CONCATENATE(AK5,AJ5)</f>
        <v>NON0</v>
      </c>
      <c r="AM5" s="18" t="s">
        <v>78</v>
      </c>
      <c r="AN5" s="18"/>
      <c r="AO5" s="18"/>
      <c r="AP5" s="17"/>
      <c r="AQ5" s="18">
        <v>1</v>
      </c>
      <c r="AR5" s="18" t="s">
        <v>88</v>
      </c>
      <c r="AS5" s="18" t="s">
        <v>78</v>
      </c>
      <c r="AT5" s="18" t="str">
        <f t="shared" ref="AT5:AT36" si="2">AR5&amp;AS5</f>
        <v>腐食a</v>
      </c>
      <c r="AU5" s="22" t="s">
        <v>88</v>
      </c>
      <c r="AV5" s="23" t="s">
        <v>89</v>
      </c>
      <c r="AW5" s="18" t="s">
        <v>90</v>
      </c>
      <c r="AX5" s="24" t="s">
        <v>74</v>
      </c>
      <c r="AY5" s="24" t="s">
        <v>76</v>
      </c>
      <c r="AZ5" s="24" t="s">
        <v>74</v>
      </c>
      <c r="BA5" s="24" t="s">
        <v>76</v>
      </c>
      <c r="BB5" s="24" t="s">
        <v>81</v>
      </c>
      <c r="BC5" s="24" t="s">
        <v>76</v>
      </c>
      <c r="BD5" s="24" t="s">
        <v>76</v>
      </c>
      <c r="BE5" s="25">
        <v>1</v>
      </c>
      <c r="BF5" s="16" t="s">
        <v>91</v>
      </c>
      <c r="BG5" s="18" t="s">
        <v>92</v>
      </c>
      <c r="BH5" s="18" t="s">
        <v>93</v>
      </c>
      <c r="BI5" s="25">
        <v>1</v>
      </c>
      <c r="BJ5" s="25" t="s">
        <v>94</v>
      </c>
      <c r="BK5" s="24">
        <v>1</v>
      </c>
      <c r="BL5" s="25" t="s">
        <v>84</v>
      </c>
      <c r="BM5" s="24">
        <v>1</v>
      </c>
      <c r="BN5" s="18" t="s">
        <v>91</v>
      </c>
      <c r="BO5" s="26" t="s">
        <v>95</v>
      </c>
      <c r="BP5" s="17" t="str">
        <f t="shared" ref="BP5:BP68" si="3">CONCATENATE(BN5,BO5)</f>
        <v>野田市16</v>
      </c>
      <c r="BQ5" s="27" t="s">
        <v>96</v>
      </c>
      <c r="BR5" s="24" t="s">
        <v>81</v>
      </c>
      <c r="BS5" s="18" t="s">
        <v>76</v>
      </c>
      <c r="BT5" s="18" t="s">
        <v>97</v>
      </c>
      <c r="BU5" s="18" t="s">
        <v>98</v>
      </c>
      <c r="BV5" s="18">
        <v>1</v>
      </c>
      <c r="BW5" s="18" t="s">
        <v>99</v>
      </c>
      <c r="BX5" s="18" t="s">
        <v>88</v>
      </c>
      <c r="BY5" s="18">
        <v>100</v>
      </c>
      <c r="BZ5" s="18" t="s">
        <v>76</v>
      </c>
      <c r="CA5" s="18" t="s">
        <v>74</v>
      </c>
      <c r="CB5" s="18" t="s">
        <v>75</v>
      </c>
      <c r="CC5" s="18" t="str">
        <f t="shared" ref="CC5:CC68" si="4">IF(LEFT(CA5,2)="基礎",CONCATENATE(BZ5,LEFT(CA5,3),CB5),CONCATENATE(BZ5,LEFT(CA5,2),CB5))</f>
        <v>S主桁Mg</v>
      </c>
      <c r="CD5" s="18">
        <v>1</v>
      </c>
      <c r="CE5" s="18" t="e">
        <f>IF(COUNTIFS([2]その１１!$CV$10:CV5000,リスト!CC5),"該当","")</f>
        <v>#VALUE!</v>
      </c>
      <c r="CF5" s="18" t="e">
        <f>IF($CE5="","",COUNTIF($CC$5:CC5,CC5))</f>
        <v>#VALUE!</v>
      </c>
      <c r="CG5" s="18" t="e">
        <f t="shared" ref="CG5:CG68" si="5">IF($CE5="","",CONCATENATE(CC5,CF5))</f>
        <v>#VALUE!</v>
      </c>
      <c r="CH5" s="18" t="s">
        <v>97</v>
      </c>
      <c r="CI5" s="18" t="s">
        <v>100</v>
      </c>
      <c r="CJ5" s="18" t="s">
        <v>101</v>
      </c>
      <c r="CK5" s="18" t="str">
        <f t="shared" ref="CK5:CK68" si="6">CONCATENATE(CH5,LEFT(CI5,2),CJ5)</f>
        <v>C橋脚Px</v>
      </c>
      <c r="CL5" s="18">
        <v>6</v>
      </c>
      <c r="CM5" s="18" t="e">
        <f>IF(COUNTIFS([2]その１２!$CU$10:CU5156,リスト!CK5),"該当","")</f>
        <v>#VALUE!</v>
      </c>
      <c r="CN5" s="18" t="e">
        <f>IF($CM5="","",COUNTIF($CK$5:CK5,CK5))</f>
        <v>#VALUE!</v>
      </c>
      <c r="CO5" s="18" t="e">
        <f t="shared" ref="CO5:CO68" si="7">IF($CM5="","",CONCATENATE(CK5,CN5))</f>
        <v>#VALUE!</v>
      </c>
      <c r="CP5" s="28" t="s">
        <v>102</v>
      </c>
      <c r="CQ5" s="18" t="s">
        <v>80</v>
      </c>
      <c r="CR5" s="18">
        <v>0</v>
      </c>
      <c r="CS5" s="29" t="s">
        <v>74</v>
      </c>
      <c r="CT5" s="29" t="s">
        <v>103</v>
      </c>
      <c r="CU5" s="29" t="s">
        <v>104</v>
      </c>
      <c r="CV5" s="30" t="s">
        <v>105</v>
      </c>
      <c r="CW5" s="30" t="s">
        <v>106</v>
      </c>
      <c r="CY5" s="18" t="s">
        <v>83</v>
      </c>
      <c r="CZ5" s="18">
        <v>1</v>
      </c>
      <c r="DA5" s="18" t="s">
        <v>83</v>
      </c>
      <c r="DB5" s="31" t="s">
        <v>107</v>
      </c>
      <c r="DC5" s="32" t="e">
        <f t="shared" ref="DC5:DC68" si="8">IF(CG5="","",CONCATENATE(CC5,CD5))</f>
        <v>#VALUE!</v>
      </c>
      <c r="DD5" s="32" t="e">
        <f t="shared" ref="DD5:DD68" si="9">IF(CO5="","",CONCATENATE(CK5,CL5))</f>
        <v>#VALUE!</v>
      </c>
      <c r="DE5" s="16" t="s">
        <v>74</v>
      </c>
      <c r="DF5" s="18" t="s">
        <v>75</v>
      </c>
      <c r="DG5" s="18">
        <v>1</v>
      </c>
    </row>
    <row r="6" spans="2:111">
      <c r="B6" s="16" t="s">
        <v>103</v>
      </c>
      <c r="C6" s="17" t="s">
        <v>108</v>
      </c>
      <c r="D6" s="18" t="s">
        <v>109</v>
      </c>
      <c r="E6" s="18" t="s">
        <v>97</v>
      </c>
      <c r="F6" s="18" t="s">
        <v>103</v>
      </c>
      <c r="G6" s="18" t="s">
        <v>108</v>
      </c>
      <c r="H6" s="18" t="s">
        <v>110</v>
      </c>
      <c r="I6" s="18" t="s">
        <v>111</v>
      </c>
      <c r="J6" s="18" t="s">
        <v>112</v>
      </c>
      <c r="K6" s="18">
        <v>1</v>
      </c>
      <c r="L6" s="18" t="s">
        <v>88</v>
      </c>
      <c r="M6" s="18" t="s">
        <v>78</v>
      </c>
      <c r="N6" s="18" t="s">
        <v>111</v>
      </c>
      <c r="O6" s="18" t="s">
        <v>113</v>
      </c>
      <c r="P6" s="18" t="s">
        <v>114</v>
      </c>
      <c r="Q6" s="17" t="s">
        <v>94</v>
      </c>
      <c r="R6" s="18" t="s">
        <v>83</v>
      </c>
      <c r="S6" s="18" t="s">
        <v>97</v>
      </c>
      <c r="T6" s="18" t="s">
        <v>115</v>
      </c>
      <c r="U6" s="18" t="s">
        <v>116</v>
      </c>
      <c r="V6" s="18" t="s">
        <v>109</v>
      </c>
      <c r="W6" s="18" t="s">
        <v>97</v>
      </c>
      <c r="X6" s="18" t="s">
        <v>103</v>
      </c>
      <c r="Y6" s="18" t="s">
        <v>108</v>
      </c>
      <c r="Z6" s="18" t="s">
        <v>117</v>
      </c>
      <c r="AA6" s="17" t="s">
        <v>118</v>
      </c>
      <c r="AB6" s="16" t="s">
        <v>111</v>
      </c>
      <c r="AC6" s="16" t="s">
        <v>88</v>
      </c>
      <c r="AD6" s="16" t="s">
        <v>86</v>
      </c>
      <c r="AE6" s="16" t="s">
        <v>84</v>
      </c>
      <c r="AF6" s="19" t="str">
        <f t="shared" si="0"/>
        <v>b腐食品質の経年劣化Ⅰ</v>
      </c>
      <c r="AG6" s="19" t="s">
        <v>119</v>
      </c>
      <c r="AH6" s="33" t="s">
        <v>120</v>
      </c>
      <c r="AI6" s="21" t="s">
        <v>121</v>
      </c>
      <c r="AJ6" s="18">
        <v>1</v>
      </c>
      <c r="AK6" s="18" t="s">
        <v>88</v>
      </c>
      <c r="AL6" s="18" t="str">
        <f t="shared" si="1"/>
        <v>腐食1</v>
      </c>
      <c r="AM6" s="18" t="s">
        <v>111</v>
      </c>
      <c r="AN6" s="18" t="s">
        <v>113</v>
      </c>
      <c r="AO6" s="18" t="s">
        <v>114</v>
      </c>
      <c r="AP6" s="17" t="s">
        <v>94</v>
      </c>
      <c r="AQ6" s="18">
        <v>2</v>
      </c>
      <c r="AR6" s="18" t="s">
        <v>88</v>
      </c>
      <c r="AS6" s="18" t="s">
        <v>111</v>
      </c>
      <c r="AT6" s="18" t="str">
        <f t="shared" si="2"/>
        <v>腐食b</v>
      </c>
      <c r="AU6" s="22" t="s">
        <v>122</v>
      </c>
      <c r="AV6" s="23" t="s">
        <v>123</v>
      </c>
      <c r="AW6" s="18" t="s">
        <v>124</v>
      </c>
      <c r="AX6" s="18" t="s">
        <v>103</v>
      </c>
      <c r="AY6" s="18" t="s">
        <v>76</v>
      </c>
      <c r="AZ6" s="18" t="s">
        <v>103</v>
      </c>
      <c r="BA6" s="18" t="s">
        <v>76</v>
      </c>
      <c r="BB6" s="18" t="s">
        <v>115</v>
      </c>
      <c r="BC6" s="18" t="s">
        <v>76</v>
      </c>
      <c r="BD6" s="18" t="s">
        <v>97</v>
      </c>
      <c r="BE6" s="25">
        <v>2</v>
      </c>
      <c r="BF6" s="16" t="s">
        <v>125</v>
      </c>
      <c r="BG6" s="18" t="s">
        <v>92</v>
      </c>
      <c r="BH6" s="18"/>
      <c r="BI6" s="25">
        <v>2</v>
      </c>
      <c r="BJ6" s="25" t="s">
        <v>114</v>
      </c>
      <c r="BK6" s="18">
        <v>2</v>
      </c>
      <c r="BL6" s="25" t="s">
        <v>118</v>
      </c>
      <c r="BM6" s="18">
        <v>2</v>
      </c>
      <c r="BN6" s="18" t="s">
        <v>91</v>
      </c>
      <c r="BO6" s="26" t="s">
        <v>126</v>
      </c>
      <c r="BP6" s="17" t="str">
        <f t="shared" si="3"/>
        <v>野田市3</v>
      </c>
      <c r="BQ6" s="18" t="s">
        <v>127</v>
      </c>
      <c r="BR6" s="18" t="s">
        <v>115</v>
      </c>
      <c r="BS6" s="18" t="s">
        <v>76</v>
      </c>
      <c r="BT6" s="18" t="s">
        <v>97</v>
      </c>
      <c r="BU6" s="18" t="s">
        <v>98</v>
      </c>
      <c r="BV6" s="18">
        <v>2</v>
      </c>
      <c r="BW6" s="18" t="str">
        <f t="shared" ref="BW6:BW24" si="10">_xlfn.UNICHAR(_xlfn.UNICODE(BW5)+1)</f>
        <v>②</v>
      </c>
      <c r="BX6" s="18" t="s">
        <v>128</v>
      </c>
      <c r="BY6" s="18">
        <v>200</v>
      </c>
      <c r="BZ6" s="18" t="s">
        <v>76</v>
      </c>
      <c r="CA6" s="18" t="s">
        <v>74</v>
      </c>
      <c r="CB6" s="18" t="s">
        <v>75</v>
      </c>
      <c r="CC6" s="18" t="str">
        <f t="shared" si="4"/>
        <v>S主桁Mg</v>
      </c>
      <c r="CD6" s="18">
        <v>2</v>
      </c>
      <c r="CE6" s="18" t="e">
        <f>IF(COUNTIFS([2]その１１!$CV$10:CV5001,リスト!CC6),"該当","")</f>
        <v>#VALUE!</v>
      </c>
      <c r="CF6" s="18" t="e">
        <f>IF($CE6="","",COUNTIF($CC$5:CC6,CC6))</f>
        <v>#VALUE!</v>
      </c>
      <c r="CG6" s="18" t="e">
        <f t="shared" si="5"/>
        <v>#VALUE!</v>
      </c>
      <c r="CH6" s="18" t="s">
        <v>97</v>
      </c>
      <c r="CI6" s="18" t="s">
        <v>100</v>
      </c>
      <c r="CJ6" s="18" t="s">
        <v>101</v>
      </c>
      <c r="CK6" s="18" t="str">
        <f t="shared" si="6"/>
        <v>C橋脚Px</v>
      </c>
      <c r="CL6" s="18">
        <v>7</v>
      </c>
      <c r="CM6" s="18" t="e">
        <f>IF(COUNTIFS([2]その１２!$CU$10:CU5157,リスト!CK6),"該当","")</f>
        <v>#VALUE!</v>
      </c>
      <c r="CN6" s="18" t="e">
        <f>IF($CM6="","",COUNTIF($CK$5:CK6,CK6))</f>
        <v>#VALUE!</v>
      </c>
      <c r="CO6" s="18" t="e">
        <f t="shared" si="7"/>
        <v>#VALUE!</v>
      </c>
      <c r="CP6" s="28" t="s">
        <v>129</v>
      </c>
      <c r="CQ6" s="18" t="s">
        <v>88</v>
      </c>
      <c r="CR6" s="18">
        <v>1</v>
      </c>
      <c r="CS6" s="34" t="s">
        <v>130</v>
      </c>
      <c r="CT6" s="34" t="s">
        <v>131</v>
      </c>
      <c r="CU6" s="34" t="s">
        <v>132</v>
      </c>
      <c r="CV6" s="16" t="s">
        <v>133</v>
      </c>
      <c r="CW6" s="16" t="s">
        <v>134</v>
      </c>
      <c r="CY6" s="18" t="s">
        <v>135</v>
      </c>
      <c r="CZ6" s="18">
        <v>2</v>
      </c>
      <c r="DA6" s="18" t="s">
        <v>135</v>
      </c>
      <c r="DB6" s="31" t="s">
        <v>136</v>
      </c>
      <c r="DC6" s="21" t="e">
        <f t="shared" si="8"/>
        <v>#VALUE!</v>
      </c>
      <c r="DD6" s="21" t="e">
        <f t="shared" si="9"/>
        <v>#VALUE!</v>
      </c>
      <c r="DE6" s="16" t="s">
        <v>103</v>
      </c>
      <c r="DF6" s="18" t="s">
        <v>108</v>
      </c>
      <c r="DG6" s="18">
        <v>2</v>
      </c>
    </row>
    <row r="7" spans="2:111" ht="18.75" customHeight="1">
      <c r="B7" s="16" t="s">
        <v>137</v>
      </c>
      <c r="C7" s="17" t="s">
        <v>138</v>
      </c>
      <c r="D7" s="18" t="s">
        <v>139</v>
      </c>
      <c r="E7" s="35" t="s">
        <v>98</v>
      </c>
      <c r="F7" s="18" t="s">
        <v>137</v>
      </c>
      <c r="G7" s="18" t="s">
        <v>138</v>
      </c>
      <c r="H7" s="18" t="s">
        <v>77</v>
      </c>
      <c r="I7" s="18" t="s">
        <v>113</v>
      </c>
      <c r="J7" s="6" t="s">
        <v>46</v>
      </c>
      <c r="K7" s="18">
        <v>2</v>
      </c>
      <c r="L7" s="18" t="s">
        <v>128</v>
      </c>
      <c r="M7" s="18" t="s">
        <v>78</v>
      </c>
      <c r="N7" s="18" t="s">
        <v>113</v>
      </c>
      <c r="O7" s="18" t="s">
        <v>94</v>
      </c>
      <c r="P7" s="18"/>
      <c r="Q7" s="17"/>
      <c r="R7" s="18" t="s">
        <v>140</v>
      </c>
      <c r="S7" s="18" t="s">
        <v>140</v>
      </c>
      <c r="T7" s="18" t="s">
        <v>141</v>
      </c>
      <c r="U7" s="18" t="s">
        <v>142</v>
      </c>
      <c r="V7" s="18" t="s">
        <v>139</v>
      </c>
      <c r="W7" s="18" t="s">
        <v>140</v>
      </c>
      <c r="X7" s="18" t="s">
        <v>137</v>
      </c>
      <c r="Y7" s="18" t="s">
        <v>138</v>
      </c>
      <c r="Z7" s="18" t="s">
        <v>143</v>
      </c>
      <c r="AA7" s="17" t="s">
        <v>144</v>
      </c>
      <c r="AB7" s="16" t="s">
        <v>111</v>
      </c>
      <c r="AC7" s="16" t="s">
        <v>88</v>
      </c>
      <c r="AD7" s="16" t="s">
        <v>86</v>
      </c>
      <c r="AE7" s="16"/>
      <c r="AF7" s="19" t="str">
        <f t="shared" si="0"/>
        <v>b腐食品質の経年劣化</v>
      </c>
      <c r="AG7" s="19" t="s">
        <v>145</v>
      </c>
      <c r="AH7" s="33" t="s">
        <v>146</v>
      </c>
      <c r="AI7" s="21" t="s">
        <v>147</v>
      </c>
      <c r="AJ7" s="18">
        <v>2</v>
      </c>
      <c r="AK7" s="18" t="s">
        <v>128</v>
      </c>
      <c r="AL7" s="18" t="str">
        <f t="shared" si="1"/>
        <v>亀裂2</v>
      </c>
      <c r="AM7" s="18" t="s">
        <v>113</v>
      </c>
      <c r="AN7" s="18" t="s">
        <v>94</v>
      </c>
      <c r="AO7" s="18"/>
      <c r="AP7" s="17"/>
      <c r="AQ7" s="18">
        <v>3</v>
      </c>
      <c r="AR7" s="18" t="s">
        <v>88</v>
      </c>
      <c r="AS7" s="18" t="s">
        <v>113</v>
      </c>
      <c r="AT7" s="18" t="str">
        <f t="shared" si="2"/>
        <v>腐食c</v>
      </c>
      <c r="AU7" s="22" t="s">
        <v>148</v>
      </c>
      <c r="AV7" s="23" t="s">
        <v>126</v>
      </c>
      <c r="AW7" s="18" t="s">
        <v>127</v>
      </c>
      <c r="AX7" s="18" t="s">
        <v>137</v>
      </c>
      <c r="AY7" s="18" t="s">
        <v>76</v>
      </c>
      <c r="AZ7" s="18" t="s">
        <v>137</v>
      </c>
      <c r="BA7" s="18" t="s">
        <v>76</v>
      </c>
      <c r="BB7" s="18" t="s">
        <v>141</v>
      </c>
      <c r="BC7" s="18" t="s">
        <v>76</v>
      </c>
      <c r="BD7" s="18" t="s">
        <v>109</v>
      </c>
      <c r="BE7" s="25">
        <v>3</v>
      </c>
      <c r="BF7" s="16" t="s">
        <v>149</v>
      </c>
      <c r="BG7" s="18" t="s">
        <v>92</v>
      </c>
      <c r="BH7" s="18"/>
      <c r="BI7" s="25">
        <v>3</v>
      </c>
      <c r="BJ7" s="25" t="s">
        <v>113</v>
      </c>
      <c r="BK7" s="18">
        <v>3</v>
      </c>
      <c r="BL7" s="25" t="s">
        <v>144</v>
      </c>
      <c r="BM7" s="18">
        <v>3</v>
      </c>
      <c r="BN7" s="18" t="s">
        <v>91</v>
      </c>
      <c r="BO7" s="26" t="s">
        <v>150</v>
      </c>
      <c r="BP7" s="17" t="str">
        <f t="shared" si="3"/>
        <v>野田市5</v>
      </c>
      <c r="BQ7" s="18" t="s">
        <v>151</v>
      </c>
      <c r="BR7" s="18" t="s">
        <v>141</v>
      </c>
      <c r="BS7" s="18" t="s">
        <v>76</v>
      </c>
      <c r="BT7" s="18" t="s">
        <v>97</v>
      </c>
      <c r="BU7" s="18" t="s">
        <v>98</v>
      </c>
      <c r="BV7" s="18">
        <v>3</v>
      </c>
      <c r="BW7" s="18" t="str">
        <f t="shared" si="10"/>
        <v>③</v>
      </c>
      <c r="BX7" s="18" t="s">
        <v>152</v>
      </c>
      <c r="BY7" s="18">
        <v>300</v>
      </c>
      <c r="BZ7" s="18" t="s">
        <v>76</v>
      </c>
      <c r="CA7" s="18" t="s">
        <v>74</v>
      </c>
      <c r="CB7" s="18" t="s">
        <v>75</v>
      </c>
      <c r="CC7" s="18" t="str">
        <f t="shared" si="4"/>
        <v>S主桁Mg</v>
      </c>
      <c r="CD7" s="18">
        <v>3</v>
      </c>
      <c r="CE7" s="18" t="e">
        <f>IF(COUNTIFS([2]その１１!$CV$10:CV5002,リスト!CC7),"該当","")</f>
        <v>#VALUE!</v>
      </c>
      <c r="CF7" s="18" t="e">
        <f>IF($CE7="","",COUNTIF($CC$5:CC7,CC7))</f>
        <v>#VALUE!</v>
      </c>
      <c r="CG7" s="18" t="e">
        <f t="shared" si="5"/>
        <v>#VALUE!</v>
      </c>
      <c r="CH7" s="18" t="s">
        <v>97</v>
      </c>
      <c r="CI7" s="18" t="s">
        <v>100</v>
      </c>
      <c r="CJ7" s="18" t="s">
        <v>101</v>
      </c>
      <c r="CK7" s="18" t="str">
        <f t="shared" si="6"/>
        <v>C橋脚Px</v>
      </c>
      <c r="CL7" s="18">
        <v>8</v>
      </c>
      <c r="CM7" s="18" t="e">
        <f>IF(COUNTIFS([2]その１２!$CU$10:CU5158,リスト!CK7),"該当","")</f>
        <v>#VALUE!</v>
      </c>
      <c r="CN7" s="18" t="e">
        <f>IF($CM7="","",COUNTIF($CK$5:CK7,CK7))</f>
        <v>#VALUE!</v>
      </c>
      <c r="CO7" s="18" t="e">
        <f t="shared" si="7"/>
        <v>#VALUE!</v>
      </c>
      <c r="CP7" s="28" t="s">
        <v>153</v>
      </c>
      <c r="CQ7" s="18" t="s">
        <v>128</v>
      </c>
      <c r="CR7" s="18">
        <v>2</v>
      </c>
      <c r="CV7" s="16" t="s">
        <v>154</v>
      </c>
      <c r="CW7" s="16" t="s">
        <v>155</v>
      </c>
      <c r="CY7" s="18" t="s">
        <v>156</v>
      </c>
      <c r="CZ7" s="18">
        <v>3</v>
      </c>
      <c r="DA7" s="18" t="s">
        <v>156</v>
      </c>
      <c r="DB7" s="31" t="s">
        <v>157</v>
      </c>
      <c r="DC7" s="21" t="e">
        <f t="shared" si="8"/>
        <v>#VALUE!</v>
      </c>
      <c r="DD7" s="21" t="e">
        <f t="shared" si="9"/>
        <v>#VALUE!</v>
      </c>
      <c r="DE7" s="16" t="s">
        <v>137</v>
      </c>
      <c r="DF7" s="18" t="s">
        <v>138</v>
      </c>
      <c r="DG7" s="18">
        <v>3</v>
      </c>
    </row>
    <row r="8" spans="2:111">
      <c r="B8" s="16" t="s">
        <v>104</v>
      </c>
      <c r="C8" s="17" t="s">
        <v>158</v>
      </c>
      <c r="D8" s="18" t="s">
        <v>159</v>
      </c>
      <c r="E8" s="36" t="s">
        <v>160</v>
      </c>
      <c r="F8" s="18" t="s">
        <v>104</v>
      </c>
      <c r="G8" s="18" t="s">
        <v>158</v>
      </c>
      <c r="H8" s="37" t="s">
        <v>161</v>
      </c>
      <c r="I8" s="18" t="s">
        <v>114</v>
      </c>
      <c r="J8" s="18" t="s">
        <v>162</v>
      </c>
      <c r="K8" s="18">
        <v>3</v>
      </c>
      <c r="L8" s="18" t="s">
        <v>152</v>
      </c>
      <c r="M8" s="18" t="s">
        <v>78</v>
      </c>
      <c r="N8" s="18" t="s">
        <v>113</v>
      </c>
      <c r="O8" s="18" t="s">
        <v>94</v>
      </c>
      <c r="P8" s="18"/>
      <c r="Q8" s="17"/>
      <c r="R8" s="18" t="s">
        <v>163</v>
      </c>
      <c r="S8" s="18" t="s">
        <v>139</v>
      </c>
      <c r="T8" s="18" t="s">
        <v>164</v>
      </c>
      <c r="U8" s="18" t="s">
        <v>165</v>
      </c>
      <c r="V8" s="18" t="s">
        <v>159</v>
      </c>
      <c r="W8" s="18" t="s">
        <v>139</v>
      </c>
      <c r="X8" s="18" t="s">
        <v>104</v>
      </c>
      <c r="Y8" s="18" t="s">
        <v>158</v>
      </c>
      <c r="Z8" s="18" t="s">
        <v>135</v>
      </c>
      <c r="AA8" s="17" t="s">
        <v>118</v>
      </c>
      <c r="AB8" s="16" t="s">
        <v>111</v>
      </c>
      <c r="AC8" s="16" t="s">
        <v>88</v>
      </c>
      <c r="AD8" s="16" t="s">
        <v>146</v>
      </c>
      <c r="AE8" s="16"/>
      <c r="AF8" s="19" t="str">
        <f t="shared" si="0"/>
        <v>b腐食異種金属接触腐食</v>
      </c>
      <c r="AG8" s="19" t="s">
        <v>166</v>
      </c>
      <c r="AH8" s="33" t="s">
        <v>167</v>
      </c>
      <c r="AI8" s="21" t="s">
        <v>168</v>
      </c>
      <c r="AJ8" s="18">
        <v>3</v>
      </c>
      <c r="AK8" s="18" t="s">
        <v>152</v>
      </c>
      <c r="AL8" s="18" t="str">
        <f t="shared" si="1"/>
        <v>ゆるみ・脱落3</v>
      </c>
      <c r="AM8" s="18" t="s">
        <v>113</v>
      </c>
      <c r="AN8" s="18" t="s">
        <v>94</v>
      </c>
      <c r="AO8" s="18"/>
      <c r="AP8" s="17"/>
      <c r="AQ8" s="18">
        <v>4</v>
      </c>
      <c r="AR8" s="18" t="s">
        <v>88</v>
      </c>
      <c r="AS8" s="18" t="s">
        <v>114</v>
      </c>
      <c r="AT8" s="18" t="str">
        <f t="shared" si="2"/>
        <v>腐食d</v>
      </c>
      <c r="AU8" s="22" t="s">
        <v>169</v>
      </c>
      <c r="AV8" s="23" t="s">
        <v>170</v>
      </c>
      <c r="AW8" s="18" t="s">
        <v>171</v>
      </c>
      <c r="AX8" s="18" t="s">
        <v>104</v>
      </c>
      <c r="AY8" s="18" t="s">
        <v>76</v>
      </c>
      <c r="AZ8" s="18" t="s">
        <v>104</v>
      </c>
      <c r="BA8" s="18" t="s">
        <v>76</v>
      </c>
      <c r="BB8" s="18" t="s">
        <v>164</v>
      </c>
      <c r="BC8" s="18" t="s">
        <v>76</v>
      </c>
      <c r="BD8" s="18" t="s">
        <v>139</v>
      </c>
      <c r="BE8" s="25">
        <v>4</v>
      </c>
      <c r="BF8" s="16" t="s">
        <v>172</v>
      </c>
      <c r="BG8" s="18" t="s">
        <v>92</v>
      </c>
      <c r="BH8" s="18"/>
      <c r="BI8" s="25">
        <v>4</v>
      </c>
      <c r="BJ8" s="25" t="s">
        <v>111</v>
      </c>
      <c r="BK8" s="18">
        <v>4</v>
      </c>
      <c r="BL8" s="38" t="s">
        <v>173</v>
      </c>
      <c r="BM8" s="39">
        <v>4</v>
      </c>
      <c r="BN8" s="18" t="s">
        <v>91</v>
      </c>
      <c r="BO8" s="26" t="s">
        <v>174</v>
      </c>
      <c r="BP8" s="17" t="str">
        <f t="shared" si="3"/>
        <v>野田市7</v>
      </c>
      <c r="BQ8" s="18" t="s">
        <v>175</v>
      </c>
      <c r="BR8" s="18" t="s">
        <v>164</v>
      </c>
      <c r="BS8" s="18" t="s">
        <v>76</v>
      </c>
      <c r="BT8" s="18" t="s">
        <v>97</v>
      </c>
      <c r="BU8" s="18" t="s">
        <v>98</v>
      </c>
      <c r="BV8" s="18">
        <v>4</v>
      </c>
      <c r="BW8" s="18" t="str">
        <f t="shared" si="10"/>
        <v>④</v>
      </c>
      <c r="BX8" s="18" t="s">
        <v>176</v>
      </c>
      <c r="BY8" s="18">
        <v>400</v>
      </c>
      <c r="BZ8" s="18" t="s">
        <v>76</v>
      </c>
      <c r="CA8" s="18" t="s">
        <v>74</v>
      </c>
      <c r="CB8" s="18" t="s">
        <v>75</v>
      </c>
      <c r="CC8" s="18" t="str">
        <f t="shared" si="4"/>
        <v>S主桁Mg</v>
      </c>
      <c r="CD8" s="18">
        <v>4</v>
      </c>
      <c r="CE8" s="18" t="e">
        <f>IF(COUNTIFS([2]その１１!$CV$10:CV5003,リスト!CC8),"該当","")</f>
        <v>#VALUE!</v>
      </c>
      <c r="CF8" s="18" t="e">
        <f>IF($CE8="","",COUNTIF($CC$5:CC8,CC8))</f>
        <v>#VALUE!</v>
      </c>
      <c r="CG8" s="18" t="e">
        <f t="shared" si="5"/>
        <v>#VALUE!</v>
      </c>
      <c r="CH8" s="18" t="s">
        <v>97</v>
      </c>
      <c r="CI8" s="18" t="s">
        <v>100</v>
      </c>
      <c r="CJ8" s="18" t="s">
        <v>101</v>
      </c>
      <c r="CK8" s="18" t="str">
        <f t="shared" si="6"/>
        <v>C橋脚Px</v>
      </c>
      <c r="CL8" s="18">
        <v>10</v>
      </c>
      <c r="CM8" s="18" t="e">
        <f>IF(COUNTIFS([2]その１２!$CU$10:CU5159,リスト!CK8),"該当","")</f>
        <v>#VALUE!</v>
      </c>
      <c r="CN8" s="18" t="e">
        <f>IF($CM8="","",COUNTIF($CK$5:CK8,CK8))</f>
        <v>#VALUE!</v>
      </c>
      <c r="CO8" s="18" t="e">
        <f t="shared" si="7"/>
        <v>#VALUE!</v>
      </c>
      <c r="CP8" s="28" t="s">
        <v>177</v>
      </c>
      <c r="CQ8" s="18" t="s">
        <v>152</v>
      </c>
      <c r="CR8" s="18">
        <v>3</v>
      </c>
      <c r="CV8" s="16" t="s">
        <v>178</v>
      </c>
      <c r="CW8" s="16" t="s">
        <v>179</v>
      </c>
      <c r="CY8" s="18" t="s">
        <v>180</v>
      </c>
      <c r="CZ8" s="18">
        <v>4</v>
      </c>
      <c r="DA8" s="18" t="s">
        <v>180</v>
      </c>
      <c r="DB8" s="31" t="s">
        <v>181</v>
      </c>
      <c r="DC8" s="21" t="e">
        <f t="shared" si="8"/>
        <v>#VALUE!</v>
      </c>
      <c r="DD8" s="21" t="e">
        <f t="shared" si="9"/>
        <v>#VALUE!</v>
      </c>
      <c r="DE8" s="16" t="s">
        <v>104</v>
      </c>
      <c r="DF8" s="18" t="s">
        <v>158</v>
      </c>
      <c r="DG8" s="18">
        <v>4</v>
      </c>
    </row>
    <row r="9" spans="2:111" ht="18.75" customHeight="1">
      <c r="B9" s="16" t="s">
        <v>105</v>
      </c>
      <c r="C9" s="17" t="s">
        <v>182</v>
      </c>
      <c r="D9" s="39" t="s">
        <v>97</v>
      </c>
      <c r="F9" s="18" t="s">
        <v>131</v>
      </c>
      <c r="G9" s="18" t="s">
        <v>183</v>
      </c>
      <c r="H9" s="18" t="s">
        <v>77</v>
      </c>
      <c r="I9" s="18" t="s">
        <v>94</v>
      </c>
      <c r="J9" s="18" t="s">
        <v>184</v>
      </c>
      <c r="K9" s="18">
        <v>4</v>
      </c>
      <c r="L9" s="18" t="s">
        <v>176</v>
      </c>
      <c r="M9" s="18" t="s">
        <v>78</v>
      </c>
      <c r="N9" s="18" t="s">
        <v>94</v>
      </c>
      <c r="O9" s="18"/>
      <c r="P9" s="18"/>
      <c r="Q9" s="17"/>
      <c r="R9" s="18" t="s">
        <v>185</v>
      </c>
      <c r="S9" s="18" t="s">
        <v>186</v>
      </c>
      <c r="T9" s="18" t="s">
        <v>187</v>
      </c>
      <c r="U9" s="18" t="s">
        <v>188</v>
      </c>
      <c r="V9" s="18" t="s">
        <v>83</v>
      </c>
      <c r="W9" s="18" t="s">
        <v>186</v>
      </c>
      <c r="X9" s="18" t="s">
        <v>105</v>
      </c>
      <c r="Y9" s="18" t="s">
        <v>182</v>
      </c>
      <c r="Z9" s="18" t="s">
        <v>189</v>
      </c>
      <c r="AA9" s="17" t="s">
        <v>173</v>
      </c>
      <c r="AB9" s="16" t="s">
        <v>111</v>
      </c>
      <c r="AC9" s="16" t="s">
        <v>88</v>
      </c>
      <c r="AD9" s="16" t="s">
        <v>190</v>
      </c>
      <c r="AE9" s="16"/>
      <c r="AF9" s="19" t="str">
        <f t="shared" si="0"/>
        <v>b腐食防水・排水工不良</v>
      </c>
      <c r="AG9" s="19" t="s">
        <v>191</v>
      </c>
      <c r="AH9" s="33" t="s">
        <v>190</v>
      </c>
      <c r="AI9" s="21" t="s">
        <v>192</v>
      </c>
      <c r="AJ9" s="18">
        <v>4</v>
      </c>
      <c r="AK9" s="18" t="s">
        <v>176</v>
      </c>
      <c r="AL9" s="18" t="str">
        <f t="shared" si="1"/>
        <v>破断4</v>
      </c>
      <c r="AM9" s="18" t="s">
        <v>94</v>
      </c>
      <c r="AN9" s="18"/>
      <c r="AO9" s="18"/>
      <c r="AP9" s="17"/>
      <c r="AQ9" s="18">
        <v>5</v>
      </c>
      <c r="AR9" s="18" t="s">
        <v>88</v>
      </c>
      <c r="AS9" s="18" t="s">
        <v>94</v>
      </c>
      <c r="AT9" s="18" t="str">
        <f t="shared" si="2"/>
        <v>腐食e</v>
      </c>
      <c r="AU9" s="22" t="s">
        <v>193</v>
      </c>
      <c r="AV9" s="23" t="s">
        <v>150</v>
      </c>
      <c r="AW9" s="18" t="s">
        <v>151</v>
      </c>
      <c r="AX9" s="18" t="s">
        <v>81</v>
      </c>
      <c r="AY9" s="18" t="s">
        <v>76</v>
      </c>
      <c r="AZ9" s="18" t="s">
        <v>194</v>
      </c>
      <c r="BA9" s="18" t="s">
        <v>76</v>
      </c>
      <c r="BB9" s="18" t="s">
        <v>187</v>
      </c>
      <c r="BC9" s="18" t="s">
        <v>76</v>
      </c>
      <c r="BD9" s="18" t="s">
        <v>159</v>
      </c>
      <c r="BE9" s="25">
        <v>5</v>
      </c>
      <c r="BF9" s="16" t="s">
        <v>195</v>
      </c>
      <c r="BG9" s="18" t="s">
        <v>196</v>
      </c>
      <c r="BH9" s="18"/>
      <c r="BI9" s="38">
        <v>5</v>
      </c>
      <c r="BJ9" s="38" t="s">
        <v>78</v>
      </c>
      <c r="BK9" s="39">
        <v>5</v>
      </c>
      <c r="BN9" s="18" t="s">
        <v>91</v>
      </c>
      <c r="BO9" s="26" t="s">
        <v>197</v>
      </c>
      <c r="BP9" s="17" t="str">
        <f t="shared" si="3"/>
        <v>野田市17</v>
      </c>
      <c r="BQ9" s="18" t="s">
        <v>198</v>
      </c>
      <c r="BR9" s="18" t="s">
        <v>187</v>
      </c>
      <c r="BS9" s="18" t="s">
        <v>76</v>
      </c>
      <c r="BT9" s="18" t="s">
        <v>97</v>
      </c>
      <c r="BU9" s="18" t="s">
        <v>98</v>
      </c>
      <c r="BV9" s="18">
        <v>5</v>
      </c>
      <c r="BW9" s="18" t="str">
        <f t="shared" si="10"/>
        <v>⑤</v>
      </c>
      <c r="BX9" s="18" t="s">
        <v>199</v>
      </c>
      <c r="BY9" s="18">
        <v>500</v>
      </c>
      <c r="BZ9" s="18" t="s">
        <v>76</v>
      </c>
      <c r="CA9" s="18" t="s">
        <v>74</v>
      </c>
      <c r="CB9" s="18" t="s">
        <v>75</v>
      </c>
      <c r="CC9" s="18" t="str">
        <f t="shared" si="4"/>
        <v>S主桁Mg</v>
      </c>
      <c r="CD9" s="18">
        <v>5</v>
      </c>
      <c r="CE9" s="18" t="e">
        <f>IF(COUNTIFS([2]その１１!$CV$10:CV5004,リスト!CC9),"該当","")</f>
        <v>#VALUE!</v>
      </c>
      <c r="CF9" s="18" t="e">
        <f>IF($CE9="","",COUNTIF($CC$5:CC9,CC9))</f>
        <v>#VALUE!</v>
      </c>
      <c r="CG9" s="18" t="e">
        <f t="shared" si="5"/>
        <v>#VALUE!</v>
      </c>
      <c r="CH9" s="18" t="s">
        <v>97</v>
      </c>
      <c r="CI9" s="18" t="s">
        <v>100</v>
      </c>
      <c r="CJ9" s="18" t="s">
        <v>101</v>
      </c>
      <c r="CK9" s="18" t="str">
        <f t="shared" si="6"/>
        <v>C橋脚Px</v>
      </c>
      <c r="CL9" s="18">
        <v>12</v>
      </c>
      <c r="CM9" s="18" t="e">
        <f>IF(COUNTIFS([2]その１２!$CU$10:CU5160,リスト!CK9),"該当","")</f>
        <v>#VALUE!</v>
      </c>
      <c r="CN9" s="18" t="e">
        <f>IF($CM9="","",COUNTIF($CK$5:CK9,CK9))</f>
        <v>#VALUE!</v>
      </c>
      <c r="CO9" s="18" t="e">
        <f t="shared" si="7"/>
        <v>#VALUE!</v>
      </c>
      <c r="CP9" s="28" t="s">
        <v>200</v>
      </c>
      <c r="CQ9" s="18" t="s">
        <v>176</v>
      </c>
      <c r="CR9" s="18">
        <v>4</v>
      </c>
      <c r="CV9" s="16" t="s">
        <v>201</v>
      </c>
      <c r="CW9" s="40" t="s">
        <v>202</v>
      </c>
      <c r="CY9" s="18" t="s">
        <v>117</v>
      </c>
      <c r="CZ9" s="18">
        <v>5</v>
      </c>
      <c r="DA9" s="18" t="s">
        <v>117</v>
      </c>
      <c r="DB9" s="31" t="s">
        <v>203</v>
      </c>
      <c r="DC9" s="21" t="e">
        <f t="shared" si="8"/>
        <v>#VALUE!</v>
      </c>
      <c r="DD9" s="21" t="e">
        <f t="shared" si="9"/>
        <v>#VALUE!</v>
      </c>
      <c r="DE9" s="16" t="s">
        <v>105</v>
      </c>
      <c r="DF9" s="18" t="s">
        <v>182</v>
      </c>
      <c r="DG9" s="18">
        <v>5</v>
      </c>
    </row>
    <row r="10" spans="2:111">
      <c r="B10" s="16" t="s">
        <v>133</v>
      </c>
      <c r="C10" s="18" t="s">
        <v>204</v>
      </c>
      <c r="F10" s="18" t="s">
        <v>105</v>
      </c>
      <c r="G10" s="18" t="s">
        <v>182</v>
      </c>
      <c r="H10" s="18" t="s">
        <v>110</v>
      </c>
      <c r="I10" s="18" t="s">
        <v>205</v>
      </c>
      <c r="J10" s="18" t="s">
        <v>206</v>
      </c>
      <c r="K10" s="18">
        <v>5</v>
      </c>
      <c r="L10" s="18" t="s">
        <v>199</v>
      </c>
      <c r="M10" s="18" t="s">
        <v>78</v>
      </c>
      <c r="N10" s="18" t="s">
        <v>111</v>
      </c>
      <c r="O10" s="18" t="s">
        <v>113</v>
      </c>
      <c r="P10" s="18" t="s">
        <v>114</v>
      </c>
      <c r="Q10" s="17" t="s">
        <v>94</v>
      </c>
      <c r="R10" s="18" t="s">
        <v>207</v>
      </c>
      <c r="S10" s="18" t="s">
        <v>98</v>
      </c>
      <c r="T10" s="18" t="s">
        <v>208</v>
      </c>
      <c r="U10" s="18" t="s">
        <v>209</v>
      </c>
      <c r="V10" s="18" t="s">
        <v>140</v>
      </c>
      <c r="W10" s="18" t="s">
        <v>98</v>
      </c>
      <c r="X10" s="18" t="s">
        <v>133</v>
      </c>
      <c r="Y10" s="18" t="s">
        <v>204</v>
      </c>
      <c r="Z10" s="18" t="s">
        <v>210</v>
      </c>
      <c r="AA10" s="17" t="s">
        <v>173</v>
      </c>
      <c r="AB10" s="16" t="s">
        <v>113</v>
      </c>
      <c r="AC10" s="16" t="s">
        <v>88</v>
      </c>
      <c r="AD10" s="16" t="s">
        <v>86</v>
      </c>
      <c r="AE10" s="16" t="s">
        <v>84</v>
      </c>
      <c r="AF10" s="19" t="str">
        <f t="shared" si="0"/>
        <v>c腐食品質の経年劣化Ⅰ</v>
      </c>
      <c r="AG10" s="19" t="s">
        <v>211</v>
      </c>
      <c r="AH10" s="33" t="s">
        <v>212</v>
      </c>
      <c r="AI10" s="21" t="s">
        <v>213</v>
      </c>
      <c r="AJ10" s="18">
        <v>5</v>
      </c>
      <c r="AK10" s="18" t="s">
        <v>199</v>
      </c>
      <c r="AL10" s="18" t="str">
        <f t="shared" si="1"/>
        <v>防食機能の劣化5</v>
      </c>
      <c r="AM10" s="18" t="s">
        <v>111</v>
      </c>
      <c r="AN10" s="18" t="s">
        <v>113</v>
      </c>
      <c r="AO10" s="18" t="s">
        <v>114</v>
      </c>
      <c r="AP10" s="17" t="s">
        <v>94</v>
      </c>
      <c r="AQ10" s="18">
        <v>6</v>
      </c>
      <c r="AR10" s="18" t="s">
        <v>128</v>
      </c>
      <c r="AS10" s="18" t="s">
        <v>78</v>
      </c>
      <c r="AT10" s="18" t="str">
        <f t="shared" si="2"/>
        <v>亀裂a</v>
      </c>
      <c r="AU10" s="22" t="s">
        <v>128</v>
      </c>
      <c r="AV10" s="23" t="s">
        <v>214</v>
      </c>
      <c r="AW10" s="18" t="s">
        <v>215</v>
      </c>
      <c r="AX10" s="18" t="s">
        <v>115</v>
      </c>
      <c r="AY10" s="18" t="s">
        <v>76</v>
      </c>
      <c r="AZ10" s="18" t="s">
        <v>216</v>
      </c>
      <c r="BA10" s="18" t="s">
        <v>76</v>
      </c>
      <c r="BB10" s="18" t="s">
        <v>208</v>
      </c>
      <c r="BC10" s="18" t="s">
        <v>76</v>
      </c>
      <c r="BD10" s="18" t="s">
        <v>83</v>
      </c>
      <c r="BE10" s="25">
        <v>6</v>
      </c>
      <c r="BF10" s="16" t="s">
        <v>217</v>
      </c>
      <c r="BG10" s="18" t="s">
        <v>196</v>
      </c>
      <c r="BH10" s="18"/>
      <c r="BN10" s="18" t="s">
        <v>91</v>
      </c>
      <c r="BO10" s="26" t="s">
        <v>218</v>
      </c>
      <c r="BP10" s="17" t="str">
        <f t="shared" si="3"/>
        <v>野田市19</v>
      </c>
      <c r="BQ10" s="18" t="s">
        <v>219</v>
      </c>
      <c r="BR10" s="18" t="s">
        <v>106</v>
      </c>
      <c r="BS10" s="18" t="s">
        <v>76</v>
      </c>
      <c r="BT10" s="18" t="s">
        <v>97</v>
      </c>
      <c r="BU10" s="18" t="s">
        <v>98</v>
      </c>
      <c r="BV10" s="18">
        <v>6</v>
      </c>
      <c r="BW10" s="18" t="str">
        <f t="shared" si="10"/>
        <v>⑥</v>
      </c>
      <c r="BX10" s="18" t="s">
        <v>220</v>
      </c>
      <c r="BY10" s="18">
        <v>600</v>
      </c>
      <c r="BZ10" s="18" t="s">
        <v>76</v>
      </c>
      <c r="CA10" s="18" t="s">
        <v>74</v>
      </c>
      <c r="CB10" s="18" t="s">
        <v>75</v>
      </c>
      <c r="CC10" s="18" t="str">
        <f t="shared" si="4"/>
        <v>S主桁Mg</v>
      </c>
      <c r="CD10" s="18">
        <v>10</v>
      </c>
      <c r="CE10" s="18" t="e">
        <f>IF(COUNTIFS([2]その１１!$CV$10:CV5005,リスト!CC10),"該当","")</f>
        <v>#VALUE!</v>
      </c>
      <c r="CF10" s="18" t="e">
        <f>IF($CE10="","",COUNTIF($CC$5:CC10,CC10))</f>
        <v>#VALUE!</v>
      </c>
      <c r="CG10" s="18" t="e">
        <f t="shared" si="5"/>
        <v>#VALUE!</v>
      </c>
      <c r="CH10" s="18" t="s">
        <v>97</v>
      </c>
      <c r="CI10" s="18" t="s">
        <v>100</v>
      </c>
      <c r="CJ10" s="18" t="s">
        <v>101</v>
      </c>
      <c r="CK10" s="18" t="str">
        <f t="shared" si="6"/>
        <v>C橋脚Px</v>
      </c>
      <c r="CL10" s="18">
        <v>17</v>
      </c>
      <c r="CM10" s="18" t="e">
        <f>IF(COUNTIFS([2]その１２!$CU$10:CU5161,リスト!CK10),"該当","")</f>
        <v>#VALUE!</v>
      </c>
      <c r="CN10" s="18" t="e">
        <f>IF($CM10="","",COUNTIF($CK$5:CK10,CK10))</f>
        <v>#VALUE!</v>
      </c>
      <c r="CO10" s="18" t="e">
        <f t="shared" si="7"/>
        <v>#VALUE!</v>
      </c>
      <c r="CP10" s="28" t="s">
        <v>221</v>
      </c>
      <c r="CQ10" s="18" t="s">
        <v>199</v>
      </c>
      <c r="CR10" s="18">
        <v>5</v>
      </c>
      <c r="CV10" s="16" t="s">
        <v>222</v>
      </c>
      <c r="CY10" s="18" t="s">
        <v>143</v>
      </c>
      <c r="CZ10" s="18">
        <v>6</v>
      </c>
      <c r="DA10" s="18" t="s">
        <v>143</v>
      </c>
      <c r="DB10" s="31" t="s">
        <v>223</v>
      </c>
      <c r="DC10" s="21" t="e">
        <f t="shared" si="8"/>
        <v>#VALUE!</v>
      </c>
      <c r="DD10" s="21" t="e">
        <f t="shared" si="9"/>
        <v>#VALUE!</v>
      </c>
      <c r="DE10" s="16" t="s">
        <v>133</v>
      </c>
      <c r="DF10" s="18" t="s">
        <v>204</v>
      </c>
      <c r="DG10" s="28">
        <v>6</v>
      </c>
    </row>
    <row r="11" spans="2:111" ht="18.75" customHeight="1">
      <c r="B11" s="16" t="s">
        <v>154</v>
      </c>
      <c r="C11" s="18" t="s">
        <v>224</v>
      </c>
      <c r="F11" s="18" t="s">
        <v>133</v>
      </c>
      <c r="G11" s="18" t="s">
        <v>204</v>
      </c>
      <c r="H11" s="18" t="s">
        <v>110</v>
      </c>
      <c r="I11" s="39" t="s">
        <v>80</v>
      </c>
      <c r="J11" s="18" t="s">
        <v>225</v>
      </c>
      <c r="K11" s="18">
        <v>6</v>
      </c>
      <c r="L11" s="18" t="s">
        <v>220</v>
      </c>
      <c r="M11" s="18" t="s">
        <v>78</v>
      </c>
      <c r="N11" s="18" t="s">
        <v>111</v>
      </c>
      <c r="O11" s="18" t="s">
        <v>113</v>
      </c>
      <c r="P11" s="18" t="s">
        <v>114</v>
      </c>
      <c r="Q11" s="17" t="s">
        <v>94</v>
      </c>
      <c r="R11" s="18" t="s">
        <v>226</v>
      </c>
      <c r="S11" s="36" t="s">
        <v>160</v>
      </c>
      <c r="T11" s="18" t="s">
        <v>100</v>
      </c>
      <c r="U11" s="18" t="s">
        <v>101</v>
      </c>
      <c r="V11" s="18" t="s">
        <v>163</v>
      </c>
      <c r="W11" s="18" t="s">
        <v>227</v>
      </c>
      <c r="X11" s="18" t="s">
        <v>154</v>
      </c>
      <c r="Y11" s="18" t="s">
        <v>224</v>
      </c>
      <c r="Z11" s="18" t="s">
        <v>156</v>
      </c>
      <c r="AA11" s="17" t="s">
        <v>118</v>
      </c>
      <c r="AB11" s="16" t="s">
        <v>113</v>
      </c>
      <c r="AC11" s="16" t="s">
        <v>88</v>
      </c>
      <c r="AD11" s="16" t="s">
        <v>86</v>
      </c>
      <c r="AE11" s="16"/>
      <c r="AF11" s="19" t="str">
        <f t="shared" si="0"/>
        <v>c腐食品質の経年劣化</v>
      </c>
      <c r="AG11" s="19" t="s">
        <v>228</v>
      </c>
      <c r="AH11" s="33" t="s">
        <v>229</v>
      </c>
      <c r="AI11" s="21" t="s">
        <v>230</v>
      </c>
      <c r="AJ11" s="18">
        <v>6</v>
      </c>
      <c r="AK11" s="18" t="s">
        <v>220</v>
      </c>
      <c r="AL11" s="18" t="str">
        <f t="shared" si="1"/>
        <v>ひびわれ6</v>
      </c>
      <c r="AM11" s="18" t="s">
        <v>111</v>
      </c>
      <c r="AN11" s="18" t="s">
        <v>113</v>
      </c>
      <c r="AO11" s="18" t="s">
        <v>114</v>
      </c>
      <c r="AP11" s="17" t="s">
        <v>94</v>
      </c>
      <c r="AQ11" s="18">
        <v>7</v>
      </c>
      <c r="AR11" s="18" t="s">
        <v>128</v>
      </c>
      <c r="AS11" s="18" t="s">
        <v>113</v>
      </c>
      <c r="AT11" s="18" t="str">
        <f t="shared" si="2"/>
        <v>亀裂c</v>
      </c>
      <c r="AU11" s="22" t="s">
        <v>231</v>
      </c>
      <c r="AV11" s="23" t="s">
        <v>174</v>
      </c>
      <c r="AW11" s="18" t="s">
        <v>175</v>
      </c>
      <c r="AX11" s="18" t="s">
        <v>141</v>
      </c>
      <c r="AY11" s="18" t="s">
        <v>76</v>
      </c>
      <c r="AZ11" s="18" t="s">
        <v>232</v>
      </c>
      <c r="BA11" s="18" t="s">
        <v>76</v>
      </c>
      <c r="BB11" s="41" t="s">
        <v>233</v>
      </c>
      <c r="BC11" s="41" t="s">
        <v>76</v>
      </c>
      <c r="BD11" s="18" t="s">
        <v>140</v>
      </c>
      <c r="BE11" s="25">
        <v>7</v>
      </c>
      <c r="BF11" s="16" t="s">
        <v>234</v>
      </c>
      <c r="BG11" s="18" t="s">
        <v>235</v>
      </c>
      <c r="BH11" s="18"/>
      <c r="BN11" s="18" t="s">
        <v>91</v>
      </c>
      <c r="BO11" s="26" t="s">
        <v>236</v>
      </c>
      <c r="BP11" s="17" t="str">
        <f t="shared" si="3"/>
        <v>野田市26</v>
      </c>
      <c r="BQ11" s="18" t="s">
        <v>237</v>
      </c>
      <c r="BR11" s="18" t="s">
        <v>134</v>
      </c>
      <c r="BS11" s="18" t="s">
        <v>76</v>
      </c>
      <c r="BT11" s="18" t="s">
        <v>97</v>
      </c>
      <c r="BU11" s="18" t="s">
        <v>98</v>
      </c>
      <c r="BV11" s="18">
        <v>7</v>
      </c>
      <c r="BW11" s="18" t="str">
        <f t="shared" si="10"/>
        <v>⑦</v>
      </c>
      <c r="BX11" s="18" t="s">
        <v>238</v>
      </c>
      <c r="BY11" s="18">
        <v>700</v>
      </c>
      <c r="BZ11" s="18" t="s">
        <v>76</v>
      </c>
      <c r="CA11" s="18" t="s">
        <v>74</v>
      </c>
      <c r="CB11" s="18" t="s">
        <v>75</v>
      </c>
      <c r="CC11" s="18" t="str">
        <f t="shared" si="4"/>
        <v>S主桁Mg</v>
      </c>
      <c r="CD11" s="18">
        <v>13</v>
      </c>
      <c r="CE11" s="18" t="e">
        <f>IF(COUNTIFS([2]その１１!$CV$10:CV5006,リスト!CC11),"該当","")</f>
        <v>#VALUE!</v>
      </c>
      <c r="CF11" s="18" t="e">
        <f>IF($CE11="","",COUNTIF($CC$5:CC11,CC11))</f>
        <v>#VALUE!</v>
      </c>
      <c r="CG11" s="18" t="e">
        <f t="shared" si="5"/>
        <v>#VALUE!</v>
      </c>
      <c r="CH11" s="18" t="s">
        <v>97</v>
      </c>
      <c r="CI11" s="18" t="s">
        <v>100</v>
      </c>
      <c r="CJ11" s="18" t="s">
        <v>101</v>
      </c>
      <c r="CK11" s="18" t="str">
        <f t="shared" si="6"/>
        <v>C橋脚Px</v>
      </c>
      <c r="CL11" s="18">
        <v>18</v>
      </c>
      <c r="CM11" s="18" t="e">
        <f>IF(COUNTIFS([2]その１２!$CU$10:CU5162,リスト!CK11),"該当","")</f>
        <v>#VALUE!</v>
      </c>
      <c r="CN11" s="18" t="e">
        <f>IF($CM11="","",COUNTIF($CK$5:CK11,CK11))</f>
        <v>#VALUE!</v>
      </c>
      <c r="CO11" s="18" t="e">
        <f t="shared" si="7"/>
        <v>#VALUE!</v>
      </c>
      <c r="CP11" s="28" t="s">
        <v>239</v>
      </c>
      <c r="CQ11" s="18" t="s">
        <v>220</v>
      </c>
      <c r="CR11" s="18">
        <v>6</v>
      </c>
      <c r="CV11" s="16" t="s">
        <v>240</v>
      </c>
      <c r="CY11" s="18" t="s">
        <v>210</v>
      </c>
      <c r="CZ11" s="18">
        <v>7</v>
      </c>
      <c r="DA11" s="18" t="s">
        <v>210</v>
      </c>
      <c r="DB11" s="31" t="s">
        <v>241</v>
      </c>
      <c r="DC11" s="21" t="e">
        <f t="shared" si="8"/>
        <v>#VALUE!</v>
      </c>
      <c r="DD11" s="21" t="e">
        <f t="shared" si="9"/>
        <v>#VALUE!</v>
      </c>
      <c r="DE11" s="16" t="s">
        <v>154</v>
      </c>
      <c r="DF11" s="18" t="s">
        <v>224</v>
      </c>
      <c r="DG11" s="28">
        <v>7</v>
      </c>
    </row>
    <row r="12" spans="2:111">
      <c r="B12" s="16" t="s">
        <v>100</v>
      </c>
      <c r="C12" s="18" t="s">
        <v>101</v>
      </c>
      <c r="F12" s="18" t="s">
        <v>154</v>
      </c>
      <c r="G12" s="18" t="s">
        <v>224</v>
      </c>
      <c r="H12" s="18" t="s">
        <v>110</v>
      </c>
      <c r="J12" s="39" t="s">
        <v>242</v>
      </c>
      <c r="K12" s="18">
        <v>7</v>
      </c>
      <c r="L12" s="18" t="s">
        <v>238</v>
      </c>
      <c r="M12" s="18" t="s">
        <v>78</v>
      </c>
      <c r="N12" s="18" t="s">
        <v>113</v>
      </c>
      <c r="O12" s="18" t="s">
        <v>114</v>
      </c>
      <c r="P12" s="18" t="s">
        <v>94</v>
      </c>
      <c r="Q12" s="17"/>
      <c r="R12" s="39" t="s">
        <v>97</v>
      </c>
      <c r="S12" s="2"/>
      <c r="T12" s="18" t="s">
        <v>243</v>
      </c>
      <c r="U12" s="18" t="s">
        <v>244</v>
      </c>
      <c r="V12" s="18" t="s">
        <v>185</v>
      </c>
      <c r="W12" s="18" t="s">
        <v>245</v>
      </c>
      <c r="X12" s="18" t="s">
        <v>100</v>
      </c>
      <c r="Y12" s="18" t="s">
        <v>101</v>
      </c>
      <c r="Z12" s="18" t="s">
        <v>180</v>
      </c>
      <c r="AA12" s="17" t="s">
        <v>118</v>
      </c>
      <c r="AB12" s="16" t="s">
        <v>113</v>
      </c>
      <c r="AC12" s="16" t="s">
        <v>88</v>
      </c>
      <c r="AD12" s="16" t="s">
        <v>146</v>
      </c>
      <c r="AE12" s="16"/>
      <c r="AF12" s="19" t="str">
        <f t="shared" si="0"/>
        <v>c腐食異種金属接触腐食</v>
      </c>
      <c r="AG12" s="19" t="s">
        <v>246</v>
      </c>
      <c r="AH12" s="33" t="s">
        <v>247</v>
      </c>
      <c r="AI12" s="21" t="s">
        <v>248</v>
      </c>
      <c r="AJ12" s="18">
        <v>7</v>
      </c>
      <c r="AK12" s="18" t="s">
        <v>238</v>
      </c>
      <c r="AL12" s="18" t="str">
        <f t="shared" si="1"/>
        <v>剥離・鉄筋露出7</v>
      </c>
      <c r="AM12" s="18" t="s">
        <v>113</v>
      </c>
      <c r="AN12" s="18" t="s">
        <v>114</v>
      </c>
      <c r="AO12" s="18" t="s">
        <v>94</v>
      </c>
      <c r="AP12" s="17"/>
      <c r="AQ12" s="18">
        <v>8</v>
      </c>
      <c r="AR12" s="18" t="s">
        <v>128</v>
      </c>
      <c r="AS12" s="18" t="s">
        <v>94</v>
      </c>
      <c r="AT12" s="18" t="str">
        <f t="shared" si="2"/>
        <v>亀裂e</v>
      </c>
      <c r="AU12" s="22" t="s">
        <v>249</v>
      </c>
      <c r="AV12" s="23" t="s">
        <v>250</v>
      </c>
      <c r="AW12" s="18" t="s">
        <v>251</v>
      </c>
      <c r="AX12" s="18" t="s">
        <v>194</v>
      </c>
      <c r="AY12" s="18" t="s">
        <v>76</v>
      </c>
      <c r="AZ12" s="18" t="s">
        <v>252</v>
      </c>
      <c r="BA12" s="18" t="s">
        <v>76</v>
      </c>
      <c r="BB12" s="18" t="s">
        <v>100</v>
      </c>
      <c r="BC12" s="18" t="s">
        <v>109</v>
      </c>
      <c r="BD12" s="18" t="s">
        <v>163</v>
      </c>
      <c r="BE12" s="25">
        <v>8</v>
      </c>
      <c r="BF12" s="16" t="s">
        <v>253</v>
      </c>
      <c r="BG12" s="18" t="s">
        <v>235</v>
      </c>
      <c r="BH12" s="18"/>
      <c r="BN12" s="18" t="s">
        <v>91</v>
      </c>
      <c r="BO12" s="26" t="s">
        <v>254</v>
      </c>
      <c r="BP12" s="17" t="str">
        <f t="shared" si="3"/>
        <v>野田市42</v>
      </c>
      <c r="BQ12" s="18" t="s">
        <v>255</v>
      </c>
      <c r="BR12" s="18" t="s">
        <v>155</v>
      </c>
      <c r="BS12" s="18" t="s">
        <v>76</v>
      </c>
      <c r="BT12" s="18" t="s">
        <v>97</v>
      </c>
      <c r="BU12" s="18" t="s">
        <v>98</v>
      </c>
      <c r="BV12" s="18">
        <v>8</v>
      </c>
      <c r="BW12" s="18" t="str">
        <f t="shared" si="10"/>
        <v>⑧</v>
      </c>
      <c r="BX12" s="18" t="s">
        <v>256</v>
      </c>
      <c r="BY12" s="18">
        <v>800</v>
      </c>
      <c r="BZ12" s="18" t="s">
        <v>76</v>
      </c>
      <c r="CA12" s="18" t="s">
        <v>74</v>
      </c>
      <c r="CB12" s="18" t="s">
        <v>75</v>
      </c>
      <c r="CC12" s="18" t="str">
        <f t="shared" si="4"/>
        <v>S主桁Mg</v>
      </c>
      <c r="CD12" s="18">
        <v>17</v>
      </c>
      <c r="CE12" s="18" t="e">
        <f>IF(COUNTIFS([2]その１１!$CV$10:CV5007,リスト!CC12),"該当","")</f>
        <v>#VALUE!</v>
      </c>
      <c r="CF12" s="18" t="e">
        <f>IF($CE12="","",COUNTIF($CC$5:CC12,CC12))</f>
        <v>#VALUE!</v>
      </c>
      <c r="CG12" s="18" t="e">
        <f t="shared" si="5"/>
        <v>#VALUE!</v>
      </c>
      <c r="CH12" s="18" t="s">
        <v>97</v>
      </c>
      <c r="CI12" s="18" t="s">
        <v>100</v>
      </c>
      <c r="CJ12" s="18" t="s">
        <v>101</v>
      </c>
      <c r="CK12" s="18" t="str">
        <f t="shared" si="6"/>
        <v>C橋脚Px</v>
      </c>
      <c r="CL12" s="18">
        <v>19</v>
      </c>
      <c r="CM12" s="18" t="e">
        <f>IF(COUNTIFS([2]その１２!$CU$10:CU5163,リスト!CK12),"該当","")</f>
        <v>#VALUE!</v>
      </c>
      <c r="CN12" s="18" t="e">
        <f>IF($CM12="","",COUNTIF($CK$5:CK12,CK12))</f>
        <v>#VALUE!</v>
      </c>
      <c r="CO12" s="18" t="e">
        <f t="shared" si="7"/>
        <v>#VALUE!</v>
      </c>
      <c r="CP12" s="28" t="s">
        <v>257</v>
      </c>
      <c r="CQ12" s="18" t="s">
        <v>238</v>
      </c>
      <c r="CR12" s="18">
        <v>7</v>
      </c>
      <c r="CV12" s="16" t="s">
        <v>258</v>
      </c>
      <c r="CY12" s="39" t="s">
        <v>189</v>
      </c>
      <c r="CZ12" s="39">
        <v>8</v>
      </c>
      <c r="DA12" s="39" t="s">
        <v>189</v>
      </c>
      <c r="DB12" s="42" t="s">
        <v>259</v>
      </c>
      <c r="DC12" s="21" t="e">
        <f t="shared" si="8"/>
        <v>#VALUE!</v>
      </c>
      <c r="DD12" s="21" t="e">
        <f t="shared" si="9"/>
        <v>#VALUE!</v>
      </c>
      <c r="DE12" s="16" t="s">
        <v>100</v>
      </c>
      <c r="DF12" s="18" t="s">
        <v>101</v>
      </c>
      <c r="DG12" s="28">
        <v>8</v>
      </c>
    </row>
    <row r="13" spans="2:111" ht="18.75" customHeight="1">
      <c r="B13" s="16" t="s">
        <v>178</v>
      </c>
      <c r="C13" s="18" t="s">
        <v>260</v>
      </c>
      <c r="F13" s="18" t="s">
        <v>178</v>
      </c>
      <c r="G13" s="18" t="s">
        <v>260</v>
      </c>
      <c r="H13" s="18" t="s">
        <v>110</v>
      </c>
      <c r="K13" s="18">
        <v>8</v>
      </c>
      <c r="L13" s="18" t="s">
        <v>256</v>
      </c>
      <c r="M13" s="18" t="s">
        <v>78</v>
      </c>
      <c r="N13" s="18" t="s">
        <v>113</v>
      </c>
      <c r="O13" s="18" t="s">
        <v>114</v>
      </c>
      <c r="P13" s="18" t="s">
        <v>94</v>
      </c>
      <c r="Q13" s="18"/>
      <c r="R13" s="2"/>
      <c r="S13" s="2"/>
      <c r="T13" s="18" t="s">
        <v>261</v>
      </c>
      <c r="U13" s="18" t="s">
        <v>262</v>
      </c>
      <c r="V13" s="18" t="s">
        <v>207</v>
      </c>
      <c r="W13" s="18" t="s">
        <v>263</v>
      </c>
      <c r="X13" s="18" t="s">
        <v>178</v>
      </c>
      <c r="Y13" s="18" t="s">
        <v>260</v>
      </c>
      <c r="Z13" s="39" t="s">
        <v>264</v>
      </c>
      <c r="AA13" s="43" t="s">
        <v>264</v>
      </c>
      <c r="AB13" s="16" t="s">
        <v>113</v>
      </c>
      <c r="AC13" s="16" t="s">
        <v>88</v>
      </c>
      <c r="AD13" s="16" t="s">
        <v>190</v>
      </c>
      <c r="AE13" s="16"/>
      <c r="AF13" s="19" t="str">
        <f t="shared" si="0"/>
        <v>c腐食防水・排水工不良</v>
      </c>
      <c r="AG13" s="19" t="s">
        <v>265</v>
      </c>
      <c r="AH13" s="33" t="s">
        <v>266</v>
      </c>
      <c r="AI13" s="21" t="s">
        <v>267</v>
      </c>
      <c r="AJ13" s="18">
        <v>8</v>
      </c>
      <c r="AK13" s="18" t="s">
        <v>256</v>
      </c>
      <c r="AL13" s="18" t="str">
        <f t="shared" si="1"/>
        <v>漏水・遊離石灰8</v>
      </c>
      <c r="AM13" s="18" t="s">
        <v>113</v>
      </c>
      <c r="AN13" s="18" t="s">
        <v>114</v>
      </c>
      <c r="AO13" s="18" t="s">
        <v>94</v>
      </c>
      <c r="AP13" s="17"/>
      <c r="AQ13" s="18">
        <v>9</v>
      </c>
      <c r="AR13" s="18" t="s">
        <v>152</v>
      </c>
      <c r="AS13" s="18" t="s">
        <v>78</v>
      </c>
      <c r="AT13" s="18" t="str">
        <f t="shared" si="2"/>
        <v>ゆるみ・脱落a</v>
      </c>
      <c r="AU13" s="22" t="s">
        <v>152</v>
      </c>
      <c r="AV13" s="23" t="s">
        <v>268</v>
      </c>
      <c r="AW13" s="18" t="s">
        <v>269</v>
      </c>
      <c r="AX13" s="18" t="s">
        <v>216</v>
      </c>
      <c r="AY13" s="18" t="s">
        <v>76</v>
      </c>
      <c r="AZ13" s="18" t="s">
        <v>270</v>
      </c>
      <c r="BA13" s="18" t="s">
        <v>76</v>
      </c>
      <c r="BB13" s="18" t="s">
        <v>243</v>
      </c>
      <c r="BC13" s="18" t="s">
        <v>139</v>
      </c>
      <c r="BD13" s="18" t="s">
        <v>185</v>
      </c>
      <c r="BE13" s="25">
        <v>9</v>
      </c>
      <c r="BF13" s="16" t="s">
        <v>271</v>
      </c>
      <c r="BG13" s="18" t="s">
        <v>235</v>
      </c>
      <c r="BH13" s="18"/>
      <c r="BN13" s="18" t="s">
        <v>91</v>
      </c>
      <c r="BO13" s="26" t="s">
        <v>272</v>
      </c>
      <c r="BP13" s="17" t="str">
        <f t="shared" si="3"/>
        <v>野田市46</v>
      </c>
      <c r="BQ13" s="18" t="s">
        <v>273</v>
      </c>
      <c r="BR13" s="18" t="s">
        <v>179</v>
      </c>
      <c r="BS13" s="18" t="s">
        <v>76</v>
      </c>
      <c r="BT13" s="18" t="s">
        <v>97</v>
      </c>
      <c r="BU13" s="18" t="s">
        <v>98</v>
      </c>
      <c r="BV13" s="18">
        <v>9</v>
      </c>
      <c r="BW13" s="18" t="str">
        <f t="shared" si="10"/>
        <v>⑨</v>
      </c>
      <c r="BX13" s="18" t="s">
        <v>274</v>
      </c>
      <c r="BY13" s="18">
        <v>900</v>
      </c>
      <c r="BZ13" s="18" t="s">
        <v>76</v>
      </c>
      <c r="CA13" s="18" t="s">
        <v>74</v>
      </c>
      <c r="CB13" s="18" t="s">
        <v>75</v>
      </c>
      <c r="CC13" s="18" t="str">
        <f t="shared" si="4"/>
        <v>S主桁Mg</v>
      </c>
      <c r="CD13" s="18">
        <v>18</v>
      </c>
      <c r="CE13" s="18" t="e">
        <f>IF(COUNTIFS([2]その１１!$CV$10:CV5008,リスト!CC13),"該当","")</f>
        <v>#VALUE!</v>
      </c>
      <c r="CF13" s="18" t="e">
        <f>IF($CE13="","",COUNTIF($CC$5:CC13,CC13))</f>
        <v>#VALUE!</v>
      </c>
      <c r="CG13" s="18" t="e">
        <f t="shared" si="5"/>
        <v>#VALUE!</v>
      </c>
      <c r="CH13" s="18" t="s">
        <v>97</v>
      </c>
      <c r="CI13" s="18" t="s">
        <v>100</v>
      </c>
      <c r="CJ13" s="18" t="s">
        <v>101</v>
      </c>
      <c r="CK13" s="18" t="str">
        <f t="shared" si="6"/>
        <v>C橋脚Px</v>
      </c>
      <c r="CL13" s="18">
        <v>20</v>
      </c>
      <c r="CM13" s="18" t="e">
        <f>IF(COUNTIFS([2]その１２!$CU$10:CU5164,リスト!CK13),"該当","")</f>
        <v>#VALUE!</v>
      </c>
      <c r="CN13" s="18" t="e">
        <f>IF($CM13="","",COUNTIF($CK$5:CK13,CK13))</f>
        <v>#VALUE!</v>
      </c>
      <c r="CO13" s="18" t="e">
        <f t="shared" si="7"/>
        <v>#VALUE!</v>
      </c>
      <c r="CP13" s="44" t="s">
        <v>275</v>
      </c>
      <c r="CQ13" s="18" t="s">
        <v>256</v>
      </c>
      <c r="CR13" s="18">
        <v>8</v>
      </c>
      <c r="CV13" s="40" t="s">
        <v>276</v>
      </c>
      <c r="CW13" s="45"/>
      <c r="DC13" s="21" t="e">
        <f t="shared" si="8"/>
        <v>#VALUE!</v>
      </c>
      <c r="DD13" s="21" t="e">
        <f t="shared" si="9"/>
        <v>#VALUE!</v>
      </c>
      <c r="DE13" s="16" t="s">
        <v>178</v>
      </c>
      <c r="DF13" s="18" t="s">
        <v>260</v>
      </c>
      <c r="DG13" s="28">
        <v>9</v>
      </c>
    </row>
    <row r="14" spans="2:111">
      <c r="B14" s="16" t="s">
        <v>201</v>
      </c>
      <c r="C14" s="18" t="s">
        <v>277</v>
      </c>
      <c r="F14" s="18" t="s">
        <v>201</v>
      </c>
      <c r="G14" s="18" t="s">
        <v>277</v>
      </c>
      <c r="H14" s="18" t="s">
        <v>110</v>
      </c>
      <c r="K14" s="18">
        <v>9</v>
      </c>
      <c r="L14" s="18" t="s">
        <v>274</v>
      </c>
      <c r="M14" s="18" t="s">
        <v>78</v>
      </c>
      <c r="N14" s="18" t="s">
        <v>94</v>
      </c>
      <c r="O14" s="18"/>
      <c r="P14" s="18"/>
      <c r="Q14" s="18"/>
      <c r="R14" s="2"/>
      <c r="S14" s="2"/>
      <c r="T14" s="18" t="s">
        <v>106</v>
      </c>
      <c r="U14" s="18" t="s">
        <v>278</v>
      </c>
      <c r="V14" s="18" t="s">
        <v>226</v>
      </c>
      <c r="W14" s="18" t="s">
        <v>279</v>
      </c>
      <c r="X14" s="18" t="s">
        <v>201</v>
      </c>
      <c r="Y14" s="18" t="s">
        <v>277</v>
      </c>
      <c r="AB14" s="16" t="s">
        <v>114</v>
      </c>
      <c r="AC14" s="16" t="s">
        <v>88</v>
      </c>
      <c r="AD14" s="16" t="s">
        <v>86</v>
      </c>
      <c r="AE14" s="16"/>
      <c r="AF14" s="19" t="str">
        <f t="shared" si="0"/>
        <v>d腐食品質の経年劣化</v>
      </c>
      <c r="AG14" s="19" t="s">
        <v>280</v>
      </c>
      <c r="AH14" s="33" t="s">
        <v>281</v>
      </c>
      <c r="AI14" s="21" t="s">
        <v>282</v>
      </c>
      <c r="AJ14" s="18">
        <v>9</v>
      </c>
      <c r="AK14" s="18" t="s">
        <v>274</v>
      </c>
      <c r="AL14" s="18" t="str">
        <f t="shared" si="1"/>
        <v>抜け落ち9</v>
      </c>
      <c r="AM14" s="18" t="s">
        <v>94</v>
      </c>
      <c r="AN14" s="18"/>
      <c r="AO14" s="18"/>
      <c r="AP14" s="17"/>
      <c r="AQ14" s="18">
        <v>10</v>
      </c>
      <c r="AR14" s="18" t="s">
        <v>152</v>
      </c>
      <c r="AS14" s="18" t="s">
        <v>113</v>
      </c>
      <c r="AT14" s="18" t="str">
        <f t="shared" si="2"/>
        <v>ゆるみ・脱落c</v>
      </c>
      <c r="AU14" s="22" t="s">
        <v>283</v>
      </c>
      <c r="AV14" s="23" t="s">
        <v>284</v>
      </c>
      <c r="AW14" s="18" t="s">
        <v>285</v>
      </c>
      <c r="AX14" s="18" t="s">
        <v>232</v>
      </c>
      <c r="AY14" s="18" t="s">
        <v>76</v>
      </c>
      <c r="AZ14" s="18" t="s">
        <v>286</v>
      </c>
      <c r="BA14" s="18" t="s">
        <v>76</v>
      </c>
      <c r="BB14" s="18" t="s">
        <v>261</v>
      </c>
      <c r="BC14" s="18" t="s">
        <v>159</v>
      </c>
      <c r="BD14" s="18" t="s">
        <v>207</v>
      </c>
      <c r="BE14" s="25">
        <v>10</v>
      </c>
      <c r="BF14" s="16" t="s">
        <v>287</v>
      </c>
      <c r="BG14" s="18" t="s">
        <v>288</v>
      </c>
      <c r="BH14" s="18"/>
      <c r="BN14" s="18" t="s">
        <v>91</v>
      </c>
      <c r="BO14" s="26" t="s">
        <v>289</v>
      </c>
      <c r="BP14" s="17" t="str">
        <f t="shared" si="3"/>
        <v>野田市80</v>
      </c>
      <c r="BQ14" s="18" t="s">
        <v>290</v>
      </c>
      <c r="BR14" s="18" t="s">
        <v>202</v>
      </c>
      <c r="BS14" s="18" t="s">
        <v>76</v>
      </c>
      <c r="BT14" s="18" t="s">
        <v>97</v>
      </c>
      <c r="BU14" s="18" t="s">
        <v>98</v>
      </c>
      <c r="BV14" s="18">
        <v>10</v>
      </c>
      <c r="BW14" s="18" t="str">
        <f t="shared" si="10"/>
        <v>⑩</v>
      </c>
      <c r="BX14" s="18" t="s">
        <v>291</v>
      </c>
      <c r="BY14" s="18">
        <v>1000</v>
      </c>
      <c r="BZ14" s="18" t="s">
        <v>76</v>
      </c>
      <c r="CA14" s="18" t="s">
        <v>74</v>
      </c>
      <c r="CB14" s="18" t="s">
        <v>75</v>
      </c>
      <c r="CC14" s="18" t="str">
        <f t="shared" si="4"/>
        <v>S主桁Mg</v>
      </c>
      <c r="CD14" s="18">
        <v>20</v>
      </c>
      <c r="CE14" s="18" t="e">
        <f>IF(COUNTIFS([2]その１１!$CV$10:CV5009,リスト!CC14),"該当","")</f>
        <v>#VALUE!</v>
      </c>
      <c r="CF14" s="18" t="e">
        <f>IF($CE14="","",COUNTIF($CC$5:CC14,CC14))</f>
        <v>#VALUE!</v>
      </c>
      <c r="CG14" s="18" t="e">
        <f t="shared" si="5"/>
        <v>#VALUE!</v>
      </c>
      <c r="CH14" s="18" t="s">
        <v>97</v>
      </c>
      <c r="CI14" s="18" t="s">
        <v>100</v>
      </c>
      <c r="CJ14" s="18" t="s">
        <v>101</v>
      </c>
      <c r="CK14" s="18" t="str">
        <f t="shared" si="6"/>
        <v>C橋脚Px</v>
      </c>
      <c r="CL14" s="18">
        <v>21</v>
      </c>
      <c r="CM14" s="18" t="e">
        <f>IF(COUNTIFS([2]その１２!$CU$10:CU5165,リスト!CK14),"該当","")</f>
        <v>#VALUE!</v>
      </c>
      <c r="CN14" s="18" t="e">
        <f>IF($CM14="","",COUNTIF($CK$5:CK14,CK14))</f>
        <v>#VALUE!</v>
      </c>
      <c r="CO14" s="18" t="e">
        <f t="shared" si="7"/>
        <v>#VALUE!</v>
      </c>
      <c r="CQ14" s="18" t="s">
        <v>274</v>
      </c>
      <c r="CR14" s="18">
        <v>9</v>
      </c>
      <c r="DC14" s="21" t="e">
        <f t="shared" si="8"/>
        <v>#VALUE!</v>
      </c>
      <c r="DD14" s="21" t="e">
        <f t="shared" si="9"/>
        <v>#VALUE!</v>
      </c>
      <c r="DE14" s="16" t="s">
        <v>201</v>
      </c>
      <c r="DF14" s="18" t="s">
        <v>277</v>
      </c>
      <c r="DG14" s="28">
        <v>10</v>
      </c>
    </row>
    <row r="15" spans="2:111" ht="18.75" customHeight="1">
      <c r="B15" s="16" t="s">
        <v>222</v>
      </c>
      <c r="C15" s="18" t="s">
        <v>292</v>
      </c>
      <c r="F15" s="18" t="s">
        <v>222</v>
      </c>
      <c r="G15" s="18" t="s">
        <v>292</v>
      </c>
      <c r="H15" s="18" t="s">
        <v>110</v>
      </c>
      <c r="K15" s="18">
        <v>10</v>
      </c>
      <c r="L15" s="18" t="s">
        <v>291</v>
      </c>
      <c r="M15" s="18" t="s">
        <v>78</v>
      </c>
      <c r="N15" s="18" t="s">
        <v>113</v>
      </c>
      <c r="O15" s="18" t="s">
        <v>94</v>
      </c>
      <c r="P15" s="18"/>
      <c r="Q15" s="18"/>
      <c r="R15" s="2"/>
      <c r="S15" s="2"/>
      <c r="T15" s="18" t="s">
        <v>134</v>
      </c>
      <c r="U15" s="18" t="s">
        <v>293</v>
      </c>
      <c r="V15" s="39" t="s">
        <v>97</v>
      </c>
      <c r="W15" s="35" t="s">
        <v>294</v>
      </c>
      <c r="X15" s="18" t="s">
        <v>222</v>
      </c>
      <c r="Y15" s="18" t="s">
        <v>292</v>
      </c>
      <c r="AB15" s="16" t="s">
        <v>114</v>
      </c>
      <c r="AC15" s="16" t="s">
        <v>88</v>
      </c>
      <c r="AD15" s="16" t="s">
        <v>86</v>
      </c>
      <c r="AE15" s="16" t="s">
        <v>118</v>
      </c>
      <c r="AF15" s="19" t="str">
        <f t="shared" si="0"/>
        <v>d腐食品質の経年劣化Ⅱ</v>
      </c>
      <c r="AG15" s="19" t="s">
        <v>295</v>
      </c>
      <c r="AH15" s="33" t="s">
        <v>296</v>
      </c>
      <c r="AI15" s="21" t="s">
        <v>297</v>
      </c>
      <c r="AJ15" s="18">
        <v>10</v>
      </c>
      <c r="AK15" s="18" t="s">
        <v>291</v>
      </c>
      <c r="AL15" s="18" t="str">
        <f t="shared" si="1"/>
        <v>補修・補強材の損傷10</v>
      </c>
      <c r="AM15" s="18" t="s">
        <v>113</v>
      </c>
      <c r="AN15" s="18" t="s">
        <v>94</v>
      </c>
      <c r="AO15" s="18"/>
      <c r="AP15" s="17"/>
      <c r="AQ15" s="18">
        <v>11</v>
      </c>
      <c r="AR15" s="18" t="s">
        <v>152</v>
      </c>
      <c r="AS15" s="18" t="s">
        <v>94</v>
      </c>
      <c r="AT15" s="18" t="str">
        <f t="shared" si="2"/>
        <v>ゆるみ・脱落e</v>
      </c>
      <c r="AU15" s="22" t="s">
        <v>283</v>
      </c>
      <c r="AV15" s="23" t="s">
        <v>298</v>
      </c>
      <c r="AW15" s="18" t="s">
        <v>299</v>
      </c>
      <c r="AX15" s="18" t="s">
        <v>252</v>
      </c>
      <c r="AY15" s="18" t="s">
        <v>76</v>
      </c>
      <c r="AZ15" s="18" t="s">
        <v>300</v>
      </c>
      <c r="BA15" s="18" t="s">
        <v>76</v>
      </c>
      <c r="BB15" s="18" t="s">
        <v>106</v>
      </c>
      <c r="BC15" s="18" t="s">
        <v>83</v>
      </c>
      <c r="BD15" s="39" t="s">
        <v>226</v>
      </c>
      <c r="BE15" s="46">
        <v>11</v>
      </c>
      <c r="BF15" s="16" t="s">
        <v>301</v>
      </c>
      <c r="BG15" s="18" t="s">
        <v>288</v>
      </c>
      <c r="BH15" s="18"/>
      <c r="BN15" s="18" t="s">
        <v>91</v>
      </c>
      <c r="BO15" s="26" t="s">
        <v>302</v>
      </c>
      <c r="BP15" s="17" t="str">
        <f t="shared" si="3"/>
        <v>野田市142</v>
      </c>
      <c r="BQ15" s="18" t="s">
        <v>303</v>
      </c>
      <c r="BR15" s="18" t="s">
        <v>304</v>
      </c>
      <c r="BS15" s="18" t="s">
        <v>76</v>
      </c>
      <c r="BT15" s="18" t="s">
        <v>97</v>
      </c>
      <c r="BU15" s="18" t="s">
        <v>98</v>
      </c>
      <c r="BV15" s="18">
        <v>11</v>
      </c>
      <c r="BW15" s="18" t="str">
        <f t="shared" si="10"/>
        <v>⑪</v>
      </c>
      <c r="BX15" s="18" t="s">
        <v>305</v>
      </c>
      <c r="BY15" s="18">
        <v>1100</v>
      </c>
      <c r="BZ15" s="18" t="s">
        <v>76</v>
      </c>
      <c r="CA15" s="18" t="s">
        <v>74</v>
      </c>
      <c r="CB15" s="18" t="s">
        <v>75</v>
      </c>
      <c r="CC15" s="18" t="str">
        <f t="shared" si="4"/>
        <v>S主桁Mg</v>
      </c>
      <c r="CD15" s="18">
        <v>21</v>
      </c>
      <c r="CE15" s="18" t="e">
        <f>IF(COUNTIFS([2]その１１!$CV$10:CV5010,リスト!CC15),"該当","")</f>
        <v>#VALUE!</v>
      </c>
      <c r="CF15" s="18" t="e">
        <f>IF($CE15="","",COUNTIF($CC$5:CC15,CC15))</f>
        <v>#VALUE!</v>
      </c>
      <c r="CG15" s="18" t="e">
        <f t="shared" si="5"/>
        <v>#VALUE!</v>
      </c>
      <c r="CH15" s="18" t="s">
        <v>97</v>
      </c>
      <c r="CI15" s="18" t="s">
        <v>100</v>
      </c>
      <c r="CJ15" s="18" t="s">
        <v>101</v>
      </c>
      <c r="CK15" s="18" t="str">
        <f t="shared" si="6"/>
        <v>C橋脚Px</v>
      </c>
      <c r="CL15" s="18">
        <v>22</v>
      </c>
      <c r="CM15" s="18" t="e">
        <f>IF(COUNTIFS([2]その１２!$CU$10:CU5166,リスト!CK15),"該当","")</f>
        <v>#VALUE!</v>
      </c>
      <c r="CN15" s="18" t="e">
        <f>IF($CM15="","",COUNTIF($CK$5:CK15,CK15))</f>
        <v>#VALUE!</v>
      </c>
      <c r="CO15" s="18" t="e">
        <f t="shared" si="7"/>
        <v>#VALUE!</v>
      </c>
      <c r="CQ15" s="18" t="s">
        <v>291</v>
      </c>
      <c r="CR15" s="18">
        <v>10</v>
      </c>
      <c r="DC15" s="21" t="e">
        <f t="shared" si="8"/>
        <v>#VALUE!</v>
      </c>
      <c r="DD15" s="21" t="e">
        <f t="shared" si="9"/>
        <v>#VALUE!</v>
      </c>
      <c r="DE15" s="16" t="s">
        <v>222</v>
      </c>
      <c r="DF15" s="18" t="s">
        <v>292</v>
      </c>
      <c r="DG15" s="28">
        <v>11</v>
      </c>
    </row>
    <row r="16" spans="2:111" ht="18" customHeight="1">
      <c r="B16" s="16" t="s">
        <v>243</v>
      </c>
      <c r="C16" s="18" t="s">
        <v>244</v>
      </c>
      <c r="F16" s="18" t="s">
        <v>240</v>
      </c>
      <c r="G16" s="18" t="s">
        <v>306</v>
      </c>
      <c r="H16" s="18" t="s">
        <v>110</v>
      </c>
      <c r="K16" s="18">
        <v>11</v>
      </c>
      <c r="L16" s="18" t="s">
        <v>305</v>
      </c>
      <c r="M16" s="18" t="s">
        <v>78</v>
      </c>
      <c r="N16" s="18" t="s">
        <v>111</v>
      </c>
      <c r="O16" s="18" t="s">
        <v>113</v>
      </c>
      <c r="P16" s="18" t="s">
        <v>114</v>
      </c>
      <c r="Q16" s="18" t="s">
        <v>94</v>
      </c>
      <c r="R16" s="2"/>
      <c r="S16" s="2"/>
      <c r="T16" s="18" t="s">
        <v>155</v>
      </c>
      <c r="U16" s="18" t="s">
        <v>307</v>
      </c>
      <c r="W16" s="36" t="s">
        <v>160</v>
      </c>
      <c r="X16" s="18" t="s">
        <v>243</v>
      </c>
      <c r="Y16" s="18" t="s">
        <v>244</v>
      </c>
      <c r="AB16" s="16" t="s">
        <v>114</v>
      </c>
      <c r="AC16" s="16" t="s">
        <v>88</v>
      </c>
      <c r="AD16" s="16" t="s">
        <v>86</v>
      </c>
      <c r="AE16" s="16" t="s">
        <v>144</v>
      </c>
      <c r="AF16" s="19" t="str">
        <f t="shared" si="0"/>
        <v>d腐食品質の経年劣化Ⅲ</v>
      </c>
      <c r="AG16" s="19" t="s">
        <v>308</v>
      </c>
      <c r="AI16" s="21" t="s">
        <v>309</v>
      </c>
      <c r="AJ16" s="18">
        <v>11</v>
      </c>
      <c r="AK16" s="18" t="s">
        <v>305</v>
      </c>
      <c r="AL16" s="18" t="str">
        <f t="shared" si="1"/>
        <v>床版ひびわれ11</v>
      </c>
      <c r="AM16" s="18" t="s">
        <v>111</v>
      </c>
      <c r="AN16" s="18" t="s">
        <v>113</v>
      </c>
      <c r="AO16" s="18" t="s">
        <v>114</v>
      </c>
      <c r="AP16" s="17" t="s">
        <v>94</v>
      </c>
      <c r="AQ16" s="18">
        <v>12</v>
      </c>
      <c r="AR16" s="18" t="s">
        <v>176</v>
      </c>
      <c r="AS16" s="18" t="s">
        <v>78</v>
      </c>
      <c r="AT16" s="18" t="str">
        <f t="shared" si="2"/>
        <v>破断a</v>
      </c>
      <c r="AU16" s="22" t="s">
        <v>176</v>
      </c>
      <c r="AV16" s="23" t="s">
        <v>310</v>
      </c>
      <c r="AW16" s="18" t="s">
        <v>311</v>
      </c>
      <c r="AX16" s="18" t="s">
        <v>270</v>
      </c>
      <c r="AY16" s="18" t="s">
        <v>76</v>
      </c>
      <c r="AZ16" s="18" t="s">
        <v>312</v>
      </c>
      <c r="BA16" s="18" t="s">
        <v>76</v>
      </c>
      <c r="BB16" s="18" t="s">
        <v>134</v>
      </c>
      <c r="BC16" s="18" t="s">
        <v>83</v>
      </c>
      <c r="BD16" s="47"/>
      <c r="BF16" s="16" t="s">
        <v>313</v>
      </c>
      <c r="BG16" s="18" t="s">
        <v>288</v>
      </c>
      <c r="BH16" s="18"/>
      <c r="BN16" s="18" t="s">
        <v>91</v>
      </c>
      <c r="BO16" s="26" t="s">
        <v>314</v>
      </c>
      <c r="BP16" s="17" t="str">
        <f t="shared" si="3"/>
        <v>野田市162</v>
      </c>
      <c r="BQ16" s="18" t="s">
        <v>315</v>
      </c>
      <c r="BR16" s="18" t="s">
        <v>316</v>
      </c>
      <c r="BS16" s="18" t="s">
        <v>76</v>
      </c>
      <c r="BT16" s="18" t="s">
        <v>97</v>
      </c>
      <c r="BU16" s="18" t="s">
        <v>98</v>
      </c>
      <c r="BV16" s="18">
        <v>12</v>
      </c>
      <c r="BW16" s="18" t="str">
        <f t="shared" si="10"/>
        <v>⑫</v>
      </c>
      <c r="BX16" s="18" t="s">
        <v>317</v>
      </c>
      <c r="BY16" s="18">
        <v>1200</v>
      </c>
      <c r="BZ16" s="18" t="s">
        <v>76</v>
      </c>
      <c r="CA16" s="18" t="s">
        <v>74</v>
      </c>
      <c r="CB16" s="18" t="s">
        <v>75</v>
      </c>
      <c r="CC16" s="18" t="str">
        <f t="shared" si="4"/>
        <v>S主桁Mg</v>
      </c>
      <c r="CD16" s="18">
        <v>22</v>
      </c>
      <c r="CE16" s="18" t="e">
        <f>IF(COUNTIFS([2]その１１!$CV$10:CV5011,リスト!CC16),"該当","")</f>
        <v>#VALUE!</v>
      </c>
      <c r="CF16" s="18" t="e">
        <f>IF($CE16="","",COUNTIF($CC$5:CC16,CC16))</f>
        <v>#VALUE!</v>
      </c>
      <c r="CG16" s="18" t="e">
        <f t="shared" si="5"/>
        <v>#VALUE!</v>
      </c>
      <c r="CH16" s="18" t="s">
        <v>97</v>
      </c>
      <c r="CI16" s="18" t="s">
        <v>100</v>
      </c>
      <c r="CJ16" s="18" t="s">
        <v>101</v>
      </c>
      <c r="CK16" s="18" t="str">
        <f t="shared" si="6"/>
        <v>C橋脚Px</v>
      </c>
      <c r="CL16" s="18">
        <v>23</v>
      </c>
      <c r="CM16" s="18" t="e">
        <f>IF(COUNTIFS([2]その１２!$CU$10:CU5167,リスト!CK16),"該当","")</f>
        <v>#VALUE!</v>
      </c>
      <c r="CN16" s="18" t="e">
        <f>IF($CM16="","",COUNTIF($CK$5:CK16,CK16))</f>
        <v>#VALUE!</v>
      </c>
      <c r="CO16" s="18" t="e">
        <f t="shared" si="7"/>
        <v>#VALUE!</v>
      </c>
      <c r="CQ16" s="18" t="s">
        <v>305</v>
      </c>
      <c r="CR16" s="18">
        <v>11</v>
      </c>
      <c r="DC16" s="21" t="e">
        <f t="shared" si="8"/>
        <v>#VALUE!</v>
      </c>
      <c r="DD16" s="21" t="e">
        <f t="shared" si="9"/>
        <v>#VALUE!</v>
      </c>
      <c r="DE16" s="16" t="s">
        <v>243</v>
      </c>
      <c r="DF16" s="18" t="s">
        <v>244</v>
      </c>
      <c r="DG16" s="28">
        <v>12</v>
      </c>
    </row>
    <row r="17" spans="2:111" ht="18.75" customHeight="1">
      <c r="B17" s="16" t="s">
        <v>240</v>
      </c>
      <c r="C17" s="18" t="s">
        <v>306</v>
      </c>
      <c r="F17" s="18" t="s">
        <v>130</v>
      </c>
      <c r="G17" s="18" t="s">
        <v>318</v>
      </c>
      <c r="H17" s="18" t="s">
        <v>77</v>
      </c>
      <c r="K17" s="18">
        <v>12</v>
      </c>
      <c r="L17" s="18" t="s">
        <v>317</v>
      </c>
      <c r="M17" s="18" t="s">
        <v>78</v>
      </c>
      <c r="N17" s="18" t="s">
        <v>94</v>
      </c>
      <c r="O17" s="18"/>
      <c r="P17" s="18"/>
      <c r="Q17" s="18"/>
      <c r="R17" s="2"/>
      <c r="S17" s="2"/>
      <c r="T17" s="18" t="s">
        <v>179</v>
      </c>
      <c r="U17" s="18" t="s">
        <v>319</v>
      </c>
      <c r="X17" s="18" t="s">
        <v>240</v>
      </c>
      <c r="Y17" s="18" t="s">
        <v>306</v>
      </c>
      <c r="AB17" s="16" t="s">
        <v>114</v>
      </c>
      <c r="AC17" s="16" t="s">
        <v>88</v>
      </c>
      <c r="AD17" s="16" t="s">
        <v>146</v>
      </c>
      <c r="AE17" s="16"/>
      <c r="AF17" s="19" t="str">
        <f t="shared" si="0"/>
        <v>d腐食異種金属接触腐食</v>
      </c>
      <c r="AG17" s="19" t="s">
        <v>320</v>
      </c>
      <c r="AH17" s="33"/>
      <c r="AI17" s="21" t="s">
        <v>321</v>
      </c>
      <c r="AJ17" s="18">
        <v>12</v>
      </c>
      <c r="AK17" s="18" t="s">
        <v>317</v>
      </c>
      <c r="AL17" s="18" t="str">
        <f t="shared" si="1"/>
        <v>うき12</v>
      </c>
      <c r="AM17" s="18" t="s">
        <v>94</v>
      </c>
      <c r="AN17" s="18"/>
      <c r="AO17" s="18"/>
      <c r="AP17" s="17"/>
      <c r="AQ17" s="18">
        <v>13</v>
      </c>
      <c r="AR17" s="18" t="s">
        <v>176</v>
      </c>
      <c r="AS17" s="18" t="s">
        <v>94</v>
      </c>
      <c r="AT17" s="18" t="str">
        <f t="shared" si="2"/>
        <v>破断e</v>
      </c>
      <c r="AU17" s="22" t="s">
        <v>176</v>
      </c>
      <c r="AV17" s="23" t="s">
        <v>322</v>
      </c>
      <c r="AW17" s="18" t="s">
        <v>323</v>
      </c>
      <c r="AX17" s="18" t="s">
        <v>286</v>
      </c>
      <c r="AY17" s="18" t="s">
        <v>76</v>
      </c>
      <c r="AZ17" s="18" t="s">
        <v>324</v>
      </c>
      <c r="BA17" s="18" t="s">
        <v>76</v>
      </c>
      <c r="BB17" s="18" t="s">
        <v>155</v>
      </c>
      <c r="BC17" s="18" t="s">
        <v>83</v>
      </c>
      <c r="BF17" s="16" t="s">
        <v>325</v>
      </c>
      <c r="BG17" s="18" t="s">
        <v>326</v>
      </c>
      <c r="BH17" s="18"/>
      <c r="BN17" s="18" t="s">
        <v>91</v>
      </c>
      <c r="BO17" s="26" t="s">
        <v>327</v>
      </c>
      <c r="BP17" s="17" t="str">
        <f t="shared" si="3"/>
        <v>野田市183</v>
      </c>
      <c r="BQ17" s="18" t="s">
        <v>328</v>
      </c>
      <c r="BR17" s="18" t="s">
        <v>329</v>
      </c>
      <c r="BS17" s="18" t="s">
        <v>76</v>
      </c>
      <c r="BT17" s="18" t="s">
        <v>97</v>
      </c>
      <c r="BU17" s="18" t="s">
        <v>98</v>
      </c>
      <c r="BV17" s="18">
        <v>13</v>
      </c>
      <c r="BW17" s="18" t="str">
        <f t="shared" si="10"/>
        <v>⑬</v>
      </c>
      <c r="BX17" s="18" t="s">
        <v>330</v>
      </c>
      <c r="BY17" s="18">
        <v>1300</v>
      </c>
      <c r="BZ17" s="18" t="s">
        <v>76</v>
      </c>
      <c r="CA17" s="18" t="s">
        <v>74</v>
      </c>
      <c r="CB17" s="18" t="s">
        <v>75</v>
      </c>
      <c r="CC17" s="18" t="str">
        <f t="shared" si="4"/>
        <v>S主桁Mg</v>
      </c>
      <c r="CD17" s="18">
        <v>23</v>
      </c>
      <c r="CE17" s="18" t="e">
        <f>IF(COUNTIFS([2]その１１!$CV$10:CV5012,リスト!CC17),"該当","")</f>
        <v>#VALUE!</v>
      </c>
      <c r="CF17" s="18" t="e">
        <f>IF($CE17="","",COUNTIF($CC$5:CC17,CC17))</f>
        <v>#VALUE!</v>
      </c>
      <c r="CG17" s="18" t="e">
        <f t="shared" si="5"/>
        <v>#VALUE!</v>
      </c>
      <c r="CH17" s="18" t="s">
        <v>331</v>
      </c>
      <c r="CI17" s="18" t="s">
        <v>100</v>
      </c>
      <c r="CJ17" s="18" t="s">
        <v>101</v>
      </c>
      <c r="CK17" s="18" t="str">
        <f t="shared" si="6"/>
        <v>C,X橋脚Px</v>
      </c>
      <c r="CL17" s="18">
        <v>6</v>
      </c>
      <c r="CM17" s="18" t="e">
        <f>IF(COUNTIFS([2]その１２!$CU$10:CU5168,リスト!CK17),"該当","")</f>
        <v>#VALUE!</v>
      </c>
      <c r="CN17" s="18" t="e">
        <f>IF($CM17="","",COUNTIF($CK$5:CK17,CK17))</f>
        <v>#VALUE!</v>
      </c>
      <c r="CO17" s="18" t="e">
        <f t="shared" si="7"/>
        <v>#VALUE!</v>
      </c>
      <c r="CQ17" s="18" t="s">
        <v>317</v>
      </c>
      <c r="CR17" s="18">
        <v>12</v>
      </c>
      <c r="DC17" s="21" t="e">
        <f t="shared" si="8"/>
        <v>#VALUE!</v>
      </c>
      <c r="DD17" s="21" t="e">
        <f t="shared" si="9"/>
        <v>#VALUE!</v>
      </c>
      <c r="DE17" s="16" t="s">
        <v>240</v>
      </c>
      <c r="DF17" s="18" t="s">
        <v>306</v>
      </c>
      <c r="DG17" s="28">
        <v>13</v>
      </c>
    </row>
    <row r="18" spans="2:111">
      <c r="B18" s="16" t="s">
        <v>261</v>
      </c>
      <c r="C18" s="18" t="s">
        <v>262</v>
      </c>
      <c r="F18" s="18" t="s">
        <v>276</v>
      </c>
      <c r="G18" s="18" t="s">
        <v>332</v>
      </c>
      <c r="H18" s="18" t="s">
        <v>110</v>
      </c>
      <c r="K18" s="18">
        <v>13</v>
      </c>
      <c r="L18" s="18" t="s">
        <v>330</v>
      </c>
      <c r="M18" s="18" t="s">
        <v>78</v>
      </c>
      <c r="N18" s="18" t="s">
        <v>113</v>
      </c>
      <c r="O18" s="18" t="s">
        <v>94</v>
      </c>
      <c r="P18" s="18"/>
      <c r="Q18" s="18"/>
      <c r="R18" s="2"/>
      <c r="S18" s="2"/>
      <c r="T18" s="18" t="s">
        <v>202</v>
      </c>
      <c r="U18" s="18" t="s">
        <v>333</v>
      </c>
      <c r="X18" s="18" t="s">
        <v>261</v>
      </c>
      <c r="Y18" s="18" t="s">
        <v>262</v>
      </c>
      <c r="AB18" s="16" t="s">
        <v>114</v>
      </c>
      <c r="AC18" s="16" t="s">
        <v>88</v>
      </c>
      <c r="AD18" s="16" t="s">
        <v>190</v>
      </c>
      <c r="AE18" s="16" t="s">
        <v>118</v>
      </c>
      <c r="AF18" s="19" t="str">
        <f t="shared" si="0"/>
        <v>d腐食防水・排水工不良Ⅱ</v>
      </c>
      <c r="AG18" s="19" t="s">
        <v>334</v>
      </c>
      <c r="AH18" s="48"/>
      <c r="AI18" s="21" t="s">
        <v>335</v>
      </c>
      <c r="AJ18" s="18">
        <v>13</v>
      </c>
      <c r="AK18" s="18" t="s">
        <v>330</v>
      </c>
      <c r="AL18" s="18" t="str">
        <f t="shared" si="1"/>
        <v>遊間の異常13</v>
      </c>
      <c r="AM18" s="18" t="s">
        <v>113</v>
      </c>
      <c r="AN18" s="18" t="s">
        <v>94</v>
      </c>
      <c r="AO18" s="18"/>
      <c r="AP18" s="17"/>
      <c r="AQ18" s="18">
        <v>14</v>
      </c>
      <c r="AR18" s="18" t="s">
        <v>199</v>
      </c>
      <c r="AS18" s="18" t="s">
        <v>78</v>
      </c>
      <c r="AT18" s="18" t="str">
        <f t="shared" si="2"/>
        <v>防食機能の劣化a</v>
      </c>
      <c r="AU18" s="22" t="s">
        <v>199</v>
      </c>
      <c r="AV18" s="23" t="s">
        <v>336</v>
      </c>
      <c r="AW18" s="18" t="s">
        <v>337</v>
      </c>
      <c r="AX18" s="18" t="s">
        <v>300</v>
      </c>
      <c r="AY18" s="18" t="s">
        <v>76</v>
      </c>
      <c r="AZ18" s="18" t="s">
        <v>338</v>
      </c>
      <c r="BA18" s="18" t="s">
        <v>76</v>
      </c>
      <c r="BB18" s="18" t="s">
        <v>179</v>
      </c>
      <c r="BC18" s="18" t="s">
        <v>83</v>
      </c>
      <c r="BF18" s="16" t="s">
        <v>339</v>
      </c>
      <c r="BG18" s="18" t="s">
        <v>326</v>
      </c>
      <c r="BH18" s="18"/>
      <c r="BN18" s="18" t="s">
        <v>91</v>
      </c>
      <c r="BO18" s="26" t="s">
        <v>340</v>
      </c>
      <c r="BP18" s="17" t="str">
        <f t="shared" si="3"/>
        <v>野田市194</v>
      </c>
      <c r="BQ18" s="18" t="s">
        <v>341</v>
      </c>
      <c r="BR18" s="18" t="s">
        <v>342</v>
      </c>
      <c r="BS18" s="18" t="s">
        <v>76</v>
      </c>
      <c r="BT18" s="18" t="s">
        <v>97</v>
      </c>
      <c r="BU18" s="18" t="s">
        <v>98</v>
      </c>
      <c r="BV18" s="18">
        <v>14</v>
      </c>
      <c r="BW18" s="18" t="str">
        <f t="shared" si="10"/>
        <v>⑭</v>
      </c>
      <c r="BX18" s="18" t="s">
        <v>343</v>
      </c>
      <c r="BY18" s="17">
        <v>1400</v>
      </c>
      <c r="BZ18" s="18" t="s">
        <v>97</v>
      </c>
      <c r="CA18" s="18" t="s">
        <v>74</v>
      </c>
      <c r="CB18" s="18" t="s">
        <v>75</v>
      </c>
      <c r="CC18" s="18" t="str">
        <f t="shared" si="4"/>
        <v>C主桁Mg</v>
      </c>
      <c r="CD18" s="18">
        <v>6</v>
      </c>
      <c r="CE18" s="18" t="e">
        <f>IF(COUNTIFS([2]その１１!$CV$10:CV5013,リスト!CC18),"該当","")</f>
        <v>#VALUE!</v>
      </c>
      <c r="CF18" s="18" t="e">
        <f>IF($CE18="","",COUNTIF($CC$5:CC18,CC18))</f>
        <v>#VALUE!</v>
      </c>
      <c r="CG18" s="18" t="e">
        <f t="shared" si="5"/>
        <v>#VALUE!</v>
      </c>
      <c r="CH18" s="18" t="s">
        <v>331</v>
      </c>
      <c r="CI18" s="18" t="s">
        <v>100</v>
      </c>
      <c r="CJ18" s="18" t="s">
        <v>101</v>
      </c>
      <c r="CK18" s="18" t="str">
        <f t="shared" si="6"/>
        <v>C,X橋脚Px</v>
      </c>
      <c r="CL18" s="18">
        <v>7</v>
      </c>
      <c r="CM18" s="18" t="e">
        <f>IF(COUNTIFS([2]その１２!$CU$10:CU5169,リスト!CK18),"該当","")</f>
        <v>#VALUE!</v>
      </c>
      <c r="CN18" s="18" t="e">
        <f>IF($CM18="","",COUNTIF($CK$5:CK18,CK18))</f>
        <v>#VALUE!</v>
      </c>
      <c r="CO18" s="18" t="e">
        <f t="shared" si="7"/>
        <v>#VALUE!</v>
      </c>
      <c r="CQ18" s="18" t="s">
        <v>330</v>
      </c>
      <c r="CR18" s="18">
        <v>13</v>
      </c>
      <c r="DC18" s="21" t="e">
        <f t="shared" si="8"/>
        <v>#VALUE!</v>
      </c>
      <c r="DD18" s="21" t="e">
        <f t="shared" si="9"/>
        <v>#VALUE!</v>
      </c>
      <c r="DE18" s="16" t="s">
        <v>261</v>
      </c>
      <c r="DF18" s="18" t="s">
        <v>262</v>
      </c>
      <c r="DG18" s="28">
        <v>14</v>
      </c>
    </row>
    <row r="19" spans="2:111" ht="18.75" customHeight="1">
      <c r="B19" s="16" t="s">
        <v>81</v>
      </c>
      <c r="C19" s="18" t="s">
        <v>82</v>
      </c>
      <c r="F19" s="18" t="s">
        <v>132</v>
      </c>
      <c r="G19" s="18" t="s">
        <v>344</v>
      </c>
      <c r="H19" s="18" t="s">
        <v>77</v>
      </c>
      <c r="K19" s="18">
        <v>14</v>
      </c>
      <c r="L19" s="18" t="s">
        <v>343</v>
      </c>
      <c r="M19" s="18" t="s">
        <v>78</v>
      </c>
      <c r="N19" s="18" t="s">
        <v>113</v>
      </c>
      <c r="O19" s="18" t="s">
        <v>94</v>
      </c>
      <c r="P19" s="18"/>
      <c r="Q19" s="18"/>
      <c r="R19" s="2"/>
      <c r="S19" s="2"/>
      <c r="T19" s="18" t="s">
        <v>304</v>
      </c>
      <c r="U19" s="18" t="s">
        <v>345</v>
      </c>
      <c r="X19" s="18" t="s">
        <v>81</v>
      </c>
      <c r="Y19" s="18" t="s">
        <v>82</v>
      </c>
      <c r="AB19" s="16" t="s">
        <v>114</v>
      </c>
      <c r="AC19" s="16" t="s">
        <v>88</v>
      </c>
      <c r="AD19" s="16" t="s">
        <v>190</v>
      </c>
      <c r="AE19" s="16" t="s">
        <v>144</v>
      </c>
      <c r="AF19" s="19" t="str">
        <f t="shared" si="0"/>
        <v>d腐食防水・排水工不良Ⅲ</v>
      </c>
      <c r="AG19" s="19" t="s">
        <v>346</v>
      </c>
      <c r="AI19" s="21" t="s">
        <v>347</v>
      </c>
      <c r="AJ19" s="18">
        <v>14</v>
      </c>
      <c r="AK19" s="18" t="s">
        <v>343</v>
      </c>
      <c r="AL19" s="18" t="str">
        <f t="shared" si="1"/>
        <v>路面の凹凸14</v>
      </c>
      <c r="AM19" s="18" t="s">
        <v>113</v>
      </c>
      <c r="AN19" s="18" t="s">
        <v>94</v>
      </c>
      <c r="AO19" s="18"/>
      <c r="AP19" s="17"/>
      <c r="AQ19" s="18">
        <v>15</v>
      </c>
      <c r="AR19" s="18" t="s">
        <v>199</v>
      </c>
      <c r="AS19" s="18" t="s">
        <v>111</v>
      </c>
      <c r="AT19" s="18" t="str">
        <f t="shared" si="2"/>
        <v>防食機能の劣化b</v>
      </c>
      <c r="AU19" s="22" t="s">
        <v>348</v>
      </c>
      <c r="AV19" s="23" t="s">
        <v>349</v>
      </c>
      <c r="AW19" s="18" t="s">
        <v>350</v>
      </c>
      <c r="AX19" s="18" t="s">
        <v>312</v>
      </c>
      <c r="AY19" s="18" t="s">
        <v>76</v>
      </c>
      <c r="AZ19" s="18" t="s">
        <v>351</v>
      </c>
      <c r="BA19" s="18" t="s">
        <v>76</v>
      </c>
      <c r="BB19" s="18" t="s">
        <v>202</v>
      </c>
      <c r="BC19" s="18" t="s">
        <v>83</v>
      </c>
      <c r="BF19" s="16" t="s">
        <v>352</v>
      </c>
      <c r="BG19" s="18" t="s">
        <v>326</v>
      </c>
      <c r="BH19" s="18"/>
      <c r="BN19" s="18" t="s">
        <v>91</v>
      </c>
      <c r="BO19" s="26" t="s">
        <v>353</v>
      </c>
      <c r="BP19" s="17" t="str">
        <f t="shared" si="3"/>
        <v>野田市326</v>
      </c>
      <c r="BQ19" s="18" t="s">
        <v>354</v>
      </c>
      <c r="BR19" s="18" t="s">
        <v>355</v>
      </c>
      <c r="BS19" s="18" t="s">
        <v>76</v>
      </c>
      <c r="BT19" s="18" t="s">
        <v>140</v>
      </c>
      <c r="BU19" s="18" t="s">
        <v>98</v>
      </c>
      <c r="BV19" s="18">
        <v>15</v>
      </c>
      <c r="BW19" s="18" t="str">
        <f t="shared" si="10"/>
        <v>⑮</v>
      </c>
      <c r="BX19" s="18" t="s">
        <v>356</v>
      </c>
      <c r="BY19" s="17">
        <v>1500</v>
      </c>
      <c r="BZ19" s="18" t="s">
        <v>97</v>
      </c>
      <c r="CA19" s="18" t="s">
        <v>74</v>
      </c>
      <c r="CB19" s="18" t="s">
        <v>75</v>
      </c>
      <c r="CC19" s="18" t="str">
        <f t="shared" si="4"/>
        <v>C主桁Mg</v>
      </c>
      <c r="CD19" s="18">
        <v>7</v>
      </c>
      <c r="CE19" s="18" t="e">
        <f>IF(COUNTIFS([2]その１１!$CV$10:CV5014,リスト!CC19),"該当","")</f>
        <v>#VALUE!</v>
      </c>
      <c r="CF19" s="18" t="e">
        <f>IF($CE19="","",COUNTIF($CC$5:CC19,CC19))</f>
        <v>#VALUE!</v>
      </c>
      <c r="CG19" s="18" t="e">
        <f t="shared" si="5"/>
        <v>#VALUE!</v>
      </c>
      <c r="CH19" s="18" t="s">
        <v>331</v>
      </c>
      <c r="CI19" s="18" t="s">
        <v>100</v>
      </c>
      <c r="CJ19" s="18" t="s">
        <v>101</v>
      </c>
      <c r="CK19" s="18" t="str">
        <f t="shared" si="6"/>
        <v>C,X橋脚Px</v>
      </c>
      <c r="CL19" s="18">
        <v>8</v>
      </c>
      <c r="CM19" s="18" t="e">
        <f>IF(COUNTIFS([2]その１２!$CU$10:CU5170,リスト!CK19),"該当","")</f>
        <v>#VALUE!</v>
      </c>
      <c r="CN19" s="18" t="e">
        <f>IF($CM19="","",COUNTIF($CK$5:CK19,CK19))</f>
        <v>#VALUE!</v>
      </c>
      <c r="CO19" s="18" t="e">
        <f t="shared" si="7"/>
        <v>#VALUE!</v>
      </c>
      <c r="CQ19" s="18" t="s">
        <v>343</v>
      </c>
      <c r="CR19" s="18">
        <v>14</v>
      </c>
      <c r="DC19" s="21" t="e">
        <f t="shared" si="8"/>
        <v>#VALUE!</v>
      </c>
      <c r="DD19" s="21" t="e">
        <f t="shared" si="9"/>
        <v>#VALUE!</v>
      </c>
      <c r="DE19" s="16" t="s">
        <v>81</v>
      </c>
      <c r="DF19" s="18" t="s">
        <v>82</v>
      </c>
      <c r="DG19" s="28">
        <v>15</v>
      </c>
    </row>
    <row r="20" spans="2:111">
      <c r="B20" s="16" t="s">
        <v>115</v>
      </c>
      <c r="C20" s="18" t="s">
        <v>116</v>
      </c>
      <c r="F20" s="18" t="s">
        <v>258</v>
      </c>
      <c r="G20" s="18" t="s">
        <v>306</v>
      </c>
      <c r="H20" s="18" t="s">
        <v>110</v>
      </c>
      <c r="K20" s="18">
        <v>15</v>
      </c>
      <c r="L20" s="18" t="s">
        <v>356</v>
      </c>
      <c r="M20" s="18" t="s">
        <v>78</v>
      </c>
      <c r="N20" s="18" t="s">
        <v>113</v>
      </c>
      <c r="O20" s="18" t="s">
        <v>94</v>
      </c>
      <c r="P20" s="18"/>
      <c r="Q20" s="18"/>
      <c r="R20" s="2"/>
      <c r="T20" s="18" t="s">
        <v>316</v>
      </c>
      <c r="U20" s="18" t="s">
        <v>357</v>
      </c>
      <c r="X20" s="18" t="s">
        <v>115</v>
      </c>
      <c r="Y20" s="18" t="s">
        <v>116</v>
      </c>
      <c r="AB20" s="16" t="s">
        <v>94</v>
      </c>
      <c r="AC20" s="16" t="s">
        <v>88</v>
      </c>
      <c r="AD20" s="16" t="s">
        <v>86</v>
      </c>
      <c r="AE20" s="16"/>
      <c r="AF20" s="19" t="str">
        <f t="shared" si="0"/>
        <v>e腐食品質の経年劣化</v>
      </c>
      <c r="AG20" s="19" t="s">
        <v>358</v>
      </c>
      <c r="AI20" s="21" t="s">
        <v>359</v>
      </c>
      <c r="AJ20" s="18">
        <v>15</v>
      </c>
      <c r="AK20" s="18" t="s">
        <v>356</v>
      </c>
      <c r="AL20" s="18" t="str">
        <f t="shared" si="1"/>
        <v>舗装の異常15</v>
      </c>
      <c r="AM20" s="18" t="s">
        <v>113</v>
      </c>
      <c r="AN20" s="18" t="s">
        <v>94</v>
      </c>
      <c r="AO20" s="18"/>
      <c r="AP20" s="17"/>
      <c r="AQ20" s="18">
        <v>16</v>
      </c>
      <c r="AR20" s="18" t="s">
        <v>199</v>
      </c>
      <c r="AS20" s="18" t="s">
        <v>113</v>
      </c>
      <c r="AT20" s="18" t="str">
        <f t="shared" si="2"/>
        <v>防食機能の劣化c</v>
      </c>
      <c r="AU20" s="49" t="s">
        <v>199</v>
      </c>
      <c r="AV20" s="23" t="s">
        <v>95</v>
      </c>
      <c r="AW20" s="18" t="s">
        <v>360</v>
      </c>
      <c r="AX20" s="18" t="s">
        <v>324</v>
      </c>
      <c r="AY20" s="18" t="s">
        <v>76</v>
      </c>
      <c r="AZ20" s="18" t="s">
        <v>361</v>
      </c>
      <c r="BA20" s="18" t="s">
        <v>76</v>
      </c>
      <c r="BB20" s="18" t="s">
        <v>304</v>
      </c>
      <c r="BC20" s="18" t="s">
        <v>140</v>
      </c>
      <c r="BF20" s="16" t="s">
        <v>362</v>
      </c>
      <c r="BG20" s="18" t="s">
        <v>326</v>
      </c>
      <c r="BH20" s="18"/>
      <c r="BN20" s="18" t="s">
        <v>91</v>
      </c>
      <c r="BO20" s="26" t="s">
        <v>363</v>
      </c>
      <c r="BP20" s="17" t="str">
        <f t="shared" si="3"/>
        <v>野田市401</v>
      </c>
      <c r="BQ20" s="18" t="s">
        <v>364</v>
      </c>
      <c r="BR20" s="18" t="s">
        <v>365</v>
      </c>
      <c r="BS20" s="18" t="s">
        <v>76</v>
      </c>
      <c r="BT20" s="18" t="s">
        <v>98</v>
      </c>
      <c r="BU20" s="18"/>
      <c r="BV20" s="18">
        <v>16</v>
      </c>
      <c r="BW20" s="18" t="str">
        <f t="shared" si="10"/>
        <v>⑯</v>
      </c>
      <c r="BX20" s="18" t="s">
        <v>366</v>
      </c>
      <c r="BY20" s="17">
        <v>1600</v>
      </c>
      <c r="BZ20" s="18" t="s">
        <v>97</v>
      </c>
      <c r="CA20" s="18" t="s">
        <v>74</v>
      </c>
      <c r="CB20" s="18" t="s">
        <v>75</v>
      </c>
      <c r="CC20" s="18" t="str">
        <f t="shared" si="4"/>
        <v>C主桁Mg</v>
      </c>
      <c r="CD20" s="18">
        <v>8</v>
      </c>
      <c r="CE20" s="18" t="e">
        <f>IF(COUNTIFS([2]その１１!$CV$10:CV5015,リスト!CC20),"該当","")</f>
        <v>#VALUE!</v>
      </c>
      <c r="CF20" s="18" t="e">
        <f>IF($CE20="","",COUNTIF($CC$5:CC20,CC20))</f>
        <v>#VALUE!</v>
      </c>
      <c r="CG20" s="18" t="e">
        <f t="shared" si="5"/>
        <v>#VALUE!</v>
      </c>
      <c r="CH20" s="18" t="s">
        <v>331</v>
      </c>
      <c r="CI20" s="18" t="s">
        <v>100</v>
      </c>
      <c r="CJ20" s="18" t="s">
        <v>101</v>
      </c>
      <c r="CK20" s="18" t="str">
        <f t="shared" si="6"/>
        <v>C,X橋脚Px</v>
      </c>
      <c r="CL20" s="18">
        <v>10</v>
      </c>
      <c r="CM20" s="18" t="e">
        <f>IF(COUNTIFS([2]その１２!$CU$10:CU5171,リスト!CK20),"該当","")</f>
        <v>#VALUE!</v>
      </c>
      <c r="CN20" s="18" t="e">
        <f>IF($CM20="","",COUNTIF($CK$5:CK20,CK20))</f>
        <v>#VALUE!</v>
      </c>
      <c r="CO20" s="18" t="e">
        <f t="shared" si="7"/>
        <v>#VALUE!</v>
      </c>
      <c r="CQ20" s="18" t="s">
        <v>356</v>
      </c>
      <c r="CR20" s="18">
        <v>15</v>
      </c>
      <c r="DC20" s="21" t="e">
        <f t="shared" si="8"/>
        <v>#VALUE!</v>
      </c>
      <c r="DD20" s="21" t="e">
        <f t="shared" si="9"/>
        <v>#VALUE!</v>
      </c>
      <c r="DE20" s="16" t="s">
        <v>115</v>
      </c>
      <c r="DF20" s="18" t="s">
        <v>116</v>
      </c>
      <c r="DG20" s="28">
        <v>16</v>
      </c>
    </row>
    <row r="21" spans="2:111" ht="18.75" customHeight="1">
      <c r="B21" s="16" t="s">
        <v>141</v>
      </c>
      <c r="C21" s="18" t="s">
        <v>142</v>
      </c>
      <c r="F21" s="18" t="s">
        <v>194</v>
      </c>
      <c r="G21" s="18" t="s">
        <v>367</v>
      </c>
      <c r="H21" s="18" t="s">
        <v>77</v>
      </c>
      <c r="K21" s="18">
        <v>16</v>
      </c>
      <c r="L21" s="18" t="s">
        <v>366</v>
      </c>
      <c r="M21" s="18" t="s">
        <v>78</v>
      </c>
      <c r="N21" s="18" t="s">
        <v>94</v>
      </c>
      <c r="O21" s="18"/>
      <c r="P21" s="18"/>
      <c r="Q21" s="18"/>
      <c r="R21" s="2"/>
      <c r="T21" s="18" t="s">
        <v>329</v>
      </c>
      <c r="U21" s="18" t="s">
        <v>368</v>
      </c>
      <c r="X21" s="18" t="s">
        <v>141</v>
      </c>
      <c r="Y21" s="18" t="s">
        <v>142</v>
      </c>
      <c r="AB21" s="16" t="s">
        <v>94</v>
      </c>
      <c r="AC21" s="16" t="s">
        <v>88</v>
      </c>
      <c r="AD21" s="16" t="s">
        <v>86</v>
      </c>
      <c r="AE21" s="16" t="s">
        <v>118</v>
      </c>
      <c r="AF21" s="19" t="str">
        <f t="shared" si="0"/>
        <v>e腐食品質の経年劣化Ⅱ</v>
      </c>
      <c r="AG21" s="19" t="s">
        <v>369</v>
      </c>
      <c r="AI21" s="21" t="s">
        <v>370</v>
      </c>
      <c r="AJ21" s="18">
        <v>16</v>
      </c>
      <c r="AK21" s="18" t="s">
        <v>366</v>
      </c>
      <c r="AL21" s="18" t="str">
        <f t="shared" si="1"/>
        <v>支承部の機能障害16</v>
      </c>
      <c r="AM21" s="18" t="s">
        <v>94</v>
      </c>
      <c r="AN21" s="18"/>
      <c r="AO21" s="18"/>
      <c r="AP21" s="17"/>
      <c r="AQ21" s="18">
        <v>17</v>
      </c>
      <c r="AR21" s="18" t="s">
        <v>199</v>
      </c>
      <c r="AS21" s="18" t="s">
        <v>114</v>
      </c>
      <c r="AT21" s="18" t="str">
        <f t="shared" si="2"/>
        <v>防食機能の劣化d</v>
      </c>
      <c r="AU21" s="49" t="s">
        <v>371</v>
      </c>
      <c r="AV21" s="23" t="s">
        <v>197</v>
      </c>
      <c r="AW21" s="18" t="s">
        <v>198</v>
      </c>
      <c r="AX21" s="18" t="s">
        <v>338</v>
      </c>
      <c r="AY21" s="18" t="s">
        <v>76</v>
      </c>
      <c r="AZ21" s="18" t="s">
        <v>372</v>
      </c>
      <c r="BA21" s="18" t="s">
        <v>76</v>
      </c>
      <c r="BB21" s="18" t="s">
        <v>316</v>
      </c>
      <c r="BC21" s="18" t="s">
        <v>140</v>
      </c>
      <c r="BF21" s="16" t="s">
        <v>373</v>
      </c>
      <c r="BG21" s="18" t="s">
        <v>326</v>
      </c>
      <c r="BH21" s="18"/>
      <c r="BN21" s="18" t="s">
        <v>125</v>
      </c>
      <c r="BO21" s="26" t="s">
        <v>214</v>
      </c>
      <c r="BP21" s="17" t="str">
        <f t="shared" si="3"/>
        <v>流山市6</v>
      </c>
      <c r="BQ21" s="18" t="s">
        <v>374</v>
      </c>
      <c r="BR21" s="18" t="s">
        <v>375</v>
      </c>
      <c r="BS21" s="18" t="s">
        <v>76</v>
      </c>
      <c r="BT21" s="18" t="s">
        <v>98</v>
      </c>
      <c r="BU21" s="18"/>
      <c r="BV21" s="18">
        <v>17</v>
      </c>
      <c r="BW21" s="18" t="str">
        <f t="shared" si="10"/>
        <v>⑰</v>
      </c>
      <c r="BX21" s="18" t="s">
        <v>208</v>
      </c>
      <c r="BY21" s="17">
        <v>1700</v>
      </c>
      <c r="BZ21" s="18" t="s">
        <v>97</v>
      </c>
      <c r="CA21" s="18" t="s">
        <v>74</v>
      </c>
      <c r="CB21" s="18" t="s">
        <v>75</v>
      </c>
      <c r="CC21" s="18" t="str">
        <f t="shared" si="4"/>
        <v>C主桁Mg</v>
      </c>
      <c r="CD21" s="18">
        <v>9</v>
      </c>
      <c r="CE21" s="18" t="e">
        <f>IF(COUNTIFS([2]その１１!$CV$10:CV5016,リスト!CC21),"該当","")</f>
        <v>#VALUE!</v>
      </c>
      <c r="CF21" s="18" t="e">
        <f>IF($CE21="","",COUNTIF($CC$5:CC21,CC21))</f>
        <v>#VALUE!</v>
      </c>
      <c r="CG21" s="18" t="e">
        <f t="shared" si="5"/>
        <v>#VALUE!</v>
      </c>
      <c r="CH21" s="18" t="s">
        <v>331</v>
      </c>
      <c r="CI21" s="18" t="s">
        <v>100</v>
      </c>
      <c r="CJ21" s="18" t="s">
        <v>101</v>
      </c>
      <c r="CK21" s="18" t="str">
        <f t="shared" si="6"/>
        <v>C,X橋脚Px</v>
      </c>
      <c r="CL21" s="18">
        <v>12</v>
      </c>
      <c r="CM21" s="18" t="e">
        <f>IF(COUNTIFS([2]その１２!$CU$10:CU5172,リスト!CK21),"該当","")</f>
        <v>#VALUE!</v>
      </c>
      <c r="CN21" s="18" t="e">
        <f>IF($CM21="","",COUNTIF($CK$5:CK21,CK21))</f>
        <v>#VALUE!</v>
      </c>
      <c r="CO21" s="18" t="e">
        <f t="shared" si="7"/>
        <v>#VALUE!</v>
      </c>
      <c r="CQ21" s="18" t="s">
        <v>366</v>
      </c>
      <c r="CR21" s="18">
        <v>16</v>
      </c>
      <c r="DC21" s="21" t="e">
        <f t="shared" si="8"/>
        <v>#VALUE!</v>
      </c>
      <c r="DD21" s="21" t="e">
        <f t="shared" si="9"/>
        <v>#VALUE!</v>
      </c>
      <c r="DE21" s="16" t="s">
        <v>141</v>
      </c>
      <c r="DF21" s="18" t="s">
        <v>142</v>
      </c>
      <c r="DG21" s="28">
        <v>17</v>
      </c>
    </row>
    <row r="22" spans="2:111">
      <c r="B22" s="16" t="s">
        <v>194</v>
      </c>
      <c r="C22" s="18" t="s">
        <v>367</v>
      </c>
      <c r="F22" s="18" t="s">
        <v>216</v>
      </c>
      <c r="G22" s="18" t="s">
        <v>376</v>
      </c>
      <c r="H22" s="18" t="s">
        <v>77</v>
      </c>
      <c r="K22" s="18">
        <v>17</v>
      </c>
      <c r="L22" s="18" t="s">
        <v>208</v>
      </c>
      <c r="M22" s="18" t="s">
        <v>78</v>
      </c>
      <c r="N22" s="18" t="s">
        <v>94</v>
      </c>
      <c r="O22" s="18"/>
      <c r="P22" s="18"/>
      <c r="Q22" s="18"/>
      <c r="R22" s="2"/>
      <c r="T22" s="18" t="s">
        <v>342</v>
      </c>
      <c r="U22" s="18" t="s">
        <v>377</v>
      </c>
      <c r="X22" s="18" t="s">
        <v>194</v>
      </c>
      <c r="Y22" s="18" t="s">
        <v>367</v>
      </c>
      <c r="AB22" s="16" t="s">
        <v>94</v>
      </c>
      <c r="AC22" s="16" t="s">
        <v>88</v>
      </c>
      <c r="AD22" s="16" t="s">
        <v>86</v>
      </c>
      <c r="AE22" s="16" t="s">
        <v>144</v>
      </c>
      <c r="AF22" s="19" t="str">
        <f t="shared" si="0"/>
        <v>e腐食品質の経年劣化Ⅲ</v>
      </c>
      <c r="AG22" s="19" t="s">
        <v>378</v>
      </c>
      <c r="AI22" s="21" t="s">
        <v>379</v>
      </c>
      <c r="AJ22" s="18">
        <v>17</v>
      </c>
      <c r="AK22" s="18" t="s">
        <v>208</v>
      </c>
      <c r="AL22" s="18" t="str">
        <f t="shared" si="1"/>
        <v>その他17</v>
      </c>
      <c r="AM22" s="18" t="s">
        <v>94</v>
      </c>
      <c r="AN22" s="18"/>
      <c r="AO22" s="18"/>
      <c r="AP22" s="17"/>
      <c r="AQ22" s="18">
        <v>18</v>
      </c>
      <c r="AR22" s="18" t="s">
        <v>199</v>
      </c>
      <c r="AS22" s="18" t="s">
        <v>94</v>
      </c>
      <c r="AT22" s="18" t="str">
        <f t="shared" si="2"/>
        <v>防食機能の劣化e</v>
      </c>
      <c r="AU22" s="22" t="s">
        <v>199</v>
      </c>
      <c r="AV22" s="23" t="s">
        <v>380</v>
      </c>
      <c r="AW22" s="18" t="s">
        <v>381</v>
      </c>
      <c r="AX22" s="18" t="s">
        <v>351</v>
      </c>
      <c r="AY22" s="18" t="s">
        <v>76</v>
      </c>
      <c r="AZ22" s="18" t="s">
        <v>382</v>
      </c>
      <c r="BA22" s="18" t="s">
        <v>76</v>
      </c>
      <c r="BB22" s="18" t="s">
        <v>329</v>
      </c>
      <c r="BC22" s="18" t="s">
        <v>140</v>
      </c>
      <c r="BF22" s="16" t="s">
        <v>383</v>
      </c>
      <c r="BG22" s="18" t="s">
        <v>326</v>
      </c>
      <c r="BH22" s="18"/>
      <c r="BN22" s="18" t="s">
        <v>125</v>
      </c>
      <c r="BO22" s="26" t="s">
        <v>150</v>
      </c>
      <c r="BP22" s="17" t="str">
        <f t="shared" si="3"/>
        <v>流山市5</v>
      </c>
      <c r="BQ22" s="18" t="s">
        <v>151</v>
      </c>
      <c r="BR22" s="18" t="s">
        <v>384</v>
      </c>
      <c r="BS22" s="18" t="s">
        <v>76</v>
      </c>
      <c r="BT22" s="18" t="s">
        <v>98</v>
      </c>
      <c r="BU22" s="18"/>
      <c r="BV22" s="18">
        <v>18</v>
      </c>
      <c r="BW22" s="18" t="str">
        <f t="shared" si="10"/>
        <v>⑱</v>
      </c>
      <c r="BX22" s="18" t="s">
        <v>385</v>
      </c>
      <c r="BY22" s="17">
        <v>1800</v>
      </c>
      <c r="BZ22" s="18" t="s">
        <v>97</v>
      </c>
      <c r="CA22" s="18" t="s">
        <v>74</v>
      </c>
      <c r="CB22" s="18" t="s">
        <v>75</v>
      </c>
      <c r="CC22" s="18" t="str">
        <f t="shared" si="4"/>
        <v>C主桁Mg</v>
      </c>
      <c r="CD22" s="18">
        <v>10</v>
      </c>
      <c r="CE22" s="18" t="e">
        <f>IF(COUNTIFS([2]その１１!$CV$10:CV5017,リスト!CC22),"該当","")</f>
        <v>#VALUE!</v>
      </c>
      <c r="CF22" s="18" t="e">
        <f>IF($CE22="","",COUNTIF($CC$5:CC22,CC22))</f>
        <v>#VALUE!</v>
      </c>
      <c r="CG22" s="18" t="e">
        <f t="shared" si="5"/>
        <v>#VALUE!</v>
      </c>
      <c r="CH22" s="18" t="s">
        <v>331</v>
      </c>
      <c r="CI22" s="18" t="s">
        <v>100</v>
      </c>
      <c r="CJ22" s="18" t="s">
        <v>101</v>
      </c>
      <c r="CK22" s="18" t="str">
        <f t="shared" si="6"/>
        <v>C,X橋脚Px</v>
      </c>
      <c r="CL22" s="18">
        <v>17</v>
      </c>
      <c r="CM22" s="18" t="e">
        <f>IF(COUNTIFS([2]その１２!$CU$10:CU5173,リスト!CK22),"該当","")</f>
        <v>#VALUE!</v>
      </c>
      <c r="CN22" s="18" t="e">
        <f>IF($CM22="","",COUNTIF($CK$5:CK22,CK22))</f>
        <v>#VALUE!</v>
      </c>
      <c r="CO22" s="18" t="e">
        <f t="shared" si="7"/>
        <v>#VALUE!</v>
      </c>
      <c r="CQ22" s="18" t="s">
        <v>208</v>
      </c>
      <c r="CR22" s="18">
        <v>17</v>
      </c>
      <c r="DC22" s="21" t="e">
        <f t="shared" si="8"/>
        <v>#VALUE!</v>
      </c>
      <c r="DD22" s="21" t="e">
        <f t="shared" si="9"/>
        <v>#VALUE!</v>
      </c>
      <c r="DE22" s="16" t="s">
        <v>194</v>
      </c>
      <c r="DF22" s="18" t="s">
        <v>367</v>
      </c>
      <c r="DG22" s="28">
        <v>18</v>
      </c>
    </row>
    <row r="23" spans="2:111" ht="18.75" customHeight="1">
      <c r="B23" s="16" t="s">
        <v>216</v>
      </c>
      <c r="C23" s="18" t="s">
        <v>376</v>
      </c>
      <c r="F23" s="18" t="s">
        <v>232</v>
      </c>
      <c r="G23" s="18" t="s">
        <v>386</v>
      </c>
      <c r="H23" s="18" t="s">
        <v>110</v>
      </c>
      <c r="K23" s="18">
        <v>18</v>
      </c>
      <c r="L23" s="18" t="s">
        <v>385</v>
      </c>
      <c r="M23" s="18" t="s">
        <v>78</v>
      </c>
      <c r="N23" s="18" t="s">
        <v>113</v>
      </c>
      <c r="O23" s="18" t="s">
        <v>94</v>
      </c>
      <c r="P23" s="18"/>
      <c r="Q23" s="18"/>
      <c r="R23" s="2"/>
      <c r="T23" s="18" t="s">
        <v>355</v>
      </c>
      <c r="U23" s="18" t="s">
        <v>387</v>
      </c>
      <c r="X23" s="18" t="s">
        <v>216</v>
      </c>
      <c r="Y23" s="18" t="s">
        <v>376</v>
      </c>
      <c r="AB23" s="16" t="s">
        <v>94</v>
      </c>
      <c r="AC23" s="16" t="s">
        <v>88</v>
      </c>
      <c r="AD23" s="16" t="s">
        <v>146</v>
      </c>
      <c r="AE23" s="16"/>
      <c r="AF23" s="19" t="str">
        <f t="shared" si="0"/>
        <v>e腐食異種金属接触腐食</v>
      </c>
      <c r="AG23" s="19" t="s">
        <v>388</v>
      </c>
      <c r="AI23" s="21" t="s">
        <v>389</v>
      </c>
      <c r="AJ23" s="18">
        <v>18</v>
      </c>
      <c r="AK23" s="18" t="s">
        <v>385</v>
      </c>
      <c r="AL23" s="18" t="str">
        <f t="shared" si="1"/>
        <v>定着部の異常18</v>
      </c>
      <c r="AM23" s="18" t="s">
        <v>113</v>
      </c>
      <c r="AN23" s="18" t="s">
        <v>94</v>
      </c>
      <c r="AO23" s="18"/>
      <c r="AP23" s="17"/>
      <c r="AQ23" s="18">
        <v>19</v>
      </c>
      <c r="AR23" s="18" t="s">
        <v>220</v>
      </c>
      <c r="AS23" s="18" t="s">
        <v>78</v>
      </c>
      <c r="AT23" s="18" t="str">
        <f t="shared" si="2"/>
        <v>ひびわれa</v>
      </c>
      <c r="AU23" s="22" t="s">
        <v>220</v>
      </c>
      <c r="AV23" s="23" t="s">
        <v>218</v>
      </c>
      <c r="AW23" s="18" t="s">
        <v>219</v>
      </c>
      <c r="AX23" s="18" t="s">
        <v>361</v>
      </c>
      <c r="AY23" s="18" t="s">
        <v>76</v>
      </c>
      <c r="AZ23" s="18" t="s">
        <v>131</v>
      </c>
      <c r="BA23" s="18" t="s">
        <v>76</v>
      </c>
      <c r="BB23" s="18" t="s">
        <v>342</v>
      </c>
      <c r="BC23" s="18" t="s">
        <v>140</v>
      </c>
      <c r="BF23" s="16" t="s">
        <v>390</v>
      </c>
      <c r="BG23" s="18" t="s">
        <v>326</v>
      </c>
      <c r="BH23" s="18"/>
      <c r="BN23" s="18" t="s">
        <v>125</v>
      </c>
      <c r="BO23" s="26" t="s">
        <v>391</v>
      </c>
      <c r="BP23" s="17" t="str">
        <f t="shared" si="3"/>
        <v>流山市29</v>
      </c>
      <c r="BQ23" s="18" t="s">
        <v>392</v>
      </c>
      <c r="BR23" s="18" t="s">
        <v>393</v>
      </c>
      <c r="BS23" s="18" t="s">
        <v>76</v>
      </c>
      <c r="BT23" s="18" t="s">
        <v>97</v>
      </c>
      <c r="BU23" s="18" t="s">
        <v>98</v>
      </c>
      <c r="BV23" s="18">
        <v>19</v>
      </c>
      <c r="BW23" s="18" t="str">
        <f t="shared" si="10"/>
        <v>⑲</v>
      </c>
      <c r="BX23" s="18" t="s">
        <v>394</v>
      </c>
      <c r="BY23" s="17">
        <v>1900</v>
      </c>
      <c r="BZ23" s="18" t="s">
        <v>97</v>
      </c>
      <c r="CA23" s="18" t="s">
        <v>74</v>
      </c>
      <c r="CB23" s="18" t="s">
        <v>75</v>
      </c>
      <c r="CC23" s="18" t="str">
        <f t="shared" si="4"/>
        <v>C主桁Mg</v>
      </c>
      <c r="CD23" s="18">
        <v>11</v>
      </c>
      <c r="CE23" s="18" t="e">
        <f>IF(COUNTIFS([2]その１１!$CV$10:CV5018,リスト!CC23),"該当","")</f>
        <v>#VALUE!</v>
      </c>
      <c r="CF23" s="18" t="e">
        <f>IF($CE23="","",COUNTIF($CC$5:CC23,CC23))</f>
        <v>#VALUE!</v>
      </c>
      <c r="CG23" s="18" t="e">
        <f t="shared" si="5"/>
        <v>#VALUE!</v>
      </c>
      <c r="CH23" s="18" t="s">
        <v>331</v>
      </c>
      <c r="CI23" s="18" t="s">
        <v>100</v>
      </c>
      <c r="CJ23" s="18" t="s">
        <v>101</v>
      </c>
      <c r="CK23" s="18" t="str">
        <f t="shared" si="6"/>
        <v>C,X橋脚Px</v>
      </c>
      <c r="CL23" s="18">
        <v>18</v>
      </c>
      <c r="CM23" s="18" t="e">
        <f>IF(COUNTIFS([2]その１２!$CU$10:CU5174,リスト!CK23),"該当","")</f>
        <v>#VALUE!</v>
      </c>
      <c r="CN23" s="18" t="e">
        <f>IF($CM23="","",COUNTIF($CK$5:CK23,CK23))</f>
        <v>#VALUE!</v>
      </c>
      <c r="CO23" s="18" t="e">
        <f t="shared" si="7"/>
        <v>#VALUE!</v>
      </c>
      <c r="CQ23" s="18" t="s">
        <v>385</v>
      </c>
      <c r="CR23" s="18">
        <v>18</v>
      </c>
      <c r="DC23" s="21" t="e">
        <f t="shared" si="8"/>
        <v>#VALUE!</v>
      </c>
      <c r="DD23" s="21" t="e">
        <f t="shared" si="9"/>
        <v>#VALUE!</v>
      </c>
      <c r="DE23" s="16" t="s">
        <v>216</v>
      </c>
      <c r="DF23" s="18" t="s">
        <v>376</v>
      </c>
      <c r="DG23" s="28">
        <v>19</v>
      </c>
    </row>
    <row r="24" spans="2:111">
      <c r="B24" s="16" t="s">
        <v>232</v>
      </c>
      <c r="C24" s="18" t="s">
        <v>386</v>
      </c>
      <c r="F24" s="18" t="s">
        <v>395</v>
      </c>
      <c r="G24" s="18" t="s">
        <v>396</v>
      </c>
      <c r="H24" s="18" t="s">
        <v>77</v>
      </c>
      <c r="K24" s="18">
        <v>19</v>
      </c>
      <c r="L24" s="18" t="s">
        <v>394</v>
      </c>
      <c r="M24" s="18" t="s">
        <v>78</v>
      </c>
      <c r="N24" s="18" t="s">
        <v>94</v>
      </c>
      <c r="O24" s="18"/>
      <c r="P24" s="18"/>
      <c r="Q24" s="18"/>
      <c r="R24" s="2"/>
      <c r="T24" s="18" t="s">
        <v>365</v>
      </c>
      <c r="U24" s="18" t="s">
        <v>397</v>
      </c>
      <c r="X24" s="18" t="s">
        <v>232</v>
      </c>
      <c r="Y24" s="18" t="s">
        <v>386</v>
      </c>
      <c r="AB24" s="16" t="s">
        <v>94</v>
      </c>
      <c r="AC24" s="16" t="s">
        <v>88</v>
      </c>
      <c r="AD24" s="16" t="s">
        <v>190</v>
      </c>
      <c r="AE24" s="16" t="s">
        <v>118</v>
      </c>
      <c r="AF24" s="19" t="str">
        <f t="shared" si="0"/>
        <v>e腐食防水・排水工不良Ⅱ</v>
      </c>
      <c r="AG24" s="19" t="s">
        <v>398</v>
      </c>
      <c r="AI24" s="21" t="s">
        <v>399</v>
      </c>
      <c r="AJ24" s="18">
        <v>19</v>
      </c>
      <c r="AK24" s="18" t="s">
        <v>394</v>
      </c>
      <c r="AL24" s="18" t="str">
        <f t="shared" si="1"/>
        <v>変色・劣化19</v>
      </c>
      <c r="AM24" s="18" t="s">
        <v>94</v>
      </c>
      <c r="AN24" s="18"/>
      <c r="AO24" s="18"/>
      <c r="AP24" s="17"/>
      <c r="AQ24" s="18">
        <v>20</v>
      </c>
      <c r="AR24" s="18" t="s">
        <v>220</v>
      </c>
      <c r="AS24" s="18" t="s">
        <v>111</v>
      </c>
      <c r="AT24" s="18" t="str">
        <f t="shared" si="2"/>
        <v>ひびわれb</v>
      </c>
      <c r="AU24" s="22" t="s">
        <v>400</v>
      </c>
      <c r="AV24" s="23" t="s">
        <v>401</v>
      </c>
      <c r="AW24" s="18" t="s">
        <v>402</v>
      </c>
      <c r="AX24" s="18" t="s">
        <v>164</v>
      </c>
      <c r="AY24" s="18" t="s">
        <v>76</v>
      </c>
      <c r="AZ24" s="18" t="s">
        <v>403</v>
      </c>
      <c r="BA24" s="18" t="s">
        <v>76</v>
      </c>
      <c r="BB24" s="18" t="s">
        <v>355</v>
      </c>
      <c r="BC24" s="18" t="s">
        <v>140</v>
      </c>
      <c r="BF24" s="16" t="s">
        <v>404</v>
      </c>
      <c r="BG24" s="18" t="s">
        <v>405</v>
      </c>
      <c r="BH24" s="18"/>
      <c r="BN24" s="18" t="s">
        <v>125</v>
      </c>
      <c r="BO24" s="26" t="s">
        <v>406</v>
      </c>
      <c r="BP24" s="17" t="str">
        <f t="shared" si="3"/>
        <v>流山市47</v>
      </c>
      <c r="BQ24" s="18" t="s">
        <v>407</v>
      </c>
      <c r="BR24" s="18" t="s">
        <v>408</v>
      </c>
      <c r="BS24" s="18" t="s">
        <v>139</v>
      </c>
      <c r="BT24" s="18" t="s">
        <v>97</v>
      </c>
      <c r="BU24" s="18" t="s">
        <v>98</v>
      </c>
      <c r="BV24" s="18">
        <v>20</v>
      </c>
      <c r="BW24" s="18" t="str">
        <f t="shared" si="10"/>
        <v>⑳</v>
      </c>
      <c r="BX24" s="18" t="s">
        <v>409</v>
      </c>
      <c r="BY24" s="17">
        <v>2000</v>
      </c>
      <c r="BZ24" s="18" t="s">
        <v>97</v>
      </c>
      <c r="CA24" s="18" t="s">
        <v>74</v>
      </c>
      <c r="CB24" s="18" t="s">
        <v>75</v>
      </c>
      <c r="CC24" s="18" t="str">
        <f t="shared" si="4"/>
        <v>C主桁Mg</v>
      </c>
      <c r="CD24" s="18">
        <v>12</v>
      </c>
      <c r="CE24" s="18" t="e">
        <f>IF(COUNTIFS([2]その１１!$CV$10:CV5019,リスト!CC24),"該当","")</f>
        <v>#VALUE!</v>
      </c>
      <c r="CF24" s="18" t="e">
        <f>IF($CE24="","",COUNTIF($CC$5:CC24,CC24))</f>
        <v>#VALUE!</v>
      </c>
      <c r="CG24" s="18" t="e">
        <f t="shared" si="5"/>
        <v>#VALUE!</v>
      </c>
      <c r="CH24" s="18" t="s">
        <v>331</v>
      </c>
      <c r="CI24" s="18" t="s">
        <v>100</v>
      </c>
      <c r="CJ24" s="18" t="s">
        <v>101</v>
      </c>
      <c r="CK24" s="18" t="str">
        <f t="shared" si="6"/>
        <v>C,X橋脚Px</v>
      </c>
      <c r="CL24" s="18">
        <v>19</v>
      </c>
      <c r="CM24" s="18" t="e">
        <f>IF(COUNTIFS([2]その１２!$CU$10:CU5175,リスト!CK24),"該当","")</f>
        <v>#VALUE!</v>
      </c>
      <c r="CN24" s="18" t="e">
        <f>IF($CM24="","",COUNTIF($CK$5:CK24,CK24))</f>
        <v>#VALUE!</v>
      </c>
      <c r="CO24" s="18" t="e">
        <f t="shared" si="7"/>
        <v>#VALUE!</v>
      </c>
      <c r="CQ24" s="18" t="s">
        <v>394</v>
      </c>
      <c r="CR24" s="18">
        <v>19</v>
      </c>
      <c r="DC24" s="21" t="e">
        <f t="shared" si="8"/>
        <v>#VALUE!</v>
      </c>
      <c r="DD24" s="21" t="e">
        <f t="shared" si="9"/>
        <v>#VALUE!</v>
      </c>
      <c r="DE24" s="16" t="s">
        <v>232</v>
      </c>
      <c r="DF24" s="18" t="s">
        <v>386</v>
      </c>
      <c r="DG24" s="28">
        <v>20</v>
      </c>
    </row>
    <row r="25" spans="2:111" ht="18.75" customHeight="1">
      <c r="B25" s="16" t="s">
        <v>252</v>
      </c>
      <c r="C25" s="18" t="s">
        <v>410</v>
      </c>
      <c r="F25" s="18" t="s">
        <v>252</v>
      </c>
      <c r="G25" s="18" t="s">
        <v>410</v>
      </c>
      <c r="H25" s="18" t="s">
        <v>77</v>
      </c>
      <c r="K25" s="18">
        <v>20</v>
      </c>
      <c r="L25" s="18" t="s">
        <v>409</v>
      </c>
      <c r="M25" s="18" t="s">
        <v>78</v>
      </c>
      <c r="N25" s="18" t="s">
        <v>94</v>
      </c>
      <c r="O25" s="18"/>
      <c r="P25" s="18"/>
      <c r="Q25" s="18"/>
      <c r="T25" s="18" t="s">
        <v>375</v>
      </c>
      <c r="U25" s="18" t="s">
        <v>209</v>
      </c>
      <c r="X25" s="18" t="s">
        <v>252</v>
      </c>
      <c r="Y25" s="18" t="s">
        <v>410</v>
      </c>
      <c r="AB25" s="16" t="s">
        <v>94</v>
      </c>
      <c r="AC25" s="16" t="s">
        <v>88</v>
      </c>
      <c r="AD25" s="16" t="s">
        <v>190</v>
      </c>
      <c r="AE25" s="16" t="s">
        <v>144</v>
      </c>
      <c r="AF25" s="19" t="str">
        <f t="shared" si="0"/>
        <v>e腐食防水・排水工不良Ⅲ</v>
      </c>
      <c r="AG25" s="19" t="s">
        <v>411</v>
      </c>
      <c r="AI25" s="21" t="s">
        <v>412</v>
      </c>
      <c r="AJ25" s="18">
        <v>20</v>
      </c>
      <c r="AK25" s="18" t="s">
        <v>409</v>
      </c>
      <c r="AL25" s="18" t="str">
        <f t="shared" si="1"/>
        <v>漏水・滞水20</v>
      </c>
      <c r="AM25" s="18" t="s">
        <v>94</v>
      </c>
      <c r="AN25" s="18"/>
      <c r="AO25" s="18"/>
      <c r="AP25" s="17"/>
      <c r="AQ25" s="18">
        <v>21</v>
      </c>
      <c r="AR25" s="18" t="s">
        <v>220</v>
      </c>
      <c r="AS25" s="18" t="s">
        <v>113</v>
      </c>
      <c r="AT25" s="18" t="str">
        <f t="shared" si="2"/>
        <v>ひびわれc</v>
      </c>
      <c r="AU25" s="22" t="s">
        <v>413</v>
      </c>
      <c r="AV25" s="23" t="s">
        <v>414</v>
      </c>
      <c r="AW25" s="18" t="s">
        <v>415</v>
      </c>
      <c r="AX25" s="18" t="s">
        <v>187</v>
      </c>
      <c r="AY25" s="18" t="s">
        <v>76</v>
      </c>
      <c r="AZ25" s="18" t="s">
        <v>395</v>
      </c>
      <c r="BA25" s="18" t="s">
        <v>76</v>
      </c>
      <c r="BB25" s="18" t="s">
        <v>365</v>
      </c>
      <c r="BC25" s="18" t="s">
        <v>140</v>
      </c>
      <c r="BF25" s="16" t="s">
        <v>416</v>
      </c>
      <c r="BG25" s="18" t="s">
        <v>405</v>
      </c>
      <c r="BH25" s="18"/>
      <c r="BN25" s="18" t="s">
        <v>125</v>
      </c>
      <c r="BO25" s="26" t="s">
        <v>417</v>
      </c>
      <c r="BP25" s="17" t="str">
        <f t="shared" si="3"/>
        <v>流山市261</v>
      </c>
      <c r="BQ25" s="18" t="s">
        <v>418</v>
      </c>
      <c r="BR25" s="18" t="s">
        <v>419</v>
      </c>
      <c r="BS25" s="18" t="s">
        <v>76</v>
      </c>
      <c r="BT25" s="18" t="s">
        <v>186</v>
      </c>
      <c r="BU25" s="18" t="s">
        <v>98</v>
      </c>
      <c r="BV25" s="18">
        <v>21</v>
      </c>
      <c r="BW25" s="18" t="str">
        <f>_xlfn.UNICHAR(_xlfn.IFS(_xlfn.UNICODE(BW24)=9331,_xlfn.UNICODE(BW24)+3550,TRUE,_xlfn.UNICODE(BW24)+1))</f>
        <v>㉑</v>
      </c>
      <c r="BX25" s="18" t="s">
        <v>420</v>
      </c>
      <c r="BY25" s="17">
        <v>2100</v>
      </c>
      <c r="BZ25" s="18" t="s">
        <v>97</v>
      </c>
      <c r="CA25" s="18" t="s">
        <v>74</v>
      </c>
      <c r="CB25" s="18" t="s">
        <v>75</v>
      </c>
      <c r="CC25" s="18" t="str">
        <f t="shared" si="4"/>
        <v>C主桁Mg</v>
      </c>
      <c r="CD25" s="18">
        <v>13</v>
      </c>
      <c r="CE25" s="18" t="e">
        <f>IF(COUNTIFS([2]その１１!$CV$10:CV5020,リスト!CC25),"該当","")</f>
        <v>#VALUE!</v>
      </c>
      <c r="CF25" s="18" t="e">
        <f>IF($CE25="","",COUNTIF($CC$5:CC25,CC25))</f>
        <v>#VALUE!</v>
      </c>
      <c r="CG25" s="18" t="e">
        <f t="shared" si="5"/>
        <v>#VALUE!</v>
      </c>
      <c r="CH25" s="18" t="s">
        <v>331</v>
      </c>
      <c r="CI25" s="18" t="s">
        <v>100</v>
      </c>
      <c r="CJ25" s="18" t="s">
        <v>101</v>
      </c>
      <c r="CK25" s="18" t="str">
        <f t="shared" si="6"/>
        <v>C,X橋脚Px</v>
      </c>
      <c r="CL25" s="18">
        <v>20</v>
      </c>
      <c r="CM25" s="18" t="e">
        <f>IF(COUNTIFS([2]その１２!$CU$10:CU5176,リスト!CK25),"該当","")</f>
        <v>#VALUE!</v>
      </c>
      <c r="CN25" s="18" t="e">
        <f>IF($CM25="","",COUNTIF($CK$5:CK25,CK25))</f>
        <v>#VALUE!</v>
      </c>
      <c r="CO25" s="18" t="e">
        <f t="shared" si="7"/>
        <v>#VALUE!</v>
      </c>
      <c r="CQ25" s="18" t="s">
        <v>409</v>
      </c>
      <c r="CR25" s="18">
        <v>20</v>
      </c>
      <c r="DC25" s="21" t="e">
        <f t="shared" si="8"/>
        <v>#VALUE!</v>
      </c>
      <c r="DD25" s="21" t="e">
        <f t="shared" si="9"/>
        <v>#VALUE!</v>
      </c>
      <c r="DE25" s="16" t="s">
        <v>252</v>
      </c>
      <c r="DF25" s="18" t="s">
        <v>410</v>
      </c>
      <c r="DG25" s="28">
        <v>21</v>
      </c>
    </row>
    <row r="26" spans="2:111">
      <c r="B26" s="16" t="s">
        <v>270</v>
      </c>
      <c r="C26" s="18" t="s">
        <v>421</v>
      </c>
      <c r="F26" s="18" t="s">
        <v>270</v>
      </c>
      <c r="G26" s="18" t="s">
        <v>421</v>
      </c>
      <c r="H26" s="18" t="s">
        <v>77</v>
      </c>
      <c r="K26" s="18">
        <v>21</v>
      </c>
      <c r="L26" s="18" t="s">
        <v>420</v>
      </c>
      <c r="M26" s="18" t="s">
        <v>78</v>
      </c>
      <c r="N26" s="18" t="s">
        <v>94</v>
      </c>
      <c r="O26" s="18"/>
      <c r="P26" s="18"/>
      <c r="Q26" s="18"/>
      <c r="T26" s="18" t="s">
        <v>384</v>
      </c>
      <c r="U26" s="18" t="s">
        <v>209</v>
      </c>
      <c r="X26" s="18" t="s">
        <v>270</v>
      </c>
      <c r="Y26" s="18" t="s">
        <v>421</v>
      </c>
      <c r="AB26" s="16" t="s">
        <v>113</v>
      </c>
      <c r="AC26" s="16" t="s">
        <v>128</v>
      </c>
      <c r="AD26" s="16" t="s">
        <v>86</v>
      </c>
      <c r="AE26" s="16"/>
      <c r="AF26" s="19" t="str">
        <f t="shared" si="0"/>
        <v>c亀裂品質の経年劣化</v>
      </c>
      <c r="AG26" s="19" t="s">
        <v>422</v>
      </c>
      <c r="AI26" s="21" t="s">
        <v>423</v>
      </c>
      <c r="AJ26" s="18">
        <v>21</v>
      </c>
      <c r="AK26" s="18" t="s">
        <v>420</v>
      </c>
      <c r="AL26" s="18" t="str">
        <f t="shared" si="1"/>
        <v>異常な音・振動21</v>
      </c>
      <c r="AM26" s="18" t="s">
        <v>94</v>
      </c>
      <c r="AN26" s="18"/>
      <c r="AO26" s="18"/>
      <c r="AP26" s="17"/>
      <c r="AQ26" s="18">
        <v>22</v>
      </c>
      <c r="AR26" s="18" t="s">
        <v>220</v>
      </c>
      <c r="AS26" s="18" t="s">
        <v>114</v>
      </c>
      <c r="AT26" s="18" t="str">
        <f t="shared" si="2"/>
        <v>ひびわれd</v>
      </c>
      <c r="AU26" s="22" t="s">
        <v>400</v>
      </c>
      <c r="AV26" s="23" t="s">
        <v>424</v>
      </c>
      <c r="AW26" s="18" t="s">
        <v>425</v>
      </c>
      <c r="AX26" s="18" t="s">
        <v>372</v>
      </c>
      <c r="AY26" s="18" t="s">
        <v>76</v>
      </c>
      <c r="AZ26" s="18" t="s">
        <v>105</v>
      </c>
      <c r="BA26" s="18" t="s">
        <v>109</v>
      </c>
      <c r="BB26" s="18" t="s">
        <v>375</v>
      </c>
      <c r="BC26" s="18" t="s">
        <v>140</v>
      </c>
      <c r="BF26" s="16" t="s">
        <v>426</v>
      </c>
      <c r="BG26" s="18" t="s">
        <v>405</v>
      </c>
      <c r="BH26" s="18"/>
      <c r="BN26" s="18" t="s">
        <v>125</v>
      </c>
      <c r="BO26" s="26" t="s">
        <v>427</v>
      </c>
      <c r="BP26" s="17" t="str">
        <f t="shared" si="3"/>
        <v>流山市278</v>
      </c>
      <c r="BQ26" s="18" t="s">
        <v>428</v>
      </c>
      <c r="BR26" s="18" t="s">
        <v>429</v>
      </c>
      <c r="BS26" s="18" t="s">
        <v>76</v>
      </c>
      <c r="BT26" s="18" t="s">
        <v>186</v>
      </c>
      <c r="BU26" s="18" t="s">
        <v>98</v>
      </c>
      <c r="BV26" s="18">
        <v>22</v>
      </c>
      <c r="BW26" s="18" t="str">
        <f>_xlfn.UNICHAR(_xlfn.UNICODE(BW25)+1)</f>
        <v>㉒</v>
      </c>
      <c r="BX26" s="18" t="s">
        <v>430</v>
      </c>
      <c r="BY26" s="17">
        <v>2200</v>
      </c>
      <c r="BZ26" s="18" t="s">
        <v>97</v>
      </c>
      <c r="CA26" s="18" t="s">
        <v>74</v>
      </c>
      <c r="CB26" s="18" t="s">
        <v>75</v>
      </c>
      <c r="CC26" s="18" t="str">
        <f t="shared" si="4"/>
        <v>C主桁Mg</v>
      </c>
      <c r="CD26" s="18">
        <v>17</v>
      </c>
      <c r="CE26" s="18" t="e">
        <f>IF(COUNTIFS([2]その１１!$CV$10:CV5021,リスト!CC26),"該当","")</f>
        <v>#VALUE!</v>
      </c>
      <c r="CF26" s="18" t="e">
        <f>IF($CE26="","",COUNTIF($CC$5:CC26,CC26))</f>
        <v>#VALUE!</v>
      </c>
      <c r="CG26" s="18" t="e">
        <f t="shared" si="5"/>
        <v>#VALUE!</v>
      </c>
      <c r="CH26" s="18" t="s">
        <v>331</v>
      </c>
      <c r="CI26" s="18" t="s">
        <v>100</v>
      </c>
      <c r="CJ26" s="18" t="s">
        <v>101</v>
      </c>
      <c r="CK26" s="18" t="str">
        <f t="shared" si="6"/>
        <v>C,X橋脚Px</v>
      </c>
      <c r="CL26" s="18">
        <v>21</v>
      </c>
      <c r="CM26" s="18" t="e">
        <f>IF(COUNTIFS([2]その１２!$CU$10:CU5177,リスト!CK26),"該当","")</f>
        <v>#VALUE!</v>
      </c>
      <c r="CN26" s="18" t="e">
        <f>IF($CM26="","",COUNTIF($CK$5:CK26,CK26))</f>
        <v>#VALUE!</v>
      </c>
      <c r="CO26" s="18" t="e">
        <f t="shared" si="7"/>
        <v>#VALUE!</v>
      </c>
      <c r="CQ26" s="18" t="s">
        <v>420</v>
      </c>
      <c r="CR26" s="18">
        <v>21</v>
      </c>
      <c r="DC26" s="21" t="e">
        <f t="shared" si="8"/>
        <v>#VALUE!</v>
      </c>
      <c r="DD26" s="21" t="e">
        <f t="shared" si="9"/>
        <v>#VALUE!</v>
      </c>
      <c r="DE26" s="16" t="s">
        <v>270</v>
      </c>
      <c r="DF26" s="18" t="s">
        <v>421</v>
      </c>
      <c r="DG26" s="28">
        <v>22</v>
      </c>
    </row>
    <row r="27" spans="2:111" ht="18.75" customHeight="1">
      <c r="B27" s="16" t="s">
        <v>286</v>
      </c>
      <c r="C27" s="18" t="s">
        <v>431</v>
      </c>
      <c r="F27" s="18" t="s">
        <v>286</v>
      </c>
      <c r="G27" s="18" t="s">
        <v>431</v>
      </c>
      <c r="H27" s="18" t="s">
        <v>77</v>
      </c>
      <c r="K27" s="18">
        <v>22</v>
      </c>
      <c r="L27" s="18" t="s">
        <v>430</v>
      </c>
      <c r="M27" s="18" t="s">
        <v>78</v>
      </c>
      <c r="N27" s="18" t="s">
        <v>94</v>
      </c>
      <c r="O27" s="18"/>
      <c r="P27" s="18"/>
      <c r="Q27" s="18"/>
      <c r="T27" s="18" t="s">
        <v>393</v>
      </c>
      <c r="U27" s="18" t="s">
        <v>432</v>
      </c>
      <c r="X27" s="18" t="s">
        <v>286</v>
      </c>
      <c r="Y27" s="18" t="s">
        <v>431</v>
      </c>
      <c r="AB27" s="16" t="s">
        <v>113</v>
      </c>
      <c r="AC27" s="16" t="s">
        <v>128</v>
      </c>
      <c r="AD27" s="16" t="s">
        <v>247</v>
      </c>
      <c r="AE27" s="16"/>
      <c r="AF27" s="19" t="str">
        <f t="shared" si="0"/>
        <v>c亀裂外力</v>
      </c>
      <c r="AG27" s="19" t="s">
        <v>422</v>
      </c>
      <c r="AI27" s="21" t="s">
        <v>433</v>
      </c>
      <c r="AJ27" s="18">
        <v>22</v>
      </c>
      <c r="AK27" s="18" t="s">
        <v>430</v>
      </c>
      <c r="AL27" s="18" t="str">
        <f t="shared" si="1"/>
        <v>異常なたわみ22</v>
      </c>
      <c r="AM27" s="18" t="s">
        <v>94</v>
      </c>
      <c r="AN27" s="18"/>
      <c r="AO27" s="18"/>
      <c r="AP27" s="17"/>
      <c r="AQ27" s="18">
        <v>23</v>
      </c>
      <c r="AR27" s="18" t="s">
        <v>220</v>
      </c>
      <c r="AS27" s="18" t="s">
        <v>94</v>
      </c>
      <c r="AT27" s="18" t="str">
        <f t="shared" si="2"/>
        <v>ひびわれe</v>
      </c>
      <c r="AU27" s="22" t="s">
        <v>413</v>
      </c>
      <c r="AV27" s="23" t="s">
        <v>434</v>
      </c>
      <c r="AW27" s="18" t="s">
        <v>435</v>
      </c>
      <c r="AX27" s="18" t="s">
        <v>382</v>
      </c>
      <c r="AY27" s="18" t="s">
        <v>76</v>
      </c>
      <c r="AZ27" s="18" t="s">
        <v>133</v>
      </c>
      <c r="BA27" s="18" t="s">
        <v>109</v>
      </c>
      <c r="BB27" s="18" t="s">
        <v>384</v>
      </c>
      <c r="BC27" s="18" t="s">
        <v>140</v>
      </c>
      <c r="BF27" s="16" t="s">
        <v>436</v>
      </c>
      <c r="BG27" s="18" t="s">
        <v>405</v>
      </c>
      <c r="BH27" s="18"/>
      <c r="BN27" s="18" t="s">
        <v>125</v>
      </c>
      <c r="BO27" s="26" t="s">
        <v>437</v>
      </c>
      <c r="BP27" s="17" t="str">
        <f t="shared" si="3"/>
        <v>流山市279</v>
      </c>
      <c r="BQ27" s="18" t="s">
        <v>438</v>
      </c>
      <c r="BR27" s="18" t="s">
        <v>439</v>
      </c>
      <c r="BS27" s="18" t="s">
        <v>76</v>
      </c>
      <c r="BT27" s="18" t="s">
        <v>98</v>
      </c>
      <c r="BU27" s="18"/>
      <c r="BV27" s="18">
        <v>23</v>
      </c>
      <c r="BW27" s="18" t="str">
        <f>_xlfn.UNICHAR(_xlfn.UNICODE(BW26)+1)</f>
        <v>㉓</v>
      </c>
      <c r="BX27" s="18" t="s">
        <v>440</v>
      </c>
      <c r="BY27" s="17">
        <v>2300</v>
      </c>
      <c r="BZ27" s="18" t="s">
        <v>97</v>
      </c>
      <c r="CA27" s="18" t="s">
        <v>74</v>
      </c>
      <c r="CB27" s="18" t="s">
        <v>75</v>
      </c>
      <c r="CC27" s="18" t="str">
        <f t="shared" si="4"/>
        <v>C主桁Mg</v>
      </c>
      <c r="CD27" s="18">
        <v>18</v>
      </c>
      <c r="CE27" s="18" t="e">
        <f>IF(COUNTIFS([2]その１１!$CV$10:CV5022,リスト!CC27),"該当","")</f>
        <v>#VALUE!</v>
      </c>
      <c r="CF27" s="18" t="e">
        <f>IF($CE27="","",COUNTIF($CC$5:CC27,CC27))</f>
        <v>#VALUE!</v>
      </c>
      <c r="CG27" s="18" t="e">
        <f t="shared" si="5"/>
        <v>#VALUE!</v>
      </c>
      <c r="CH27" s="18" t="s">
        <v>331</v>
      </c>
      <c r="CI27" s="18" t="s">
        <v>100</v>
      </c>
      <c r="CJ27" s="18" t="s">
        <v>101</v>
      </c>
      <c r="CK27" s="18" t="str">
        <f t="shared" si="6"/>
        <v>C,X橋脚Px</v>
      </c>
      <c r="CL27" s="18">
        <v>22</v>
      </c>
      <c r="CM27" s="18" t="e">
        <f>IF(COUNTIFS([2]その１２!$CU$10:CU5178,リスト!CK27),"該当","")</f>
        <v>#VALUE!</v>
      </c>
      <c r="CN27" s="18" t="e">
        <f>IF($CM27="","",COUNTIF($CK$5:CK27,CK27))</f>
        <v>#VALUE!</v>
      </c>
      <c r="CO27" s="18" t="e">
        <f t="shared" si="7"/>
        <v>#VALUE!</v>
      </c>
      <c r="CQ27" s="18" t="s">
        <v>430</v>
      </c>
      <c r="CR27" s="18">
        <v>22</v>
      </c>
      <c r="DC27" s="21" t="e">
        <f t="shared" si="8"/>
        <v>#VALUE!</v>
      </c>
      <c r="DD27" s="21" t="e">
        <f t="shared" si="9"/>
        <v>#VALUE!</v>
      </c>
      <c r="DE27" s="16" t="s">
        <v>286</v>
      </c>
      <c r="DF27" s="18" t="s">
        <v>431</v>
      </c>
      <c r="DG27" s="28">
        <v>23</v>
      </c>
    </row>
    <row r="28" spans="2:111">
      <c r="B28" s="16" t="s">
        <v>300</v>
      </c>
      <c r="C28" s="18" t="s">
        <v>441</v>
      </c>
      <c r="F28" s="18" t="s">
        <v>300</v>
      </c>
      <c r="G28" s="18" t="s">
        <v>441</v>
      </c>
      <c r="H28" s="18" t="s">
        <v>77</v>
      </c>
      <c r="K28" s="18">
        <v>23</v>
      </c>
      <c r="L28" s="18" t="s">
        <v>440</v>
      </c>
      <c r="M28" s="18" t="s">
        <v>78</v>
      </c>
      <c r="N28" s="18" t="s">
        <v>113</v>
      </c>
      <c r="O28" s="18" t="s">
        <v>94</v>
      </c>
      <c r="P28" s="18"/>
      <c r="Q28" s="18"/>
      <c r="T28" s="18" t="s">
        <v>408</v>
      </c>
      <c r="U28" s="18" t="s">
        <v>442</v>
      </c>
      <c r="X28" s="18" t="s">
        <v>300</v>
      </c>
      <c r="Y28" s="18" t="s">
        <v>441</v>
      </c>
      <c r="AB28" s="16" t="s">
        <v>94</v>
      </c>
      <c r="AC28" s="16" t="s">
        <v>128</v>
      </c>
      <c r="AD28" s="16" t="s">
        <v>86</v>
      </c>
      <c r="AE28" s="16"/>
      <c r="AF28" s="19" t="str">
        <f t="shared" si="0"/>
        <v>e亀裂品質の経年劣化</v>
      </c>
      <c r="AG28" s="19" t="s">
        <v>443</v>
      </c>
      <c r="AI28" s="21" t="s">
        <v>444</v>
      </c>
      <c r="AJ28" s="18">
        <v>23</v>
      </c>
      <c r="AK28" s="18" t="s">
        <v>440</v>
      </c>
      <c r="AL28" s="18" t="str">
        <f t="shared" si="1"/>
        <v>変形・欠損23</v>
      </c>
      <c r="AM28" s="18" t="s">
        <v>113</v>
      </c>
      <c r="AN28" s="18" t="s">
        <v>94</v>
      </c>
      <c r="AO28" s="18"/>
      <c r="AP28" s="17"/>
      <c r="AQ28" s="18">
        <v>24</v>
      </c>
      <c r="AR28" s="18" t="s">
        <v>238</v>
      </c>
      <c r="AS28" s="18" t="s">
        <v>78</v>
      </c>
      <c r="AT28" s="18" t="str">
        <f t="shared" si="2"/>
        <v>剥離・鉄筋露出a</v>
      </c>
      <c r="AU28" s="22" t="s">
        <v>445</v>
      </c>
      <c r="AV28" s="23" t="s">
        <v>446</v>
      </c>
      <c r="AW28" s="18" t="s">
        <v>447</v>
      </c>
      <c r="AX28" s="18" t="s">
        <v>131</v>
      </c>
      <c r="AY28" s="18" t="s">
        <v>76</v>
      </c>
      <c r="AZ28" s="18" t="s">
        <v>154</v>
      </c>
      <c r="BA28" s="18" t="s">
        <v>109</v>
      </c>
      <c r="BB28" s="18" t="s">
        <v>393</v>
      </c>
      <c r="BC28" s="18" t="s">
        <v>140</v>
      </c>
      <c r="BF28" s="16" t="s">
        <v>448</v>
      </c>
      <c r="BG28" s="18" t="s">
        <v>449</v>
      </c>
      <c r="BH28" s="18"/>
      <c r="BN28" s="18" t="s">
        <v>125</v>
      </c>
      <c r="BO28" s="26" t="s">
        <v>450</v>
      </c>
      <c r="BP28" s="17" t="str">
        <f t="shared" si="3"/>
        <v>流山市280</v>
      </c>
      <c r="BQ28" s="18" t="s">
        <v>451</v>
      </c>
      <c r="BR28" s="18" t="s">
        <v>452</v>
      </c>
      <c r="BS28" s="18" t="s">
        <v>76</v>
      </c>
      <c r="BT28" s="18" t="s">
        <v>98</v>
      </c>
      <c r="BU28" s="18"/>
      <c r="BV28" s="18">
        <v>24</v>
      </c>
      <c r="BW28" s="18" t="str">
        <f>_xlfn.UNICHAR(_xlfn.UNICODE(BW27)+1)</f>
        <v>㉔</v>
      </c>
      <c r="BX28" s="18" t="s">
        <v>453</v>
      </c>
      <c r="BY28" s="17">
        <v>2400</v>
      </c>
      <c r="BZ28" s="18" t="s">
        <v>97</v>
      </c>
      <c r="CA28" s="18" t="s">
        <v>74</v>
      </c>
      <c r="CB28" s="18" t="s">
        <v>75</v>
      </c>
      <c r="CC28" s="18" t="str">
        <f t="shared" si="4"/>
        <v>C主桁Mg</v>
      </c>
      <c r="CD28" s="18">
        <v>19</v>
      </c>
      <c r="CE28" s="18" t="e">
        <f>IF(COUNTIFS([2]その１１!$CV$10:CV5023,リスト!CC28),"該当","")</f>
        <v>#VALUE!</v>
      </c>
      <c r="CF28" s="18" t="e">
        <f>IF($CE28="","",COUNTIF($CC$5:CC28,CC28))</f>
        <v>#VALUE!</v>
      </c>
      <c r="CG28" s="18" t="e">
        <f t="shared" si="5"/>
        <v>#VALUE!</v>
      </c>
      <c r="CH28" s="18" t="s">
        <v>331</v>
      </c>
      <c r="CI28" s="18" t="s">
        <v>100</v>
      </c>
      <c r="CJ28" s="18" t="s">
        <v>101</v>
      </c>
      <c r="CK28" s="18" t="str">
        <f t="shared" si="6"/>
        <v>C,X橋脚Px</v>
      </c>
      <c r="CL28" s="18">
        <v>23</v>
      </c>
      <c r="CM28" s="18" t="e">
        <f>IF(COUNTIFS([2]その１２!$CU$10:CU5179,リスト!CK28),"該当","")</f>
        <v>#VALUE!</v>
      </c>
      <c r="CN28" s="18" t="e">
        <f>IF($CM28="","",COUNTIF($CK$5:CK28,CK28))</f>
        <v>#VALUE!</v>
      </c>
      <c r="CO28" s="18" t="e">
        <f t="shared" si="7"/>
        <v>#VALUE!</v>
      </c>
      <c r="CQ28" s="18" t="s">
        <v>440</v>
      </c>
      <c r="CR28" s="18">
        <v>23</v>
      </c>
      <c r="DC28" s="21" t="e">
        <f t="shared" si="8"/>
        <v>#VALUE!</v>
      </c>
      <c r="DD28" s="21" t="e">
        <f t="shared" si="9"/>
        <v>#VALUE!</v>
      </c>
      <c r="DE28" s="16" t="s">
        <v>300</v>
      </c>
      <c r="DF28" s="18" t="s">
        <v>441</v>
      </c>
      <c r="DG28" s="28">
        <v>24</v>
      </c>
    </row>
    <row r="29" spans="2:111" ht="18.75" customHeight="1">
      <c r="B29" s="16" t="s">
        <v>312</v>
      </c>
      <c r="C29" s="18" t="s">
        <v>454</v>
      </c>
      <c r="F29" s="18" t="s">
        <v>312</v>
      </c>
      <c r="G29" s="18" t="s">
        <v>454</v>
      </c>
      <c r="H29" s="37" t="s">
        <v>161</v>
      </c>
      <c r="K29" s="18">
        <v>24</v>
      </c>
      <c r="L29" s="18" t="s">
        <v>453</v>
      </c>
      <c r="M29" s="18" t="s">
        <v>78</v>
      </c>
      <c r="N29" s="18" t="s">
        <v>94</v>
      </c>
      <c r="O29" s="18"/>
      <c r="P29" s="18"/>
      <c r="Q29" s="18"/>
      <c r="T29" s="18" t="s">
        <v>419</v>
      </c>
      <c r="U29" s="18" t="s">
        <v>455</v>
      </c>
      <c r="X29" s="18" t="s">
        <v>312</v>
      </c>
      <c r="Y29" s="18" t="s">
        <v>454</v>
      </c>
      <c r="AB29" s="16" t="s">
        <v>94</v>
      </c>
      <c r="AC29" s="16" t="s">
        <v>128</v>
      </c>
      <c r="AD29" s="16" t="s">
        <v>247</v>
      </c>
      <c r="AE29" s="16"/>
      <c r="AF29" s="19" t="str">
        <f t="shared" si="0"/>
        <v>e亀裂外力</v>
      </c>
      <c r="AG29" s="19" t="s">
        <v>443</v>
      </c>
      <c r="AI29" s="21" t="s">
        <v>456</v>
      </c>
      <c r="AJ29" s="18">
        <v>24</v>
      </c>
      <c r="AK29" s="18" t="s">
        <v>453</v>
      </c>
      <c r="AL29" s="18" t="str">
        <f t="shared" si="1"/>
        <v>土砂詰まり24</v>
      </c>
      <c r="AM29" s="18" t="s">
        <v>94</v>
      </c>
      <c r="AN29" s="18"/>
      <c r="AO29" s="18"/>
      <c r="AP29" s="17"/>
      <c r="AQ29" s="18">
        <v>25</v>
      </c>
      <c r="AR29" s="18" t="s">
        <v>238</v>
      </c>
      <c r="AS29" s="18" t="s">
        <v>113</v>
      </c>
      <c r="AT29" s="18" t="str">
        <f t="shared" si="2"/>
        <v>剥離・鉄筋露出c</v>
      </c>
      <c r="AU29" s="22" t="s">
        <v>457</v>
      </c>
      <c r="AV29" s="23" t="s">
        <v>458</v>
      </c>
      <c r="AW29" s="18" t="s">
        <v>459</v>
      </c>
      <c r="AX29" s="18" t="s">
        <v>403</v>
      </c>
      <c r="AY29" s="18" t="s">
        <v>76</v>
      </c>
      <c r="AZ29" s="18" t="s">
        <v>178</v>
      </c>
      <c r="BA29" s="18" t="s">
        <v>139</v>
      </c>
      <c r="BB29" s="18" t="s">
        <v>408</v>
      </c>
      <c r="BC29" s="18" t="s">
        <v>140</v>
      </c>
      <c r="BF29" s="16" t="s">
        <v>460</v>
      </c>
      <c r="BG29" s="18" t="s">
        <v>449</v>
      </c>
      <c r="BH29" s="18" t="s">
        <v>461</v>
      </c>
      <c r="BN29" s="18" t="s">
        <v>149</v>
      </c>
      <c r="BO29" s="26" t="s">
        <v>214</v>
      </c>
      <c r="BP29" s="17" t="str">
        <f t="shared" si="3"/>
        <v>松戸市6</v>
      </c>
      <c r="BQ29" s="18" t="s">
        <v>374</v>
      </c>
      <c r="BR29" s="18" t="s">
        <v>462</v>
      </c>
      <c r="BS29" s="18" t="s">
        <v>76</v>
      </c>
      <c r="BT29" s="18" t="s">
        <v>186</v>
      </c>
      <c r="BU29" s="18" t="s">
        <v>98</v>
      </c>
      <c r="BV29" s="18">
        <v>25</v>
      </c>
      <c r="BW29" s="18" t="str">
        <f>_xlfn.UNICHAR(_xlfn.UNICODE(BW28)+1)</f>
        <v>㉕</v>
      </c>
      <c r="BX29" s="18" t="s">
        <v>463</v>
      </c>
      <c r="BY29" s="17">
        <v>2500</v>
      </c>
      <c r="BZ29" s="18" t="s">
        <v>97</v>
      </c>
      <c r="CA29" s="18" t="s">
        <v>74</v>
      </c>
      <c r="CB29" s="18" t="s">
        <v>75</v>
      </c>
      <c r="CC29" s="18" t="str">
        <f t="shared" si="4"/>
        <v>C主桁Mg</v>
      </c>
      <c r="CD29" s="18">
        <v>20</v>
      </c>
      <c r="CE29" s="18" t="e">
        <f>IF(COUNTIFS([2]その１１!$CV$10:CV5024,リスト!CC29),"該当","")</f>
        <v>#VALUE!</v>
      </c>
      <c r="CF29" s="18" t="e">
        <f>IF($CE29="","",COUNTIF($CC$5:CC29,CC29))</f>
        <v>#VALUE!</v>
      </c>
      <c r="CG29" s="18" t="e">
        <f t="shared" si="5"/>
        <v>#VALUE!</v>
      </c>
      <c r="CH29" s="18" t="s">
        <v>97</v>
      </c>
      <c r="CI29" s="18" t="s">
        <v>243</v>
      </c>
      <c r="CJ29" s="18" t="s">
        <v>244</v>
      </c>
      <c r="CK29" s="18" t="str">
        <f t="shared" si="6"/>
        <v>C橋台Ax</v>
      </c>
      <c r="CL29" s="18">
        <v>6</v>
      </c>
      <c r="CM29" s="18" t="e">
        <f>IF(COUNTIFS([2]その１２!$CU$10:CU5180,リスト!CK29),"該当","")</f>
        <v>#VALUE!</v>
      </c>
      <c r="CN29" s="18" t="e">
        <f>IF($CM29="","",COUNTIF($CK$5:CK29,CK29))</f>
        <v>#VALUE!</v>
      </c>
      <c r="CO29" s="18" t="e">
        <f t="shared" si="7"/>
        <v>#VALUE!</v>
      </c>
      <c r="CQ29" s="18" t="s">
        <v>453</v>
      </c>
      <c r="CR29" s="18">
        <v>24</v>
      </c>
      <c r="DC29" s="21" t="e">
        <f t="shared" si="8"/>
        <v>#VALUE!</v>
      </c>
      <c r="DD29" s="21" t="e">
        <f t="shared" si="9"/>
        <v>#VALUE!</v>
      </c>
      <c r="DE29" s="16" t="s">
        <v>312</v>
      </c>
      <c r="DF29" s="18" t="s">
        <v>454</v>
      </c>
      <c r="DG29" s="28">
        <v>25</v>
      </c>
    </row>
    <row r="30" spans="2:111">
      <c r="B30" s="16" t="s">
        <v>324</v>
      </c>
      <c r="C30" s="18" t="s">
        <v>464</v>
      </c>
      <c r="F30" s="18" t="s">
        <v>324</v>
      </c>
      <c r="G30" s="18" t="s">
        <v>464</v>
      </c>
      <c r="H30" s="18" t="s">
        <v>77</v>
      </c>
      <c r="K30" s="18">
        <v>25</v>
      </c>
      <c r="L30" s="18" t="s">
        <v>463</v>
      </c>
      <c r="M30" s="18" t="s">
        <v>78</v>
      </c>
      <c r="N30" s="18" t="s">
        <v>94</v>
      </c>
      <c r="O30" s="18"/>
      <c r="P30" s="18"/>
      <c r="Q30" s="18"/>
      <c r="T30" s="18" t="s">
        <v>429</v>
      </c>
      <c r="U30" s="18" t="s">
        <v>465</v>
      </c>
      <c r="X30" s="18" t="s">
        <v>324</v>
      </c>
      <c r="Y30" s="18" t="s">
        <v>464</v>
      </c>
      <c r="AB30" s="16" t="s">
        <v>113</v>
      </c>
      <c r="AC30" s="16" t="s">
        <v>152</v>
      </c>
      <c r="AD30" s="16" t="s">
        <v>247</v>
      </c>
      <c r="AE30" s="16" t="s">
        <v>118</v>
      </c>
      <c r="AF30" s="19" t="str">
        <f t="shared" si="0"/>
        <v>cゆるみ・脱落外力Ⅱ</v>
      </c>
      <c r="AG30" s="19" t="s">
        <v>466</v>
      </c>
      <c r="AI30" s="21" t="s">
        <v>467</v>
      </c>
      <c r="AJ30" s="18">
        <v>25</v>
      </c>
      <c r="AK30" s="18" t="s">
        <v>463</v>
      </c>
      <c r="AL30" s="18" t="str">
        <f t="shared" si="1"/>
        <v>沈下・移動・傾斜25</v>
      </c>
      <c r="AM30" s="18" t="s">
        <v>94</v>
      </c>
      <c r="AN30" s="18"/>
      <c r="AO30" s="18"/>
      <c r="AP30" s="17"/>
      <c r="AQ30" s="18">
        <v>26</v>
      </c>
      <c r="AR30" s="18" t="s">
        <v>238</v>
      </c>
      <c r="AS30" s="18" t="s">
        <v>114</v>
      </c>
      <c r="AT30" s="18" t="str">
        <f t="shared" si="2"/>
        <v>剥離・鉄筋露出d</v>
      </c>
      <c r="AU30" s="22" t="s">
        <v>238</v>
      </c>
      <c r="AV30" s="23" t="s">
        <v>236</v>
      </c>
      <c r="AW30" s="18" t="s">
        <v>237</v>
      </c>
      <c r="AX30" s="18" t="s">
        <v>395</v>
      </c>
      <c r="AY30" s="18" t="s">
        <v>76</v>
      </c>
      <c r="AZ30" s="18" t="s">
        <v>201</v>
      </c>
      <c r="BA30" s="18" t="s">
        <v>139</v>
      </c>
      <c r="BB30" s="18" t="s">
        <v>419</v>
      </c>
      <c r="BC30" s="18" t="s">
        <v>163</v>
      </c>
      <c r="BF30" s="16" t="s">
        <v>468</v>
      </c>
      <c r="BG30" s="18" t="s">
        <v>449</v>
      </c>
      <c r="BH30" s="18"/>
      <c r="BN30" s="18" t="s">
        <v>149</v>
      </c>
      <c r="BO30" s="26" t="s">
        <v>469</v>
      </c>
      <c r="BP30" s="17" t="str">
        <f t="shared" si="3"/>
        <v>松戸市298</v>
      </c>
      <c r="BQ30" s="18" t="s">
        <v>470</v>
      </c>
      <c r="BR30" s="18" t="s">
        <v>471</v>
      </c>
      <c r="BS30" s="18" t="s">
        <v>97</v>
      </c>
      <c r="BT30" s="18" t="s">
        <v>98</v>
      </c>
      <c r="BU30" s="18"/>
      <c r="BV30" s="39">
        <v>26</v>
      </c>
      <c r="BW30" s="39" t="str">
        <f>_xlfn.UNICHAR(_xlfn.UNICODE(BW29)+1)</f>
        <v>㉖</v>
      </c>
      <c r="BX30" s="35" t="s">
        <v>472</v>
      </c>
      <c r="BY30" s="17">
        <v>2600</v>
      </c>
      <c r="BZ30" s="18" t="s">
        <v>97</v>
      </c>
      <c r="CA30" s="18" t="s">
        <v>74</v>
      </c>
      <c r="CB30" s="18" t="s">
        <v>75</v>
      </c>
      <c r="CC30" s="18" t="str">
        <f t="shared" si="4"/>
        <v>C主桁Mg</v>
      </c>
      <c r="CD30" s="18">
        <v>21</v>
      </c>
      <c r="CE30" s="18" t="e">
        <f>IF(COUNTIFS([2]その１１!$CV$10:CV5025,リスト!CC30),"該当","")</f>
        <v>#VALUE!</v>
      </c>
      <c r="CF30" s="18" t="e">
        <f>IF($CE30="","",COUNTIF($CC$5:CC30,CC30))</f>
        <v>#VALUE!</v>
      </c>
      <c r="CG30" s="18" t="e">
        <f t="shared" si="5"/>
        <v>#VALUE!</v>
      </c>
      <c r="CH30" s="18" t="s">
        <v>97</v>
      </c>
      <c r="CI30" s="18" t="s">
        <v>243</v>
      </c>
      <c r="CJ30" s="18" t="s">
        <v>244</v>
      </c>
      <c r="CK30" s="18" t="str">
        <f t="shared" si="6"/>
        <v>C橋台Ax</v>
      </c>
      <c r="CL30" s="18">
        <v>7</v>
      </c>
      <c r="CM30" s="18" t="e">
        <f>IF(COUNTIFS([2]その１２!$CU$10:CU5181,リスト!CK30),"該当","")</f>
        <v>#VALUE!</v>
      </c>
      <c r="CN30" s="18" t="e">
        <f>IF($CM30="","",COUNTIF($CK$5:CK30,CK30))</f>
        <v>#VALUE!</v>
      </c>
      <c r="CO30" s="18" t="e">
        <f t="shared" si="7"/>
        <v>#VALUE!</v>
      </c>
      <c r="CQ30" s="18" t="s">
        <v>463</v>
      </c>
      <c r="CR30" s="18">
        <v>25</v>
      </c>
      <c r="DC30" s="21" t="e">
        <f t="shared" si="8"/>
        <v>#VALUE!</v>
      </c>
      <c r="DD30" s="21" t="e">
        <f t="shared" si="9"/>
        <v>#VALUE!</v>
      </c>
      <c r="DE30" s="16" t="s">
        <v>324</v>
      </c>
      <c r="DF30" s="18" t="s">
        <v>464</v>
      </c>
      <c r="DG30" s="28">
        <v>26</v>
      </c>
    </row>
    <row r="31" spans="2:111" ht="18.75" customHeight="1">
      <c r="B31" s="16" t="s">
        <v>338</v>
      </c>
      <c r="C31" s="18" t="s">
        <v>473</v>
      </c>
      <c r="F31" s="18" t="s">
        <v>338</v>
      </c>
      <c r="G31" s="18" t="s">
        <v>473</v>
      </c>
      <c r="H31" s="18" t="s">
        <v>77</v>
      </c>
      <c r="K31" s="35">
        <v>26</v>
      </c>
      <c r="L31" s="35" t="s">
        <v>472</v>
      </c>
      <c r="M31" s="35" t="s">
        <v>78</v>
      </c>
      <c r="N31" s="35" t="s">
        <v>113</v>
      </c>
      <c r="O31" s="35" t="s">
        <v>94</v>
      </c>
      <c r="P31" s="35"/>
      <c r="Q31" s="35"/>
      <c r="T31" s="18" t="s">
        <v>439</v>
      </c>
      <c r="U31" s="18" t="s">
        <v>474</v>
      </c>
      <c r="X31" s="18" t="s">
        <v>338</v>
      </c>
      <c r="Y31" s="18" t="s">
        <v>473</v>
      </c>
      <c r="AB31" s="16" t="s">
        <v>113</v>
      </c>
      <c r="AC31" s="16" t="s">
        <v>152</v>
      </c>
      <c r="AD31" s="16" t="s">
        <v>86</v>
      </c>
      <c r="AE31" s="16" t="s">
        <v>118</v>
      </c>
      <c r="AF31" s="19" t="str">
        <f t="shared" si="0"/>
        <v>cゆるみ・脱落品質の経年劣化Ⅱ</v>
      </c>
      <c r="AG31" s="19" t="s">
        <v>475</v>
      </c>
      <c r="AI31" s="21" t="s">
        <v>476</v>
      </c>
      <c r="AJ31" s="39">
        <v>26</v>
      </c>
      <c r="AK31" s="39" t="s">
        <v>472</v>
      </c>
      <c r="AL31" s="39" t="str">
        <f t="shared" si="1"/>
        <v>洗掘26</v>
      </c>
      <c r="AM31" s="39" t="s">
        <v>113</v>
      </c>
      <c r="AN31" s="39" t="s">
        <v>94</v>
      </c>
      <c r="AO31" s="39"/>
      <c r="AP31" s="43"/>
      <c r="AQ31" s="18">
        <v>27</v>
      </c>
      <c r="AR31" s="18" t="s">
        <v>238</v>
      </c>
      <c r="AS31" s="18" t="s">
        <v>94</v>
      </c>
      <c r="AT31" s="18" t="str">
        <f t="shared" si="2"/>
        <v>剥離・鉄筋露出e</v>
      </c>
      <c r="AU31" s="22" t="s">
        <v>477</v>
      </c>
      <c r="AV31" s="23" t="s">
        <v>478</v>
      </c>
      <c r="AW31" s="18" t="s">
        <v>479</v>
      </c>
      <c r="AX31" s="18" t="s">
        <v>208</v>
      </c>
      <c r="AY31" s="18" t="s">
        <v>76</v>
      </c>
      <c r="AZ31" s="18" t="s">
        <v>222</v>
      </c>
      <c r="BA31" s="18" t="s">
        <v>139</v>
      </c>
      <c r="BB31" s="18" t="s">
        <v>429</v>
      </c>
      <c r="BC31" s="18" t="s">
        <v>163</v>
      </c>
      <c r="BF31" s="16" t="s">
        <v>480</v>
      </c>
      <c r="BG31" s="18" t="s">
        <v>481</v>
      </c>
      <c r="BH31" s="18"/>
      <c r="BN31" s="18" t="s">
        <v>149</v>
      </c>
      <c r="BO31" s="26" t="s">
        <v>482</v>
      </c>
      <c r="BP31" s="17" t="str">
        <f t="shared" si="3"/>
        <v>松戸市464</v>
      </c>
      <c r="BQ31" s="18" t="s">
        <v>483</v>
      </c>
      <c r="BR31" s="41" t="s">
        <v>484</v>
      </c>
      <c r="BS31" s="18" t="s">
        <v>76</v>
      </c>
      <c r="BT31" s="18" t="s">
        <v>97</v>
      </c>
      <c r="BU31" s="18" t="s">
        <v>98</v>
      </c>
      <c r="BX31" s="18" t="s">
        <v>485</v>
      </c>
      <c r="BY31" s="17">
        <v>1701</v>
      </c>
      <c r="BZ31" s="18" t="s">
        <v>97</v>
      </c>
      <c r="CA31" s="18" t="s">
        <v>74</v>
      </c>
      <c r="CB31" s="18" t="s">
        <v>75</v>
      </c>
      <c r="CC31" s="18" t="str">
        <f t="shared" si="4"/>
        <v>C主桁Mg</v>
      </c>
      <c r="CD31" s="18">
        <v>22</v>
      </c>
      <c r="CE31" s="18" t="e">
        <f>IF(COUNTIFS([2]その１１!$CV$10:CV5026,リスト!CC31),"該当","")</f>
        <v>#VALUE!</v>
      </c>
      <c r="CF31" s="18" t="e">
        <f>IF($CE31="","",COUNTIF($CC$5:CC31,CC31))</f>
        <v>#VALUE!</v>
      </c>
      <c r="CG31" s="18" t="e">
        <f t="shared" si="5"/>
        <v>#VALUE!</v>
      </c>
      <c r="CH31" s="18" t="s">
        <v>97</v>
      </c>
      <c r="CI31" s="18" t="s">
        <v>243</v>
      </c>
      <c r="CJ31" s="18" t="s">
        <v>244</v>
      </c>
      <c r="CK31" s="18" t="str">
        <f t="shared" si="6"/>
        <v>C橋台Ax</v>
      </c>
      <c r="CL31" s="18">
        <v>8</v>
      </c>
      <c r="CM31" s="18" t="e">
        <f>IF(COUNTIFS([2]その１２!$CU$10:CU5182,リスト!CK31),"該当","")</f>
        <v>#VALUE!</v>
      </c>
      <c r="CN31" s="18" t="e">
        <f>IF($CM31="","",COUNTIF($CK$5:CK31,CK31))</f>
        <v>#VALUE!</v>
      </c>
      <c r="CO31" s="18" t="e">
        <f t="shared" si="7"/>
        <v>#VALUE!</v>
      </c>
      <c r="CQ31" s="39" t="s">
        <v>472</v>
      </c>
      <c r="CR31" s="39">
        <v>26</v>
      </c>
      <c r="DC31" s="21" t="e">
        <f t="shared" si="8"/>
        <v>#VALUE!</v>
      </c>
      <c r="DD31" s="21" t="e">
        <f t="shared" si="9"/>
        <v>#VALUE!</v>
      </c>
      <c r="DE31" s="16" t="s">
        <v>338</v>
      </c>
      <c r="DF31" s="18" t="s">
        <v>473</v>
      </c>
      <c r="DG31" s="28">
        <v>27</v>
      </c>
    </row>
    <row r="32" spans="2:111">
      <c r="B32" s="16" t="s">
        <v>351</v>
      </c>
      <c r="C32" s="18" t="s">
        <v>486</v>
      </c>
      <c r="F32" s="18" t="s">
        <v>351</v>
      </c>
      <c r="G32" s="18" t="s">
        <v>486</v>
      </c>
      <c r="H32" s="18" t="s">
        <v>77</v>
      </c>
      <c r="K32" s="18" t="s">
        <v>487</v>
      </c>
      <c r="L32" s="18" t="s">
        <v>485</v>
      </c>
      <c r="M32" s="18" t="s">
        <v>78</v>
      </c>
      <c r="N32" s="18" t="s">
        <v>94</v>
      </c>
      <c r="O32" s="21"/>
      <c r="P32" s="21"/>
      <c r="Q32" s="21"/>
      <c r="T32" s="18" t="s">
        <v>452</v>
      </c>
      <c r="U32" s="18" t="s">
        <v>488</v>
      </c>
      <c r="X32" s="18" t="s">
        <v>351</v>
      </c>
      <c r="Y32" s="18" t="s">
        <v>486</v>
      </c>
      <c r="AB32" s="16" t="s">
        <v>113</v>
      </c>
      <c r="AC32" s="16" t="s">
        <v>152</v>
      </c>
      <c r="AD32" s="50" t="s">
        <v>167</v>
      </c>
      <c r="AE32" s="16" t="s">
        <v>118</v>
      </c>
      <c r="AF32" s="19" t="str">
        <f t="shared" si="0"/>
        <v>cゆるみ・脱落製作・施工不良Ⅱ</v>
      </c>
      <c r="AG32" s="19" t="s">
        <v>489</v>
      </c>
      <c r="AI32" s="21" t="s">
        <v>490</v>
      </c>
      <c r="AQ32" s="18">
        <v>28</v>
      </c>
      <c r="AR32" s="18" t="s">
        <v>256</v>
      </c>
      <c r="AS32" s="18" t="s">
        <v>78</v>
      </c>
      <c r="AT32" s="18" t="str">
        <f t="shared" si="2"/>
        <v>漏水・遊離石灰a</v>
      </c>
      <c r="AU32" s="22" t="s">
        <v>491</v>
      </c>
      <c r="AV32" s="23" t="s">
        <v>492</v>
      </c>
      <c r="AW32" s="18" t="s">
        <v>493</v>
      </c>
      <c r="AX32" s="18" t="s">
        <v>105</v>
      </c>
      <c r="AY32" s="18" t="s">
        <v>109</v>
      </c>
      <c r="AZ32" s="18" t="s">
        <v>240</v>
      </c>
      <c r="BA32" s="18" t="s">
        <v>159</v>
      </c>
      <c r="BB32" s="18" t="s">
        <v>439</v>
      </c>
      <c r="BC32" s="18" t="s">
        <v>163</v>
      </c>
      <c r="BF32" s="16" t="s">
        <v>494</v>
      </c>
      <c r="BG32" s="18" t="s">
        <v>495</v>
      </c>
      <c r="BH32" s="18"/>
      <c r="BN32" s="18" t="s">
        <v>149</v>
      </c>
      <c r="BO32" s="26" t="s">
        <v>89</v>
      </c>
      <c r="BP32" s="17" t="str">
        <f t="shared" si="3"/>
        <v>松戸市1</v>
      </c>
      <c r="BQ32" s="18" t="s">
        <v>90</v>
      </c>
      <c r="BR32" s="41" t="s">
        <v>496</v>
      </c>
      <c r="BS32" s="18" t="s">
        <v>76</v>
      </c>
      <c r="BT32" s="18" t="s">
        <v>97</v>
      </c>
      <c r="BU32" s="18" t="s">
        <v>98</v>
      </c>
      <c r="BX32" s="18" t="s">
        <v>497</v>
      </c>
      <c r="BY32" s="17">
        <v>1702</v>
      </c>
      <c r="BZ32" s="18" t="s">
        <v>97</v>
      </c>
      <c r="CA32" s="18" t="s">
        <v>74</v>
      </c>
      <c r="CB32" s="18" t="s">
        <v>75</v>
      </c>
      <c r="CC32" s="18" t="str">
        <f t="shared" si="4"/>
        <v>C主桁Mg</v>
      </c>
      <c r="CD32" s="18">
        <v>23</v>
      </c>
      <c r="CE32" s="18" t="e">
        <f>IF(COUNTIFS([2]その１１!$CV$10:CV5027,リスト!CC32),"該当","")</f>
        <v>#VALUE!</v>
      </c>
      <c r="CF32" s="18" t="e">
        <f>IF($CE32="","",COUNTIF($CC$5:CC32,CC32))</f>
        <v>#VALUE!</v>
      </c>
      <c r="CG32" s="18" t="e">
        <f t="shared" si="5"/>
        <v>#VALUE!</v>
      </c>
      <c r="CH32" s="18" t="s">
        <v>97</v>
      </c>
      <c r="CI32" s="18" t="s">
        <v>243</v>
      </c>
      <c r="CJ32" s="18" t="s">
        <v>244</v>
      </c>
      <c r="CK32" s="18" t="str">
        <f t="shared" si="6"/>
        <v>C橋台Ax</v>
      </c>
      <c r="CL32" s="18">
        <v>10</v>
      </c>
      <c r="CM32" s="18" t="e">
        <f>IF(COUNTIFS([2]その１２!$CU$10:CU5183,リスト!CK32),"該当","")</f>
        <v>#VALUE!</v>
      </c>
      <c r="CN32" s="18" t="e">
        <f>IF($CM32="","",COUNTIF($CK$5:CK32,CK32))</f>
        <v>#VALUE!</v>
      </c>
      <c r="CO32" s="18" t="e">
        <f t="shared" si="7"/>
        <v>#VALUE!</v>
      </c>
      <c r="DC32" s="21" t="e">
        <f t="shared" si="8"/>
        <v>#VALUE!</v>
      </c>
      <c r="DD32" s="21" t="e">
        <f t="shared" si="9"/>
        <v>#VALUE!</v>
      </c>
      <c r="DE32" s="16" t="s">
        <v>351</v>
      </c>
      <c r="DF32" s="18" t="s">
        <v>486</v>
      </c>
      <c r="DG32" s="28">
        <v>28</v>
      </c>
    </row>
    <row r="33" spans="2:111" ht="18.75" customHeight="1">
      <c r="B33" s="16" t="s">
        <v>361</v>
      </c>
      <c r="C33" s="18" t="s">
        <v>498</v>
      </c>
      <c r="F33" s="18" t="s">
        <v>361</v>
      </c>
      <c r="G33" s="18" t="s">
        <v>498</v>
      </c>
      <c r="H33" s="18" t="s">
        <v>77</v>
      </c>
      <c r="K33" s="18" t="s">
        <v>499</v>
      </c>
      <c r="L33" s="18" t="s">
        <v>497</v>
      </c>
      <c r="M33" s="18" t="s">
        <v>78</v>
      </c>
      <c r="N33" s="18" t="s">
        <v>94</v>
      </c>
      <c r="O33" s="21"/>
      <c r="P33" s="21"/>
      <c r="Q33" s="21"/>
      <c r="T33" s="18" t="s">
        <v>462</v>
      </c>
      <c r="U33" s="18" t="s">
        <v>500</v>
      </c>
      <c r="X33" s="18" t="s">
        <v>361</v>
      </c>
      <c r="Y33" s="18" t="s">
        <v>498</v>
      </c>
      <c r="AB33" s="16" t="s">
        <v>94</v>
      </c>
      <c r="AC33" s="16" t="s">
        <v>152</v>
      </c>
      <c r="AD33" s="50" t="s">
        <v>247</v>
      </c>
      <c r="AE33" s="16" t="s">
        <v>118</v>
      </c>
      <c r="AF33" s="19" t="str">
        <f t="shared" si="0"/>
        <v>eゆるみ・脱落外力Ⅱ</v>
      </c>
      <c r="AG33" s="19" t="s">
        <v>466</v>
      </c>
      <c r="AI33" s="21" t="s">
        <v>501</v>
      </c>
      <c r="AQ33" s="18">
        <v>29</v>
      </c>
      <c r="AR33" s="18" t="s">
        <v>256</v>
      </c>
      <c r="AS33" s="18" t="s">
        <v>113</v>
      </c>
      <c r="AT33" s="18" t="str">
        <f t="shared" si="2"/>
        <v>漏水・遊離石灰c</v>
      </c>
      <c r="AU33" s="22" t="s">
        <v>502</v>
      </c>
      <c r="AV33" s="23" t="s">
        <v>391</v>
      </c>
      <c r="AW33" s="18" t="s">
        <v>392</v>
      </c>
      <c r="AX33" s="18" t="s">
        <v>133</v>
      </c>
      <c r="AY33" s="18" t="s">
        <v>109</v>
      </c>
      <c r="AZ33" s="18" t="s">
        <v>130</v>
      </c>
      <c r="BA33" s="18" t="s">
        <v>97</v>
      </c>
      <c r="BB33" s="18" t="s">
        <v>452</v>
      </c>
      <c r="BC33" s="18" t="s">
        <v>185</v>
      </c>
      <c r="BF33" s="16" t="s">
        <v>503</v>
      </c>
      <c r="BG33" s="18" t="s">
        <v>495</v>
      </c>
      <c r="BH33" s="18"/>
      <c r="BN33" s="18" t="s">
        <v>149</v>
      </c>
      <c r="BO33" s="26" t="s">
        <v>150</v>
      </c>
      <c r="BP33" s="17" t="str">
        <f t="shared" si="3"/>
        <v>松戸市5</v>
      </c>
      <c r="BQ33" s="18" t="s">
        <v>151</v>
      </c>
      <c r="BR33" s="41" t="s">
        <v>504</v>
      </c>
      <c r="BS33" s="18" t="s">
        <v>76</v>
      </c>
      <c r="BT33" s="18" t="s">
        <v>97</v>
      </c>
      <c r="BU33" s="18" t="s">
        <v>98</v>
      </c>
      <c r="BX33" s="18" t="s">
        <v>505</v>
      </c>
      <c r="BY33" s="17">
        <v>1703</v>
      </c>
      <c r="BZ33" s="18" t="s">
        <v>227</v>
      </c>
      <c r="CA33" s="18" t="s">
        <v>74</v>
      </c>
      <c r="CB33" s="18" t="s">
        <v>75</v>
      </c>
      <c r="CC33" s="18" t="str">
        <f t="shared" si="4"/>
        <v>S,C主桁Mg</v>
      </c>
      <c r="CD33" s="18">
        <v>1</v>
      </c>
      <c r="CE33" s="18" t="e">
        <f>IF(COUNTIFS([2]その１１!$CV$10:CV5028,リスト!CC33),"該当","")</f>
        <v>#VALUE!</v>
      </c>
      <c r="CF33" s="18" t="e">
        <f>IF($CE33="","",COUNTIF($CC$5:CC33,CC33))</f>
        <v>#VALUE!</v>
      </c>
      <c r="CG33" s="18" t="e">
        <f t="shared" si="5"/>
        <v>#VALUE!</v>
      </c>
      <c r="CH33" s="18" t="s">
        <v>97</v>
      </c>
      <c r="CI33" s="18" t="s">
        <v>243</v>
      </c>
      <c r="CJ33" s="18" t="s">
        <v>244</v>
      </c>
      <c r="CK33" s="18" t="str">
        <f t="shared" si="6"/>
        <v>C橋台Ax</v>
      </c>
      <c r="CL33" s="18">
        <v>12</v>
      </c>
      <c r="CM33" s="18" t="e">
        <f>IF(COUNTIFS([2]その１２!$CU$10:CU5184,リスト!CK33),"該当","")</f>
        <v>#VALUE!</v>
      </c>
      <c r="CN33" s="18" t="e">
        <f>IF($CM33="","",COUNTIF($CK$5:CK33,CK33))</f>
        <v>#VALUE!</v>
      </c>
      <c r="CO33" s="18" t="e">
        <f t="shared" si="7"/>
        <v>#VALUE!</v>
      </c>
      <c r="DC33" s="21" t="e">
        <f t="shared" si="8"/>
        <v>#VALUE!</v>
      </c>
      <c r="DD33" s="21" t="e">
        <f t="shared" si="9"/>
        <v>#VALUE!</v>
      </c>
      <c r="DE33" s="16" t="s">
        <v>361</v>
      </c>
      <c r="DF33" s="18" t="s">
        <v>498</v>
      </c>
      <c r="DG33" s="28">
        <v>29</v>
      </c>
    </row>
    <row r="34" spans="2:111">
      <c r="B34" s="16" t="s">
        <v>164</v>
      </c>
      <c r="C34" s="18" t="s">
        <v>165</v>
      </c>
      <c r="F34" s="18" t="s">
        <v>372</v>
      </c>
      <c r="G34" s="18" t="s">
        <v>506</v>
      </c>
      <c r="H34" s="18" t="s">
        <v>77</v>
      </c>
      <c r="K34" s="18" t="s">
        <v>507</v>
      </c>
      <c r="L34" s="18" t="s">
        <v>505</v>
      </c>
      <c r="M34" s="18" t="s">
        <v>78</v>
      </c>
      <c r="N34" s="18" t="s">
        <v>94</v>
      </c>
      <c r="O34" s="21"/>
      <c r="P34" s="21"/>
      <c r="Q34" s="21"/>
      <c r="T34" s="18" t="s">
        <v>471</v>
      </c>
      <c r="U34" s="18" t="s">
        <v>508</v>
      </c>
      <c r="X34" s="18" t="s">
        <v>164</v>
      </c>
      <c r="Y34" s="18" t="s">
        <v>165</v>
      </c>
      <c r="AB34" s="16" t="s">
        <v>94</v>
      </c>
      <c r="AC34" s="16" t="s">
        <v>152</v>
      </c>
      <c r="AD34" s="50" t="s">
        <v>86</v>
      </c>
      <c r="AE34" s="16" t="s">
        <v>118</v>
      </c>
      <c r="AF34" s="19" t="str">
        <f t="shared" si="0"/>
        <v>eゆるみ・脱落品質の経年劣化Ⅱ</v>
      </c>
      <c r="AG34" s="19" t="s">
        <v>475</v>
      </c>
      <c r="AI34" s="21" t="s">
        <v>509</v>
      </c>
      <c r="AQ34" s="18">
        <v>30</v>
      </c>
      <c r="AR34" s="18" t="s">
        <v>256</v>
      </c>
      <c r="AS34" s="18" t="s">
        <v>114</v>
      </c>
      <c r="AT34" s="18" t="str">
        <f t="shared" si="2"/>
        <v>漏水・遊離石灰d</v>
      </c>
      <c r="AU34" s="22" t="s">
        <v>491</v>
      </c>
      <c r="AV34" s="23" t="s">
        <v>510</v>
      </c>
      <c r="AW34" s="18" t="s">
        <v>511</v>
      </c>
      <c r="AX34" s="18" t="s">
        <v>154</v>
      </c>
      <c r="AY34" s="18" t="s">
        <v>109</v>
      </c>
      <c r="AZ34" s="18" t="s">
        <v>276</v>
      </c>
      <c r="BA34" s="18" t="s">
        <v>97</v>
      </c>
      <c r="BB34" s="18" t="s">
        <v>462</v>
      </c>
      <c r="BC34" s="18" t="s">
        <v>207</v>
      </c>
      <c r="BF34" s="16" t="s">
        <v>512</v>
      </c>
      <c r="BG34" s="18" t="s">
        <v>513</v>
      </c>
      <c r="BH34" s="18"/>
      <c r="BN34" s="18" t="s">
        <v>149</v>
      </c>
      <c r="BO34" s="26" t="s">
        <v>268</v>
      </c>
      <c r="BP34" s="17" t="str">
        <f t="shared" si="3"/>
        <v>松戸市9</v>
      </c>
      <c r="BQ34" s="18" t="s">
        <v>269</v>
      </c>
      <c r="BR34" s="41" t="s">
        <v>514</v>
      </c>
      <c r="BS34" s="18" t="s">
        <v>76</v>
      </c>
      <c r="BT34" s="18" t="s">
        <v>97</v>
      </c>
      <c r="BU34" s="18" t="s">
        <v>98</v>
      </c>
      <c r="BX34" s="18" t="s">
        <v>515</v>
      </c>
      <c r="BY34" s="17">
        <v>1704</v>
      </c>
      <c r="BZ34" s="18" t="s">
        <v>227</v>
      </c>
      <c r="CA34" s="18" t="s">
        <v>74</v>
      </c>
      <c r="CB34" s="18" t="s">
        <v>75</v>
      </c>
      <c r="CC34" s="18" t="str">
        <f t="shared" si="4"/>
        <v>S,C主桁Mg</v>
      </c>
      <c r="CD34" s="18">
        <v>2</v>
      </c>
      <c r="CE34" s="18" t="e">
        <f>IF(COUNTIFS([2]その１１!$CV$10:CV5029,リスト!CC34),"該当","")</f>
        <v>#VALUE!</v>
      </c>
      <c r="CF34" s="18" t="e">
        <f>IF($CE34="","",COUNTIF($CC$5:CC34,CC34))</f>
        <v>#VALUE!</v>
      </c>
      <c r="CG34" s="18" t="e">
        <f t="shared" si="5"/>
        <v>#VALUE!</v>
      </c>
      <c r="CH34" s="18" t="s">
        <v>97</v>
      </c>
      <c r="CI34" s="18" t="s">
        <v>243</v>
      </c>
      <c r="CJ34" s="18" t="s">
        <v>244</v>
      </c>
      <c r="CK34" s="18" t="str">
        <f t="shared" si="6"/>
        <v>C橋台Ax</v>
      </c>
      <c r="CL34" s="18">
        <v>17</v>
      </c>
      <c r="CM34" s="18" t="e">
        <f>IF(COUNTIFS([2]その１２!$CU$10:CU5185,リスト!CK34),"該当","")</f>
        <v>#VALUE!</v>
      </c>
      <c r="CN34" s="18" t="e">
        <f>IF($CM34="","",COUNTIF($CK$5:CK34,CK34))</f>
        <v>#VALUE!</v>
      </c>
      <c r="CO34" s="18" t="e">
        <f t="shared" si="7"/>
        <v>#VALUE!</v>
      </c>
      <c r="DC34" s="21" t="e">
        <f t="shared" si="8"/>
        <v>#VALUE!</v>
      </c>
      <c r="DD34" s="21" t="e">
        <f t="shared" si="9"/>
        <v>#VALUE!</v>
      </c>
      <c r="DE34" s="16" t="s">
        <v>164</v>
      </c>
      <c r="DF34" s="18" t="s">
        <v>165</v>
      </c>
      <c r="DG34" s="28">
        <v>30</v>
      </c>
    </row>
    <row r="35" spans="2:111" ht="18.75" customHeight="1">
      <c r="B35" s="16" t="s">
        <v>187</v>
      </c>
      <c r="C35" s="18" t="s">
        <v>188</v>
      </c>
      <c r="F35" s="39" t="s">
        <v>382</v>
      </c>
      <c r="G35" s="39" t="s">
        <v>516</v>
      </c>
      <c r="H35" s="39" t="s">
        <v>77</v>
      </c>
      <c r="K35" s="18" t="s">
        <v>517</v>
      </c>
      <c r="L35" s="18" t="s">
        <v>515</v>
      </c>
      <c r="M35" s="18" t="s">
        <v>78</v>
      </c>
      <c r="N35" s="18" t="s">
        <v>94</v>
      </c>
      <c r="O35" s="21"/>
      <c r="P35" s="21"/>
      <c r="Q35" s="21"/>
      <c r="T35" s="18" t="s">
        <v>484</v>
      </c>
      <c r="U35" s="18" t="s">
        <v>518</v>
      </c>
      <c r="X35" s="18" t="s">
        <v>187</v>
      </c>
      <c r="Y35" s="18" t="s">
        <v>188</v>
      </c>
      <c r="AB35" s="16" t="s">
        <v>94</v>
      </c>
      <c r="AC35" s="16" t="s">
        <v>152</v>
      </c>
      <c r="AD35" s="50" t="s">
        <v>167</v>
      </c>
      <c r="AE35" s="16" t="s">
        <v>118</v>
      </c>
      <c r="AF35" s="19" t="str">
        <f t="shared" si="0"/>
        <v>eゆるみ・脱落製作・施工不良Ⅱ</v>
      </c>
      <c r="AG35" s="19" t="s">
        <v>489</v>
      </c>
      <c r="AI35" s="21" t="s">
        <v>519</v>
      </c>
      <c r="AQ35" s="18">
        <v>31</v>
      </c>
      <c r="AR35" s="18" t="s">
        <v>256</v>
      </c>
      <c r="AS35" s="18" t="s">
        <v>94</v>
      </c>
      <c r="AT35" s="18" t="str">
        <f t="shared" si="2"/>
        <v>漏水・遊離石灰e</v>
      </c>
      <c r="AU35" s="22" t="s">
        <v>520</v>
      </c>
      <c r="AV35" s="23" t="s">
        <v>521</v>
      </c>
      <c r="AW35" s="18" t="s">
        <v>522</v>
      </c>
      <c r="AX35" s="18" t="s">
        <v>100</v>
      </c>
      <c r="AY35" s="18" t="s">
        <v>109</v>
      </c>
      <c r="AZ35" s="18" t="s">
        <v>132</v>
      </c>
      <c r="BA35" s="18" t="s">
        <v>97</v>
      </c>
      <c r="BB35" s="18" t="s">
        <v>471</v>
      </c>
      <c r="BC35" s="18" t="s">
        <v>226</v>
      </c>
      <c r="BF35" s="16" t="s">
        <v>523</v>
      </c>
      <c r="BG35" s="18" t="s">
        <v>513</v>
      </c>
      <c r="BH35" s="18"/>
      <c r="BN35" s="18" t="s">
        <v>149</v>
      </c>
      <c r="BO35" s="26" t="s">
        <v>524</v>
      </c>
      <c r="BP35" s="17" t="str">
        <f t="shared" si="3"/>
        <v>松戸市38</v>
      </c>
      <c r="BQ35" s="18" t="s">
        <v>525</v>
      </c>
      <c r="BR35" s="36" t="s">
        <v>526</v>
      </c>
      <c r="BS35" s="36" t="s">
        <v>76</v>
      </c>
      <c r="BT35" s="36" t="s">
        <v>97</v>
      </c>
      <c r="BU35" s="36" t="s">
        <v>98</v>
      </c>
      <c r="BX35" s="18" t="s">
        <v>527</v>
      </c>
      <c r="BY35" s="17">
        <v>1705</v>
      </c>
      <c r="BZ35" s="18" t="s">
        <v>227</v>
      </c>
      <c r="CA35" s="18" t="s">
        <v>74</v>
      </c>
      <c r="CB35" s="18" t="s">
        <v>75</v>
      </c>
      <c r="CC35" s="18" t="str">
        <f t="shared" si="4"/>
        <v>S,C主桁Mg</v>
      </c>
      <c r="CD35" s="18">
        <v>3</v>
      </c>
      <c r="CE35" s="18" t="e">
        <f>IF(COUNTIFS([2]その１１!$CV$10:CV5030,リスト!CC35),"該当","")</f>
        <v>#VALUE!</v>
      </c>
      <c r="CF35" s="18" t="e">
        <f>IF($CE35="","",COUNTIF($CC$5:CC35,CC35))</f>
        <v>#VALUE!</v>
      </c>
      <c r="CG35" s="18" t="e">
        <f t="shared" si="5"/>
        <v>#VALUE!</v>
      </c>
      <c r="CH35" s="18" t="s">
        <v>97</v>
      </c>
      <c r="CI35" s="18" t="s">
        <v>243</v>
      </c>
      <c r="CJ35" s="18" t="s">
        <v>244</v>
      </c>
      <c r="CK35" s="18" t="str">
        <f t="shared" si="6"/>
        <v>C橋台Ax</v>
      </c>
      <c r="CL35" s="18">
        <v>18</v>
      </c>
      <c r="CM35" s="18" t="e">
        <f>IF(COUNTIFS([2]その１２!$CU$10:CU5186,リスト!CK35),"該当","")</f>
        <v>#VALUE!</v>
      </c>
      <c r="CN35" s="18" t="e">
        <f>IF($CM35="","",COUNTIF($CK$5:CK35,CK35))</f>
        <v>#VALUE!</v>
      </c>
      <c r="CO35" s="18" t="e">
        <f t="shared" si="7"/>
        <v>#VALUE!</v>
      </c>
      <c r="DC35" s="21" t="e">
        <f t="shared" si="8"/>
        <v>#VALUE!</v>
      </c>
      <c r="DD35" s="21" t="e">
        <f t="shared" si="9"/>
        <v>#VALUE!</v>
      </c>
      <c r="DE35" s="16" t="s">
        <v>187</v>
      </c>
      <c r="DF35" s="18" t="s">
        <v>188</v>
      </c>
      <c r="DG35" s="28">
        <v>31</v>
      </c>
    </row>
    <row r="36" spans="2:111">
      <c r="B36" s="16" t="s">
        <v>372</v>
      </c>
      <c r="C36" s="18" t="s">
        <v>506</v>
      </c>
      <c r="K36" s="18" t="s">
        <v>528</v>
      </c>
      <c r="L36" s="18" t="s">
        <v>527</v>
      </c>
      <c r="M36" s="18" t="s">
        <v>78</v>
      </c>
      <c r="N36" s="18" t="s">
        <v>94</v>
      </c>
      <c r="O36" s="21"/>
      <c r="P36" s="21"/>
      <c r="Q36" s="21"/>
      <c r="T36" s="18" t="s">
        <v>529</v>
      </c>
      <c r="U36" s="18" t="s">
        <v>209</v>
      </c>
      <c r="X36" s="18" t="s">
        <v>372</v>
      </c>
      <c r="Y36" s="18" t="s">
        <v>506</v>
      </c>
      <c r="AB36" s="16" t="s">
        <v>113</v>
      </c>
      <c r="AC36" s="16" t="s">
        <v>152</v>
      </c>
      <c r="AD36" s="16" t="s">
        <v>247</v>
      </c>
      <c r="AE36" s="16"/>
      <c r="AF36" s="19" t="str">
        <f t="shared" si="0"/>
        <v>cゆるみ・脱落外力</v>
      </c>
      <c r="AG36" s="19" t="s">
        <v>530</v>
      </c>
      <c r="AI36" s="21" t="s">
        <v>531</v>
      </c>
      <c r="AQ36" s="18">
        <v>32</v>
      </c>
      <c r="AR36" s="18" t="s">
        <v>274</v>
      </c>
      <c r="AS36" s="18" t="s">
        <v>78</v>
      </c>
      <c r="AT36" s="18" t="str">
        <f t="shared" si="2"/>
        <v>抜け落ちa</v>
      </c>
      <c r="AU36" s="22" t="s">
        <v>274</v>
      </c>
      <c r="AV36" s="23" t="s">
        <v>532</v>
      </c>
      <c r="AW36" s="18" t="s">
        <v>533</v>
      </c>
      <c r="AX36" s="18" t="s">
        <v>178</v>
      </c>
      <c r="AY36" s="18" t="s">
        <v>139</v>
      </c>
      <c r="AZ36" s="51" t="s">
        <v>258</v>
      </c>
      <c r="BA36" s="51" t="s">
        <v>159</v>
      </c>
      <c r="BB36" s="18" t="s">
        <v>484</v>
      </c>
      <c r="BC36" s="18" t="s">
        <v>97</v>
      </c>
      <c r="BF36" s="16" t="s">
        <v>534</v>
      </c>
      <c r="BG36" s="18" t="s">
        <v>513</v>
      </c>
      <c r="BH36" s="18"/>
      <c r="BN36" s="18" t="s">
        <v>149</v>
      </c>
      <c r="BO36" s="26" t="s">
        <v>535</v>
      </c>
      <c r="BP36" s="17" t="str">
        <f t="shared" si="3"/>
        <v>松戸市51</v>
      </c>
      <c r="BQ36" s="18" t="s">
        <v>536</v>
      </c>
      <c r="BX36" s="18" t="s">
        <v>537</v>
      </c>
      <c r="BY36" s="17">
        <v>1706</v>
      </c>
      <c r="BZ36" s="18" t="s">
        <v>227</v>
      </c>
      <c r="CA36" s="18" t="s">
        <v>74</v>
      </c>
      <c r="CB36" s="18" t="s">
        <v>75</v>
      </c>
      <c r="CC36" s="18" t="str">
        <f t="shared" si="4"/>
        <v>S,C主桁Mg</v>
      </c>
      <c r="CD36" s="18">
        <v>4</v>
      </c>
      <c r="CE36" s="18" t="e">
        <f>IF(COUNTIFS([2]その１１!$CV$10:CV5031,リスト!CC36),"該当","")</f>
        <v>#VALUE!</v>
      </c>
      <c r="CF36" s="18" t="e">
        <f>IF($CE36="","",COUNTIF($CC$5:CC36,CC36))</f>
        <v>#VALUE!</v>
      </c>
      <c r="CG36" s="18" t="e">
        <f t="shared" si="5"/>
        <v>#VALUE!</v>
      </c>
      <c r="CH36" s="18" t="s">
        <v>97</v>
      </c>
      <c r="CI36" s="18" t="s">
        <v>243</v>
      </c>
      <c r="CJ36" s="18" t="s">
        <v>244</v>
      </c>
      <c r="CK36" s="18" t="str">
        <f t="shared" si="6"/>
        <v>C橋台Ax</v>
      </c>
      <c r="CL36" s="18">
        <v>19</v>
      </c>
      <c r="CM36" s="18" t="e">
        <f>IF(COUNTIFS([2]その１２!$CU$10:CU5187,リスト!CK36),"該当","")</f>
        <v>#VALUE!</v>
      </c>
      <c r="CN36" s="18" t="e">
        <f>IF($CM36="","",COUNTIF($CK$5:CK36,CK36))</f>
        <v>#VALUE!</v>
      </c>
      <c r="CO36" s="18" t="e">
        <f t="shared" si="7"/>
        <v>#VALUE!</v>
      </c>
      <c r="DC36" s="21" t="e">
        <f t="shared" si="8"/>
        <v>#VALUE!</v>
      </c>
      <c r="DD36" s="21" t="e">
        <f t="shared" si="9"/>
        <v>#VALUE!</v>
      </c>
      <c r="DE36" s="16" t="s">
        <v>372</v>
      </c>
      <c r="DF36" s="18" t="s">
        <v>506</v>
      </c>
      <c r="DG36" s="28">
        <v>32</v>
      </c>
    </row>
    <row r="37" spans="2:111" ht="18.75" customHeight="1">
      <c r="B37" s="16" t="s">
        <v>382</v>
      </c>
      <c r="C37" s="18" t="s">
        <v>516</v>
      </c>
      <c r="K37" s="18" t="s">
        <v>538</v>
      </c>
      <c r="L37" s="18" t="s">
        <v>539</v>
      </c>
      <c r="M37" s="18" t="s">
        <v>78</v>
      </c>
      <c r="N37" s="18" t="s">
        <v>94</v>
      </c>
      <c r="O37" s="21"/>
      <c r="P37" s="21"/>
      <c r="Q37" s="21"/>
      <c r="T37" s="18" t="s">
        <v>233</v>
      </c>
      <c r="U37" s="18" t="s">
        <v>209</v>
      </c>
      <c r="X37" s="18" t="s">
        <v>382</v>
      </c>
      <c r="Y37" s="18" t="s">
        <v>516</v>
      </c>
      <c r="AB37" s="16" t="s">
        <v>113</v>
      </c>
      <c r="AC37" s="16" t="s">
        <v>152</v>
      </c>
      <c r="AD37" s="16" t="s">
        <v>86</v>
      </c>
      <c r="AE37" s="16"/>
      <c r="AF37" s="19" t="str">
        <f t="shared" si="0"/>
        <v>cゆるみ・脱落品質の経年劣化</v>
      </c>
      <c r="AG37" s="19" t="s">
        <v>540</v>
      </c>
      <c r="AI37" s="21" t="s">
        <v>541</v>
      </c>
      <c r="AQ37" s="18">
        <v>33</v>
      </c>
      <c r="AR37" s="18" t="s">
        <v>274</v>
      </c>
      <c r="AS37" s="18" t="s">
        <v>94</v>
      </c>
      <c r="AT37" s="18" t="str">
        <f t="shared" ref="AT37:AT68" si="11">AR37&amp;AS37</f>
        <v>抜け落ちe</v>
      </c>
      <c r="AU37" s="22" t="s">
        <v>274</v>
      </c>
      <c r="AV37" s="23" t="s">
        <v>542</v>
      </c>
      <c r="AW37" s="18" t="s">
        <v>543</v>
      </c>
      <c r="AX37" s="18" t="s">
        <v>201</v>
      </c>
      <c r="AY37" s="18" t="s">
        <v>139</v>
      </c>
      <c r="BB37" s="18" t="s">
        <v>529</v>
      </c>
      <c r="BC37" s="18" t="s">
        <v>97</v>
      </c>
      <c r="BF37" s="16" t="s">
        <v>544</v>
      </c>
      <c r="BG37" s="18" t="s">
        <v>513</v>
      </c>
      <c r="BH37" s="18"/>
      <c r="BN37" s="18" t="s">
        <v>149</v>
      </c>
      <c r="BO37" s="26" t="s">
        <v>545</v>
      </c>
      <c r="BP37" s="17" t="str">
        <f t="shared" si="3"/>
        <v>松戸市54</v>
      </c>
      <c r="BQ37" s="18" t="s">
        <v>546</v>
      </c>
      <c r="BX37" s="18" t="s">
        <v>547</v>
      </c>
      <c r="BY37" s="17">
        <v>1707</v>
      </c>
      <c r="BZ37" s="18" t="s">
        <v>227</v>
      </c>
      <c r="CA37" s="18" t="s">
        <v>74</v>
      </c>
      <c r="CB37" s="18" t="s">
        <v>75</v>
      </c>
      <c r="CC37" s="18" t="str">
        <f t="shared" si="4"/>
        <v>S,C主桁Mg</v>
      </c>
      <c r="CD37" s="18">
        <v>5</v>
      </c>
      <c r="CE37" s="18" t="e">
        <f>IF(COUNTIFS([2]その１１!$CV$10:CV5032,リスト!CC37),"該当","")</f>
        <v>#VALUE!</v>
      </c>
      <c r="CF37" s="18" t="e">
        <f>IF($CE37="","",COUNTIF($CC$5:CC37,CC37))</f>
        <v>#VALUE!</v>
      </c>
      <c r="CG37" s="18" t="e">
        <f t="shared" si="5"/>
        <v>#VALUE!</v>
      </c>
      <c r="CH37" s="18" t="s">
        <v>97</v>
      </c>
      <c r="CI37" s="18" t="s">
        <v>243</v>
      </c>
      <c r="CJ37" s="18" t="s">
        <v>244</v>
      </c>
      <c r="CK37" s="18" t="str">
        <f t="shared" si="6"/>
        <v>C橋台Ax</v>
      </c>
      <c r="CL37" s="18">
        <v>20</v>
      </c>
      <c r="CM37" s="18" t="e">
        <f>IF(COUNTIFS([2]その１２!$CU$10:CU5188,リスト!CK37),"該当","")</f>
        <v>#VALUE!</v>
      </c>
      <c r="CN37" s="18" t="e">
        <f>IF($CM37="","",COUNTIF($CK$5:CK37,CK37))</f>
        <v>#VALUE!</v>
      </c>
      <c r="CO37" s="18" t="e">
        <f t="shared" si="7"/>
        <v>#VALUE!</v>
      </c>
      <c r="DC37" s="21" t="e">
        <f t="shared" si="8"/>
        <v>#VALUE!</v>
      </c>
      <c r="DD37" s="21" t="e">
        <f t="shared" si="9"/>
        <v>#VALUE!</v>
      </c>
      <c r="DE37" s="16" t="s">
        <v>382</v>
      </c>
      <c r="DF37" s="18" t="s">
        <v>516</v>
      </c>
      <c r="DG37" s="28">
        <v>33</v>
      </c>
    </row>
    <row r="38" spans="2:111">
      <c r="B38" s="16" t="s">
        <v>131</v>
      </c>
      <c r="C38" s="18" t="s">
        <v>183</v>
      </c>
      <c r="K38" s="18" t="s">
        <v>548</v>
      </c>
      <c r="L38" s="18" t="s">
        <v>539</v>
      </c>
      <c r="M38" s="18" t="s">
        <v>78</v>
      </c>
      <c r="N38" s="18" t="s">
        <v>94</v>
      </c>
      <c r="O38" s="21"/>
      <c r="P38" s="21"/>
      <c r="Q38" s="21"/>
      <c r="T38" s="18" t="s">
        <v>496</v>
      </c>
      <c r="U38" s="18" t="s">
        <v>508</v>
      </c>
      <c r="X38" s="18" t="s">
        <v>131</v>
      </c>
      <c r="Y38" s="18" t="s">
        <v>183</v>
      </c>
      <c r="AB38" s="16" t="s">
        <v>113</v>
      </c>
      <c r="AC38" s="16" t="s">
        <v>152</v>
      </c>
      <c r="AD38" s="16" t="s">
        <v>167</v>
      </c>
      <c r="AE38" s="16"/>
      <c r="AF38" s="19" t="str">
        <f t="shared" si="0"/>
        <v>cゆるみ・脱落製作・施工不良</v>
      </c>
      <c r="AG38" s="19" t="s">
        <v>549</v>
      </c>
      <c r="AI38" s="21" t="s">
        <v>550</v>
      </c>
      <c r="AQ38" s="18">
        <v>34</v>
      </c>
      <c r="AR38" s="18" t="s">
        <v>291</v>
      </c>
      <c r="AS38" s="18" t="s">
        <v>78</v>
      </c>
      <c r="AT38" s="18" t="str">
        <f t="shared" si="11"/>
        <v>補修・補強材の損傷a</v>
      </c>
      <c r="AU38" s="22" t="s">
        <v>291</v>
      </c>
      <c r="AV38" s="23" t="s">
        <v>551</v>
      </c>
      <c r="AW38" s="18" t="s">
        <v>552</v>
      </c>
      <c r="AX38" s="18" t="s">
        <v>222</v>
      </c>
      <c r="AY38" s="18" t="s">
        <v>139</v>
      </c>
      <c r="BB38" s="18" t="s">
        <v>496</v>
      </c>
      <c r="BC38" s="18" t="s">
        <v>97</v>
      </c>
      <c r="BF38" s="16" t="s">
        <v>553</v>
      </c>
      <c r="BG38" s="18" t="s">
        <v>513</v>
      </c>
      <c r="BH38" s="18"/>
      <c r="BN38" s="18" t="s">
        <v>149</v>
      </c>
      <c r="BO38" s="26" t="s">
        <v>554</v>
      </c>
      <c r="BP38" s="17" t="str">
        <f t="shared" si="3"/>
        <v>松戸市57</v>
      </c>
      <c r="BQ38" s="18" t="s">
        <v>555</v>
      </c>
      <c r="BX38" s="18" t="s">
        <v>556</v>
      </c>
      <c r="BY38" s="17">
        <v>1708</v>
      </c>
      <c r="BZ38" s="18" t="s">
        <v>227</v>
      </c>
      <c r="CA38" s="18" t="s">
        <v>74</v>
      </c>
      <c r="CB38" s="18" t="s">
        <v>75</v>
      </c>
      <c r="CC38" s="18" t="str">
        <f t="shared" si="4"/>
        <v>S,C主桁Mg</v>
      </c>
      <c r="CD38" s="18">
        <v>6</v>
      </c>
      <c r="CE38" s="18" t="e">
        <f>IF(COUNTIFS([2]その１１!$CV$10:CV5033,リスト!CC38),"該当","")</f>
        <v>#VALUE!</v>
      </c>
      <c r="CF38" s="18" t="e">
        <f>IF($CE38="","",COUNTIF($CC$5:CC38,CC38))</f>
        <v>#VALUE!</v>
      </c>
      <c r="CG38" s="18" t="e">
        <f t="shared" si="5"/>
        <v>#VALUE!</v>
      </c>
      <c r="CH38" s="18" t="s">
        <v>97</v>
      </c>
      <c r="CI38" s="18" t="s">
        <v>243</v>
      </c>
      <c r="CJ38" s="18" t="s">
        <v>244</v>
      </c>
      <c r="CK38" s="18" t="str">
        <f t="shared" si="6"/>
        <v>C橋台Ax</v>
      </c>
      <c r="CL38" s="18">
        <v>21</v>
      </c>
      <c r="CM38" s="18" t="e">
        <f>IF(COUNTIFS([2]その１２!$CU$10:CU5189,リスト!CK38),"該当","")</f>
        <v>#VALUE!</v>
      </c>
      <c r="CN38" s="18" t="e">
        <f>IF($CM38="","",COUNTIF($CK$5:CK38,CK38))</f>
        <v>#VALUE!</v>
      </c>
      <c r="CO38" s="18" t="e">
        <f t="shared" si="7"/>
        <v>#VALUE!</v>
      </c>
      <c r="DC38" s="21" t="e">
        <f t="shared" si="8"/>
        <v>#VALUE!</v>
      </c>
      <c r="DD38" s="21" t="e">
        <f t="shared" si="9"/>
        <v>#VALUE!</v>
      </c>
      <c r="DE38" s="16" t="s">
        <v>131</v>
      </c>
      <c r="DF38" s="18" t="s">
        <v>183</v>
      </c>
      <c r="DG38" s="28">
        <v>34</v>
      </c>
    </row>
    <row r="39" spans="2:111" ht="18.75" customHeight="1">
      <c r="B39" s="16" t="s">
        <v>403</v>
      </c>
      <c r="C39" s="18" t="s">
        <v>557</v>
      </c>
      <c r="K39" s="18">
        <v>1707</v>
      </c>
      <c r="L39" s="18" t="s">
        <v>547</v>
      </c>
      <c r="M39" s="18" t="s">
        <v>78</v>
      </c>
      <c r="N39" s="18" t="s">
        <v>94</v>
      </c>
      <c r="O39" s="21"/>
      <c r="P39" s="21"/>
      <c r="Q39" s="21"/>
      <c r="T39" s="18" t="s">
        <v>504</v>
      </c>
      <c r="U39" s="18" t="s">
        <v>558</v>
      </c>
      <c r="X39" s="18" t="s">
        <v>403</v>
      </c>
      <c r="Y39" s="18" t="s">
        <v>557</v>
      </c>
      <c r="AB39" s="16" t="s">
        <v>94</v>
      </c>
      <c r="AC39" s="16" t="s">
        <v>152</v>
      </c>
      <c r="AD39" s="16" t="s">
        <v>247</v>
      </c>
      <c r="AE39" s="16"/>
      <c r="AF39" s="19" t="str">
        <f t="shared" si="0"/>
        <v>eゆるみ・脱落外力</v>
      </c>
      <c r="AG39" s="19" t="s">
        <v>530</v>
      </c>
      <c r="AI39" s="21" t="s">
        <v>559</v>
      </c>
      <c r="AQ39" s="18">
        <v>35</v>
      </c>
      <c r="AR39" s="18" t="s">
        <v>291</v>
      </c>
      <c r="AS39" s="18" t="s">
        <v>113</v>
      </c>
      <c r="AT39" s="18" t="str">
        <f t="shared" si="11"/>
        <v>補修・補強材の損傷c</v>
      </c>
      <c r="AU39" s="22" t="s">
        <v>291</v>
      </c>
      <c r="AV39" s="23" t="s">
        <v>560</v>
      </c>
      <c r="AW39" s="18" t="s">
        <v>561</v>
      </c>
      <c r="AX39" s="18" t="s">
        <v>243</v>
      </c>
      <c r="AY39" s="18" t="s">
        <v>139</v>
      </c>
      <c r="BB39" s="18" t="s">
        <v>504</v>
      </c>
      <c r="BC39" s="18" t="s">
        <v>97</v>
      </c>
      <c r="BF39" s="16" t="s">
        <v>562</v>
      </c>
      <c r="BG39" s="18" t="s">
        <v>563</v>
      </c>
      <c r="BH39" s="18"/>
      <c r="BN39" s="18" t="s">
        <v>149</v>
      </c>
      <c r="BO39" s="26" t="s">
        <v>564</v>
      </c>
      <c r="BP39" s="17" t="str">
        <f t="shared" si="3"/>
        <v>松戸市180</v>
      </c>
      <c r="BQ39" s="18" t="s">
        <v>565</v>
      </c>
      <c r="BX39" s="18" t="s">
        <v>566</v>
      </c>
      <c r="BY39" s="17">
        <v>1709</v>
      </c>
      <c r="BZ39" s="18" t="s">
        <v>227</v>
      </c>
      <c r="CA39" s="18" t="s">
        <v>74</v>
      </c>
      <c r="CB39" s="18" t="s">
        <v>75</v>
      </c>
      <c r="CC39" s="18" t="str">
        <f t="shared" si="4"/>
        <v>S,C主桁Mg</v>
      </c>
      <c r="CD39" s="18">
        <v>7</v>
      </c>
      <c r="CE39" s="18" t="e">
        <f>IF(COUNTIFS([2]その１１!$CV$10:CV5034,リスト!CC39),"該当","")</f>
        <v>#VALUE!</v>
      </c>
      <c r="CF39" s="18" t="e">
        <f>IF($CE39="","",COUNTIF($CC$5:CC39,CC39))</f>
        <v>#VALUE!</v>
      </c>
      <c r="CG39" s="18" t="e">
        <f t="shared" si="5"/>
        <v>#VALUE!</v>
      </c>
      <c r="CH39" s="18" t="s">
        <v>97</v>
      </c>
      <c r="CI39" s="18" t="s">
        <v>243</v>
      </c>
      <c r="CJ39" s="18" t="s">
        <v>244</v>
      </c>
      <c r="CK39" s="18" t="str">
        <f t="shared" si="6"/>
        <v>C橋台Ax</v>
      </c>
      <c r="CL39" s="18">
        <v>22</v>
      </c>
      <c r="CM39" s="18" t="e">
        <f>IF(COUNTIFS([2]その１２!$CU$10:CU5190,リスト!CK39),"該当","")</f>
        <v>#VALUE!</v>
      </c>
      <c r="CN39" s="18" t="e">
        <f>IF($CM39="","",COUNTIF($CK$5:CK39,CK39))</f>
        <v>#VALUE!</v>
      </c>
      <c r="CO39" s="18" t="e">
        <f t="shared" si="7"/>
        <v>#VALUE!</v>
      </c>
      <c r="DC39" s="21" t="e">
        <f t="shared" si="8"/>
        <v>#VALUE!</v>
      </c>
      <c r="DD39" s="21" t="e">
        <f t="shared" si="9"/>
        <v>#VALUE!</v>
      </c>
      <c r="DE39" s="16" t="s">
        <v>403</v>
      </c>
      <c r="DF39" s="18" t="s">
        <v>557</v>
      </c>
      <c r="DG39" s="28">
        <v>35</v>
      </c>
    </row>
    <row r="40" spans="2:111">
      <c r="B40" s="16" t="s">
        <v>395</v>
      </c>
      <c r="C40" s="18" t="s">
        <v>396</v>
      </c>
      <c r="K40" s="18">
        <v>1708</v>
      </c>
      <c r="L40" s="18" t="s">
        <v>556</v>
      </c>
      <c r="M40" s="18" t="s">
        <v>78</v>
      </c>
      <c r="N40" s="18" t="s">
        <v>94</v>
      </c>
      <c r="O40" s="21"/>
      <c r="P40" s="21"/>
      <c r="Q40" s="21"/>
      <c r="T40" s="18" t="s">
        <v>514</v>
      </c>
      <c r="U40" s="18" t="s">
        <v>567</v>
      </c>
      <c r="X40" s="18" t="s">
        <v>395</v>
      </c>
      <c r="Y40" s="18" t="s">
        <v>396</v>
      </c>
      <c r="AB40" s="16" t="s">
        <v>94</v>
      </c>
      <c r="AC40" s="16" t="s">
        <v>152</v>
      </c>
      <c r="AD40" s="16" t="s">
        <v>86</v>
      </c>
      <c r="AE40" s="16"/>
      <c r="AF40" s="19" t="str">
        <f t="shared" si="0"/>
        <v>eゆるみ・脱落品質の経年劣化</v>
      </c>
      <c r="AG40" s="19" t="s">
        <v>540</v>
      </c>
      <c r="AI40" s="21" t="s">
        <v>568</v>
      </c>
      <c r="AQ40" s="18">
        <v>36</v>
      </c>
      <c r="AR40" s="18" t="s">
        <v>291</v>
      </c>
      <c r="AS40" s="18" t="s">
        <v>94</v>
      </c>
      <c r="AT40" s="18" t="str">
        <f t="shared" si="11"/>
        <v>補修・補強材の損傷e</v>
      </c>
      <c r="AU40" s="22" t="s">
        <v>569</v>
      </c>
      <c r="AV40" s="23" t="s">
        <v>570</v>
      </c>
      <c r="AW40" s="18" t="s">
        <v>571</v>
      </c>
      <c r="AX40" s="18" t="s">
        <v>240</v>
      </c>
      <c r="AY40" s="18" t="s">
        <v>159</v>
      </c>
      <c r="BB40" s="18" t="s">
        <v>514</v>
      </c>
      <c r="BC40" s="18" t="s">
        <v>97</v>
      </c>
      <c r="BF40" s="16" t="s">
        <v>572</v>
      </c>
      <c r="BG40" s="18" t="s">
        <v>563</v>
      </c>
      <c r="BH40" s="18"/>
      <c r="BN40" s="18" t="s">
        <v>149</v>
      </c>
      <c r="BO40" s="26" t="s">
        <v>573</v>
      </c>
      <c r="BP40" s="17" t="str">
        <f t="shared" si="3"/>
        <v>松戸市199</v>
      </c>
      <c r="BQ40" s="18" t="s">
        <v>574</v>
      </c>
      <c r="BX40" s="18" t="s">
        <v>575</v>
      </c>
      <c r="BY40" s="17">
        <v>1710</v>
      </c>
      <c r="BZ40" s="18" t="s">
        <v>227</v>
      </c>
      <c r="CA40" s="18" t="s">
        <v>74</v>
      </c>
      <c r="CB40" s="18" t="s">
        <v>75</v>
      </c>
      <c r="CC40" s="18" t="str">
        <f t="shared" si="4"/>
        <v>S,C主桁Mg</v>
      </c>
      <c r="CD40" s="18">
        <v>8</v>
      </c>
      <c r="CE40" s="18" t="e">
        <f>IF(COUNTIFS([2]その１１!$CV$10:CV5035,リスト!CC40),"該当","")</f>
        <v>#VALUE!</v>
      </c>
      <c r="CF40" s="18" t="e">
        <f>IF($CE40="","",COUNTIF($CC$5:CC40,CC40))</f>
        <v>#VALUE!</v>
      </c>
      <c r="CG40" s="18" t="e">
        <f t="shared" si="5"/>
        <v>#VALUE!</v>
      </c>
      <c r="CH40" s="18" t="s">
        <v>97</v>
      </c>
      <c r="CI40" s="18" t="s">
        <v>243</v>
      </c>
      <c r="CJ40" s="18" t="s">
        <v>244</v>
      </c>
      <c r="CK40" s="18" t="str">
        <f t="shared" si="6"/>
        <v>C橋台Ax</v>
      </c>
      <c r="CL40" s="18">
        <v>23</v>
      </c>
      <c r="CM40" s="18" t="e">
        <f>IF(COUNTIFS([2]その１２!$CU$10:CU5191,リスト!CK40),"該当","")</f>
        <v>#VALUE!</v>
      </c>
      <c r="CN40" s="18" t="e">
        <f>IF($CM40="","",COUNTIF($CK$5:CK40,CK40))</f>
        <v>#VALUE!</v>
      </c>
      <c r="CO40" s="18" t="e">
        <f t="shared" si="7"/>
        <v>#VALUE!</v>
      </c>
      <c r="DC40" s="21" t="e">
        <f t="shared" si="8"/>
        <v>#VALUE!</v>
      </c>
      <c r="DD40" s="21" t="e">
        <f t="shared" si="9"/>
        <v>#VALUE!</v>
      </c>
      <c r="DE40" s="16" t="s">
        <v>395</v>
      </c>
      <c r="DF40" s="18" t="s">
        <v>396</v>
      </c>
      <c r="DG40" s="28">
        <v>36</v>
      </c>
    </row>
    <row r="41" spans="2:111" ht="18.75" customHeight="1">
      <c r="B41" s="16" t="s">
        <v>208</v>
      </c>
      <c r="C41" s="18" t="s">
        <v>209</v>
      </c>
      <c r="K41" s="18">
        <v>1709</v>
      </c>
      <c r="L41" s="18" t="s">
        <v>566</v>
      </c>
      <c r="M41" s="18" t="s">
        <v>78</v>
      </c>
      <c r="N41" s="18" t="s">
        <v>94</v>
      </c>
      <c r="O41" s="21"/>
      <c r="P41" s="21"/>
      <c r="Q41" s="21"/>
      <c r="T41" s="39" t="s">
        <v>526</v>
      </c>
      <c r="U41" s="39" t="s">
        <v>576</v>
      </c>
      <c r="X41" s="18" t="s">
        <v>208</v>
      </c>
      <c r="Y41" s="18" t="s">
        <v>209</v>
      </c>
      <c r="AB41" s="16" t="s">
        <v>94</v>
      </c>
      <c r="AC41" s="16" t="s">
        <v>152</v>
      </c>
      <c r="AD41" s="16" t="s">
        <v>167</v>
      </c>
      <c r="AE41" s="16"/>
      <c r="AF41" s="19" t="str">
        <f t="shared" si="0"/>
        <v>eゆるみ・脱落製作・施工不良</v>
      </c>
      <c r="AG41" s="19" t="s">
        <v>549</v>
      </c>
      <c r="AI41" s="21" t="s">
        <v>577</v>
      </c>
      <c r="AQ41" s="18">
        <v>37</v>
      </c>
      <c r="AR41" s="18" t="s">
        <v>305</v>
      </c>
      <c r="AS41" s="18" t="s">
        <v>78</v>
      </c>
      <c r="AT41" s="18" t="str">
        <f t="shared" si="11"/>
        <v>床版ひびわれa</v>
      </c>
      <c r="AU41" s="22" t="s">
        <v>305</v>
      </c>
      <c r="AV41" s="23" t="s">
        <v>578</v>
      </c>
      <c r="AW41" s="18" t="s">
        <v>579</v>
      </c>
      <c r="AX41" s="18" t="s">
        <v>261</v>
      </c>
      <c r="AY41" s="18" t="s">
        <v>159</v>
      </c>
      <c r="BB41" s="51" t="s">
        <v>526</v>
      </c>
      <c r="BC41" s="51" t="s">
        <v>97</v>
      </c>
      <c r="BF41" s="16" t="s">
        <v>580</v>
      </c>
      <c r="BG41" s="18" t="s">
        <v>563</v>
      </c>
      <c r="BH41" s="18"/>
      <c r="BN41" s="18" t="s">
        <v>149</v>
      </c>
      <c r="BO41" s="26" t="s">
        <v>581</v>
      </c>
      <c r="BP41" s="17" t="str">
        <f t="shared" si="3"/>
        <v>松戸市200</v>
      </c>
      <c r="BQ41" s="18" t="s">
        <v>582</v>
      </c>
      <c r="BX41" s="18" t="s">
        <v>583</v>
      </c>
      <c r="BY41" s="17">
        <v>1711</v>
      </c>
      <c r="BZ41" s="18" t="s">
        <v>227</v>
      </c>
      <c r="CA41" s="18" t="s">
        <v>74</v>
      </c>
      <c r="CB41" s="18" t="s">
        <v>75</v>
      </c>
      <c r="CC41" s="18" t="str">
        <f t="shared" si="4"/>
        <v>S,C主桁Mg</v>
      </c>
      <c r="CD41" s="18">
        <v>9</v>
      </c>
      <c r="CE41" s="18" t="e">
        <f>IF(COUNTIFS([2]その１１!$CV$10:CV5036,リスト!CC41),"該当","")</f>
        <v>#VALUE!</v>
      </c>
      <c r="CF41" s="18" t="e">
        <f>IF($CE41="","",COUNTIF($CC$5:CC41,CC41))</f>
        <v>#VALUE!</v>
      </c>
      <c r="CG41" s="18" t="e">
        <f t="shared" si="5"/>
        <v>#VALUE!</v>
      </c>
      <c r="CH41" s="18" t="s">
        <v>331</v>
      </c>
      <c r="CI41" s="18" t="s">
        <v>243</v>
      </c>
      <c r="CJ41" s="18" t="s">
        <v>244</v>
      </c>
      <c r="CK41" s="18" t="str">
        <f t="shared" si="6"/>
        <v>C,X橋台Ax</v>
      </c>
      <c r="CL41" s="18">
        <v>6</v>
      </c>
      <c r="CM41" s="18" t="e">
        <f>IF(COUNTIFS([2]その１２!$CU$10:CU5192,リスト!CK41),"該当","")</f>
        <v>#VALUE!</v>
      </c>
      <c r="CN41" s="18" t="e">
        <f>IF($CM41="","",COUNTIF($CK$5:CK41,CK41))</f>
        <v>#VALUE!</v>
      </c>
      <c r="CO41" s="18" t="e">
        <f t="shared" si="7"/>
        <v>#VALUE!</v>
      </c>
      <c r="DC41" s="21" t="e">
        <f t="shared" si="8"/>
        <v>#VALUE!</v>
      </c>
      <c r="DD41" s="21" t="e">
        <f t="shared" si="9"/>
        <v>#VALUE!</v>
      </c>
      <c r="DE41" s="16" t="s">
        <v>208</v>
      </c>
      <c r="DF41" s="18" t="s">
        <v>209</v>
      </c>
      <c r="DG41" s="28">
        <v>37</v>
      </c>
    </row>
    <row r="42" spans="2:111">
      <c r="B42" s="16" t="s">
        <v>106</v>
      </c>
      <c r="C42" s="18" t="s">
        <v>278</v>
      </c>
      <c r="K42" s="18">
        <v>1710</v>
      </c>
      <c r="L42" s="18" t="s">
        <v>575</v>
      </c>
      <c r="M42" s="18" t="s">
        <v>78</v>
      </c>
      <c r="N42" s="18" t="s">
        <v>94</v>
      </c>
      <c r="O42" s="21"/>
      <c r="P42" s="21"/>
      <c r="Q42" s="21"/>
      <c r="X42" s="18" t="s">
        <v>106</v>
      </c>
      <c r="Y42" s="18" t="s">
        <v>278</v>
      </c>
      <c r="AB42" s="16" t="s">
        <v>94</v>
      </c>
      <c r="AC42" s="16" t="s">
        <v>176</v>
      </c>
      <c r="AD42" s="16" t="s">
        <v>86</v>
      </c>
      <c r="AE42" s="16"/>
      <c r="AF42" s="19" t="str">
        <f t="shared" si="0"/>
        <v>e破断品質の経年劣化</v>
      </c>
      <c r="AG42" s="19" t="s">
        <v>584</v>
      </c>
      <c r="AI42" s="21" t="s">
        <v>585</v>
      </c>
      <c r="AQ42" s="18">
        <v>38</v>
      </c>
      <c r="AR42" s="18" t="s">
        <v>305</v>
      </c>
      <c r="AS42" s="18" t="s">
        <v>111</v>
      </c>
      <c r="AT42" s="18" t="str">
        <f t="shared" si="11"/>
        <v>床版ひびわれb</v>
      </c>
      <c r="AU42" s="22" t="s">
        <v>586</v>
      </c>
      <c r="AV42" s="23" t="s">
        <v>524</v>
      </c>
      <c r="AW42" s="18" t="s">
        <v>525</v>
      </c>
      <c r="AX42" s="18" t="s">
        <v>106</v>
      </c>
      <c r="AY42" s="18" t="s">
        <v>83</v>
      </c>
      <c r="BF42" s="16" t="s">
        <v>587</v>
      </c>
      <c r="BG42" s="18" t="s">
        <v>563</v>
      </c>
      <c r="BH42" s="18"/>
      <c r="BN42" s="18" t="s">
        <v>149</v>
      </c>
      <c r="BO42" s="26" t="s">
        <v>417</v>
      </c>
      <c r="BP42" s="17" t="str">
        <f t="shared" si="3"/>
        <v>松戸市261</v>
      </c>
      <c r="BQ42" s="18" t="s">
        <v>418</v>
      </c>
      <c r="BX42" s="18" t="s">
        <v>588</v>
      </c>
      <c r="BY42" s="17">
        <v>1712</v>
      </c>
      <c r="BZ42" s="18" t="s">
        <v>227</v>
      </c>
      <c r="CA42" s="18" t="s">
        <v>74</v>
      </c>
      <c r="CB42" s="18" t="s">
        <v>75</v>
      </c>
      <c r="CC42" s="18" t="str">
        <f t="shared" si="4"/>
        <v>S,C主桁Mg</v>
      </c>
      <c r="CD42" s="18">
        <v>10</v>
      </c>
      <c r="CE42" s="18" t="e">
        <f>IF(COUNTIFS([2]その１１!$CV$10:CV5037,リスト!CC42),"該当","")</f>
        <v>#VALUE!</v>
      </c>
      <c r="CF42" s="18" t="e">
        <f>IF($CE42="","",COUNTIF($CC$5:CC42,CC42))</f>
        <v>#VALUE!</v>
      </c>
      <c r="CG42" s="18" t="e">
        <f t="shared" si="5"/>
        <v>#VALUE!</v>
      </c>
      <c r="CH42" s="18" t="s">
        <v>331</v>
      </c>
      <c r="CI42" s="18" t="s">
        <v>243</v>
      </c>
      <c r="CJ42" s="18" t="s">
        <v>244</v>
      </c>
      <c r="CK42" s="18" t="str">
        <f t="shared" si="6"/>
        <v>C,X橋台Ax</v>
      </c>
      <c r="CL42" s="18">
        <v>7</v>
      </c>
      <c r="CM42" s="18" t="e">
        <f>IF(COUNTIFS([2]その１２!$CU$10:CU5193,リスト!CK42),"該当","")</f>
        <v>#VALUE!</v>
      </c>
      <c r="CN42" s="18" t="e">
        <f>IF($CM42="","",COUNTIF($CK$5:CK42,CK42))</f>
        <v>#VALUE!</v>
      </c>
      <c r="CO42" s="18" t="e">
        <f t="shared" si="7"/>
        <v>#VALUE!</v>
      </c>
      <c r="DC42" s="21" t="e">
        <f t="shared" si="8"/>
        <v>#VALUE!</v>
      </c>
      <c r="DD42" s="21" t="e">
        <f t="shared" si="9"/>
        <v>#VALUE!</v>
      </c>
      <c r="DE42" s="16" t="s">
        <v>106</v>
      </c>
      <c r="DF42" s="18" t="s">
        <v>278</v>
      </c>
      <c r="DG42" s="28">
        <v>38</v>
      </c>
    </row>
    <row r="43" spans="2:111" ht="18.75" customHeight="1">
      <c r="B43" s="16" t="s">
        <v>134</v>
      </c>
      <c r="C43" s="18" t="s">
        <v>293</v>
      </c>
      <c r="K43" s="18">
        <v>1711</v>
      </c>
      <c r="L43" s="18" t="s">
        <v>583</v>
      </c>
      <c r="M43" s="18" t="s">
        <v>78</v>
      </c>
      <c r="N43" s="18" t="s">
        <v>94</v>
      </c>
      <c r="O43" s="21"/>
      <c r="P43" s="21"/>
      <c r="Q43" s="21"/>
      <c r="X43" s="18" t="s">
        <v>134</v>
      </c>
      <c r="Y43" s="18" t="s">
        <v>293</v>
      </c>
      <c r="AB43" s="16" t="s">
        <v>94</v>
      </c>
      <c r="AC43" s="16" t="s">
        <v>176</v>
      </c>
      <c r="AD43" s="16" t="s">
        <v>247</v>
      </c>
      <c r="AE43" s="16"/>
      <c r="AF43" s="19" t="str">
        <f t="shared" si="0"/>
        <v>e破断外力</v>
      </c>
      <c r="AG43" s="19" t="s">
        <v>589</v>
      </c>
      <c r="AI43" s="21" t="s">
        <v>590</v>
      </c>
      <c r="AQ43" s="18">
        <v>39</v>
      </c>
      <c r="AR43" s="18" t="s">
        <v>305</v>
      </c>
      <c r="AS43" s="18" t="s">
        <v>113</v>
      </c>
      <c r="AT43" s="18" t="str">
        <f t="shared" si="11"/>
        <v>床版ひびわれc</v>
      </c>
      <c r="AU43" s="22" t="s">
        <v>586</v>
      </c>
      <c r="AV43" s="23" t="s">
        <v>591</v>
      </c>
      <c r="AW43" s="18" t="s">
        <v>592</v>
      </c>
      <c r="AX43" s="18" t="s">
        <v>134</v>
      </c>
      <c r="AY43" s="18" t="s">
        <v>83</v>
      </c>
      <c r="BF43" s="16" t="s">
        <v>593</v>
      </c>
      <c r="BG43" s="18" t="s">
        <v>563</v>
      </c>
      <c r="BH43" s="18"/>
      <c r="BN43" s="18" t="s">
        <v>149</v>
      </c>
      <c r="BO43" s="26" t="s">
        <v>594</v>
      </c>
      <c r="BP43" s="17" t="str">
        <f t="shared" si="3"/>
        <v>松戸市264</v>
      </c>
      <c r="BQ43" s="18" t="s">
        <v>595</v>
      </c>
      <c r="BX43" s="39" t="s">
        <v>596</v>
      </c>
      <c r="BY43" s="43">
        <v>1713</v>
      </c>
      <c r="BZ43" s="18" t="s">
        <v>227</v>
      </c>
      <c r="CA43" s="18" t="s">
        <v>74</v>
      </c>
      <c r="CB43" s="18" t="s">
        <v>75</v>
      </c>
      <c r="CC43" s="18" t="str">
        <f t="shared" si="4"/>
        <v>S,C主桁Mg</v>
      </c>
      <c r="CD43" s="18">
        <v>11</v>
      </c>
      <c r="CE43" s="18" t="e">
        <f>IF(COUNTIFS([2]その１１!$CV$10:CV5038,リスト!CC43),"該当","")</f>
        <v>#VALUE!</v>
      </c>
      <c r="CF43" s="18" t="e">
        <f>IF($CE43="","",COUNTIF($CC$5:CC43,CC43))</f>
        <v>#VALUE!</v>
      </c>
      <c r="CG43" s="18" t="e">
        <f t="shared" si="5"/>
        <v>#VALUE!</v>
      </c>
      <c r="CH43" s="18" t="s">
        <v>331</v>
      </c>
      <c r="CI43" s="18" t="s">
        <v>243</v>
      </c>
      <c r="CJ43" s="18" t="s">
        <v>244</v>
      </c>
      <c r="CK43" s="18" t="str">
        <f t="shared" si="6"/>
        <v>C,X橋台Ax</v>
      </c>
      <c r="CL43" s="18">
        <v>8</v>
      </c>
      <c r="CM43" s="18" t="e">
        <f>IF(COUNTIFS([2]その１２!$CU$10:CU5194,リスト!CK43),"該当","")</f>
        <v>#VALUE!</v>
      </c>
      <c r="CN43" s="18" t="e">
        <f>IF($CM43="","",COUNTIF($CK$5:CK43,CK43))</f>
        <v>#VALUE!</v>
      </c>
      <c r="CO43" s="18" t="e">
        <f t="shared" si="7"/>
        <v>#VALUE!</v>
      </c>
      <c r="DC43" s="21" t="e">
        <f t="shared" si="8"/>
        <v>#VALUE!</v>
      </c>
      <c r="DD43" s="21" t="e">
        <f t="shared" si="9"/>
        <v>#VALUE!</v>
      </c>
      <c r="DE43" s="16" t="s">
        <v>134</v>
      </c>
      <c r="DF43" s="18" t="s">
        <v>293</v>
      </c>
      <c r="DG43" s="28">
        <v>39</v>
      </c>
    </row>
    <row r="44" spans="2:111">
      <c r="B44" s="16" t="s">
        <v>155</v>
      </c>
      <c r="C44" s="18" t="s">
        <v>307</v>
      </c>
      <c r="K44" s="18">
        <v>1712</v>
      </c>
      <c r="L44" s="18" t="s">
        <v>588</v>
      </c>
      <c r="M44" s="18" t="s">
        <v>78</v>
      </c>
      <c r="N44" s="18" t="s">
        <v>94</v>
      </c>
      <c r="O44" s="21"/>
      <c r="P44" s="21"/>
      <c r="Q44" s="21"/>
      <c r="X44" s="18" t="s">
        <v>155</v>
      </c>
      <c r="Y44" s="18" t="s">
        <v>307</v>
      </c>
      <c r="AB44" s="16" t="s">
        <v>94</v>
      </c>
      <c r="AC44" s="16" t="s">
        <v>176</v>
      </c>
      <c r="AD44" s="16" t="s">
        <v>86</v>
      </c>
      <c r="AE44" s="16" t="s">
        <v>118</v>
      </c>
      <c r="AF44" s="19" t="str">
        <f t="shared" si="0"/>
        <v>e破断品質の経年劣化Ⅱ</v>
      </c>
      <c r="AG44" s="19" t="s">
        <v>597</v>
      </c>
      <c r="AI44" s="21" t="s">
        <v>598</v>
      </c>
      <c r="AQ44" s="18">
        <v>40</v>
      </c>
      <c r="AR44" s="18" t="s">
        <v>305</v>
      </c>
      <c r="AS44" s="18" t="s">
        <v>114</v>
      </c>
      <c r="AT44" s="18" t="str">
        <f t="shared" si="11"/>
        <v>床版ひびわれd</v>
      </c>
      <c r="AU44" s="22" t="s">
        <v>586</v>
      </c>
      <c r="AV44" s="23" t="s">
        <v>599</v>
      </c>
      <c r="AW44" s="18" t="s">
        <v>600</v>
      </c>
      <c r="AX44" s="18" t="s">
        <v>155</v>
      </c>
      <c r="AY44" s="18" t="s">
        <v>83</v>
      </c>
      <c r="BF44" s="16" t="s">
        <v>601</v>
      </c>
      <c r="BG44" s="18" t="s">
        <v>563</v>
      </c>
      <c r="BH44" s="18"/>
      <c r="BN44" s="18" t="s">
        <v>149</v>
      </c>
      <c r="BO44" s="26" t="s">
        <v>450</v>
      </c>
      <c r="BP44" s="17" t="str">
        <f t="shared" si="3"/>
        <v>松戸市280</v>
      </c>
      <c r="BQ44" s="18" t="s">
        <v>451</v>
      </c>
      <c r="BZ44" s="18" t="s">
        <v>227</v>
      </c>
      <c r="CA44" s="18" t="s">
        <v>74</v>
      </c>
      <c r="CB44" s="18" t="s">
        <v>75</v>
      </c>
      <c r="CC44" s="18" t="str">
        <f t="shared" si="4"/>
        <v>S,C主桁Mg</v>
      </c>
      <c r="CD44" s="18">
        <v>12</v>
      </c>
      <c r="CE44" s="18" t="e">
        <f>IF(COUNTIFS([2]その１１!$CV$10:CV5039,リスト!CC44),"該当","")</f>
        <v>#VALUE!</v>
      </c>
      <c r="CF44" s="18" t="e">
        <f>IF($CE44="","",COUNTIF($CC$5:CC44,CC44))</f>
        <v>#VALUE!</v>
      </c>
      <c r="CG44" s="18" t="e">
        <f t="shared" si="5"/>
        <v>#VALUE!</v>
      </c>
      <c r="CH44" s="18" t="s">
        <v>331</v>
      </c>
      <c r="CI44" s="18" t="s">
        <v>243</v>
      </c>
      <c r="CJ44" s="18" t="s">
        <v>244</v>
      </c>
      <c r="CK44" s="18" t="str">
        <f t="shared" si="6"/>
        <v>C,X橋台Ax</v>
      </c>
      <c r="CL44" s="18">
        <v>10</v>
      </c>
      <c r="CM44" s="18" t="e">
        <f>IF(COUNTIFS([2]その１２!$CU$10:CU5195,リスト!CK44),"該当","")</f>
        <v>#VALUE!</v>
      </c>
      <c r="CN44" s="18" t="e">
        <f>IF($CM44="","",COUNTIF($CK$5:CK44,CK44))</f>
        <v>#VALUE!</v>
      </c>
      <c r="CO44" s="18" t="e">
        <f t="shared" si="7"/>
        <v>#VALUE!</v>
      </c>
      <c r="DC44" s="21" t="e">
        <f t="shared" si="8"/>
        <v>#VALUE!</v>
      </c>
      <c r="DD44" s="21" t="e">
        <f t="shared" si="9"/>
        <v>#VALUE!</v>
      </c>
      <c r="DE44" s="16" t="s">
        <v>155</v>
      </c>
      <c r="DF44" s="18" t="s">
        <v>307</v>
      </c>
      <c r="DG44" s="28">
        <v>40</v>
      </c>
    </row>
    <row r="45" spans="2:111" ht="18.75" customHeight="1">
      <c r="B45" s="16" t="s">
        <v>179</v>
      </c>
      <c r="C45" s="18" t="s">
        <v>319</v>
      </c>
      <c r="K45" s="39">
        <v>1713</v>
      </c>
      <c r="L45" s="39" t="s">
        <v>596</v>
      </c>
      <c r="M45" s="39" t="s">
        <v>78</v>
      </c>
      <c r="N45" s="39" t="s">
        <v>94</v>
      </c>
      <c r="O45" s="52"/>
      <c r="P45" s="52"/>
      <c r="Q45" s="52"/>
      <c r="X45" s="18" t="s">
        <v>179</v>
      </c>
      <c r="Y45" s="18" t="s">
        <v>319</v>
      </c>
      <c r="AB45" s="16" t="s">
        <v>94</v>
      </c>
      <c r="AC45" s="16" t="s">
        <v>176</v>
      </c>
      <c r="AD45" s="16" t="s">
        <v>247</v>
      </c>
      <c r="AE45" s="16" t="s">
        <v>118</v>
      </c>
      <c r="AF45" s="19" t="str">
        <f t="shared" si="0"/>
        <v>e破断外力Ⅱ</v>
      </c>
      <c r="AG45" s="19" t="s">
        <v>602</v>
      </c>
      <c r="AI45" s="21" t="s">
        <v>603</v>
      </c>
      <c r="AQ45" s="18">
        <v>41</v>
      </c>
      <c r="AR45" s="18" t="s">
        <v>305</v>
      </c>
      <c r="AS45" s="18" t="s">
        <v>94</v>
      </c>
      <c r="AT45" s="18" t="str">
        <f t="shared" si="11"/>
        <v>床版ひびわれe</v>
      </c>
      <c r="AU45" s="22" t="s">
        <v>604</v>
      </c>
      <c r="AV45" s="23" t="s">
        <v>605</v>
      </c>
      <c r="AW45" s="18" t="s">
        <v>606</v>
      </c>
      <c r="AX45" s="18" t="s">
        <v>179</v>
      </c>
      <c r="AY45" s="18" t="s">
        <v>83</v>
      </c>
      <c r="BF45" s="16" t="s">
        <v>607</v>
      </c>
      <c r="BG45" s="18" t="s">
        <v>563</v>
      </c>
      <c r="BH45" s="18"/>
      <c r="BN45" s="18" t="s">
        <v>149</v>
      </c>
      <c r="BO45" s="26" t="s">
        <v>608</v>
      </c>
      <c r="BP45" s="17" t="str">
        <f t="shared" si="3"/>
        <v>松戸市281</v>
      </c>
      <c r="BQ45" s="18" t="s">
        <v>609</v>
      </c>
      <c r="BZ45" s="18" t="s">
        <v>227</v>
      </c>
      <c r="CA45" s="18" t="s">
        <v>74</v>
      </c>
      <c r="CB45" s="18" t="s">
        <v>75</v>
      </c>
      <c r="CC45" s="18" t="str">
        <f t="shared" si="4"/>
        <v>S,C主桁Mg</v>
      </c>
      <c r="CD45" s="18">
        <v>13</v>
      </c>
      <c r="CE45" s="18" t="e">
        <f>IF(COUNTIFS([2]その１１!$CV$10:CV5040,リスト!CC45),"該当","")</f>
        <v>#VALUE!</v>
      </c>
      <c r="CF45" s="18" t="e">
        <f>IF($CE45="","",COUNTIF($CC$5:CC45,CC45))</f>
        <v>#VALUE!</v>
      </c>
      <c r="CG45" s="18" t="e">
        <f t="shared" si="5"/>
        <v>#VALUE!</v>
      </c>
      <c r="CH45" s="18" t="s">
        <v>331</v>
      </c>
      <c r="CI45" s="18" t="s">
        <v>243</v>
      </c>
      <c r="CJ45" s="18" t="s">
        <v>244</v>
      </c>
      <c r="CK45" s="18" t="str">
        <f t="shared" si="6"/>
        <v>C,X橋台Ax</v>
      </c>
      <c r="CL45" s="18">
        <v>12</v>
      </c>
      <c r="CM45" s="18" t="e">
        <f>IF(COUNTIFS([2]その１２!$CU$10:CU5196,リスト!CK45),"該当","")</f>
        <v>#VALUE!</v>
      </c>
      <c r="CN45" s="18" t="e">
        <f>IF($CM45="","",COUNTIF($CK$5:CK45,CK45))</f>
        <v>#VALUE!</v>
      </c>
      <c r="CO45" s="18" t="e">
        <f t="shared" si="7"/>
        <v>#VALUE!</v>
      </c>
      <c r="DC45" s="21" t="e">
        <f t="shared" si="8"/>
        <v>#VALUE!</v>
      </c>
      <c r="DD45" s="21" t="e">
        <f t="shared" si="9"/>
        <v>#VALUE!</v>
      </c>
      <c r="DE45" s="16" t="s">
        <v>179</v>
      </c>
      <c r="DF45" s="18" t="s">
        <v>319</v>
      </c>
      <c r="DG45" s="28">
        <v>41</v>
      </c>
    </row>
    <row r="46" spans="2:111">
      <c r="B46" s="16" t="s">
        <v>202</v>
      </c>
      <c r="C46" s="18" t="s">
        <v>333</v>
      </c>
      <c r="M46" s="2"/>
      <c r="N46" s="2"/>
      <c r="X46" s="18" t="s">
        <v>202</v>
      </c>
      <c r="Y46" s="18" t="s">
        <v>333</v>
      </c>
      <c r="AB46" s="16" t="s">
        <v>94</v>
      </c>
      <c r="AC46" s="16" t="s">
        <v>176</v>
      </c>
      <c r="AD46" s="16" t="s">
        <v>86</v>
      </c>
      <c r="AE46" s="16" t="s">
        <v>144</v>
      </c>
      <c r="AF46" s="19" t="str">
        <f t="shared" si="0"/>
        <v>e破断品質の経年劣化Ⅲ</v>
      </c>
      <c r="AG46" s="19" t="s">
        <v>610</v>
      </c>
      <c r="AI46" s="21" t="s">
        <v>611</v>
      </c>
      <c r="AQ46" s="18">
        <v>42</v>
      </c>
      <c r="AR46" s="18" t="s">
        <v>317</v>
      </c>
      <c r="AS46" s="18" t="s">
        <v>78</v>
      </c>
      <c r="AT46" s="18" t="str">
        <f t="shared" si="11"/>
        <v>うきa</v>
      </c>
      <c r="AU46" s="22" t="s">
        <v>317</v>
      </c>
      <c r="AV46" s="23" t="s">
        <v>254</v>
      </c>
      <c r="AW46" s="18" t="s">
        <v>255</v>
      </c>
      <c r="AX46" s="18" t="s">
        <v>202</v>
      </c>
      <c r="AY46" s="18" t="s">
        <v>83</v>
      </c>
      <c r="BF46" s="16" t="s">
        <v>612</v>
      </c>
      <c r="BG46" s="18" t="s">
        <v>613</v>
      </c>
      <c r="BH46" s="18"/>
      <c r="BN46" s="18" t="s">
        <v>149</v>
      </c>
      <c r="BO46" s="26" t="s">
        <v>614</v>
      </c>
      <c r="BP46" s="17" t="str">
        <f t="shared" si="3"/>
        <v>松戸市295</v>
      </c>
      <c r="BQ46" s="18" t="s">
        <v>615</v>
      </c>
      <c r="BZ46" s="18" t="s">
        <v>227</v>
      </c>
      <c r="CA46" s="18" t="s">
        <v>74</v>
      </c>
      <c r="CB46" s="18" t="s">
        <v>75</v>
      </c>
      <c r="CC46" s="18" t="str">
        <f t="shared" si="4"/>
        <v>S,C主桁Mg</v>
      </c>
      <c r="CD46" s="18">
        <v>17</v>
      </c>
      <c r="CE46" s="18" t="e">
        <f>IF(COUNTIFS([2]その１１!$CV$10:CV5041,リスト!CC46),"該当","")</f>
        <v>#VALUE!</v>
      </c>
      <c r="CF46" s="18" t="e">
        <f>IF($CE46="","",COUNTIF($CC$5:CC46,CC46))</f>
        <v>#VALUE!</v>
      </c>
      <c r="CG46" s="18" t="e">
        <f t="shared" si="5"/>
        <v>#VALUE!</v>
      </c>
      <c r="CH46" s="18" t="s">
        <v>331</v>
      </c>
      <c r="CI46" s="18" t="s">
        <v>243</v>
      </c>
      <c r="CJ46" s="18" t="s">
        <v>244</v>
      </c>
      <c r="CK46" s="18" t="str">
        <f t="shared" si="6"/>
        <v>C,X橋台Ax</v>
      </c>
      <c r="CL46" s="18">
        <v>17</v>
      </c>
      <c r="CM46" s="18" t="e">
        <f>IF(COUNTIFS([2]その１２!$CU$10:CU5197,リスト!CK46),"該当","")</f>
        <v>#VALUE!</v>
      </c>
      <c r="CN46" s="18" t="e">
        <f>IF($CM46="","",COUNTIF($CK$5:CK46,CK46))</f>
        <v>#VALUE!</v>
      </c>
      <c r="CO46" s="18" t="e">
        <f t="shared" si="7"/>
        <v>#VALUE!</v>
      </c>
      <c r="DC46" s="21" t="e">
        <f t="shared" si="8"/>
        <v>#VALUE!</v>
      </c>
      <c r="DD46" s="21" t="e">
        <f t="shared" si="9"/>
        <v>#VALUE!</v>
      </c>
      <c r="DE46" s="16" t="s">
        <v>202</v>
      </c>
      <c r="DF46" s="18" t="s">
        <v>333</v>
      </c>
      <c r="DG46" s="28">
        <v>42</v>
      </c>
    </row>
    <row r="47" spans="2:111" ht="18.75" customHeight="1">
      <c r="B47" s="16" t="s">
        <v>304</v>
      </c>
      <c r="C47" s="18" t="s">
        <v>345</v>
      </c>
      <c r="X47" s="18" t="s">
        <v>304</v>
      </c>
      <c r="Y47" s="18" t="s">
        <v>345</v>
      </c>
      <c r="AB47" s="16" t="s">
        <v>94</v>
      </c>
      <c r="AC47" s="16" t="s">
        <v>176</v>
      </c>
      <c r="AD47" s="16" t="s">
        <v>247</v>
      </c>
      <c r="AE47" s="16" t="s">
        <v>144</v>
      </c>
      <c r="AF47" s="19" t="str">
        <f t="shared" si="0"/>
        <v>e破断外力Ⅲ</v>
      </c>
      <c r="AG47" s="19" t="s">
        <v>616</v>
      </c>
      <c r="AI47" s="21" t="s">
        <v>617</v>
      </c>
      <c r="AQ47" s="18">
        <v>43</v>
      </c>
      <c r="AR47" s="18" t="s">
        <v>317</v>
      </c>
      <c r="AS47" s="18" t="s">
        <v>94</v>
      </c>
      <c r="AT47" s="18" t="str">
        <f t="shared" si="11"/>
        <v>うきe</v>
      </c>
      <c r="AU47" s="22" t="s">
        <v>317</v>
      </c>
      <c r="AV47" s="23" t="s">
        <v>618</v>
      </c>
      <c r="AW47" s="18" t="s">
        <v>619</v>
      </c>
      <c r="AX47" s="18" t="s">
        <v>304</v>
      </c>
      <c r="AY47" s="18" t="s">
        <v>140</v>
      </c>
      <c r="BF47" s="16" t="s">
        <v>620</v>
      </c>
      <c r="BG47" s="18" t="s">
        <v>613</v>
      </c>
      <c r="BH47" s="18"/>
      <c r="BN47" s="18" t="s">
        <v>149</v>
      </c>
      <c r="BO47" s="26" t="s">
        <v>363</v>
      </c>
      <c r="BP47" s="17" t="str">
        <f t="shared" si="3"/>
        <v>松戸市401</v>
      </c>
      <c r="BQ47" s="18" t="s">
        <v>364</v>
      </c>
      <c r="BZ47" s="18" t="s">
        <v>227</v>
      </c>
      <c r="CA47" s="18" t="s">
        <v>74</v>
      </c>
      <c r="CB47" s="18" t="s">
        <v>75</v>
      </c>
      <c r="CC47" s="18" t="str">
        <f t="shared" si="4"/>
        <v>S,C主桁Mg</v>
      </c>
      <c r="CD47" s="18">
        <v>18</v>
      </c>
      <c r="CE47" s="18" t="e">
        <f>IF(COUNTIFS([2]その１１!$CV$10:CV5042,リスト!CC47),"該当","")</f>
        <v>#VALUE!</v>
      </c>
      <c r="CF47" s="18" t="e">
        <f>IF($CE47="","",COUNTIF($CC$5:CC47,CC47))</f>
        <v>#VALUE!</v>
      </c>
      <c r="CG47" s="18" t="e">
        <f t="shared" si="5"/>
        <v>#VALUE!</v>
      </c>
      <c r="CH47" s="18" t="s">
        <v>331</v>
      </c>
      <c r="CI47" s="18" t="s">
        <v>243</v>
      </c>
      <c r="CJ47" s="18" t="s">
        <v>244</v>
      </c>
      <c r="CK47" s="18" t="str">
        <f t="shared" si="6"/>
        <v>C,X橋台Ax</v>
      </c>
      <c r="CL47" s="18">
        <v>18</v>
      </c>
      <c r="CM47" s="18" t="e">
        <f>IF(COUNTIFS([2]その１２!$CU$10:CU5198,リスト!CK47),"該当","")</f>
        <v>#VALUE!</v>
      </c>
      <c r="CN47" s="18" t="e">
        <f>IF($CM47="","",COUNTIF($CK$5:CK47,CK47))</f>
        <v>#VALUE!</v>
      </c>
      <c r="CO47" s="18" t="e">
        <f t="shared" si="7"/>
        <v>#VALUE!</v>
      </c>
      <c r="DC47" s="21" t="e">
        <f t="shared" si="8"/>
        <v>#VALUE!</v>
      </c>
      <c r="DD47" s="21" t="e">
        <f t="shared" si="9"/>
        <v>#VALUE!</v>
      </c>
      <c r="DE47" s="16" t="s">
        <v>304</v>
      </c>
      <c r="DF47" s="18" t="s">
        <v>345</v>
      </c>
      <c r="DG47" s="28">
        <v>43</v>
      </c>
    </row>
    <row r="48" spans="2:111">
      <c r="B48" s="16" t="s">
        <v>316</v>
      </c>
      <c r="C48" s="18" t="s">
        <v>357</v>
      </c>
      <c r="X48" s="18" t="s">
        <v>316</v>
      </c>
      <c r="Y48" s="18" t="s">
        <v>357</v>
      </c>
      <c r="AB48" s="16" t="s">
        <v>113</v>
      </c>
      <c r="AC48" s="16" t="s">
        <v>199</v>
      </c>
      <c r="AD48" s="16" t="s">
        <v>86</v>
      </c>
      <c r="AE48" s="16"/>
      <c r="AF48" s="19" t="str">
        <f t="shared" si="0"/>
        <v>c防食機能の劣化品質の経年劣化</v>
      </c>
      <c r="AG48" s="19" t="s">
        <v>621</v>
      </c>
      <c r="AI48" s="21" t="s">
        <v>622</v>
      </c>
      <c r="AQ48" s="18">
        <v>44</v>
      </c>
      <c r="AR48" s="18" t="s">
        <v>330</v>
      </c>
      <c r="AS48" s="18" t="s">
        <v>78</v>
      </c>
      <c r="AT48" s="18" t="str">
        <f t="shared" si="11"/>
        <v>遊間の異常a</v>
      </c>
      <c r="AU48" s="22" t="s">
        <v>330</v>
      </c>
      <c r="AV48" s="23" t="s">
        <v>623</v>
      </c>
      <c r="AW48" s="18" t="s">
        <v>624</v>
      </c>
      <c r="AX48" s="18" t="s">
        <v>316</v>
      </c>
      <c r="AY48" s="18" t="s">
        <v>140</v>
      </c>
      <c r="BF48" s="16" t="s">
        <v>625</v>
      </c>
      <c r="BG48" s="18" t="s">
        <v>613</v>
      </c>
      <c r="BH48" s="18"/>
      <c r="BN48" s="18" t="s">
        <v>172</v>
      </c>
      <c r="BO48" s="26" t="s">
        <v>482</v>
      </c>
      <c r="BP48" s="17" t="str">
        <f t="shared" si="3"/>
        <v>鎌ケ谷市464</v>
      </c>
      <c r="BQ48" s="18" t="s">
        <v>483</v>
      </c>
      <c r="BZ48" s="18" t="s">
        <v>227</v>
      </c>
      <c r="CA48" s="18" t="s">
        <v>74</v>
      </c>
      <c r="CB48" s="18" t="s">
        <v>75</v>
      </c>
      <c r="CC48" s="18" t="str">
        <f t="shared" si="4"/>
        <v>S,C主桁Mg</v>
      </c>
      <c r="CD48" s="18">
        <v>19</v>
      </c>
      <c r="CE48" s="18" t="e">
        <f>IF(COUNTIFS([2]その１１!$CV$10:CV5043,リスト!CC48),"該当","")</f>
        <v>#VALUE!</v>
      </c>
      <c r="CF48" s="18" t="e">
        <f>IF($CE48="","",COUNTIF($CC$5:CC48,CC48))</f>
        <v>#VALUE!</v>
      </c>
      <c r="CG48" s="18" t="e">
        <f t="shared" si="5"/>
        <v>#VALUE!</v>
      </c>
      <c r="CH48" s="18" t="s">
        <v>331</v>
      </c>
      <c r="CI48" s="18" t="s">
        <v>243</v>
      </c>
      <c r="CJ48" s="18" t="s">
        <v>244</v>
      </c>
      <c r="CK48" s="18" t="str">
        <f t="shared" si="6"/>
        <v>C,X橋台Ax</v>
      </c>
      <c r="CL48" s="18">
        <v>19</v>
      </c>
      <c r="CM48" s="18" t="e">
        <f>IF(COUNTIFS([2]その１２!$CU$10:CU5199,リスト!CK48),"該当","")</f>
        <v>#VALUE!</v>
      </c>
      <c r="CN48" s="18" t="e">
        <f>IF($CM48="","",COUNTIF($CK$5:CK48,CK48))</f>
        <v>#VALUE!</v>
      </c>
      <c r="CO48" s="18" t="e">
        <f t="shared" si="7"/>
        <v>#VALUE!</v>
      </c>
      <c r="DC48" s="21" t="e">
        <f t="shared" si="8"/>
        <v>#VALUE!</v>
      </c>
      <c r="DD48" s="21" t="e">
        <f t="shared" si="9"/>
        <v>#VALUE!</v>
      </c>
      <c r="DE48" s="16" t="s">
        <v>316</v>
      </c>
      <c r="DF48" s="18" t="s">
        <v>357</v>
      </c>
      <c r="DG48" s="28">
        <v>44</v>
      </c>
    </row>
    <row r="49" spans="2:111" ht="18.75" customHeight="1">
      <c r="B49" s="16" t="s">
        <v>329</v>
      </c>
      <c r="C49" s="18" t="s">
        <v>368</v>
      </c>
      <c r="X49" s="18" t="s">
        <v>329</v>
      </c>
      <c r="Y49" s="18" t="s">
        <v>368</v>
      </c>
      <c r="AB49" s="16" t="s">
        <v>114</v>
      </c>
      <c r="AC49" s="16" t="s">
        <v>199</v>
      </c>
      <c r="AD49" s="16" t="s">
        <v>86</v>
      </c>
      <c r="AE49" s="16"/>
      <c r="AF49" s="19" t="str">
        <f t="shared" si="0"/>
        <v>d防食機能の劣化品質の経年劣化</v>
      </c>
      <c r="AG49" s="19" t="s">
        <v>626</v>
      </c>
      <c r="AI49" s="21" t="s">
        <v>627</v>
      </c>
      <c r="AQ49" s="18">
        <v>45</v>
      </c>
      <c r="AR49" s="18" t="s">
        <v>330</v>
      </c>
      <c r="AS49" s="18" t="s">
        <v>113</v>
      </c>
      <c r="AT49" s="18" t="str">
        <f t="shared" si="11"/>
        <v>遊間の異常c</v>
      </c>
      <c r="AU49" s="22" t="s">
        <v>628</v>
      </c>
      <c r="AV49" s="23" t="s">
        <v>629</v>
      </c>
      <c r="AW49" s="18" t="s">
        <v>630</v>
      </c>
      <c r="AX49" s="18" t="s">
        <v>329</v>
      </c>
      <c r="AY49" s="18" t="s">
        <v>140</v>
      </c>
      <c r="BF49" s="16" t="s">
        <v>631</v>
      </c>
      <c r="BG49" s="18" t="s">
        <v>613</v>
      </c>
      <c r="BH49" s="18" t="s">
        <v>632</v>
      </c>
      <c r="BN49" s="18" t="s">
        <v>172</v>
      </c>
      <c r="BO49" s="26" t="s">
        <v>250</v>
      </c>
      <c r="BP49" s="17" t="str">
        <f t="shared" si="3"/>
        <v>鎌ケ谷市8</v>
      </c>
      <c r="BQ49" s="18" t="s">
        <v>251</v>
      </c>
      <c r="BZ49" s="18" t="s">
        <v>227</v>
      </c>
      <c r="CA49" s="18" t="s">
        <v>74</v>
      </c>
      <c r="CB49" s="18" t="s">
        <v>75</v>
      </c>
      <c r="CC49" s="18" t="str">
        <f t="shared" si="4"/>
        <v>S,C主桁Mg</v>
      </c>
      <c r="CD49" s="18">
        <v>20</v>
      </c>
      <c r="CE49" s="18" t="e">
        <f>IF(COUNTIFS([2]その１１!$CV$10:CV5044,リスト!CC49),"該当","")</f>
        <v>#VALUE!</v>
      </c>
      <c r="CF49" s="18" t="e">
        <f>IF($CE49="","",COUNTIF($CC$5:CC49,CC49))</f>
        <v>#VALUE!</v>
      </c>
      <c r="CG49" s="18" t="e">
        <f t="shared" si="5"/>
        <v>#VALUE!</v>
      </c>
      <c r="CH49" s="18" t="s">
        <v>331</v>
      </c>
      <c r="CI49" s="18" t="s">
        <v>243</v>
      </c>
      <c r="CJ49" s="18" t="s">
        <v>244</v>
      </c>
      <c r="CK49" s="18" t="str">
        <f t="shared" si="6"/>
        <v>C,X橋台Ax</v>
      </c>
      <c r="CL49" s="18">
        <v>20</v>
      </c>
      <c r="CM49" s="18" t="e">
        <f>IF(COUNTIFS([2]その１２!$CU$10:CU5200,リスト!CK49),"該当","")</f>
        <v>#VALUE!</v>
      </c>
      <c r="CN49" s="18" t="e">
        <f>IF($CM49="","",COUNTIF($CK$5:CK49,CK49))</f>
        <v>#VALUE!</v>
      </c>
      <c r="CO49" s="18" t="e">
        <f t="shared" si="7"/>
        <v>#VALUE!</v>
      </c>
      <c r="DC49" s="21" t="e">
        <f t="shared" si="8"/>
        <v>#VALUE!</v>
      </c>
      <c r="DD49" s="21" t="e">
        <f t="shared" si="9"/>
        <v>#VALUE!</v>
      </c>
      <c r="DE49" s="16" t="s">
        <v>329</v>
      </c>
      <c r="DF49" s="18" t="s">
        <v>368</v>
      </c>
      <c r="DG49" s="28">
        <v>45</v>
      </c>
    </row>
    <row r="50" spans="2:111">
      <c r="B50" s="16" t="s">
        <v>342</v>
      </c>
      <c r="C50" s="18" t="s">
        <v>377</v>
      </c>
      <c r="X50" s="18" t="s">
        <v>342</v>
      </c>
      <c r="Y50" s="18" t="s">
        <v>377</v>
      </c>
      <c r="AB50" s="16" t="s">
        <v>94</v>
      </c>
      <c r="AC50" s="16" t="s">
        <v>199</v>
      </c>
      <c r="AD50" s="16" t="s">
        <v>86</v>
      </c>
      <c r="AE50" s="16" t="s">
        <v>84</v>
      </c>
      <c r="AF50" s="19" t="str">
        <f t="shared" si="0"/>
        <v>e防食機能の劣化品質の経年劣化Ⅰ</v>
      </c>
      <c r="AG50" s="19" t="s">
        <v>633</v>
      </c>
      <c r="AI50" s="21" t="s">
        <v>634</v>
      </c>
      <c r="AQ50" s="18">
        <v>46</v>
      </c>
      <c r="AR50" s="18" t="s">
        <v>330</v>
      </c>
      <c r="AS50" s="18" t="s">
        <v>94</v>
      </c>
      <c r="AT50" s="18" t="str">
        <f t="shared" si="11"/>
        <v>遊間の異常e</v>
      </c>
      <c r="AU50" s="22" t="s">
        <v>635</v>
      </c>
      <c r="AV50" s="23" t="s">
        <v>272</v>
      </c>
      <c r="AW50" s="18" t="s">
        <v>273</v>
      </c>
      <c r="AX50" s="18" t="s">
        <v>342</v>
      </c>
      <c r="AY50" s="18" t="s">
        <v>140</v>
      </c>
      <c r="BF50" s="16" t="s">
        <v>636</v>
      </c>
      <c r="BG50" s="18" t="s">
        <v>637</v>
      </c>
      <c r="BH50" s="18" t="s">
        <v>638</v>
      </c>
      <c r="BN50" s="18" t="s">
        <v>172</v>
      </c>
      <c r="BO50" s="26" t="s">
        <v>310</v>
      </c>
      <c r="BP50" s="17" t="str">
        <f t="shared" si="3"/>
        <v>鎌ケ谷市12</v>
      </c>
      <c r="BQ50" s="18" t="s">
        <v>311</v>
      </c>
      <c r="BZ50" s="18" t="s">
        <v>227</v>
      </c>
      <c r="CA50" s="18" t="s">
        <v>74</v>
      </c>
      <c r="CB50" s="18" t="s">
        <v>75</v>
      </c>
      <c r="CC50" s="18" t="str">
        <f t="shared" si="4"/>
        <v>S,C主桁Mg</v>
      </c>
      <c r="CD50" s="18">
        <v>21</v>
      </c>
      <c r="CE50" s="18" t="e">
        <f>IF(COUNTIFS([2]その１１!$CV$10:CV5045,リスト!CC50),"該当","")</f>
        <v>#VALUE!</v>
      </c>
      <c r="CF50" s="18" t="e">
        <f>IF($CE50="","",COUNTIF($CC$5:CC50,CC50))</f>
        <v>#VALUE!</v>
      </c>
      <c r="CG50" s="18" t="e">
        <f t="shared" si="5"/>
        <v>#VALUE!</v>
      </c>
      <c r="CH50" s="18" t="s">
        <v>331</v>
      </c>
      <c r="CI50" s="18" t="s">
        <v>243</v>
      </c>
      <c r="CJ50" s="18" t="s">
        <v>244</v>
      </c>
      <c r="CK50" s="18" t="str">
        <f t="shared" si="6"/>
        <v>C,X橋台Ax</v>
      </c>
      <c r="CL50" s="18">
        <v>21</v>
      </c>
      <c r="CM50" s="18" t="e">
        <f>IF(COUNTIFS([2]その１２!$CU$10:CU5201,リスト!CK50),"該当","")</f>
        <v>#VALUE!</v>
      </c>
      <c r="CN50" s="18" t="e">
        <f>IF($CM50="","",COUNTIF($CK$5:CK50,CK50))</f>
        <v>#VALUE!</v>
      </c>
      <c r="CO50" s="18" t="e">
        <f t="shared" si="7"/>
        <v>#VALUE!</v>
      </c>
      <c r="DC50" s="21" t="e">
        <f t="shared" si="8"/>
        <v>#VALUE!</v>
      </c>
      <c r="DD50" s="21" t="e">
        <f t="shared" si="9"/>
        <v>#VALUE!</v>
      </c>
      <c r="DE50" s="16" t="s">
        <v>342</v>
      </c>
      <c r="DF50" s="18" t="s">
        <v>377</v>
      </c>
      <c r="DG50" s="28">
        <v>46</v>
      </c>
    </row>
    <row r="51" spans="2:111" ht="18.75" customHeight="1">
      <c r="B51" s="16" t="s">
        <v>355</v>
      </c>
      <c r="C51" s="18" t="s">
        <v>387</v>
      </c>
      <c r="X51" s="18" t="s">
        <v>355</v>
      </c>
      <c r="Y51" s="18" t="s">
        <v>387</v>
      </c>
      <c r="AB51" s="16" t="s">
        <v>94</v>
      </c>
      <c r="AC51" s="16" t="s">
        <v>199</v>
      </c>
      <c r="AD51" s="16" t="s">
        <v>86</v>
      </c>
      <c r="AE51" s="16" t="s">
        <v>118</v>
      </c>
      <c r="AF51" s="19" t="str">
        <f t="shared" si="0"/>
        <v>e防食機能の劣化品質の経年劣化Ⅱ</v>
      </c>
      <c r="AG51" s="19" t="s">
        <v>639</v>
      </c>
      <c r="AI51" s="21" t="s">
        <v>640</v>
      </c>
      <c r="AQ51" s="18">
        <v>47</v>
      </c>
      <c r="AR51" s="18" t="s">
        <v>343</v>
      </c>
      <c r="AS51" s="18" t="s">
        <v>78</v>
      </c>
      <c r="AT51" s="18" t="str">
        <f t="shared" si="11"/>
        <v>路面の凹凸a</v>
      </c>
      <c r="AU51" s="22" t="s">
        <v>343</v>
      </c>
      <c r="AV51" s="23" t="s">
        <v>406</v>
      </c>
      <c r="AW51" s="18" t="s">
        <v>407</v>
      </c>
      <c r="AX51" s="18" t="s">
        <v>355</v>
      </c>
      <c r="AY51" s="18" t="s">
        <v>140</v>
      </c>
      <c r="BF51" s="16" t="s">
        <v>641</v>
      </c>
      <c r="BG51" s="18" t="s">
        <v>637</v>
      </c>
      <c r="BH51" s="18"/>
      <c r="BN51" s="18" t="s">
        <v>172</v>
      </c>
      <c r="BO51" s="26" t="s">
        <v>554</v>
      </c>
      <c r="BP51" s="17" t="str">
        <f t="shared" si="3"/>
        <v>鎌ケ谷市57</v>
      </c>
      <c r="BQ51" s="18" t="s">
        <v>555</v>
      </c>
      <c r="BZ51" s="18" t="s">
        <v>227</v>
      </c>
      <c r="CA51" s="18" t="s">
        <v>74</v>
      </c>
      <c r="CB51" s="18" t="s">
        <v>75</v>
      </c>
      <c r="CC51" s="18" t="str">
        <f t="shared" si="4"/>
        <v>S,C主桁Mg</v>
      </c>
      <c r="CD51" s="18">
        <v>22</v>
      </c>
      <c r="CE51" s="18" t="e">
        <f>IF(COUNTIFS([2]その１１!$CV$10:CV5046,リスト!CC51),"該当","")</f>
        <v>#VALUE!</v>
      </c>
      <c r="CF51" s="18" t="e">
        <f>IF($CE51="","",COUNTIF($CC$5:CC51,CC51))</f>
        <v>#VALUE!</v>
      </c>
      <c r="CG51" s="18" t="e">
        <f t="shared" si="5"/>
        <v>#VALUE!</v>
      </c>
      <c r="CH51" s="18" t="s">
        <v>331</v>
      </c>
      <c r="CI51" s="18" t="s">
        <v>243</v>
      </c>
      <c r="CJ51" s="18" t="s">
        <v>244</v>
      </c>
      <c r="CK51" s="18" t="str">
        <f t="shared" si="6"/>
        <v>C,X橋台Ax</v>
      </c>
      <c r="CL51" s="18">
        <v>22</v>
      </c>
      <c r="CM51" s="18" t="e">
        <f>IF(COUNTIFS([2]その１２!$CU$10:CU5202,リスト!CK51),"該当","")</f>
        <v>#VALUE!</v>
      </c>
      <c r="CN51" s="18" t="e">
        <f>IF($CM51="","",COUNTIF($CK$5:CK51,CK51))</f>
        <v>#VALUE!</v>
      </c>
      <c r="CO51" s="18" t="e">
        <f t="shared" si="7"/>
        <v>#VALUE!</v>
      </c>
      <c r="DC51" s="21" t="e">
        <f t="shared" si="8"/>
        <v>#VALUE!</v>
      </c>
      <c r="DD51" s="21" t="e">
        <f t="shared" si="9"/>
        <v>#VALUE!</v>
      </c>
      <c r="DE51" s="16" t="s">
        <v>355</v>
      </c>
      <c r="DF51" s="18" t="s">
        <v>387</v>
      </c>
      <c r="DG51" s="28">
        <v>47</v>
      </c>
    </row>
    <row r="52" spans="2:111">
      <c r="B52" s="16" t="s">
        <v>365</v>
      </c>
      <c r="C52" s="18" t="s">
        <v>397</v>
      </c>
      <c r="X52" s="18" t="s">
        <v>365</v>
      </c>
      <c r="Y52" s="18" t="s">
        <v>397</v>
      </c>
      <c r="AB52" s="16" t="s">
        <v>94</v>
      </c>
      <c r="AC52" s="16" t="s">
        <v>199</v>
      </c>
      <c r="AD52" s="16" t="s">
        <v>86</v>
      </c>
      <c r="AE52" s="16" t="s">
        <v>144</v>
      </c>
      <c r="AF52" s="19" t="str">
        <f t="shared" si="0"/>
        <v>e防食機能の劣化品質の経年劣化Ⅲ</v>
      </c>
      <c r="AG52" s="19" t="s">
        <v>642</v>
      </c>
      <c r="AI52" s="21" t="s">
        <v>643</v>
      </c>
      <c r="AQ52" s="18">
        <v>48</v>
      </c>
      <c r="AR52" s="18" t="s">
        <v>343</v>
      </c>
      <c r="AS52" s="18" t="s">
        <v>113</v>
      </c>
      <c r="AT52" s="18" t="str">
        <f t="shared" si="11"/>
        <v>路面の凹凸c</v>
      </c>
      <c r="AU52" s="22" t="s">
        <v>644</v>
      </c>
      <c r="AV52" s="23" t="s">
        <v>645</v>
      </c>
      <c r="AW52" s="18" t="s">
        <v>646</v>
      </c>
      <c r="AX52" s="18" t="s">
        <v>365</v>
      </c>
      <c r="AY52" s="18" t="s">
        <v>140</v>
      </c>
      <c r="BF52" s="16" t="s">
        <v>647</v>
      </c>
      <c r="BG52" s="18" t="s">
        <v>637</v>
      </c>
      <c r="BH52" s="18"/>
      <c r="BN52" s="18" t="s">
        <v>172</v>
      </c>
      <c r="BO52" s="26" t="s">
        <v>648</v>
      </c>
      <c r="BP52" s="17" t="str">
        <f t="shared" si="3"/>
        <v>鎌ケ谷市59</v>
      </c>
      <c r="BQ52" s="18" t="s">
        <v>649</v>
      </c>
      <c r="BZ52" s="18" t="s">
        <v>227</v>
      </c>
      <c r="CA52" s="18" t="s">
        <v>74</v>
      </c>
      <c r="CB52" s="18" t="s">
        <v>75</v>
      </c>
      <c r="CC52" s="18" t="str">
        <f t="shared" si="4"/>
        <v>S,C主桁Mg</v>
      </c>
      <c r="CD52" s="18">
        <v>23</v>
      </c>
      <c r="CE52" s="18" t="e">
        <f>IF(COUNTIFS([2]その１１!$CV$10:CV5047,リスト!CC52),"該当","")</f>
        <v>#VALUE!</v>
      </c>
      <c r="CF52" s="18" t="e">
        <f>IF($CE52="","",COUNTIF($CC$5:CC52,CC52))</f>
        <v>#VALUE!</v>
      </c>
      <c r="CG52" s="18" t="e">
        <f t="shared" si="5"/>
        <v>#VALUE!</v>
      </c>
      <c r="CH52" s="18" t="s">
        <v>331</v>
      </c>
      <c r="CI52" s="18" t="s">
        <v>243</v>
      </c>
      <c r="CJ52" s="18" t="s">
        <v>244</v>
      </c>
      <c r="CK52" s="18" t="str">
        <f t="shared" si="6"/>
        <v>C,X橋台Ax</v>
      </c>
      <c r="CL52" s="18">
        <v>23</v>
      </c>
      <c r="CM52" s="18" t="e">
        <f>IF(COUNTIFS([2]その１２!$CU$10:CU5203,リスト!CK52),"該当","")</f>
        <v>#VALUE!</v>
      </c>
      <c r="CN52" s="18" t="e">
        <f>IF($CM52="","",COUNTIF($CK$5:CK52,CK52))</f>
        <v>#VALUE!</v>
      </c>
      <c r="CO52" s="18" t="e">
        <f t="shared" si="7"/>
        <v>#VALUE!</v>
      </c>
      <c r="DC52" s="21" t="e">
        <f t="shared" si="8"/>
        <v>#VALUE!</v>
      </c>
      <c r="DD52" s="21" t="e">
        <f t="shared" si="9"/>
        <v>#VALUE!</v>
      </c>
      <c r="DE52" s="16" t="s">
        <v>365</v>
      </c>
      <c r="DF52" s="18" t="s">
        <v>397</v>
      </c>
      <c r="DG52" s="28">
        <v>48</v>
      </c>
    </row>
    <row r="53" spans="2:111" ht="18.75" customHeight="1">
      <c r="B53" s="16" t="s">
        <v>375</v>
      </c>
      <c r="C53" s="18" t="s">
        <v>209</v>
      </c>
      <c r="X53" s="18" t="s">
        <v>375</v>
      </c>
      <c r="Y53" s="18" t="s">
        <v>209</v>
      </c>
      <c r="AB53" s="16" t="s">
        <v>111</v>
      </c>
      <c r="AC53" s="16" t="s">
        <v>199</v>
      </c>
      <c r="AD53" s="16" t="s">
        <v>167</v>
      </c>
      <c r="AE53" s="16" t="s">
        <v>84</v>
      </c>
      <c r="AF53" s="19" t="str">
        <f t="shared" si="0"/>
        <v>b防食機能の劣化製作・施工不良Ⅰ</v>
      </c>
      <c r="AG53" s="19" t="s">
        <v>650</v>
      </c>
      <c r="AI53" s="21" t="s">
        <v>651</v>
      </c>
      <c r="AQ53" s="18">
        <v>49</v>
      </c>
      <c r="AR53" s="18" t="s">
        <v>343</v>
      </c>
      <c r="AS53" s="18" t="s">
        <v>94</v>
      </c>
      <c r="AT53" s="18" t="str">
        <f t="shared" si="11"/>
        <v>路面の凹凸e</v>
      </c>
      <c r="AU53" s="22" t="s">
        <v>644</v>
      </c>
      <c r="AV53" s="23" t="s">
        <v>652</v>
      </c>
      <c r="AW53" s="18" t="s">
        <v>653</v>
      </c>
      <c r="AX53" s="18" t="s">
        <v>375</v>
      </c>
      <c r="AY53" s="18" t="s">
        <v>140</v>
      </c>
      <c r="BF53" s="16" t="s">
        <v>654</v>
      </c>
      <c r="BG53" s="18" t="s">
        <v>637</v>
      </c>
      <c r="BH53" s="18"/>
      <c r="BN53" s="18" t="s">
        <v>172</v>
      </c>
      <c r="BO53" s="26" t="s">
        <v>608</v>
      </c>
      <c r="BP53" s="17" t="str">
        <f t="shared" si="3"/>
        <v>鎌ケ谷市281</v>
      </c>
      <c r="BQ53" s="18" t="s">
        <v>609</v>
      </c>
      <c r="BZ53" s="18" t="s">
        <v>279</v>
      </c>
      <c r="CA53" s="18" t="s">
        <v>74</v>
      </c>
      <c r="CB53" s="18" t="s">
        <v>75</v>
      </c>
      <c r="CC53" s="18" t="str">
        <f t="shared" si="4"/>
        <v>S,X主桁Mg</v>
      </c>
      <c r="CD53" s="18">
        <v>1</v>
      </c>
      <c r="CE53" s="18" t="e">
        <f>IF(COUNTIFS([2]その１１!$CV$10:CV5048,リスト!CC53),"該当","")</f>
        <v>#VALUE!</v>
      </c>
      <c r="CF53" s="18" t="e">
        <f>IF($CE53="","",COUNTIF($CC$5:CC53,CC53))</f>
        <v>#VALUE!</v>
      </c>
      <c r="CG53" s="18" t="e">
        <f t="shared" si="5"/>
        <v>#VALUE!</v>
      </c>
      <c r="CH53" s="18" t="s">
        <v>76</v>
      </c>
      <c r="CI53" s="18" t="s">
        <v>261</v>
      </c>
      <c r="CJ53" s="18" t="s">
        <v>262</v>
      </c>
      <c r="CK53" s="18" t="str">
        <f t="shared" si="6"/>
        <v>S基礎Fx</v>
      </c>
      <c r="CL53" s="18">
        <v>1</v>
      </c>
      <c r="CM53" s="18" t="e">
        <f>IF(COUNTIFS([2]その１２!$CU$10:CU5204,リスト!CK53),"該当","")</f>
        <v>#VALUE!</v>
      </c>
      <c r="CN53" s="18" t="e">
        <f>IF($CM53="","",COUNTIF($CK$5:CK53,CK53))</f>
        <v>#VALUE!</v>
      </c>
      <c r="CO53" s="18" t="e">
        <f t="shared" si="7"/>
        <v>#VALUE!</v>
      </c>
      <c r="DC53" s="21" t="e">
        <f t="shared" si="8"/>
        <v>#VALUE!</v>
      </c>
      <c r="DD53" s="21" t="e">
        <f t="shared" si="9"/>
        <v>#VALUE!</v>
      </c>
      <c r="DE53" s="16" t="s">
        <v>375</v>
      </c>
      <c r="DF53" s="18" t="s">
        <v>209</v>
      </c>
      <c r="DG53" s="28">
        <v>49</v>
      </c>
    </row>
    <row r="54" spans="2:111">
      <c r="B54" s="16" t="s">
        <v>384</v>
      </c>
      <c r="C54" s="18" t="s">
        <v>209</v>
      </c>
      <c r="X54" s="18" t="s">
        <v>384</v>
      </c>
      <c r="Y54" s="18" t="s">
        <v>209</v>
      </c>
      <c r="AB54" s="16" t="s">
        <v>111</v>
      </c>
      <c r="AC54" s="16" t="s">
        <v>199</v>
      </c>
      <c r="AD54" s="16" t="s">
        <v>86</v>
      </c>
      <c r="AE54" s="16" t="s">
        <v>84</v>
      </c>
      <c r="AF54" s="19" t="str">
        <f t="shared" si="0"/>
        <v>b防食機能の劣化品質の経年劣化Ⅰ</v>
      </c>
      <c r="AG54" s="19" t="s">
        <v>650</v>
      </c>
      <c r="AI54" s="21" t="s">
        <v>655</v>
      </c>
      <c r="AQ54" s="18">
        <v>50</v>
      </c>
      <c r="AR54" s="18" t="s">
        <v>356</v>
      </c>
      <c r="AS54" s="18" t="s">
        <v>78</v>
      </c>
      <c r="AT54" s="18" t="str">
        <f t="shared" si="11"/>
        <v>舗装の異常a</v>
      </c>
      <c r="AU54" s="22" t="s">
        <v>356</v>
      </c>
      <c r="AV54" s="23" t="s">
        <v>656</v>
      </c>
      <c r="AW54" s="18" t="s">
        <v>657</v>
      </c>
      <c r="AX54" s="18" t="s">
        <v>384</v>
      </c>
      <c r="AY54" s="18" t="s">
        <v>140</v>
      </c>
      <c r="BF54" s="16" t="s">
        <v>658</v>
      </c>
      <c r="BG54" s="18" t="s">
        <v>659</v>
      </c>
      <c r="BH54" s="18" t="s">
        <v>660</v>
      </c>
      <c r="BN54" s="18" t="s">
        <v>195</v>
      </c>
      <c r="BO54" s="26" t="s">
        <v>214</v>
      </c>
      <c r="BP54" s="17" t="str">
        <f t="shared" si="3"/>
        <v>柏市6</v>
      </c>
      <c r="BQ54" s="18" t="s">
        <v>374</v>
      </c>
      <c r="BZ54" s="18" t="s">
        <v>279</v>
      </c>
      <c r="CA54" s="18" t="s">
        <v>74</v>
      </c>
      <c r="CB54" s="18" t="s">
        <v>75</v>
      </c>
      <c r="CC54" s="18" t="str">
        <f t="shared" si="4"/>
        <v>S,X主桁Mg</v>
      </c>
      <c r="CD54" s="18">
        <v>2</v>
      </c>
      <c r="CE54" s="18" t="e">
        <f>IF(COUNTIFS([2]その１１!$CV$10:CV5049,リスト!CC54),"該当","")</f>
        <v>#VALUE!</v>
      </c>
      <c r="CF54" s="18" t="e">
        <f>IF($CE54="","",COUNTIF($CC$5:CC54,CC54))</f>
        <v>#VALUE!</v>
      </c>
      <c r="CG54" s="18" t="e">
        <f t="shared" si="5"/>
        <v>#VALUE!</v>
      </c>
      <c r="CH54" s="18" t="s">
        <v>76</v>
      </c>
      <c r="CI54" s="18" t="s">
        <v>261</v>
      </c>
      <c r="CJ54" s="18" t="s">
        <v>262</v>
      </c>
      <c r="CK54" s="18" t="str">
        <f t="shared" si="6"/>
        <v>S基礎Fx</v>
      </c>
      <c r="CL54" s="18">
        <v>2</v>
      </c>
      <c r="CM54" s="18" t="e">
        <f>IF(COUNTIFS([2]その１２!$CU$10:CU5205,リスト!CK54),"該当","")</f>
        <v>#VALUE!</v>
      </c>
      <c r="CN54" s="18" t="e">
        <f>IF($CM54="","",COUNTIF($CK$5:CK54,CK54))</f>
        <v>#VALUE!</v>
      </c>
      <c r="CO54" s="18" t="e">
        <f t="shared" si="7"/>
        <v>#VALUE!</v>
      </c>
      <c r="DC54" s="21" t="e">
        <f t="shared" si="8"/>
        <v>#VALUE!</v>
      </c>
      <c r="DD54" s="21" t="e">
        <f t="shared" si="9"/>
        <v>#VALUE!</v>
      </c>
      <c r="DE54" s="16" t="s">
        <v>384</v>
      </c>
      <c r="DF54" s="18" t="s">
        <v>209</v>
      </c>
      <c r="DG54" s="28">
        <v>50</v>
      </c>
    </row>
    <row r="55" spans="2:111" ht="18.75" customHeight="1">
      <c r="B55" s="16" t="s">
        <v>393</v>
      </c>
      <c r="C55" s="18" t="s">
        <v>432</v>
      </c>
      <c r="X55" s="18" t="s">
        <v>393</v>
      </c>
      <c r="Y55" s="18" t="s">
        <v>432</v>
      </c>
      <c r="AB55" s="16" t="s">
        <v>113</v>
      </c>
      <c r="AC55" s="16" t="s">
        <v>199</v>
      </c>
      <c r="AD55" s="16" t="s">
        <v>167</v>
      </c>
      <c r="AE55" s="16" t="s">
        <v>84</v>
      </c>
      <c r="AF55" s="19" t="str">
        <f t="shared" si="0"/>
        <v>c防食機能の劣化製作・施工不良Ⅰ</v>
      </c>
      <c r="AG55" s="19" t="s">
        <v>661</v>
      </c>
      <c r="AI55" s="21" t="s">
        <v>662</v>
      </c>
      <c r="AQ55" s="18">
        <v>51</v>
      </c>
      <c r="AR55" s="18" t="s">
        <v>356</v>
      </c>
      <c r="AS55" s="18" t="s">
        <v>113</v>
      </c>
      <c r="AT55" s="18" t="str">
        <f t="shared" si="11"/>
        <v>舗装の異常c</v>
      </c>
      <c r="AU55" s="22" t="s">
        <v>400</v>
      </c>
      <c r="AV55" s="23" t="s">
        <v>535</v>
      </c>
      <c r="AW55" s="18" t="s">
        <v>536</v>
      </c>
      <c r="AX55" s="18" t="s">
        <v>393</v>
      </c>
      <c r="AY55" s="18" t="s">
        <v>140</v>
      </c>
      <c r="BF55" s="16" t="s">
        <v>663</v>
      </c>
      <c r="BG55" s="18" t="s">
        <v>659</v>
      </c>
      <c r="BH55" s="18" t="s">
        <v>664</v>
      </c>
      <c r="BN55" s="18" t="s">
        <v>195</v>
      </c>
      <c r="BO55" s="26" t="s">
        <v>95</v>
      </c>
      <c r="BP55" s="17" t="str">
        <f t="shared" si="3"/>
        <v>柏市16</v>
      </c>
      <c r="BQ55" s="18" t="s">
        <v>96</v>
      </c>
      <c r="BZ55" s="18" t="s">
        <v>279</v>
      </c>
      <c r="CA55" s="18" t="s">
        <v>74</v>
      </c>
      <c r="CB55" s="18" t="s">
        <v>75</v>
      </c>
      <c r="CC55" s="18" t="str">
        <f t="shared" si="4"/>
        <v>S,X主桁Mg</v>
      </c>
      <c r="CD55" s="18">
        <v>3</v>
      </c>
      <c r="CE55" s="18" t="e">
        <f>IF(COUNTIFS([2]その１１!$CV$10:CV5050,リスト!CC55),"該当","")</f>
        <v>#VALUE!</v>
      </c>
      <c r="CF55" s="18" t="e">
        <f>IF($CE55="","",COUNTIF($CC$5:CC55,CC55))</f>
        <v>#VALUE!</v>
      </c>
      <c r="CG55" s="18" t="e">
        <f t="shared" si="5"/>
        <v>#VALUE!</v>
      </c>
      <c r="CH55" s="18" t="s">
        <v>76</v>
      </c>
      <c r="CI55" s="18" t="s">
        <v>261</v>
      </c>
      <c r="CJ55" s="18" t="s">
        <v>262</v>
      </c>
      <c r="CK55" s="18" t="str">
        <f t="shared" si="6"/>
        <v>S基礎Fx</v>
      </c>
      <c r="CL55" s="18">
        <v>5</v>
      </c>
      <c r="CM55" s="18" t="e">
        <f>IF(COUNTIFS([2]その１２!$CU$10:CU5206,リスト!CK55),"該当","")</f>
        <v>#VALUE!</v>
      </c>
      <c r="CN55" s="18" t="e">
        <f>IF($CM55="","",COUNTIF($CK$5:CK55,CK55))</f>
        <v>#VALUE!</v>
      </c>
      <c r="CO55" s="18" t="e">
        <f t="shared" si="7"/>
        <v>#VALUE!</v>
      </c>
      <c r="DC55" s="21" t="e">
        <f t="shared" si="8"/>
        <v>#VALUE!</v>
      </c>
      <c r="DD55" s="21" t="e">
        <f t="shared" si="9"/>
        <v>#VALUE!</v>
      </c>
      <c r="DE55" s="16" t="s">
        <v>393</v>
      </c>
      <c r="DF55" s="18" t="s">
        <v>432</v>
      </c>
      <c r="DG55" s="28">
        <v>51</v>
      </c>
    </row>
    <row r="56" spans="2:111">
      <c r="B56" s="16" t="s">
        <v>408</v>
      </c>
      <c r="C56" s="18" t="s">
        <v>442</v>
      </c>
      <c r="X56" s="18" t="s">
        <v>408</v>
      </c>
      <c r="Y56" s="18" t="s">
        <v>442</v>
      </c>
      <c r="AB56" s="16" t="s">
        <v>113</v>
      </c>
      <c r="AC56" s="16" t="s">
        <v>199</v>
      </c>
      <c r="AD56" s="16" t="s">
        <v>86</v>
      </c>
      <c r="AE56" s="16" t="s">
        <v>84</v>
      </c>
      <c r="AF56" s="19" t="str">
        <f t="shared" si="0"/>
        <v>c防食機能の劣化品質の経年劣化Ⅰ</v>
      </c>
      <c r="AG56" s="19" t="s">
        <v>661</v>
      </c>
      <c r="AI56" s="21" t="s">
        <v>375</v>
      </c>
      <c r="AQ56" s="18">
        <v>52</v>
      </c>
      <c r="AR56" s="18" t="s">
        <v>356</v>
      </c>
      <c r="AS56" s="18" t="s">
        <v>94</v>
      </c>
      <c r="AT56" s="18" t="str">
        <f t="shared" si="11"/>
        <v>舗装の異常e</v>
      </c>
      <c r="AU56" s="22" t="s">
        <v>400</v>
      </c>
      <c r="AV56" s="23" t="s">
        <v>665</v>
      </c>
      <c r="AW56" s="18" t="s">
        <v>666</v>
      </c>
      <c r="AX56" s="18" t="s">
        <v>408</v>
      </c>
      <c r="AY56" s="18" t="s">
        <v>140</v>
      </c>
      <c r="BF56" s="16" t="s">
        <v>667</v>
      </c>
      <c r="BG56" s="18" t="s">
        <v>659</v>
      </c>
      <c r="BH56" s="18"/>
      <c r="BN56" s="18" t="s">
        <v>195</v>
      </c>
      <c r="BO56" s="26" t="s">
        <v>668</v>
      </c>
      <c r="BP56" s="17" t="str">
        <f t="shared" si="3"/>
        <v>柏市294</v>
      </c>
      <c r="BQ56" s="18" t="s">
        <v>669</v>
      </c>
      <c r="BZ56" s="18" t="s">
        <v>279</v>
      </c>
      <c r="CA56" s="18" t="s">
        <v>74</v>
      </c>
      <c r="CB56" s="18" t="s">
        <v>75</v>
      </c>
      <c r="CC56" s="18" t="str">
        <f t="shared" si="4"/>
        <v>S,X主桁Mg</v>
      </c>
      <c r="CD56" s="18">
        <v>4</v>
      </c>
      <c r="CE56" s="18" t="e">
        <f>IF(COUNTIFS([2]その１１!$CV$10:CV5051,リスト!CC56),"該当","")</f>
        <v>#VALUE!</v>
      </c>
      <c r="CF56" s="18" t="e">
        <f>IF($CE56="","",COUNTIF($CC$5:CC56,CC56))</f>
        <v>#VALUE!</v>
      </c>
      <c r="CG56" s="18" t="e">
        <f t="shared" si="5"/>
        <v>#VALUE!</v>
      </c>
      <c r="CH56" s="18" t="s">
        <v>76</v>
      </c>
      <c r="CI56" s="18" t="s">
        <v>261</v>
      </c>
      <c r="CJ56" s="18" t="s">
        <v>262</v>
      </c>
      <c r="CK56" s="18" t="str">
        <f t="shared" si="6"/>
        <v>S基礎Fx</v>
      </c>
      <c r="CL56" s="18">
        <v>17</v>
      </c>
      <c r="CM56" s="18" t="e">
        <f>IF(COUNTIFS([2]その１２!$CU$10:CU5207,リスト!CK56),"該当","")</f>
        <v>#VALUE!</v>
      </c>
      <c r="CN56" s="18" t="e">
        <f>IF($CM56="","",COUNTIF($CK$5:CK56,CK56))</f>
        <v>#VALUE!</v>
      </c>
      <c r="CO56" s="18" t="e">
        <f t="shared" si="7"/>
        <v>#VALUE!</v>
      </c>
      <c r="DC56" s="21" t="e">
        <f t="shared" si="8"/>
        <v>#VALUE!</v>
      </c>
      <c r="DD56" s="21" t="e">
        <f t="shared" si="9"/>
        <v>#VALUE!</v>
      </c>
      <c r="DE56" s="16" t="s">
        <v>408</v>
      </c>
      <c r="DF56" s="18" t="s">
        <v>442</v>
      </c>
      <c r="DG56" s="28">
        <v>52</v>
      </c>
    </row>
    <row r="57" spans="2:111" ht="18.75" customHeight="1">
      <c r="B57" s="16" t="s">
        <v>419</v>
      </c>
      <c r="C57" s="18" t="s">
        <v>455</v>
      </c>
      <c r="X57" s="18" t="s">
        <v>419</v>
      </c>
      <c r="Y57" s="18" t="s">
        <v>455</v>
      </c>
      <c r="AB57" s="16" t="s">
        <v>114</v>
      </c>
      <c r="AC57" s="16" t="s">
        <v>199</v>
      </c>
      <c r="AD57" s="16" t="s">
        <v>167</v>
      </c>
      <c r="AE57" s="16" t="s">
        <v>118</v>
      </c>
      <c r="AF57" s="19" t="str">
        <f t="shared" si="0"/>
        <v>d防食機能の劣化製作・施工不良Ⅱ</v>
      </c>
      <c r="AG57" s="19" t="s">
        <v>670</v>
      </c>
      <c r="AI57" s="21" t="s">
        <v>384</v>
      </c>
      <c r="AQ57" s="18">
        <v>53</v>
      </c>
      <c r="AR57" s="18" t="s">
        <v>366</v>
      </c>
      <c r="AS57" s="18" t="s">
        <v>78</v>
      </c>
      <c r="AT57" s="18" t="str">
        <f t="shared" si="11"/>
        <v>支承部の機能障害a</v>
      </c>
      <c r="AU57" s="22" t="s">
        <v>366</v>
      </c>
      <c r="AV57" s="23" t="s">
        <v>671</v>
      </c>
      <c r="AW57" s="18" t="s">
        <v>672</v>
      </c>
      <c r="AX57" s="18" t="s">
        <v>419</v>
      </c>
      <c r="AY57" s="18" t="s">
        <v>163</v>
      </c>
      <c r="BF57" s="16" t="s">
        <v>673</v>
      </c>
      <c r="BG57" s="18" t="s">
        <v>659</v>
      </c>
      <c r="BH57" s="18"/>
      <c r="BN57" s="18" t="s">
        <v>195</v>
      </c>
      <c r="BO57" s="26" t="s">
        <v>482</v>
      </c>
      <c r="BP57" s="17" t="str">
        <f t="shared" si="3"/>
        <v>柏市464</v>
      </c>
      <c r="BQ57" s="18" t="s">
        <v>483</v>
      </c>
      <c r="BZ57" s="18" t="s">
        <v>279</v>
      </c>
      <c r="CA57" s="18" t="s">
        <v>74</v>
      </c>
      <c r="CB57" s="18" t="s">
        <v>75</v>
      </c>
      <c r="CC57" s="18" t="str">
        <f t="shared" si="4"/>
        <v>S,X主桁Mg</v>
      </c>
      <c r="CD57" s="18">
        <v>5</v>
      </c>
      <c r="CE57" s="18" t="e">
        <f>IF(COUNTIFS([2]その１１!$CV$10:CV5052,リスト!CC57),"該当","")</f>
        <v>#VALUE!</v>
      </c>
      <c r="CF57" s="18" t="e">
        <f>IF($CE57="","",COUNTIF($CC$5:CC57,CC57))</f>
        <v>#VALUE!</v>
      </c>
      <c r="CG57" s="18" t="e">
        <f t="shared" si="5"/>
        <v>#VALUE!</v>
      </c>
      <c r="CH57" s="18" t="s">
        <v>76</v>
      </c>
      <c r="CI57" s="18" t="s">
        <v>261</v>
      </c>
      <c r="CJ57" s="18" t="s">
        <v>262</v>
      </c>
      <c r="CK57" s="18" t="str">
        <f t="shared" si="6"/>
        <v>S基礎Fx</v>
      </c>
      <c r="CL57" s="18">
        <v>25</v>
      </c>
      <c r="CM57" s="18" t="e">
        <f>IF(COUNTIFS([2]その１２!$CU$10:CU5208,リスト!CK57),"該当","")</f>
        <v>#VALUE!</v>
      </c>
      <c r="CN57" s="18" t="e">
        <f>IF($CM57="","",COUNTIF($CK$5:CK57,CK57))</f>
        <v>#VALUE!</v>
      </c>
      <c r="CO57" s="18" t="e">
        <f t="shared" si="7"/>
        <v>#VALUE!</v>
      </c>
      <c r="DC57" s="21" t="e">
        <f t="shared" si="8"/>
        <v>#VALUE!</v>
      </c>
      <c r="DD57" s="21" t="e">
        <f t="shared" si="9"/>
        <v>#VALUE!</v>
      </c>
      <c r="DE57" s="16" t="s">
        <v>419</v>
      </c>
      <c r="DF57" s="18" t="s">
        <v>455</v>
      </c>
      <c r="DG57" s="28">
        <v>53</v>
      </c>
    </row>
    <row r="58" spans="2:111">
      <c r="B58" s="16" t="s">
        <v>429</v>
      </c>
      <c r="C58" s="18" t="s">
        <v>465</v>
      </c>
      <c r="X58" s="18" t="s">
        <v>429</v>
      </c>
      <c r="Y58" s="18" t="s">
        <v>465</v>
      </c>
      <c r="AB58" s="16" t="s">
        <v>114</v>
      </c>
      <c r="AC58" s="16" t="s">
        <v>199</v>
      </c>
      <c r="AD58" s="16" t="s">
        <v>86</v>
      </c>
      <c r="AE58" s="16" t="s">
        <v>118</v>
      </c>
      <c r="AF58" s="19" t="str">
        <f t="shared" si="0"/>
        <v>d防食機能の劣化品質の経年劣化Ⅱ</v>
      </c>
      <c r="AG58" s="19" t="s">
        <v>670</v>
      </c>
      <c r="AI58" s="21" t="s">
        <v>419</v>
      </c>
      <c r="AQ58" s="18">
        <v>54</v>
      </c>
      <c r="AR58" s="18" t="s">
        <v>366</v>
      </c>
      <c r="AS58" s="18" t="s">
        <v>94</v>
      </c>
      <c r="AT58" s="18" t="str">
        <f t="shared" si="11"/>
        <v>支承部の機能障害e</v>
      </c>
      <c r="AU58" s="22" t="s">
        <v>366</v>
      </c>
      <c r="AV58" s="23" t="s">
        <v>545</v>
      </c>
      <c r="AW58" s="18" t="s">
        <v>546</v>
      </c>
      <c r="AX58" s="18" t="s">
        <v>429</v>
      </c>
      <c r="AY58" s="18" t="s">
        <v>163</v>
      </c>
      <c r="BF58" s="40" t="s">
        <v>674</v>
      </c>
      <c r="BG58" s="39" t="s">
        <v>675</v>
      </c>
      <c r="BH58" s="39" t="s">
        <v>676</v>
      </c>
      <c r="BN58" s="18" t="s">
        <v>195</v>
      </c>
      <c r="BO58" s="26" t="s">
        <v>174</v>
      </c>
      <c r="BP58" s="17" t="str">
        <f t="shared" si="3"/>
        <v>柏市7</v>
      </c>
      <c r="BQ58" s="18" t="s">
        <v>175</v>
      </c>
      <c r="BZ58" s="18" t="s">
        <v>279</v>
      </c>
      <c r="CA58" s="18" t="s">
        <v>74</v>
      </c>
      <c r="CB58" s="18" t="s">
        <v>75</v>
      </c>
      <c r="CC58" s="18" t="str">
        <f t="shared" si="4"/>
        <v>S,X主桁Mg</v>
      </c>
      <c r="CD58" s="18">
        <v>10</v>
      </c>
      <c r="CE58" s="18" t="e">
        <f>IF(COUNTIFS([2]その１１!$CV$10:CV5053,リスト!CC58),"該当","")</f>
        <v>#VALUE!</v>
      </c>
      <c r="CF58" s="18" t="e">
        <f>IF($CE58="","",COUNTIF($CC$5:CC58,CC58))</f>
        <v>#VALUE!</v>
      </c>
      <c r="CG58" s="18" t="e">
        <f t="shared" si="5"/>
        <v>#VALUE!</v>
      </c>
      <c r="CH58" s="18" t="s">
        <v>76</v>
      </c>
      <c r="CI58" s="18" t="s">
        <v>261</v>
      </c>
      <c r="CJ58" s="18" t="s">
        <v>262</v>
      </c>
      <c r="CK58" s="18" t="str">
        <f t="shared" si="6"/>
        <v>S基礎Fx</v>
      </c>
      <c r="CL58" s="18">
        <v>26</v>
      </c>
      <c r="CM58" s="18" t="e">
        <f>IF(COUNTIFS([2]その１２!$CU$10:CU5209,リスト!CK58),"該当","")</f>
        <v>#VALUE!</v>
      </c>
      <c r="CN58" s="18" t="e">
        <f>IF($CM58="","",COUNTIF($CK$5:CK58,CK58))</f>
        <v>#VALUE!</v>
      </c>
      <c r="CO58" s="18" t="e">
        <f t="shared" si="7"/>
        <v>#VALUE!</v>
      </c>
      <c r="DC58" s="21" t="e">
        <f t="shared" si="8"/>
        <v>#VALUE!</v>
      </c>
      <c r="DD58" s="21" t="e">
        <f t="shared" si="9"/>
        <v>#VALUE!</v>
      </c>
      <c r="DE58" s="16" t="s">
        <v>429</v>
      </c>
      <c r="DF58" s="18" t="s">
        <v>465</v>
      </c>
      <c r="DG58" s="28">
        <v>54</v>
      </c>
    </row>
    <row r="59" spans="2:111" ht="18.75" customHeight="1">
      <c r="B59" s="16" t="s">
        <v>439</v>
      </c>
      <c r="C59" s="18" t="s">
        <v>474</v>
      </c>
      <c r="X59" s="18" t="s">
        <v>439</v>
      </c>
      <c r="Y59" s="18" t="s">
        <v>474</v>
      </c>
      <c r="AB59" s="16" t="s">
        <v>94</v>
      </c>
      <c r="AC59" s="16" t="s">
        <v>199</v>
      </c>
      <c r="AD59" s="16" t="s">
        <v>167</v>
      </c>
      <c r="AE59" s="16" t="s">
        <v>118</v>
      </c>
      <c r="AF59" s="19" t="str">
        <f t="shared" si="0"/>
        <v>e防食機能の劣化製作・施工不良Ⅱ</v>
      </c>
      <c r="AG59" s="19" t="s">
        <v>677</v>
      </c>
      <c r="AI59" s="21" t="s">
        <v>429</v>
      </c>
      <c r="AQ59" s="18">
        <v>55</v>
      </c>
      <c r="AR59" s="18" t="s">
        <v>208</v>
      </c>
      <c r="AS59" s="18" t="s">
        <v>78</v>
      </c>
      <c r="AT59" s="18" t="str">
        <f t="shared" si="11"/>
        <v>その他a</v>
      </c>
      <c r="AU59" s="22" t="s">
        <v>678</v>
      </c>
      <c r="AV59" s="23" t="s">
        <v>679</v>
      </c>
      <c r="AW59" s="18" t="s">
        <v>680</v>
      </c>
      <c r="AX59" s="18" t="s">
        <v>439</v>
      </c>
      <c r="AY59" s="18" t="s">
        <v>163</v>
      </c>
      <c r="BN59" s="18" t="s">
        <v>195</v>
      </c>
      <c r="BO59" s="26" t="s">
        <v>250</v>
      </c>
      <c r="BP59" s="17" t="str">
        <f t="shared" si="3"/>
        <v>柏市8</v>
      </c>
      <c r="BQ59" s="18" t="s">
        <v>251</v>
      </c>
      <c r="BZ59" s="18" t="s">
        <v>279</v>
      </c>
      <c r="CA59" s="18" t="s">
        <v>74</v>
      </c>
      <c r="CB59" s="18" t="s">
        <v>75</v>
      </c>
      <c r="CC59" s="18" t="str">
        <f t="shared" si="4"/>
        <v>S,X主桁Mg</v>
      </c>
      <c r="CD59" s="18">
        <v>13</v>
      </c>
      <c r="CE59" s="18" t="e">
        <f>IF(COUNTIFS([2]その１１!$CV$10:CV5054,リスト!CC59),"該当","")</f>
        <v>#VALUE!</v>
      </c>
      <c r="CF59" s="18" t="e">
        <f>IF($CE59="","",COUNTIF($CC$5:CC59,CC59))</f>
        <v>#VALUE!</v>
      </c>
      <c r="CG59" s="18" t="e">
        <f t="shared" si="5"/>
        <v>#VALUE!</v>
      </c>
      <c r="CH59" s="18" t="s">
        <v>97</v>
      </c>
      <c r="CI59" s="18" t="s">
        <v>261</v>
      </c>
      <c r="CJ59" s="18" t="s">
        <v>262</v>
      </c>
      <c r="CK59" s="18" t="str">
        <f t="shared" si="6"/>
        <v>C基礎Fx</v>
      </c>
      <c r="CL59" s="18">
        <v>6</v>
      </c>
      <c r="CM59" s="18" t="e">
        <f>IF(COUNTIFS([2]その１２!$CU$10:CU5210,リスト!CK59),"該当","")</f>
        <v>#VALUE!</v>
      </c>
      <c r="CN59" s="18" t="e">
        <f>IF($CM59="","",COUNTIF($CK$5:CK59,CK59))</f>
        <v>#VALUE!</v>
      </c>
      <c r="CO59" s="18" t="e">
        <f t="shared" si="7"/>
        <v>#VALUE!</v>
      </c>
      <c r="DC59" s="21" t="e">
        <f t="shared" si="8"/>
        <v>#VALUE!</v>
      </c>
      <c r="DD59" s="21" t="e">
        <f t="shared" si="9"/>
        <v>#VALUE!</v>
      </c>
      <c r="DE59" s="16" t="s">
        <v>439</v>
      </c>
      <c r="DF59" s="18" t="s">
        <v>474</v>
      </c>
      <c r="DG59" s="28">
        <v>55</v>
      </c>
    </row>
    <row r="60" spans="2:111">
      <c r="B60" s="16" t="s">
        <v>452</v>
      </c>
      <c r="C60" s="18" t="s">
        <v>488</v>
      </c>
      <c r="X60" s="18" t="s">
        <v>452</v>
      </c>
      <c r="Y60" s="18" t="s">
        <v>488</v>
      </c>
      <c r="AB60" s="16" t="s">
        <v>94</v>
      </c>
      <c r="AC60" s="16" t="s">
        <v>199</v>
      </c>
      <c r="AD60" s="16" t="s">
        <v>86</v>
      </c>
      <c r="AE60" s="16" t="s">
        <v>118</v>
      </c>
      <c r="AF60" s="19" t="str">
        <f t="shared" si="0"/>
        <v>e防食機能の劣化品質の経年劣化Ⅱ</v>
      </c>
      <c r="AG60" s="19" t="s">
        <v>677</v>
      </c>
      <c r="AI60" s="21" t="s">
        <v>462</v>
      </c>
      <c r="AQ60" s="18">
        <v>56</v>
      </c>
      <c r="AR60" s="18" t="s">
        <v>208</v>
      </c>
      <c r="AS60" s="18" t="s">
        <v>94</v>
      </c>
      <c r="AT60" s="18" t="str">
        <f t="shared" si="11"/>
        <v>その他e</v>
      </c>
      <c r="AU60" s="22" t="s">
        <v>678</v>
      </c>
      <c r="AV60" s="23" t="s">
        <v>681</v>
      </c>
      <c r="AW60" s="18" t="s">
        <v>682</v>
      </c>
      <c r="AX60" s="18" t="s">
        <v>452</v>
      </c>
      <c r="AY60" s="18" t="s">
        <v>185</v>
      </c>
      <c r="BN60" s="18" t="s">
        <v>195</v>
      </c>
      <c r="BO60" s="26" t="s">
        <v>406</v>
      </c>
      <c r="BP60" s="17" t="str">
        <f t="shared" si="3"/>
        <v>柏市47</v>
      </c>
      <c r="BQ60" s="18" t="s">
        <v>407</v>
      </c>
      <c r="BZ60" s="18" t="s">
        <v>279</v>
      </c>
      <c r="CA60" s="18" t="s">
        <v>74</v>
      </c>
      <c r="CB60" s="18" t="s">
        <v>75</v>
      </c>
      <c r="CC60" s="18" t="str">
        <f t="shared" si="4"/>
        <v>S,X主桁Mg</v>
      </c>
      <c r="CD60" s="18">
        <v>17</v>
      </c>
      <c r="CE60" s="18" t="e">
        <f>IF(COUNTIFS([2]その１１!$CV$10:CV5055,リスト!CC60),"該当","")</f>
        <v>#VALUE!</v>
      </c>
      <c r="CF60" s="18" t="e">
        <f>IF($CE60="","",COUNTIF($CC$5:CC60,CC60))</f>
        <v>#VALUE!</v>
      </c>
      <c r="CG60" s="18" t="e">
        <f t="shared" si="5"/>
        <v>#VALUE!</v>
      </c>
      <c r="CH60" s="18" t="s">
        <v>97</v>
      </c>
      <c r="CI60" s="18" t="s">
        <v>261</v>
      </c>
      <c r="CJ60" s="18" t="s">
        <v>262</v>
      </c>
      <c r="CK60" s="18" t="str">
        <f t="shared" si="6"/>
        <v>C基礎Fx</v>
      </c>
      <c r="CL60" s="18">
        <v>7</v>
      </c>
      <c r="CM60" s="18" t="e">
        <f>IF(COUNTIFS([2]その１２!$CU$10:CU5211,リスト!CK60),"該当","")</f>
        <v>#VALUE!</v>
      </c>
      <c r="CN60" s="18" t="e">
        <f>IF($CM60="","",COUNTIF($CK$5:CK60,CK60))</f>
        <v>#VALUE!</v>
      </c>
      <c r="CO60" s="18" t="e">
        <f t="shared" si="7"/>
        <v>#VALUE!</v>
      </c>
      <c r="DC60" s="21" t="e">
        <f t="shared" si="8"/>
        <v>#VALUE!</v>
      </c>
      <c r="DD60" s="21" t="e">
        <f t="shared" si="9"/>
        <v>#VALUE!</v>
      </c>
      <c r="DE60" s="16" t="s">
        <v>452</v>
      </c>
      <c r="DF60" s="18" t="s">
        <v>488</v>
      </c>
      <c r="DG60" s="28">
        <v>56</v>
      </c>
    </row>
    <row r="61" spans="2:111" ht="18.75" customHeight="1">
      <c r="B61" s="16" t="s">
        <v>462</v>
      </c>
      <c r="C61" s="18" t="s">
        <v>500</v>
      </c>
      <c r="X61" s="18" t="s">
        <v>462</v>
      </c>
      <c r="Y61" s="18" t="s">
        <v>500</v>
      </c>
      <c r="AB61" s="16" t="s">
        <v>94</v>
      </c>
      <c r="AC61" s="16" t="s">
        <v>199</v>
      </c>
      <c r="AD61" s="16" t="s">
        <v>167</v>
      </c>
      <c r="AE61" s="16" t="s">
        <v>144</v>
      </c>
      <c r="AF61" s="19" t="str">
        <f t="shared" si="0"/>
        <v>e防食機能の劣化製作・施工不良Ⅲ</v>
      </c>
      <c r="AG61" s="19" t="s">
        <v>683</v>
      </c>
      <c r="AI61" s="21" t="s">
        <v>684</v>
      </c>
      <c r="AQ61" s="18">
        <v>57</v>
      </c>
      <c r="AR61" s="18" t="s">
        <v>385</v>
      </c>
      <c r="AS61" s="18" t="s">
        <v>78</v>
      </c>
      <c r="AT61" s="18" t="str">
        <f t="shared" si="11"/>
        <v>定着部の異常a</v>
      </c>
      <c r="AU61" s="22" t="s">
        <v>685</v>
      </c>
      <c r="AV61" s="23" t="s">
        <v>554</v>
      </c>
      <c r="AW61" s="18" t="s">
        <v>555</v>
      </c>
      <c r="AX61" s="18" t="s">
        <v>462</v>
      </c>
      <c r="AY61" s="18" t="s">
        <v>207</v>
      </c>
      <c r="BN61" s="18" t="s">
        <v>195</v>
      </c>
      <c r="BO61" s="26" t="s">
        <v>535</v>
      </c>
      <c r="BP61" s="17" t="str">
        <f t="shared" si="3"/>
        <v>柏市51</v>
      </c>
      <c r="BQ61" s="18" t="s">
        <v>536</v>
      </c>
      <c r="BZ61" s="18" t="s">
        <v>279</v>
      </c>
      <c r="CA61" s="18" t="s">
        <v>74</v>
      </c>
      <c r="CB61" s="18" t="s">
        <v>75</v>
      </c>
      <c r="CC61" s="18" t="str">
        <f t="shared" si="4"/>
        <v>S,X主桁Mg</v>
      </c>
      <c r="CD61" s="18">
        <v>18</v>
      </c>
      <c r="CE61" s="18" t="e">
        <f>IF(COUNTIFS([2]その１１!$CV$10:CV5056,リスト!CC61),"該当","")</f>
        <v>#VALUE!</v>
      </c>
      <c r="CF61" s="18" t="e">
        <f>IF($CE61="","",COUNTIF($CC$5:CC61,CC61))</f>
        <v>#VALUE!</v>
      </c>
      <c r="CG61" s="18" t="e">
        <f t="shared" si="5"/>
        <v>#VALUE!</v>
      </c>
      <c r="CH61" s="18" t="s">
        <v>97</v>
      </c>
      <c r="CI61" s="18" t="s">
        <v>261</v>
      </c>
      <c r="CJ61" s="18" t="s">
        <v>262</v>
      </c>
      <c r="CK61" s="18" t="str">
        <f t="shared" si="6"/>
        <v>C基礎Fx</v>
      </c>
      <c r="CL61" s="18">
        <v>17</v>
      </c>
      <c r="CM61" s="18" t="e">
        <f>IF(COUNTIFS([2]その１２!$CU$10:CU5212,リスト!CK61),"該当","")</f>
        <v>#VALUE!</v>
      </c>
      <c r="CN61" s="18" t="e">
        <f>IF($CM61="","",COUNTIF($CK$5:CK61,CK61))</f>
        <v>#VALUE!</v>
      </c>
      <c r="CO61" s="18" t="e">
        <f t="shared" si="7"/>
        <v>#VALUE!</v>
      </c>
      <c r="DC61" s="21" t="e">
        <f t="shared" si="8"/>
        <v>#VALUE!</v>
      </c>
      <c r="DD61" s="21" t="e">
        <f t="shared" si="9"/>
        <v>#VALUE!</v>
      </c>
      <c r="DE61" s="16" t="s">
        <v>462</v>
      </c>
      <c r="DF61" s="18" t="s">
        <v>500</v>
      </c>
      <c r="DG61" s="28">
        <v>57</v>
      </c>
    </row>
    <row r="62" spans="2:111">
      <c r="B62" s="16" t="s">
        <v>471</v>
      </c>
      <c r="C62" s="18" t="s">
        <v>508</v>
      </c>
      <c r="X62" s="18" t="s">
        <v>471</v>
      </c>
      <c r="Y62" s="18" t="s">
        <v>508</v>
      </c>
      <c r="AB62" s="16" t="s">
        <v>94</v>
      </c>
      <c r="AC62" s="16" t="s">
        <v>199</v>
      </c>
      <c r="AD62" s="16" t="s">
        <v>86</v>
      </c>
      <c r="AE62" s="16" t="s">
        <v>144</v>
      </c>
      <c r="AF62" s="19" t="str">
        <f t="shared" si="0"/>
        <v>e防食機能の劣化品質の経年劣化Ⅲ</v>
      </c>
      <c r="AG62" s="19" t="s">
        <v>683</v>
      </c>
      <c r="AI62" s="21" t="s">
        <v>382</v>
      </c>
      <c r="AQ62" s="18">
        <v>58</v>
      </c>
      <c r="AR62" s="18" t="s">
        <v>385</v>
      </c>
      <c r="AS62" s="18" t="s">
        <v>113</v>
      </c>
      <c r="AT62" s="18" t="str">
        <f t="shared" si="11"/>
        <v>定着部の異常c</v>
      </c>
      <c r="AU62" s="22" t="s">
        <v>385</v>
      </c>
      <c r="AV62" s="23" t="s">
        <v>686</v>
      </c>
      <c r="AW62" s="18" t="s">
        <v>687</v>
      </c>
      <c r="AX62" s="18" t="s">
        <v>471</v>
      </c>
      <c r="AY62" s="18" t="s">
        <v>226</v>
      </c>
      <c r="BN62" s="18" t="s">
        <v>195</v>
      </c>
      <c r="BO62" s="26" t="s">
        <v>417</v>
      </c>
      <c r="BP62" s="17" t="str">
        <f t="shared" si="3"/>
        <v>柏市261</v>
      </c>
      <c r="BQ62" s="18" t="s">
        <v>418</v>
      </c>
      <c r="BZ62" s="18" t="s">
        <v>279</v>
      </c>
      <c r="CA62" s="18" t="s">
        <v>74</v>
      </c>
      <c r="CB62" s="18" t="s">
        <v>75</v>
      </c>
      <c r="CC62" s="18" t="str">
        <f t="shared" si="4"/>
        <v>S,X主桁Mg</v>
      </c>
      <c r="CD62" s="18">
        <v>20</v>
      </c>
      <c r="CE62" s="18" t="e">
        <f>IF(COUNTIFS([2]その１１!$CV$10:CV5057,リスト!CC62),"該当","")</f>
        <v>#VALUE!</v>
      </c>
      <c r="CF62" s="18" t="e">
        <f>IF($CE62="","",COUNTIF($CC$5:CC62,CC62))</f>
        <v>#VALUE!</v>
      </c>
      <c r="CG62" s="18" t="e">
        <f t="shared" si="5"/>
        <v>#VALUE!</v>
      </c>
      <c r="CH62" s="18" t="s">
        <v>97</v>
      </c>
      <c r="CI62" s="18" t="s">
        <v>261</v>
      </c>
      <c r="CJ62" s="18" t="s">
        <v>262</v>
      </c>
      <c r="CK62" s="18" t="str">
        <f t="shared" si="6"/>
        <v>C基礎Fx</v>
      </c>
      <c r="CL62" s="18">
        <v>25</v>
      </c>
      <c r="CM62" s="18" t="e">
        <f>IF(COUNTIFS([2]その１２!$CU$10:CU5213,リスト!CK62),"該当","")</f>
        <v>#VALUE!</v>
      </c>
      <c r="CN62" s="18" t="e">
        <f>IF($CM62="","",COUNTIF($CK$5:CK62,CK62))</f>
        <v>#VALUE!</v>
      </c>
      <c r="CO62" s="18" t="e">
        <f t="shared" si="7"/>
        <v>#VALUE!</v>
      </c>
      <c r="DC62" s="21" t="e">
        <f t="shared" si="8"/>
        <v>#VALUE!</v>
      </c>
      <c r="DD62" s="21" t="e">
        <f t="shared" si="9"/>
        <v>#VALUE!</v>
      </c>
      <c r="DE62" s="16" t="s">
        <v>471</v>
      </c>
      <c r="DF62" s="18" t="s">
        <v>508</v>
      </c>
      <c r="DG62" s="28">
        <v>58</v>
      </c>
    </row>
    <row r="63" spans="2:111" ht="18.75" customHeight="1">
      <c r="B63" s="16" t="s">
        <v>130</v>
      </c>
      <c r="C63" s="18" t="s">
        <v>318</v>
      </c>
      <c r="X63" s="18" t="s">
        <v>130</v>
      </c>
      <c r="Y63" s="18" t="s">
        <v>318</v>
      </c>
      <c r="AB63" s="16" t="s">
        <v>111</v>
      </c>
      <c r="AC63" s="16" t="s">
        <v>220</v>
      </c>
      <c r="AD63" s="16" t="s">
        <v>120</v>
      </c>
      <c r="AE63" s="16"/>
      <c r="AF63" s="19" t="str">
        <f t="shared" si="0"/>
        <v>bひびわれ乾燥収縮・温度応力</v>
      </c>
      <c r="AG63" s="19" t="s">
        <v>688</v>
      </c>
      <c r="AI63" s="21" t="s">
        <v>689</v>
      </c>
      <c r="AQ63" s="18">
        <v>59</v>
      </c>
      <c r="AR63" s="18" t="s">
        <v>385</v>
      </c>
      <c r="AS63" s="18" t="s">
        <v>94</v>
      </c>
      <c r="AT63" s="18" t="str">
        <f t="shared" si="11"/>
        <v>定着部の異常e</v>
      </c>
      <c r="AU63" s="22" t="s">
        <v>690</v>
      </c>
      <c r="AV63" s="23" t="s">
        <v>648</v>
      </c>
      <c r="AW63" s="18" t="s">
        <v>649</v>
      </c>
      <c r="AX63" s="18" t="s">
        <v>130</v>
      </c>
      <c r="AY63" s="18" t="s">
        <v>97</v>
      </c>
      <c r="BN63" s="18" t="s">
        <v>195</v>
      </c>
      <c r="BO63" s="26" t="s">
        <v>427</v>
      </c>
      <c r="BP63" s="17" t="str">
        <f t="shared" si="3"/>
        <v>柏市278</v>
      </c>
      <c r="BQ63" s="18" t="s">
        <v>428</v>
      </c>
      <c r="BZ63" s="18" t="s">
        <v>279</v>
      </c>
      <c r="CA63" s="18" t="s">
        <v>74</v>
      </c>
      <c r="CB63" s="18" t="s">
        <v>75</v>
      </c>
      <c r="CC63" s="18" t="str">
        <f t="shared" si="4"/>
        <v>S,X主桁Mg</v>
      </c>
      <c r="CD63" s="18">
        <v>21</v>
      </c>
      <c r="CE63" s="18" t="e">
        <f>IF(COUNTIFS([2]その１１!$CV$10:CV5058,リスト!CC63),"該当","")</f>
        <v>#VALUE!</v>
      </c>
      <c r="CF63" s="18" t="e">
        <f>IF($CE63="","",COUNTIF($CC$5:CC63,CC63))</f>
        <v>#VALUE!</v>
      </c>
      <c r="CG63" s="18" t="e">
        <f t="shared" si="5"/>
        <v>#VALUE!</v>
      </c>
      <c r="CH63" s="18" t="s">
        <v>97</v>
      </c>
      <c r="CI63" s="18" t="s">
        <v>261</v>
      </c>
      <c r="CJ63" s="18" t="s">
        <v>262</v>
      </c>
      <c r="CK63" s="18" t="str">
        <f t="shared" si="6"/>
        <v>C基礎Fx</v>
      </c>
      <c r="CL63" s="18">
        <v>26</v>
      </c>
      <c r="CM63" s="18" t="e">
        <f>IF(COUNTIFS([2]その１２!$CU$10:CU5214,リスト!CK63),"該当","")</f>
        <v>#VALUE!</v>
      </c>
      <c r="CN63" s="18" t="e">
        <f>IF($CM63="","",COUNTIF($CK$5:CK63,CK63))</f>
        <v>#VALUE!</v>
      </c>
      <c r="CO63" s="18" t="e">
        <f t="shared" si="7"/>
        <v>#VALUE!</v>
      </c>
      <c r="DC63" s="21" t="e">
        <f t="shared" si="8"/>
        <v>#VALUE!</v>
      </c>
      <c r="DD63" s="21" t="e">
        <f t="shared" si="9"/>
        <v>#VALUE!</v>
      </c>
      <c r="DE63" s="16" t="s">
        <v>130</v>
      </c>
      <c r="DF63" s="18" t="s">
        <v>318</v>
      </c>
      <c r="DG63" s="28">
        <v>59</v>
      </c>
    </row>
    <row r="64" spans="2:111">
      <c r="B64" s="16" t="s">
        <v>276</v>
      </c>
      <c r="C64" s="18" t="s">
        <v>332</v>
      </c>
      <c r="X64" s="18" t="s">
        <v>276</v>
      </c>
      <c r="Y64" s="18" t="s">
        <v>332</v>
      </c>
      <c r="AB64" s="16" t="s">
        <v>113</v>
      </c>
      <c r="AC64" s="16" t="s">
        <v>220</v>
      </c>
      <c r="AD64" s="16" t="s">
        <v>120</v>
      </c>
      <c r="AE64" s="16"/>
      <c r="AF64" s="19" t="str">
        <f t="shared" si="0"/>
        <v>cひびわれ乾燥収縮・温度応力</v>
      </c>
      <c r="AG64" s="19" t="s">
        <v>688</v>
      </c>
      <c r="AI64" s="21" t="s">
        <v>452</v>
      </c>
      <c r="AQ64" s="18">
        <v>60</v>
      </c>
      <c r="AR64" s="18" t="s">
        <v>394</v>
      </c>
      <c r="AS64" s="18" t="s">
        <v>78</v>
      </c>
      <c r="AT64" s="18" t="str">
        <f t="shared" si="11"/>
        <v>変色・劣化a</v>
      </c>
      <c r="AU64" s="22" t="s">
        <v>394</v>
      </c>
      <c r="AV64" s="23" t="s">
        <v>691</v>
      </c>
      <c r="AW64" s="18" t="s">
        <v>692</v>
      </c>
      <c r="AX64" s="35" t="s">
        <v>276</v>
      </c>
      <c r="AY64" s="35" t="s">
        <v>97</v>
      </c>
      <c r="BN64" s="18" t="s">
        <v>195</v>
      </c>
      <c r="BO64" s="26" t="s">
        <v>437</v>
      </c>
      <c r="BP64" s="17" t="str">
        <f t="shared" si="3"/>
        <v>柏市279</v>
      </c>
      <c r="BQ64" s="18" t="s">
        <v>438</v>
      </c>
      <c r="BZ64" s="18" t="s">
        <v>279</v>
      </c>
      <c r="CA64" s="18" t="s">
        <v>74</v>
      </c>
      <c r="CB64" s="18" t="s">
        <v>75</v>
      </c>
      <c r="CC64" s="18" t="str">
        <f t="shared" si="4"/>
        <v>S,X主桁Mg</v>
      </c>
      <c r="CD64" s="18">
        <v>22</v>
      </c>
      <c r="CE64" s="18" t="e">
        <f>IF(COUNTIFS([2]その１１!$CV$10:CV5059,リスト!CC64),"該当","")</f>
        <v>#VALUE!</v>
      </c>
      <c r="CF64" s="18" t="e">
        <f>IF($CE64="","",COUNTIF($CC$5:CC64,CC64))</f>
        <v>#VALUE!</v>
      </c>
      <c r="CG64" s="18" t="e">
        <f t="shared" si="5"/>
        <v>#VALUE!</v>
      </c>
      <c r="CH64" s="18" t="s">
        <v>227</v>
      </c>
      <c r="CI64" s="18" t="s">
        <v>261</v>
      </c>
      <c r="CJ64" s="18" t="s">
        <v>262</v>
      </c>
      <c r="CK64" s="18" t="str">
        <f t="shared" si="6"/>
        <v>S,C基礎Fx</v>
      </c>
      <c r="CL64" s="18">
        <v>1</v>
      </c>
      <c r="CM64" s="18" t="e">
        <f>IF(COUNTIFS([2]その１２!$CU$10:CU5215,リスト!CK64),"該当","")</f>
        <v>#VALUE!</v>
      </c>
      <c r="CN64" s="18" t="e">
        <f>IF($CM64="","",COUNTIF($CK$5:CK64,CK64))</f>
        <v>#VALUE!</v>
      </c>
      <c r="CO64" s="18" t="e">
        <f t="shared" si="7"/>
        <v>#VALUE!</v>
      </c>
      <c r="DC64" s="21" t="e">
        <f t="shared" si="8"/>
        <v>#VALUE!</v>
      </c>
      <c r="DD64" s="21" t="e">
        <f t="shared" si="9"/>
        <v>#VALUE!</v>
      </c>
      <c r="DE64" s="16" t="s">
        <v>276</v>
      </c>
      <c r="DF64" s="18" t="s">
        <v>332</v>
      </c>
      <c r="DG64" s="28">
        <v>60</v>
      </c>
    </row>
    <row r="65" spans="2:111" ht="18.75" customHeight="1">
      <c r="B65" s="16" t="s">
        <v>132</v>
      </c>
      <c r="C65" s="18" t="s">
        <v>344</v>
      </c>
      <c r="X65" s="18" t="s">
        <v>132</v>
      </c>
      <c r="Y65" s="18" t="s">
        <v>344</v>
      </c>
      <c r="AB65" s="16" t="s">
        <v>114</v>
      </c>
      <c r="AC65" s="16" t="s">
        <v>220</v>
      </c>
      <c r="AD65" s="16" t="s">
        <v>120</v>
      </c>
      <c r="AE65" s="16" t="s">
        <v>84</v>
      </c>
      <c r="AF65" s="19" t="str">
        <f t="shared" si="0"/>
        <v>dひびわれ乾燥収縮・温度応力Ⅰ</v>
      </c>
      <c r="AG65" s="19" t="s">
        <v>693</v>
      </c>
      <c r="AI65" s="21" t="s">
        <v>694</v>
      </c>
      <c r="AQ65" s="18">
        <v>61</v>
      </c>
      <c r="AR65" s="18" t="s">
        <v>394</v>
      </c>
      <c r="AS65" s="18" t="s">
        <v>94</v>
      </c>
      <c r="AT65" s="18" t="str">
        <f t="shared" si="11"/>
        <v>変色・劣化e</v>
      </c>
      <c r="AU65" s="22" t="s">
        <v>394</v>
      </c>
      <c r="AV65" s="23" t="s">
        <v>695</v>
      </c>
      <c r="AW65" s="18" t="s">
        <v>696</v>
      </c>
      <c r="AX65" s="41" t="s">
        <v>132</v>
      </c>
      <c r="AY65" s="41" t="s">
        <v>97</v>
      </c>
      <c r="BN65" s="18" t="s">
        <v>195</v>
      </c>
      <c r="BO65" s="26" t="s">
        <v>450</v>
      </c>
      <c r="BP65" s="17" t="str">
        <f t="shared" si="3"/>
        <v>柏市280</v>
      </c>
      <c r="BQ65" s="18" t="s">
        <v>451</v>
      </c>
      <c r="BZ65" s="18" t="s">
        <v>279</v>
      </c>
      <c r="CA65" s="18" t="s">
        <v>74</v>
      </c>
      <c r="CB65" s="18" t="s">
        <v>75</v>
      </c>
      <c r="CC65" s="18" t="str">
        <f t="shared" si="4"/>
        <v>S,X主桁Mg</v>
      </c>
      <c r="CD65" s="18">
        <v>23</v>
      </c>
      <c r="CE65" s="18" t="e">
        <f>IF(COUNTIFS([2]その１１!$CV$10:CV5060,リスト!CC65),"該当","")</f>
        <v>#VALUE!</v>
      </c>
      <c r="CF65" s="18" t="e">
        <f>IF($CE65="","",COUNTIF($CC$5:CC65,CC65))</f>
        <v>#VALUE!</v>
      </c>
      <c r="CG65" s="18" t="e">
        <f t="shared" si="5"/>
        <v>#VALUE!</v>
      </c>
      <c r="CH65" s="18" t="s">
        <v>227</v>
      </c>
      <c r="CI65" s="18" t="s">
        <v>261</v>
      </c>
      <c r="CJ65" s="18" t="s">
        <v>262</v>
      </c>
      <c r="CK65" s="18" t="str">
        <f t="shared" si="6"/>
        <v>S,C基礎Fx</v>
      </c>
      <c r="CL65" s="18">
        <v>2</v>
      </c>
      <c r="CM65" s="18" t="e">
        <f>IF(COUNTIFS([2]その１２!$CU$10:CU5216,リスト!CK65),"該当","")</f>
        <v>#VALUE!</v>
      </c>
      <c r="CN65" s="18" t="e">
        <f>IF($CM65="","",COUNTIF($CK$5:CK65,CK65))</f>
        <v>#VALUE!</v>
      </c>
      <c r="CO65" s="18" t="e">
        <f t="shared" si="7"/>
        <v>#VALUE!</v>
      </c>
      <c r="DC65" s="21" t="e">
        <f t="shared" si="8"/>
        <v>#VALUE!</v>
      </c>
      <c r="DD65" s="21" t="e">
        <f t="shared" si="9"/>
        <v>#VALUE!</v>
      </c>
      <c r="DE65" s="16" t="s">
        <v>132</v>
      </c>
      <c r="DF65" s="18" t="s">
        <v>344</v>
      </c>
      <c r="DG65" s="28">
        <v>61</v>
      </c>
    </row>
    <row r="66" spans="2:111">
      <c r="B66" s="16" t="s">
        <v>258</v>
      </c>
      <c r="C66" s="18" t="s">
        <v>306</v>
      </c>
      <c r="X66" s="18" t="s">
        <v>258</v>
      </c>
      <c r="Y66" s="18" t="s">
        <v>306</v>
      </c>
      <c r="AB66" s="16" t="s">
        <v>114</v>
      </c>
      <c r="AC66" s="16" t="s">
        <v>220</v>
      </c>
      <c r="AD66" s="16" t="s">
        <v>120</v>
      </c>
      <c r="AE66" s="16"/>
      <c r="AF66" s="19" t="str">
        <f t="shared" si="0"/>
        <v>dひびわれ乾燥収縮・温度応力</v>
      </c>
      <c r="AG66" s="19" t="s">
        <v>697</v>
      </c>
      <c r="AI66" s="21" t="s">
        <v>698</v>
      </c>
      <c r="AQ66" s="18">
        <v>62</v>
      </c>
      <c r="AR66" s="18" t="s">
        <v>409</v>
      </c>
      <c r="AS66" s="18" t="s">
        <v>78</v>
      </c>
      <c r="AT66" s="18" t="str">
        <f t="shared" si="11"/>
        <v>漏水・滞水a</v>
      </c>
      <c r="AU66" s="22" t="s">
        <v>409</v>
      </c>
      <c r="AV66" s="23" t="s">
        <v>699</v>
      </c>
      <c r="AW66" s="18" t="s">
        <v>700</v>
      </c>
      <c r="AX66" s="18" t="s">
        <v>258</v>
      </c>
      <c r="AY66" s="18" t="s">
        <v>159</v>
      </c>
      <c r="BN66" s="18" t="s">
        <v>195</v>
      </c>
      <c r="BO66" s="26" t="s">
        <v>701</v>
      </c>
      <c r="BP66" s="17" t="str">
        <f t="shared" si="3"/>
        <v>柏市282</v>
      </c>
      <c r="BQ66" s="18" t="s">
        <v>702</v>
      </c>
      <c r="BZ66" s="18" t="s">
        <v>331</v>
      </c>
      <c r="CA66" s="18" t="s">
        <v>74</v>
      </c>
      <c r="CB66" s="18" t="s">
        <v>75</v>
      </c>
      <c r="CC66" s="18" t="str">
        <f t="shared" si="4"/>
        <v>C,X主桁Mg</v>
      </c>
      <c r="CD66" s="18">
        <v>6</v>
      </c>
      <c r="CE66" s="18" t="e">
        <f>IF(COUNTIFS([2]その１１!$CV$10:CV5061,リスト!CC66),"該当","")</f>
        <v>#VALUE!</v>
      </c>
      <c r="CF66" s="18" t="e">
        <f>IF($CE66="","",COUNTIF($CC$5:CC66,CC66))</f>
        <v>#VALUE!</v>
      </c>
      <c r="CG66" s="18" t="e">
        <f t="shared" si="5"/>
        <v>#VALUE!</v>
      </c>
      <c r="CH66" s="18" t="s">
        <v>227</v>
      </c>
      <c r="CI66" s="18" t="s">
        <v>261</v>
      </c>
      <c r="CJ66" s="18" t="s">
        <v>262</v>
      </c>
      <c r="CK66" s="18" t="str">
        <f t="shared" si="6"/>
        <v>S,C基礎Fx</v>
      </c>
      <c r="CL66" s="18">
        <v>5</v>
      </c>
      <c r="CM66" s="18" t="e">
        <f>IF(COUNTIFS([2]その１２!$CU$10:CU5217,リスト!CK66),"該当","")</f>
        <v>#VALUE!</v>
      </c>
      <c r="CN66" s="18" t="e">
        <f>IF($CM66="","",COUNTIF($CK$5:CK66,CK66))</f>
        <v>#VALUE!</v>
      </c>
      <c r="CO66" s="18" t="e">
        <f t="shared" si="7"/>
        <v>#VALUE!</v>
      </c>
      <c r="DC66" s="21" t="e">
        <f t="shared" si="8"/>
        <v>#VALUE!</v>
      </c>
      <c r="DD66" s="21" t="e">
        <f t="shared" si="9"/>
        <v>#VALUE!</v>
      </c>
      <c r="DE66" s="16" t="s">
        <v>258</v>
      </c>
      <c r="DF66" s="18" t="s">
        <v>306</v>
      </c>
      <c r="DG66" s="28">
        <v>62</v>
      </c>
    </row>
    <row r="67" spans="2:111" ht="18.75" customHeight="1">
      <c r="B67" s="16" t="s">
        <v>484</v>
      </c>
      <c r="C67" s="18" t="s">
        <v>518</v>
      </c>
      <c r="X67" s="18" t="s">
        <v>484</v>
      </c>
      <c r="Y67" s="18" t="s">
        <v>518</v>
      </c>
      <c r="AB67" s="16" t="s">
        <v>114</v>
      </c>
      <c r="AC67" s="16" t="s">
        <v>220</v>
      </c>
      <c r="AD67" s="16" t="s">
        <v>247</v>
      </c>
      <c r="AE67" s="16" t="s">
        <v>84</v>
      </c>
      <c r="AF67" s="19" t="str">
        <f t="shared" si="0"/>
        <v>dひびわれ外力Ⅰ</v>
      </c>
      <c r="AG67" s="19" t="s">
        <v>703</v>
      </c>
      <c r="AI67" s="21" t="s">
        <v>704</v>
      </c>
      <c r="AQ67" s="18">
        <v>63</v>
      </c>
      <c r="AR67" s="18" t="s">
        <v>409</v>
      </c>
      <c r="AS67" s="18" t="s">
        <v>94</v>
      </c>
      <c r="AT67" s="18" t="str">
        <f t="shared" si="11"/>
        <v>漏水・滞水e</v>
      </c>
      <c r="AU67" s="22" t="s">
        <v>409</v>
      </c>
      <c r="AV67" s="23" t="s">
        <v>705</v>
      </c>
      <c r="AW67" s="18" t="s">
        <v>706</v>
      </c>
      <c r="AX67" s="41" t="s">
        <v>484</v>
      </c>
      <c r="AY67" s="41" t="s">
        <v>97</v>
      </c>
      <c r="BN67" s="18" t="s">
        <v>217</v>
      </c>
      <c r="BO67" s="26" t="s">
        <v>214</v>
      </c>
      <c r="BP67" s="17" t="str">
        <f t="shared" si="3"/>
        <v>我孫子市6</v>
      </c>
      <c r="BQ67" s="18" t="s">
        <v>374</v>
      </c>
      <c r="BZ67" s="18" t="s">
        <v>331</v>
      </c>
      <c r="CA67" s="18" t="s">
        <v>74</v>
      </c>
      <c r="CB67" s="18" t="s">
        <v>75</v>
      </c>
      <c r="CC67" s="18" t="str">
        <f t="shared" si="4"/>
        <v>C,X主桁Mg</v>
      </c>
      <c r="CD67" s="18">
        <v>7</v>
      </c>
      <c r="CE67" s="18" t="e">
        <f>IF(COUNTIFS([2]その１１!$CV$10:CV5062,リスト!CC67),"該当","")</f>
        <v>#VALUE!</v>
      </c>
      <c r="CF67" s="18" t="e">
        <f>IF($CE67="","",COUNTIF($CC$5:CC67,CC67))</f>
        <v>#VALUE!</v>
      </c>
      <c r="CG67" s="18" t="e">
        <f t="shared" si="5"/>
        <v>#VALUE!</v>
      </c>
      <c r="CH67" s="18" t="s">
        <v>227</v>
      </c>
      <c r="CI67" s="18" t="s">
        <v>261</v>
      </c>
      <c r="CJ67" s="18" t="s">
        <v>262</v>
      </c>
      <c r="CK67" s="18" t="str">
        <f t="shared" si="6"/>
        <v>S,C基礎Fx</v>
      </c>
      <c r="CL67" s="18">
        <v>6</v>
      </c>
      <c r="CM67" s="18" t="e">
        <f>IF(COUNTIFS([2]その１２!$CU$10:CU5218,リスト!CK67),"該当","")</f>
        <v>#VALUE!</v>
      </c>
      <c r="CN67" s="18" t="e">
        <f>IF($CM67="","",COUNTIF($CK$5:CK67,CK67))</f>
        <v>#VALUE!</v>
      </c>
      <c r="CO67" s="18" t="e">
        <f t="shared" si="7"/>
        <v>#VALUE!</v>
      </c>
      <c r="DC67" s="21" t="e">
        <f t="shared" si="8"/>
        <v>#VALUE!</v>
      </c>
      <c r="DD67" s="21" t="e">
        <f t="shared" si="9"/>
        <v>#VALUE!</v>
      </c>
      <c r="DE67" s="16" t="s">
        <v>484</v>
      </c>
      <c r="DF67" s="18" t="s">
        <v>518</v>
      </c>
      <c r="DG67" s="28">
        <v>63</v>
      </c>
    </row>
    <row r="68" spans="2:111">
      <c r="B68" s="16" t="s">
        <v>529</v>
      </c>
      <c r="C68" s="18" t="s">
        <v>209</v>
      </c>
      <c r="X68" s="18" t="s">
        <v>529</v>
      </c>
      <c r="Y68" s="18" t="s">
        <v>209</v>
      </c>
      <c r="AB68" s="16" t="s">
        <v>114</v>
      </c>
      <c r="AC68" s="16" t="s">
        <v>220</v>
      </c>
      <c r="AD68" s="16" t="s">
        <v>247</v>
      </c>
      <c r="AE68" s="16"/>
      <c r="AF68" s="19" t="str">
        <f t="shared" si="0"/>
        <v>dひびわれ外力</v>
      </c>
      <c r="AG68" s="19" t="s">
        <v>707</v>
      </c>
      <c r="AI68" s="21" t="s">
        <v>708</v>
      </c>
      <c r="AQ68" s="18">
        <v>64</v>
      </c>
      <c r="AR68" s="18" t="s">
        <v>420</v>
      </c>
      <c r="AS68" s="18" t="s">
        <v>78</v>
      </c>
      <c r="AT68" s="18" t="str">
        <f t="shared" si="11"/>
        <v>異常な音・振動a</v>
      </c>
      <c r="AU68" s="22" t="s">
        <v>420</v>
      </c>
      <c r="AV68" s="23" t="s">
        <v>709</v>
      </c>
      <c r="AW68" s="18" t="s">
        <v>710</v>
      </c>
      <c r="AX68" s="41" t="s">
        <v>529</v>
      </c>
      <c r="AY68" s="41" t="s">
        <v>97</v>
      </c>
      <c r="BN68" s="18" t="s">
        <v>217</v>
      </c>
      <c r="BO68" s="26" t="s">
        <v>668</v>
      </c>
      <c r="BP68" s="17" t="str">
        <f t="shared" si="3"/>
        <v>我孫子市294</v>
      </c>
      <c r="BQ68" s="18" t="s">
        <v>669</v>
      </c>
      <c r="BZ68" s="18" t="s">
        <v>331</v>
      </c>
      <c r="CA68" s="18" t="s">
        <v>74</v>
      </c>
      <c r="CB68" s="18" t="s">
        <v>75</v>
      </c>
      <c r="CC68" s="18" t="str">
        <f t="shared" si="4"/>
        <v>C,X主桁Mg</v>
      </c>
      <c r="CD68" s="18">
        <v>8</v>
      </c>
      <c r="CE68" s="18" t="e">
        <f>IF(COUNTIFS([2]その１１!$CV$10:CV5063,リスト!CC68),"該当","")</f>
        <v>#VALUE!</v>
      </c>
      <c r="CF68" s="18" t="e">
        <f>IF($CE68="","",COUNTIF($CC$5:CC68,CC68))</f>
        <v>#VALUE!</v>
      </c>
      <c r="CG68" s="18" t="e">
        <f t="shared" si="5"/>
        <v>#VALUE!</v>
      </c>
      <c r="CH68" s="18" t="s">
        <v>227</v>
      </c>
      <c r="CI68" s="18" t="s">
        <v>261</v>
      </c>
      <c r="CJ68" s="18" t="s">
        <v>262</v>
      </c>
      <c r="CK68" s="18" t="str">
        <f t="shared" si="6"/>
        <v>S,C基礎Fx</v>
      </c>
      <c r="CL68" s="18">
        <v>7</v>
      </c>
      <c r="CM68" s="18" t="e">
        <f>IF(COUNTIFS([2]その１２!$CU$10:CU5219,リスト!CK68),"該当","")</f>
        <v>#VALUE!</v>
      </c>
      <c r="CN68" s="18" t="e">
        <f>IF($CM68="","",COUNTIF($CK$5:CK68,CK68))</f>
        <v>#VALUE!</v>
      </c>
      <c r="CO68" s="18" t="e">
        <f t="shared" si="7"/>
        <v>#VALUE!</v>
      </c>
      <c r="DC68" s="21" t="e">
        <f t="shared" si="8"/>
        <v>#VALUE!</v>
      </c>
      <c r="DD68" s="21" t="e">
        <f t="shared" si="9"/>
        <v>#VALUE!</v>
      </c>
      <c r="DE68" s="16" t="s">
        <v>529</v>
      </c>
      <c r="DF68" s="18" t="s">
        <v>209</v>
      </c>
      <c r="DG68" s="28">
        <v>64</v>
      </c>
    </row>
    <row r="69" spans="2:111" ht="18.75" customHeight="1">
      <c r="B69" s="16" t="s">
        <v>496</v>
      </c>
      <c r="C69" s="18" t="s">
        <v>508</v>
      </c>
      <c r="X69" s="18" t="s">
        <v>496</v>
      </c>
      <c r="Y69" s="18" t="s">
        <v>508</v>
      </c>
      <c r="AB69" s="16" t="s">
        <v>94</v>
      </c>
      <c r="AC69" s="16" t="s">
        <v>220</v>
      </c>
      <c r="AD69" s="16" t="s">
        <v>120</v>
      </c>
      <c r="AE69" s="16" t="s">
        <v>84</v>
      </c>
      <c r="AF69" s="19" t="str">
        <f t="shared" ref="AF69:AF132" si="12">CONCATENATE(AB69,AC69,AD69,AE69)</f>
        <v>eひびわれ乾燥収縮・温度応力Ⅰ</v>
      </c>
      <c r="AG69" s="19" t="s">
        <v>711</v>
      </c>
      <c r="AI69" s="21" t="s">
        <v>712</v>
      </c>
      <c r="AQ69" s="18">
        <v>65</v>
      </c>
      <c r="AR69" s="18" t="s">
        <v>420</v>
      </c>
      <c r="AS69" s="18" t="s">
        <v>94</v>
      </c>
      <c r="AT69" s="18" t="str">
        <f t="shared" ref="AT69:AT100" si="13">AR69&amp;AS69</f>
        <v>異常な音・振動e</v>
      </c>
      <c r="AU69" s="22" t="s">
        <v>420</v>
      </c>
      <c r="AV69" s="23" t="s">
        <v>713</v>
      </c>
      <c r="AW69" s="18" t="s">
        <v>714</v>
      </c>
      <c r="AX69" s="41" t="s">
        <v>496</v>
      </c>
      <c r="AY69" s="41" t="s">
        <v>97</v>
      </c>
      <c r="BN69" s="18" t="s">
        <v>217</v>
      </c>
      <c r="BO69" s="26" t="s">
        <v>715</v>
      </c>
      <c r="BP69" s="17" t="str">
        <f t="shared" ref="BP69:BP132" si="14">CONCATENATE(BN69,BO69)</f>
        <v>我孫子市356</v>
      </c>
      <c r="BQ69" s="18" t="s">
        <v>716</v>
      </c>
      <c r="BZ69" s="18" t="s">
        <v>331</v>
      </c>
      <c r="CA69" s="18" t="s">
        <v>74</v>
      </c>
      <c r="CB69" s="18" t="s">
        <v>75</v>
      </c>
      <c r="CC69" s="18" t="str">
        <f t="shared" ref="CC69:CC132" si="15">IF(LEFT(CA69,2)="基礎",CONCATENATE(BZ69,LEFT(CA69,3),CB69),CONCATENATE(BZ69,LEFT(CA69,2),CB69))</f>
        <v>C,X主桁Mg</v>
      </c>
      <c r="CD69" s="18">
        <v>9</v>
      </c>
      <c r="CE69" s="18" t="e">
        <f>IF(COUNTIFS([2]その１１!$CV$10:CV5064,リスト!CC69),"該当","")</f>
        <v>#VALUE!</v>
      </c>
      <c r="CF69" s="18" t="e">
        <f>IF($CE69="","",COUNTIF($CC$5:CC69,CC69))</f>
        <v>#VALUE!</v>
      </c>
      <c r="CG69" s="18" t="e">
        <f t="shared" ref="CG69:CG132" si="16">IF($CE69="","",CONCATENATE(CC69,CF69))</f>
        <v>#VALUE!</v>
      </c>
      <c r="CH69" s="18" t="s">
        <v>227</v>
      </c>
      <c r="CI69" s="18" t="s">
        <v>261</v>
      </c>
      <c r="CJ69" s="18" t="s">
        <v>262</v>
      </c>
      <c r="CK69" s="18" t="str">
        <f t="shared" ref="CK69:CK132" si="17">CONCATENATE(CH69,LEFT(CI69,2),CJ69)</f>
        <v>S,C基礎Fx</v>
      </c>
      <c r="CL69" s="18">
        <v>17</v>
      </c>
      <c r="CM69" s="18" t="e">
        <f>IF(COUNTIFS([2]その１２!$CU$10:CU5220,リスト!CK69),"該当","")</f>
        <v>#VALUE!</v>
      </c>
      <c r="CN69" s="18" t="e">
        <f>IF($CM69="","",COUNTIF($CK$5:CK69,CK69))</f>
        <v>#VALUE!</v>
      </c>
      <c r="CO69" s="18" t="e">
        <f t="shared" ref="CO69:CO132" si="18">IF($CM69="","",CONCATENATE(CK69,CN69))</f>
        <v>#VALUE!</v>
      </c>
      <c r="DC69" s="21" t="e">
        <f t="shared" ref="DC69:DC132" si="19">IF(CG69="","",CONCATENATE(CC69,CD69))</f>
        <v>#VALUE!</v>
      </c>
      <c r="DD69" s="21" t="e">
        <f t="shared" ref="DD69:DD132" si="20">IF(CO69="","",CONCATENATE(CK69,CL69))</f>
        <v>#VALUE!</v>
      </c>
      <c r="DE69" s="16" t="s">
        <v>496</v>
      </c>
      <c r="DF69" s="18" t="s">
        <v>508</v>
      </c>
      <c r="DG69" s="28">
        <v>65</v>
      </c>
    </row>
    <row r="70" spans="2:111">
      <c r="B70" s="16" t="s">
        <v>504</v>
      </c>
      <c r="C70" s="18" t="s">
        <v>558</v>
      </c>
      <c r="X70" s="18" t="s">
        <v>504</v>
      </c>
      <c r="Y70" s="18" t="s">
        <v>558</v>
      </c>
      <c r="AB70" s="16" t="s">
        <v>94</v>
      </c>
      <c r="AC70" s="16" t="s">
        <v>220</v>
      </c>
      <c r="AD70" s="16" t="s">
        <v>120</v>
      </c>
      <c r="AE70" s="16"/>
      <c r="AF70" s="19" t="str">
        <f t="shared" si="12"/>
        <v>eひびわれ乾燥収縮・温度応力</v>
      </c>
      <c r="AG70" s="19" t="s">
        <v>717</v>
      </c>
      <c r="AI70" s="21" t="s">
        <v>718</v>
      </c>
      <c r="AQ70" s="18">
        <v>66</v>
      </c>
      <c r="AR70" s="18" t="s">
        <v>430</v>
      </c>
      <c r="AS70" s="18" t="s">
        <v>78</v>
      </c>
      <c r="AT70" s="18" t="str">
        <f t="shared" si="13"/>
        <v>異常なたわみa</v>
      </c>
      <c r="AU70" s="22" t="s">
        <v>430</v>
      </c>
      <c r="AV70" s="23" t="s">
        <v>719</v>
      </c>
      <c r="AW70" s="18" t="s">
        <v>720</v>
      </c>
      <c r="AX70" s="41" t="s">
        <v>504</v>
      </c>
      <c r="AY70" s="41" t="s">
        <v>97</v>
      </c>
      <c r="BN70" s="18" t="s">
        <v>217</v>
      </c>
      <c r="BO70" s="26" t="s">
        <v>170</v>
      </c>
      <c r="BP70" s="17" t="str">
        <f t="shared" si="14"/>
        <v>我孫子市4</v>
      </c>
      <c r="BQ70" s="18" t="s">
        <v>171</v>
      </c>
      <c r="BZ70" s="18" t="s">
        <v>331</v>
      </c>
      <c r="CA70" s="18" t="s">
        <v>74</v>
      </c>
      <c r="CB70" s="18" t="s">
        <v>75</v>
      </c>
      <c r="CC70" s="18" t="str">
        <f t="shared" si="15"/>
        <v>C,X主桁Mg</v>
      </c>
      <c r="CD70" s="18">
        <v>10</v>
      </c>
      <c r="CE70" s="18" t="e">
        <f>IF(COUNTIFS([2]その１１!$CV$10:CV5065,リスト!CC70),"該当","")</f>
        <v>#VALUE!</v>
      </c>
      <c r="CF70" s="18" t="e">
        <f>IF($CE70="","",COUNTIF($CC$5:CC70,CC70))</f>
        <v>#VALUE!</v>
      </c>
      <c r="CG70" s="18" t="e">
        <f t="shared" si="16"/>
        <v>#VALUE!</v>
      </c>
      <c r="CH70" s="18" t="s">
        <v>227</v>
      </c>
      <c r="CI70" s="18" t="s">
        <v>261</v>
      </c>
      <c r="CJ70" s="18" t="s">
        <v>262</v>
      </c>
      <c r="CK70" s="18" t="str">
        <f t="shared" si="17"/>
        <v>S,C基礎Fx</v>
      </c>
      <c r="CL70" s="18">
        <v>25</v>
      </c>
      <c r="CM70" s="18" t="e">
        <f>IF(COUNTIFS([2]その１２!$CU$10:CU5221,リスト!CK70),"該当","")</f>
        <v>#VALUE!</v>
      </c>
      <c r="CN70" s="18" t="e">
        <f>IF($CM70="","",COUNTIF($CK$5:CK70,CK70))</f>
        <v>#VALUE!</v>
      </c>
      <c r="CO70" s="18" t="e">
        <f t="shared" si="18"/>
        <v>#VALUE!</v>
      </c>
      <c r="DC70" s="21" t="e">
        <f t="shared" si="19"/>
        <v>#VALUE!</v>
      </c>
      <c r="DD70" s="21" t="e">
        <f t="shared" si="20"/>
        <v>#VALUE!</v>
      </c>
      <c r="DE70" s="16" t="s">
        <v>504</v>
      </c>
      <c r="DF70" s="18" t="s">
        <v>558</v>
      </c>
      <c r="DG70" s="28">
        <v>66</v>
      </c>
    </row>
    <row r="71" spans="2:111" ht="18.75" customHeight="1">
      <c r="B71" s="16" t="s">
        <v>514</v>
      </c>
      <c r="C71" s="18" t="s">
        <v>567</v>
      </c>
      <c r="X71" s="18" t="s">
        <v>514</v>
      </c>
      <c r="Y71" s="18" t="s">
        <v>567</v>
      </c>
      <c r="AB71" s="16" t="s">
        <v>94</v>
      </c>
      <c r="AC71" s="16" t="s">
        <v>220</v>
      </c>
      <c r="AD71" s="16" t="s">
        <v>247</v>
      </c>
      <c r="AE71" s="16" t="s">
        <v>84</v>
      </c>
      <c r="AF71" s="19" t="str">
        <f t="shared" si="12"/>
        <v>eひびわれ外力Ⅰ</v>
      </c>
      <c r="AG71" s="19" t="s">
        <v>721</v>
      </c>
      <c r="AI71" s="21" t="s">
        <v>722</v>
      </c>
      <c r="AQ71" s="18">
        <v>67</v>
      </c>
      <c r="AR71" s="18" t="s">
        <v>430</v>
      </c>
      <c r="AS71" s="18" t="s">
        <v>94</v>
      </c>
      <c r="AT71" s="18" t="str">
        <f t="shared" si="13"/>
        <v>異常なたわみe</v>
      </c>
      <c r="AU71" s="22" t="s">
        <v>430</v>
      </c>
      <c r="AV71" s="23" t="s">
        <v>723</v>
      </c>
      <c r="AW71" s="18" t="s">
        <v>724</v>
      </c>
      <c r="AX71" s="41" t="s">
        <v>514</v>
      </c>
      <c r="AY71" s="41" t="s">
        <v>97</v>
      </c>
      <c r="BN71" s="18" t="s">
        <v>217</v>
      </c>
      <c r="BO71" s="26" t="s">
        <v>174</v>
      </c>
      <c r="BP71" s="17" t="str">
        <f t="shared" si="14"/>
        <v>我孫子市7</v>
      </c>
      <c r="BQ71" s="18" t="s">
        <v>175</v>
      </c>
      <c r="BZ71" s="18" t="s">
        <v>331</v>
      </c>
      <c r="CA71" s="18" t="s">
        <v>74</v>
      </c>
      <c r="CB71" s="18" t="s">
        <v>75</v>
      </c>
      <c r="CC71" s="18" t="str">
        <f t="shared" si="15"/>
        <v>C,X主桁Mg</v>
      </c>
      <c r="CD71" s="18">
        <v>11</v>
      </c>
      <c r="CE71" s="18" t="e">
        <f>IF(COUNTIFS([2]その１１!$CV$10:CV5066,リスト!CC71),"該当","")</f>
        <v>#VALUE!</v>
      </c>
      <c r="CF71" s="18" t="e">
        <f>IF($CE71="","",COUNTIF($CC$5:CC71,CC71))</f>
        <v>#VALUE!</v>
      </c>
      <c r="CG71" s="18" t="e">
        <f t="shared" si="16"/>
        <v>#VALUE!</v>
      </c>
      <c r="CH71" s="18" t="s">
        <v>227</v>
      </c>
      <c r="CI71" s="18" t="s">
        <v>261</v>
      </c>
      <c r="CJ71" s="18" t="s">
        <v>262</v>
      </c>
      <c r="CK71" s="18" t="str">
        <f t="shared" si="17"/>
        <v>S,C基礎Fx</v>
      </c>
      <c r="CL71" s="18">
        <v>26</v>
      </c>
      <c r="CM71" s="18" t="e">
        <f>IF(COUNTIFS([2]その１２!$CU$10:CU5222,リスト!CK71),"該当","")</f>
        <v>#VALUE!</v>
      </c>
      <c r="CN71" s="18" t="e">
        <f>IF($CM71="","",COUNTIF($CK$5:CK71,CK71))</f>
        <v>#VALUE!</v>
      </c>
      <c r="CO71" s="18" t="e">
        <f t="shared" si="18"/>
        <v>#VALUE!</v>
      </c>
      <c r="DC71" s="21" t="e">
        <f t="shared" si="19"/>
        <v>#VALUE!</v>
      </c>
      <c r="DD71" s="21" t="e">
        <f t="shared" si="20"/>
        <v>#VALUE!</v>
      </c>
      <c r="DE71" s="16" t="s">
        <v>514</v>
      </c>
      <c r="DF71" s="18" t="s">
        <v>567</v>
      </c>
      <c r="DG71" s="28">
        <v>67</v>
      </c>
    </row>
    <row r="72" spans="2:111">
      <c r="B72" s="40" t="s">
        <v>526</v>
      </c>
      <c r="C72" s="39" t="s">
        <v>576</v>
      </c>
      <c r="X72" s="39" t="s">
        <v>526</v>
      </c>
      <c r="Y72" s="39" t="s">
        <v>576</v>
      </c>
      <c r="AB72" s="16" t="s">
        <v>94</v>
      </c>
      <c r="AC72" s="16" t="s">
        <v>220</v>
      </c>
      <c r="AD72" s="16" t="s">
        <v>247</v>
      </c>
      <c r="AE72" s="16"/>
      <c r="AF72" s="19" t="str">
        <f t="shared" si="12"/>
        <v>eひびわれ外力</v>
      </c>
      <c r="AG72" s="19" t="s">
        <v>725</v>
      </c>
      <c r="AI72" s="21" t="s">
        <v>726</v>
      </c>
      <c r="AQ72" s="18">
        <v>68</v>
      </c>
      <c r="AR72" s="18" t="s">
        <v>440</v>
      </c>
      <c r="AS72" s="18" t="s">
        <v>78</v>
      </c>
      <c r="AT72" s="18" t="str">
        <f t="shared" si="13"/>
        <v>変形・欠損a</v>
      </c>
      <c r="AU72" s="22" t="s">
        <v>440</v>
      </c>
      <c r="AV72" s="23" t="s">
        <v>727</v>
      </c>
      <c r="AW72" s="18" t="s">
        <v>728</v>
      </c>
      <c r="AX72" s="36" t="s">
        <v>526</v>
      </c>
      <c r="AY72" s="36" t="s">
        <v>97</v>
      </c>
      <c r="BN72" s="18" t="s">
        <v>217</v>
      </c>
      <c r="BO72" s="26" t="s">
        <v>250</v>
      </c>
      <c r="BP72" s="17" t="str">
        <f t="shared" si="14"/>
        <v>我孫子市8</v>
      </c>
      <c r="BQ72" s="18" t="s">
        <v>251</v>
      </c>
      <c r="BZ72" s="18" t="s">
        <v>331</v>
      </c>
      <c r="CA72" s="18" t="s">
        <v>74</v>
      </c>
      <c r="CB72" s="18" t="s">
        <v>75</v>
      </c>
      <c r="CC72" s="18" t="str">
        <f t="shared" si="15"/>
        <v>C,X主桁Mg</v>
      </c>
      <c r="CD72" s="18">
        <v>12</v>
      </c>
      <c r="CE72" s="18" t="e">
        <f>IF(COUNTIFS([2]その１１!$CV$10:CV5067,リスト!CC72),"該当","")</f>
        <v>#VALUE!</v>
      </c>
      <c r="CF72" s="18" t="e">
        <f>IF($CE72="","",COUNTIF($CC$5:CC72,CC72))</f>
        <v>#VALUE!</v>
      </c>
      <c r="CG72" s="18" t="e">
        <f t="shared" si="16"/>
        <v>#VALUE!</v>
      </c>
      <c r="CH72" s="18" t="s">
        <v>279</v>
      </c>
      <c r="CI72" s="18" t="s">
        <v>261</v>
      </c>
      <c r="CJ72" s="18" t="s">
        <v>262</v>
      </c>
      <c r="CK72" s="18" t="str">
        <f t="shared" si="17"/>
        <v>S,X基礎Fx</v>
      </c>
      <c r="CL72" s="18">
        <v>1</v>
      </c>
      <c r="CM72" s="18" t="e">
        <f>IF(COUNTIFS([2]その１２!$CU$10:CU5223,リスト!CK72),"該当","")</f>
        <v>#VALUE!</v>
      </c>
      <c r="CN72" s="18" t="e">
        <f>IF($CM72="","",COUNTIF($CK$5:CK72,CK72))</f>
        <v>#VALUE!</v>
      </c>
      <c r="CO72" s="18" t="e">
        <f t="shared" si="18"/>
        <v>#VALUE!</v>
      </c>
      <c r="DC72" s="21" t="e">
        <f t="shared" si="19"/>
        <v>#VALUE!</v>
      </c>
      <c r="DD72" s="21" t="e">
        <f t="shared" si="20"/>
        <v>#VALUE!</v>
      </c>
      <c r="DE72" s="40" t="s">
        <v>526</v>
      </c>
      <c r="DF72" s="39" t="s">
        <v>576</v>
      </c>
      <c r="DG72" s="44">
        <v>68</v>
      </c>
    </row>
    <row r="73" spans="2:111" ht="18.75" customHeight="1">
      <c r="AB73" s="16" t="s">
        <v>113</v>
      </c>
      <c r="AC73" s="16" t="s">
        <v>238</v>
      </c>
      <c r="AD73" s="16" t="s">
        <v>167</v>
      </c>
      <c r="AE73" s="16"/>
      <c r="AF73" s="19" t="str">
        <f t="shared" si="12"/>
        <v>c剥離・鉄筋露出製作・施工不良</v>
      </c>
      <c r="AG73" s="19" t="s">
        <v>729</v>
      </c>
      <c r="AI73" s="21" t="s">
        <v>730</v>
      </c>
      <c r="AQ73" s="18">
        <v>69</v>
      </c>
      <c r="AR73" s="18" t="s">
        <v>440</v>
      </c>
      <c r="AS73" s="18" t="s">
        <v>113</v>
      </c>
      <c r="AT73" s="18" t="str">
        <f t="shared" si="13"/>
        <v>変形・欠損c</v>
      </c>
      <c r="AU73" s="22" t="s">
        <v>440</v>
      </c>
      <c r="AV73" s="23" t="s">
        <v>731</v>
      </c>
      <c r="AW73" s="18" t="s">
        <v>732</v>
      </c>
      <c r="BN73" s="18" t="s">
        <v>217</v>
      </c>
      <c r="BO73" s="26" t="s">
        <v>733</v>
      </c>
      <c r="BP73" s="17" t="str">
        <f t="shared" si="14"/>
        <v>我孫子市170</v>
      </c>
      <c r="BQ73" s="18" t="s">
        <v>734</v>
      </c>
      <c r="BZ73" s="18" t="s">
        <v>331</v>
      </c>
      <c r="CA73" s="18" t="s">
        <v>74</v>
      </c>
      <c r="CB73" s="18" t="s">
        <v>75</v>
      </c>
      <c r="CC73" s="18" t="str">
        <f t="shared" si="15"/>
        <v>C,X主桁Mg</v>
      </c>
      <c r="CD73" s="18">
        <v>13</v>
      </c>
      <c r="CE73" s="18" t="e">
        <f>IF(COUNTIFS([2]その１１!$CV$10:CV5068,リスト!CC73),"該当","")</f>
        <v>#VALUE!</v>
      </c>
      <c r="CF73" s="18" t="e">
        <f>IF($CE73="","",COUNTIF($CC$5:CC73,CC73))</f>
        <v>#VALUE!</v>
      </c>
      <c r="CG73" s="18" t="e">
        <f t="shared" si="16"/>
        <v>#VALUE!</v>
      </c>
      <c r="CH73" s="18" t="s">
        <v>279</v>
      </c>
      <c r="CI73" s="18" t="s">
        <v>261</v>
      </c>
      <c r="CJ73" s="18" t="s">
        <v>262</v>
      </c>
      <c r="CK73" s="18" t="str">
        <f t="shared" si="17"/>
        <v>S,X基礎Fx</v>
      </c>
      <c r="CL73" s="18">
        <v>2</v>
      </c>
      <c r="CM73" s="18" t="e">
        <f>IF(COUNTIFS([2]その１２!$CU$10:CU5224,リスト!CK73),"該当","")</f>
        <v>#VALUE!</v>
      </c>
      <c r="CN73" s="18" t="e">
        <f>IF($CM73="","",COUNTIF($CK$5:CK73,CK73))</f>
        <v>#VALUE!</v>
      </c>
      <c r="CO73" s="18" t="e">
        <f t="shared" si="18"/>
        <v>#VALUE!</v>
      </c>
      <c r="DC73" s="21" t="e">
        <f t="shared" si="19"/>
        <v>#VALUE!</v>
      </c>
      <c r="DD73" s="21" t="e">
        <f t="shared" si="20"/>
        <v>#VALUE!</v>
      </c>
    </row>
    <row r="74" spans="2:111">
      <c r="AB74" s="16" t="s">
        <v>113</v>
      </c>
      <c r="AC74" s="16" t="s">
        <v>238</v>
      </c>
      <c r="AD74" s="16" t="s">
        <v>247</v>
      </c>
      <c r="AE74" s="16"/>
      <c r="AF74" s="19" t="str">
        <f t="shared" si="12"/>
        <v>c剥離・鉄筋露出外力</v>
      </c>
      <c r="AG74" s="19" t="s">
        <v>735</v>
      </c>
      <c r="AI74" s="21" t="s">
        <v>736</v>
      </c>
      <c r="AQ74" s="18">
        <v>70</v>
      </c>
      <c r="AR74" s="18" t="s">
        <v>440</v>
      </c>
      <c r="AS74" s="18" t="s">
        <v>94</v>
      </c>
      <c r="AT74" s="18" t="str">
        <f t="shared" si="13"/>
        <v>変形・欠損e</v>
      </c>
      <c r="AU74" s="22" t="s">
        <v>737</v>
      </c>
      <c r="AV74" s="23" t="s">
        <v>738</v>
      </c>
      <c r="AW74" s="18" t="s">
        <v>739</v>
      </c>
      <c r="BN74" s="18" t="s">
        <v>217</v>
      </c>
      <c r="BO74" s="26" t="s">
        <v>740</v>
      </c>
      <c r="BP74" s="17" t="str">
        <f t="shared" si="14"/>
        <v>我孫子市195</v>
      </c>
      <c r="BQ74" s="18" t="s">
        <v>741</v>
      </c>
      <c r="BZ74" s="18" t="s">
        <v>331</v>
      </c>
      <c r="CA74" s="18" t="s">
        <v>74</v>
      </c>
      <c r="CB74" s="18" t="s">
        <v>75</v>
      </c>
      <c r="CC74" s="18" t="str">
        <f t="shared" si="15"/>
        <v>C,X主桁Mg</v>
      </c>
      <c r="CD74" s="18">
        <v>17</v>
      </c>
      <c r="CE74" s="18" t="e">
        <f>IF(COUNTIFS([2]その１１!$CV$10:CV5069,リスト!CC74),"該当","")</f>
        <v>#VALUE!</v>
      </c>
      <c r="CF74" s="18" t="e">
        <f>IF($CE74="","",COUNTIF($CC$5:CC74,CC74))</f>
        <v>#VALUE!</v>
      </c>
      <c r="CG74" s="18" t="e">
        <f t="shared" si="16"/>
        <v>#VALUE!</v>
      </c>
      <c r="CH74" s="18" t="s">
        <v>279</v>
      </c>
      <c r="CI74" s="18" t="s">
        <v>261</v>
      </c>
      <c r="CJ74" s="18" t="s">
        <v>262</v>
      </c>
      <c r="CK74" s="18" t="str">
        <f t="shared" si="17"/>
        <v>S,X基礎Fx</v>
      </c>
      <c r="CL74" s="18">
        <v>5</v>
      </c>
      <c r="CM74" s="18" t="e">
        <f>IF(COUNTIFS([2]その１２!$CU$10:CU5225,リスト!CK74),"該当","")</f>
        <v>#VALUE!</v>
      </c>
      <c r="CN74" s="18" t="e">
        <f>IF($CM74="","",COUNTIF($CK$5:CK74,CK74))</f>
        <v>#VALUE!</v>
      </c>
      <c r="CO74" s="18" t="e">
        <f t="shared" si="18"/>
        <v>#VALUE!</v>
      </c>
      <c r="DC74" s="21" t="e">
        <f t="shared" si="19"/>
        <v>#VALUE!</v>
      </c>
      <c r="DD74" s="21" t="e">
        <f t="shared" si="20"/>
        <v>#VALUE!</v>
      </c>
    </row>
    <row r="75" spans="2:111" ht="18.75" customHeight="1">
      <c r="AB75" s="16" t="s">
        <v>114</v>
      </c>
      <c r="AC75" s="16" t="s">
        <v>238</v>
      </c>
      <c r="AD75" s="16" t="s">
        <v>167</v>
      </c>
      <c r="AE75" s="16" t="s">
        <v>84</v>
      </c>
      <c r="AF75" s="19" t="str">
        <f t="shared" si="12"/>
        <v>d剥離・鉄筋露出製作・施工不良Ⅰ</v>
      </c>
      <c r="AG75" s="19" t="s">
        <v>742</v>
      </c>
      <c r="AI75" s="21" t="s">
        <v>743</v>
      </c>
      <c r="AQ75" s="18">
        <v>71</v>
      </c>
      <c r="AR75" s="18" t="s">
        <v>453</v>
      </c>
      <c r="AS75" s="18" t="s">
        <v>78</v>
      </c>
      <c r="AT75" s="18" t="str">
        <f t="shared" si="13"/>
        <v>土砂詰まりa</v>
      </c>
      <c r="AU75" s="22" t="s">
        <v>453</v>
      </c>
      <c r="AV75" s="23" t="s">
        <v>744</v>
      </c>
      <c r="AW75" s="18" t="s">
        <v>745</v>
      </c>
      <c r="BN75" s="18" t="s">
        <v>217</v>
      </c>
      <c r="BO75" s="26" t="s">
        <v>746</v>
      </c>
      <c r="BP75" s="17" t="str">
        <f t="shared" si="14"/>
        <v>我孫子市196</v>
      </c>
      <c r="BQ75" s="18" t="s">
        <v>747</v>
      </c>
      <c r="BZ75" s="18" t="s">
        <v>331</v>
      </c>
      <c r="CA75" s="18" t="s">
        <v>74</v>
      </c>
      <c r="CB75" s="18" t="s">
        <v>75</v>
      </c>
      <c r="CC75" s="18" t="str">
        <f t="shared" si="15"/>
        <v>C,X主桁Mg</v>
      </c>
      <c r="CD75" s="18">
        <v>18</v>
      </c>
      <c r="CE75" s="18" t="e">
        <f>IF(COUNTIFS([2]その１１!$CV$10:CV5070,リスト!CC75),"該当","")</f>
        <v>#VALUE!</v>
      </c>
      <c r="CF75" s="18" t="e">
        <f>IF($CE75="","",COUNTIF($CC$5:CC75,CC75))</f>
        <v>#VALUE!</v>
      </c>
      <c r="CG75" s="18" t="e">
        <f t="shared" si="16"/>
        <v>#VALUE!</v>
      </c>
      <c r="CH75" s="18" t="s">
        <v>279</v>
      </c>
      <c r="CI75" s="18" t="s">
        <v>261</v>
      </c>
      <c r="CJ75" s="18" t="s">
        <v>262</v>
      </c>
      <c r="CK75" s="18" t="str">
        <f t="shared" si="17"/>
        <v>S,X基礎Fx</v>
      </c>
      <c r="CL75" s="18">
        <v>17</v>
      </c>
      <c r="CM75" s="18" t="e">
        <f>IF(COUNTIFS([2]その１２!$CU$10:CU5226,リスト!CK75),"該当","")</f>
        <v>#VALUE!</v>
      </c>
      <c r="CN75" s="18" t="e">
        <f>IF($CM75="","",COUNTIF($CK$5:CK75,CK75))</f>
        <v>#VALUE!</v>
      </c>
      <c r="CO75" s="18" t="e">
        <f t="shared" si="18"/>
        <v>#VALUE!</v>
      </c>
      <c r="DC75" s="21" t="e">
        <f t="shared" si="19"/>
        <v>#VALUE!</v>
      </c>
      <c r="DD75" s="21" t="e">
        <f t="shared" si="20"/>
        <v>#VALUE!</v>
      </c>
    </row>
    <row r="76" spans="2:111">
      <c r="AB76" s="16" t="s">
        <v>114</v>
      </c>
      <c r="AC76" s="16" t="s">
        <v>238</v>
      </c>
      <c r="AD76" s="16" t="s">
        <v>247</v>
      </c>
      <c r="AE76" s="16" t="s">
        <v>84</v>
      </c>
      <c r="AF76" s="19" t="str">
        <f t="shared" si="12"/>
        <v>d剥離・鉄筋露出外力Ⅰ</v>
      </c>
      <c r="AG76" s="19" t="s">
        <v>748</v>
      </c>
      <c r="AI76" s="21" t="s">
        <v>749</v>
      </c>
      <c r="AQ76" s="18">
        <v>72</v>
      </c>
      <c r="AR76" s="18" t="s">
        <v>453</v>
      </c>
      <c r="AS76" s="18" t="s">
        <v>94</v>
      </c>
      <c r="AT76" s="18" t="str">
        <f t="shared" si="13"/>
        <v>土砂詰まりe</v>
      </c>
      <c r="AU76" s="22" t="s">
        <v>453</v>
      </c>
      <c r="AV76" s="23" t="s">
        <v>750</v>
      </c>
      <c r="AW76" s="18" t="s">
        <v>751</v>
      </c>
      <c r="BN76" s="18" t="s">
        <v>217</v>
      </c>
      <c r="BO76" s="26" t="s">
        <v>752</v>
      </c>
      <c r="BP76" s="17" t="str">
        <f t="shared" si="14"/>
        <v>我孫子市197</v>
      </c>
      <c r="BQ76" s="18" t="s">
        <v>753</v>
      </c>
      <c r="BZ76" s="18" t="s">
        <v>331</v>
      </c>
      <c r="CA76" s="18" t="s">
        <v>74</v>
      </c>
      <c r="CB76" s="18" t="s">
        <v>75</v>
      </c>
      <c r="CC76" s="18" t="str">
        <f t="shared" si="15"/>
        <v>C,X主桁Mg</v>
      </c>
      <c r="CD76" s="18">
        <v>19</v>
      </c>
      <c r="CE76" s="18" t="e">
        <f>IF(COUNTIFS([2]その１１!$CV$10:CV5071,リスト!CC76),"該当","")</f>
        <v>#VALUE!</v>
      </c>
      <c r="CF76" s="18" t="e">
        <f>IF($CE76="","",COUNTIF($CC$5:CC76,CC76))</f>
        <v>#VALUE!</v>
      </c>
      <c r="CG76" s="18" t="e">
        <f t="shared" si="16"/>
        <v>#VALUE!</v>
      </c>
      <c r="CH76" s="18" t="s">
        <v>279</v>
      </c>
      <c r="CI76" s="18" t="s">
        <v>261</v>
      </c>
      <c r="CJ76" s="18" t="s">
        <v>262</v>
      </c>
      <c r="CK76" s="18" t="str">
        <f t="shared" si="17"/>
        <v>S,X基礎Fx</v>
      </c>
      <c r="CL76" s="18">
        <v>25</v>
      </c>
      <c r="CM76" s="18" t="e">
        <f>IF(COUNTIFS([2]その１２!$CU$10:CU5227,リスト!CK76),"該当","")</f>
        <v>#VALUE!</v>
      </c>
      <c r="CN76" s="18" t="e">
        <f>IF($CM76="","",COUNTIF($CK$5:CK76,CK76))</f>
        <v>#VALUE!</v>
      </c>
      <c r="CO76" s="18" t="e">
        <f t="shared" si="18"/>
        <v>#VALUE!</v>
      </c>
      <c r="DC76" s="21" t="e">
        <f t="shared" si="19"/>
        <v>#VALUE!</v>
      </c>
      <c r="DD76" s="21" t="e">
        <f t="shared" si="20"/>
        <v>#VALUE!</v>
      </c>
    </row>
    <row r="77" spans="2:111" ht="18.75" customHeight="1">
      <c r="AB77" s="16" t="s">
        <v>114</v>
      </c>
      <c r="AC77" s="16" t="s">
        <v>238</v>
      </c>
      <c r="AD77" s="16" t="s">
        <v>167</v>
      </c>
      <c r="AE77" s="16"/>
      <c r="AF77" s="19" t="str">
        <f t="shared" si="12"/>
        <v>d剥離・鉄筋露出製作・施工不良</v>
      </c>
      <c r="AG77" s="19" t="s">
        <v>754</v>
      </c>
      <c r="AI77" s="21" t="s">
        <v>755</v>
      </c>
      <c r="AQ77" s="18">
        <v>73</v>
      </c>
      <c r="AR77" s="18" t="s">
        <v>463</v>
      </c>
      <c r="AS77" s="18" t="s">
        <v>78</v>
      </c>
      <c r="AT77" s="18" t="str">
        <f t="shared" si="13"/>
        <v>沈下・移動・傾斜a</v>
      </c>
      <c r="AU77" s="22" t="s">
        <v>463</v>
      </c>
      <c r="AV77" s="23" t="s">
        <v>756</v>
      </c>
      <c r="AW77" s="18" t="s">
        <v>757</v>
      </c>
      <c r="BN77" s="18" t="s">
        <v>234</v>
      </c>
      <c r="BO77" s="26" t="s">
        <v>336</v>
      </c>
      <c r="BP77" s="17" t="str">
        <f t="shared" si="14"/>
        <v>船橋市14</v>
      </c>
      <c r="BQ77" s="18" t="s">
        <v>758</v>
      </c>
      <c r="BZ77" s="18" t="s">
        <v>331</v>
      </c>
      <c r="CA77" s="18" t="s">
        <v>74</v>
      </c>
      <c r="CB77" s="18" t="s">
        <v>75</v>
      </c>
      <c r="CC77" s="18" t="str">
        <f t="shared" si="15"/>
        <v>C,X主桁Mg</v>
      </c>
      <c r="CD77" s="18">
        <v>20</v>
      </c>
      <c r="CE77" s="18" t="e">
        <f>IF(COUNTIFS([2]その１１!$CV$10:CV5072,リスト!CC77),"該当","")</f>
        <v>#VALUE!</v>
      </c>
      <c r="CF77" s="18" t="e">
        <f>IF($CE77="","",COUNTIF($CC$5:CC77,CC77))</f>
        <v>#VALUE!</v>
      </c>
      <c r="CG77" s="18" t="e">
        <f t="shared" si="16"/>
        <v>#VALUE!</v>
      </c>
      <c r="CH77" s="18" t="s">
        <v>279</v>
      </c>
      <c r="CI77" s="18" t="s">
        <v>261</v>
      </c>
      <c r="CJ77" s="18" t="s">
        <v>262</v>
      </c>
      <c r="CK77" s="18" t="str">
        <f t="shared" si="17"/>
        <v>S,X基礎Fx</v>
      </c>
      <c r="CL77" s="18">
        <v>26</v>
      </c>
      <c r="CM77" s="18" t="e">
        <f>IF(COUNTIFS([2]その１２!$CU$10:CU5228,リスト!CK77),"該当","")</f>
        <v>#VALUE!</v>
      </c>
      <c r="CN77" s="18" t="e">
        <f>IF($CM77="","",COUNTIF($CK$5:CK77,CK77))</f>
        <v>#VALUE!</v>
      </c>
      <c r="CO77" s="18" t="e">
        <f t="shared" si="18"/>
        <v>#VALUE!</v>
      </c>
      <c r="DC77" s="21" t="e">
        <f t="shared" si="19"/>
        <v>#VALUE!</v>
      </c>
      <c r="DD77" s="21" t="e">
        <f t="shared" si="20"/>
        <v>#VALUE!</v>
      </c>
    </row>
    <row r="78" spans="2:111">
      <c r="AB78" s="16" t="s">
        <v>114</v>
      </c>
      <c r="AC78" s="16" t="s">
        <v>238</v>
      </c>
      <c r="AD78" s="16" t="s">
        <v>247</v>
      </c>
      <c r="AE78" s="16"/>
      <c r="AF78" s="19" t="str">
        <f t="shared" si="12"/>
        <v>d剥離・鉄筋露出外力</v>
      </c>
      <c r="AG78" s="19" t="s">
        <v>759</v>
      </c>
      <c r="AI78" s="21" t="s">
        <v>760</v>
      </c>
      <c r="AQ78" s="18">
        <v>74</v>
      </c>
      <c r="AR78" s="18" t="s">
        <v>463</v>
      </c>
      <c r="AS78" s="18" t="s">
        <v>94</v>
      </c>
      <c r="AT78" s="18" t="str">
        <f t="shared" si="13"/>
        <v>沈下・移動・傾斜e</v>
      </c>
      <c r="AU78" s="22" t="s">
        <v>761</v>
      </c>
      <c r="AV78" s="23" t="s">
        <v>762</v>
      </c>
      <c r="AW78" s="18" t="s">
        <v>763</v>
      </c>
      <c r="BN78" s="18" t="s">
        <v>234</v>
      </c>
      <c r="BO78" s="26" t="s">
        <v>95</v>
      </c>
      <c r="BP78" s="17" t="str">
        <f t="shared" si="14"/>
        <v>船橋市16</v>
      </c>
      <c r="BQ78" s="18" t="s">
        <v>96</v>
      </c>
      <c r="BZ78" s="18" t="s">
        <v>331</v>
      </c>
      <c r="CA78" s="18" t="s">
        <v>74</v>
      </c>
      <c r="CB78" s="18" t="s">
        <v>75</v>
      </c>
      <c r="CC78" s="18" t="str">
        <f t="shared" si="15"/>
        <v>C,X主桁Mg</v>
      </c>
      <c r="CD78" s="18">
        <v>21</v>
      </c>
      <c r="CE78" s="18" t="e">
        <f>IF(COUNTIFS([2]その１１!$CV$10:CV5073,リスト!CC78),"該当","")</f>
        <v>#VALUE!</v>
      </c>
      <c r="CF78" s="18" t="e">
        <f>IF($CE78="","",COUNTIF($CC$5:CC78,CC78))</f>
        <v>#VALUE!</v>
      </c>
      <c r="CG78" s="18" t="e">
        <f t="shared" si="16"/>
        <v>#VALUE!</v>
      </c>
      <c r="CH78" s="18" t="s">
        <v>331</v>
      </c>
      <c r="CI78" s="18" t="s">
        <v>261</v>
      </c>
      <c r="CJ78" s="18" t="s">
        <v>262</v>
      </c>
      <c r="CK78" s="18" t="str">
        <f t="shared" si="17"/>
        <v>C,X基礎Fx</v>
      </c>
      <c r="CL78" s="18">
        <v>6</v>
      </c>
      <c r="CM78" s="18" t="e">
        <f>IF(COUNTIFS([2]その１２!$CU$10:CU5229,リスト!CK78),"該当","")</f>
        <v>#VALUE!</v>
      </c>
      <c r="CN78" s="18" t="e">
        <f>IF($CM78="","",COUNTIF($CK$5:CK78,CK78))</f>
        <v>#VALUE!</v>
      </c>
      <c r="CO78" s="18" t="e">
        <f t="shared" si="18"/>
        <v>#VALUE!</v>
      </c>
      <c r="DC78" s="21" t="e">
        <f t="shared" si="19"/>
        <v>#VALUE!</v>
      </c>
      <c r="DD78" s="21" t="e">
        <f t="shared" si="20"/>
        <v>#VALUE!</v>
      </c>
    </row>
    <row r="79" spans="2:111" ht="18.75" customHeight="1">
      <c r="AB79" s="16" t="s">
        <v>94</v>
      </c>
      <c r="AC79" s="16" t="s">
        <v>238</v>
      </c>
      <c r="AD79" s="16" t="s">
        <v>167</v>
      </c>
      <c r="AE79" s="16" t="s">
        <v>84</v>
      </c>
      <c r="AF79" s="19" t="str">
        <f t="shared" si="12"/>
        <v>e剥離・鉄筋露出製作・施工不良Ⅰ</v>
      </c>
      <c r="AG79" s="19" t="s">
        <v>764</v>
      </c>
      <c r="AI79" s="21" t="s">
        <v>765</v>
      </c>
      <c r="AQ79" s="18">
        <v>75</v>
      </c>
      <c r="AR79" s="18" t="s">
        <v>472</v>
      </c>
      <c r="AS79" s="18" t="s">
        <v>78</v>
      </c>
      <c r="AT79" s="18" t="str">
        <f t="shared" si="13"/>
        <v>洗掘a</v>
      </c>
      <c r="AU79" s="22" t="s">
        <v>472</v>
      </c>
      <c r="AV79" s="23" t="s">
        <v>766</v>
      </c>
      <c r="AW79" s="18" t="s">
        <v>767</v>
      </c>
      <c r="BN79" s="18" t="s">
        <v>234</v>
      </c>
      <c r="BO79" s="26" t="s">
        <v>768</v>
      </c>
      <c r="BP79" s="17" t="str">
        <f t="shared" si="14"/>
        <v>船橋市296</v>
      </c>
      <c r="BQ79" s="18" t="s">
        <v>769</v>
      </c>
      <c r="BZ79" s="18" t="s">
        <v>331</v>
      </c>
      <c r="CA79" s="18" t="s">
        <v>74</v>
      </c>
      <c r="CB79" s="18" t="s">
        <v>75</v>
      </c>
      <c r="CC79" s="18" t="str">
        <f t="shared" si="15"/>
        <v>C,X主桁Mg</v>
      </c>
      <c r="CD79" s="18">
        <v>22</v>
      </c>
      <c r="CE79" s="18" t="e">
        <f>IF(COUNTIFS([2]その１１!$CV$10:CV5074,リスト!CC79),"該当","")</f>
        <v>#VALUE!</v>
      </c>
      <c r="CF79" s="18" t="e">
        <f>IF($CE79="","",COUNTIF($CC$5:CC79,CC79))</f>
        <v>#VALUE!</v>
      </c>
      <c r="CG79" s="18" t="e">
        <f t="shared" si="16"/>
        <v>#VALUE!</v>
      </c>
      <c r="CH79" s="18" t="s">
        <v>331</v>
      </c>
      <c r="CI79" s="18" t="s">
        <v>261</v>
      </c>
      <c r="CJ79" s="18" t="s">
        <v>262</v>
      </c>
      <c r="CK79" s="18" t="str">
        <f t="shared" si="17"/>
        <v>C,X基礎Fx</v>
      </c>
      <c r="CL79" s="18">
        <v>7</v>
      </c>
      <c r="CM79" s="18" t="e">
        <f>IF(COUNTIFS([2]その１２!$CU$10:CU5230,リスト!CK79),"該当","")</f>
        <v>#VALUE!</v>
      </c>
      <c r="CN79" s="18" t="e">
        <f>IF($CM79="","",COUNTIF($CK$5:CK79,CK79))</f>
        <v>#VALUE!</v>
      </c>
      <c r="CO79" s="18" t="e">
        <f t="shared" si="18"/>
        <v>#VALUE!</v>
      </c>
      <c r="DC79" s="21" t="e">
        <f t="shared" si="19"/>
        <v>#VALUE!</v>
      </c>
      <c r="DD79" s="21" t="e">
        <f t="shared" si="20"/>
        <v>#VALUE!</v>
      </c>
    </row>
    <row r="80" spans="2:111">
      <c r="AB80" s="16" t="s">
        <v>94</v>
      </c>
      <c r="AC80" s="16" t="s">
        <v>238</v>
      </c>
      <c r="AD80" s="16" t="s">
        <v>247</v>
      </c>
      <c r="AE80" s="16" t="s">
        <v>84</v>
      </c>
      <c r="AF80" s="19" t="str">
        <f t="shared" si="12"/>
        <v>e剥離・鉄筋露出外力Ⅰ</v>
      </c>
      <c r="AG80" s="19" t="s">
        <v>770</v>
      </c>
      <c r="AI80" s="21" t="s">
        <v>771</v>
      </c>
      <c r="AQ80" s="18">
        <v>76</v>
      </c>
      <c r="AR80" s="18" t="s">
        <v>472</v>
      </c>
      <c r="AS80" s="18" t="s">
        <v>113</v>
      </c>
      <c r="AT80" s="18" t="str">
        <f t="shared" si="13"/>
        <v>洗掘c</v>
      </c>
      <c r="AU80" s="22" t="s">
        <v>772</v>
      </c>
      <c r="AV80" s="23" t="s">
        <v>773</v>
      </c>
      <c r="AW80" s="18" t="s">
        <v>774</v>
      </c>
      <c r="BN80" s="18" t="s">
        <v>234</v>
      </c>
      <c r="BO80" s="26" t="s">
        <v>775</v>
      </c>
      <c r="BP80" s="17" t="str">
        <f t="shared" si="14"/>
        <v>船橋市357</v>
      </c>
      <c r="BQ80" s="18" t="s">
        <v>776</v>
      </c>
      <c r="BZ80" s="18" t="s">
        <v>331</v>
      </c>
      <c r="CA80" s="18" t="s">
        <v>74</v>
      </c>
      <c r="CB80" s="18" t="s">
        <v>75</v>
      </c>
      <c r="CC80" s="18" t="str">
        <f t="shared" si="15"/>
        <v>C,X主桁Mg</v>
      </c>
      <c r="CD80" s="18">
        <v>23</v>
      </c>
      <c r="CE80" s="18" t="e">
        <f>IF(COUNTIFS([2]その１１!$CV$10:CV5075,リスト!CC80),"該当","")</f>
        <v>#VALUE!</v>
      </c>
      <c r="CF80" s="18" t="e">
        <f>IF($CE80="","",COUNTIF($CC$5:CC80,CC80))</f>
        <v>#VALUE!</v>
      </c>
      <c r="CG80" s="18" t="e">
        <f t="shared" si="16"/>
        <v>#VALUE!</v>
      </c>
      <c r="CH80" s="18" t="s">
        <v>331</v>
      </c>
      <c r="CI80" s="18" t="s">
        <v>261</v>
      </c>
      <c r="CJ80" s="18" t="s">
        <v>262</v>
      </c>
      <c r="CK80" s="18" t="str">
        <f t="shared" si="17"/>
        <v>C,X基礎Fx</v>
      </c>
      <c r="CL80" s="18">
        <v>17</v>
      </c>
      <c r="CM80" s="18" t="e">
        <f>IF(COUNTIFS([2]その１２!$CU$10:CU5231,リスト!CK80),"該当","")</f>
        <v>#VALUE!</v>
      </c>
      <c r="CN80" s="18" t="e">
        <f>IF($CM80="","",COUNTIF($CK$5:CK80,CK80))</f>
        <v>#VALUE!</v>
      </c>
      <c r="CO80" s="18" t="e">
        <f t="shared" si="18"/>
        <v>#VALUE!</v>
      </c>
      <c r="DC80" s="21" t="e">
        <f t="shared" si="19"/>
        <v>#VALUE!</v>
      </c>
      <c r="DD80" s="21" t="e">
        <f t="shared" si="20"/>
        <v>#VALUE!</v>
      </c>
    </row>
    <row r="81" spans="28:108" ht="18.75" customHeight="1">
      <c r="AB81" s="16" t="s">
        <v>94</v>
      </c>
      <c r="AC81" s="16" t="s">
        <v>238</v>
      </c>
      <c r="AD81" s="16" t="s">
        <v>167</v>
      </c>
      <c r="AE81" s="16" t="s">
        <v>118</v>
      </c>
      <c r="AF81" s="19" t="str">
        <f t="shared" si="12"/>
        <v>e剥離・鉄筋露出製作・施工不良Ⅱ</v>
      </c>
      <c r="AG81" s="19" t="s">
        <v>777</v>
      </c>
      <c r="AI81" s="21" t="s">
        <v>778</v>
      </c>
      <c r="AQ81" s="39">
        <v>77</v>
      </c>
      <c r="AR81" s="39" t="s">
        <v>472</v>
      </c>
      <c r="AS81" s="39" t="s">
        <v>94</v>
      </c>
      <c r="AT81" s="39" t="str">
        <f t="shared" si="13"/>
        <v>洗掘e</v>
      </c>
      <c r="AU81" s="53" t="s">
        <v>772</v>
      </c>
      <c r="AV81" s="23" t="s">
        <v>779</v>
      </c>
      <c r="AW81" s="18" t="s">
        <v>780</v>
      </c>
      <c r="BN81" s="18" t="s">
        <v>234</v>
      </c>
      <c r="BO81" s="26" t="s">
        <v>482</v>
      </c>
      <c r="BP81" s="17" t="str">
        <f t="shared" si="14"/>
        <v>船橋市464</v>
      </c>
      <c r="BQ81" s="18" t="s">
        <v>483</v>
      </c>
      <c r="BZ81" s="18" t="s">
        <v>781</v>
      </c>
      <c r="CA81" s="18" t="s">
        <v>74</v>
      </c>
      <c r="CB81" s="18" t="s">
        <v>75</v>
      </c>
      <c r="CC81" s="18" t="str">
        <f t="shared" si="15"/>
        <v>S,C,X主桁Mg</v>
      </c>
      <c r="CD81" s="18">
        <v>1</v>
      </c>
      <c r="CE81" s="18" t="e">
        <f>IF(COUNTIFS([2]その１１!$CV$10:CV5076,リスト!CC81),"該当","")</f>
        <v>#VALUE!</v>
      </c>
      <c r="CF81" s="18" t="e">
        <f>IF($CE81="","",COUNTIF($CC$5:CC81,CC81))</f>
        <v>#VALUE!</v>
      </c>
      <c r="CG81" s="18" t="e">
        <f t="shared" si="16"/>
        <v>#VALUE!</v>
      </c>
      <c r="CH81" s="18" t="s">
        <v>331</v>
      </c>
      <c r="CI81" s="18" t="s">
        <v>261</v>
      </c>
      <c r="CJ81" s="18" t="s">
        <v>262</v>
      </c>
      <c r="CK81" s="18" t="str">
        <f t="shared" si="17"/>
        <v>C,X基礎Fx</v>
      </c>
      <c r="CL81" s="18">
        <v>25</v>
      </c>
      <c r="CM81" s="18" t="e">
        <f>IF(COUNTIFS([2]その１２!$CU$10:CU5232,リスト!CK81),"該当","")</f>
        <v>#VALUE!</v>
      </c>
      <c r="CN81" s="18" t="e">
        <f>IF($CM81="","",COUNTIF($CK$5:CK81,CK81))</f>
        <v>#VALUE!</v>
      </c>
      <c r="CO81" s="18" t="e">
        <f t="shared" si="18"/>
        <v>#VALUE!</v>
      </c>
      <c r="DC81" s="21" t="e">
        <f t="shared" si="19"/>
        <v>#VALUE!</v>
      </c>
      <c r="DD81" s="21" t="e">
        <f t="shared" si="20"/>
        <v>#VALUE!</v>
      </c>
    </row>
    <row r="82" spans="28:108">
      <c r="AB82" s="16" t="s">
        <v>94</v>
      </c>
      <c r="AC82" s="16" t="s">
        <v>238</v>
      </c>
      <c r="AD82" s="16" t="s">
        <v>247</v>
      </c>
      <c r="AE82" s="16" t="s">
        <v>118</v>
      </c>
      <c r="AF82" s="19" t="str">
        <f t="shared" si="12"/>
        <v>e剥離・鉄筋露出外力Ⅱ</v>
      </c>
      <c r="AG82" s="19" t="s">
        <v>782</v>
      </c>
      <c r="AI82" s="52" t="s">
        <v>783</v>
      </c>
      <c r="AV82" s="23" t="s">
        <v>784</v>
      </c>
      <c r="AW82" s="18" t="s">
        <v>785</v>
      </c>
      <c r="BN82" s="18" t="s">
        <v>234</v>
      </c>
      <c r="BO82" s="26" t="s">
        <v>250</v>
      </c>
      <c r="BP82" s="17" t="str">
        <f t="shared" si="14"/>
        <v>船橋市8</v>
      </c>
      <c r="BQ82" s="18" t="s">
        <v>251</v>
      </c>
      <c r="BZ82" s="18" t="s">
        <v>781</v>
      </c>
      <c r="CA82" s="18" t="s">
        <v>74</v>
      </c>
      <c r="CB82" s="18" t="s">
        <v>75</v>
      </c>
      <c r="CC82" s="18" t="str">
        <f t="shared" si="15"/>
        <v>S,C,X主桁Mg</v>
      </c>
      <c r="CD82" s="18">
        <v>2</v>
      </c>
      <c r="CE82" s="18" t="e">
        <f>IF(COUNTIFS([2]その１１!$CV$10:CV5077,リスト!CC82),"該当","")</f>
        <v>#VALUE!</v>
      </c>
      <c r="CF82" s="18" t="e">
        <f>IF($CE82="","",COUNTIF($CC$5:CC82,CC82))</f>
        <v>#VALUE!</v>
      </c>
      <c r="CG82" s="18" t="e">
        <f t="shared" si="16"/>
        <v>#VALUE!</v>
      </c>
      <c r="CH82" s="18" t="s">
        <v>331</v>
      </c>
      <c r="CI82" s="18" t="s">
        <v>261</v>
      </c>
      <c r="CJ82" s="18" t="s">
        <v>262</v>
      </c>
      <c r="CK82" s="18" t="str">
        <f t="shared" si="17"/>
        <v>C,X基礎Fx</v>
      </c>
      <c r="CL82" s="18">
        <v>26</v>
      </c>
      <c r="CM82" s="18" t="e">
        <f>IF(COUNTIFS([2]その１２!$CU$10:CU5233,リスト!CK82),"該当","")</f>
        <v>#VALUE!</v>
      </c>
      <c r="CN82" s="18" t="e">
        <f>IF($CM82="","",COUNTIF($CK$5:CK82,CK82))</f>
        <v>#VALUE!</v>
      </c>
      <c r="CO82" s="18" t="e">
        <f t="shared" si="18"/>
        <v>#VALUE!</v>
      </c>
      <c r="DC82" s="21" t="e">
        <f t="shared" si="19"/>
        <v>#VALUE!</v>
      </c>
      <c r="DD82" s="21" t="e">
        <f t="shared" si="20"/>
        <v>#VALUE!</v>
      </c>
    </row>
    <row r="83" spans="28:108" ht="18.75" customHeight="1">
      <c r="AB83" s="16" t="s">
        <v>94</v>
      </c>
      <c r="AC83" s="16" t="s">
        <v>238</v>
      </c>
      <c r="AD83" s="16" t="s">
        <v>167</v>
      </c>
      <c r="AE83" s="16" t="s">
        <v>144</v>
      </c>
      <c r="AF83" s="19" t="str">
        <f t="shared" si="12"/>
        <v>e剥離・鉄筋露出製作・施工不良Ⅲ</v>
      </c>
      <c r="AG83" s="19" t="s">
        <v>786</v>
      </c>
      <c r="AV83" s="23" t="s">
        <v>787</v>
      </c>
      <c r="AW83" s="18" t="s">
        <v>788</v>
      </c>
      <c r="BN83" s="18" t="s">
        <v>234</v>
      </c>
      <c r="BO83" s="26" t="s">
        <v>268</v>
      </c>
      <c r="BP83" s="17" t="str">
        <f t="shared" si="14"/>
        <v>船橋市9</v>
      </c>
      <c r="BQ83" s="18" t="s">
        <v>269</v>
      </c>
      <c r="BZ83" s="18" t="s">
        <v>781</v>
      </c>
      <c r="CA83" s="18" t="s">
        <v>74</v>
      </c>
      <c r="CB83" s="18" t="s">
        <v>75</v>
      </c>
      <c r="CC83" s="18" t="str">
        <f t="shared" si="15"/>
        <v>S,C,X主桁Mg</v>
      </c>
      <c r="CD83" s="18">
        <v>3</v>
      </c>
      <c r="CE83" s="18" t="e">
        <f>IF(COUNTIFS([2]その１１!$CV$10:CV5078,リスト!CC83),"該当","")</f>
        <v>#VALUE!</v>
      </c>
      <c r="CF83" s="18" t="e">
        <f>IF($CE83="","",COUNTIF($CC$5:CC83,CC83))</f>
        <v>#VALUE!</v>
      </c>
      <c r="CG83" s="18" t="e">
        <f t="shared" si="16"/>
        <v>#VALUE!</v>
      </c>
      <c r="CH83" s="18" t="s">
        <v>781</v>
      </c>
      <c r="CI83" s="18" t="s">
        <v>261</v>
      </c>
      <c r="CJ83" s="18" t="s">
        <v>262</v>
      </c>
      <c r="CK83" s="18" t="str">
        <f t="shared" si="17"/>
        <v>S,C,X基礎Fx</v>
      </c>
      <c r="CL83" s="18">
        <v>1</v>
      </c>
      <c r="CM83" s="18" t="e">
        <f>IF(COUNTIFS([2]その１２!$CU$10:CU5234,リスト!CK83),"該当","")</f>
        <v>#VALUE!</v>
      </c>
      <c r="CN83" s="18" t="e">
        <f>IF($CM83="","",COUNTIF($CK$5:CK83,CK83))</f>
        <v>#VALUE!</v>
      </c>
      <c r="CO83" s="18" t="e">
        <f t="shared" si="18"/>
        <v>#VALUE!</v>
      </c>
      <c r="DC83" s="21" t="e">
        <f t="shared" si="19"/>
        <v>#VALUE!</v>
      </c>
      <c r="DD83" s="21" t="e">
        <f t="shared" si="20"/>
        <v>#VALUE!</v>
      </c>
    </row>
    <row r="84" spans="28:108">
      <c r="AB84" s="16" t="s">
        <v>94</v>
      </c>
      <c r="AC84" s="16" t="s">
        <v>238</v>
      </c>
      <c r="AD84" s="16" t="s">
        <v>247</v>
      </c>
      <c r="AE84" s="16" t="s">
        <v>144</v>
      </c>
      <c r="AF84" s="19" t="str">
        <f t="shared" si="12"/>
        <v>e剥離・鉄筋露出外力Ⅲ</v>
      </c>
      <c r="AG84" s="19" t="s">
        <v>789</v>
      </c>
      <c r="AV84" s="23" t="s">
        <v>289</v>
      </c>
      <c r="AW84" s="18" t="s">
        <v>290</v>
      </c>
      <c r="BN84" s="18" t="s">
        <v>234</v>
      </c>
      <c r="BO84" s="26" t="s">
        <v>349</v>
      </c>
      <c r="BP84" s="17" t="str">
        <f t="shared" si="14"/>
        <v>船橋市15</v>
      </c>
      <c r="BQ84" s="18" t="s">
        <v>350</v>
      </c>
      <c r="BZ84" s="18" t="s">
        <v>781</v>
      </c>
      <c r="CA84" s="18" t="s">
        <v>74</v>
      </c>
      <c r="CB84" s="18" t="s">
        <v>75</v>
      </c>
      <c r="CC84" s="18" t="str">
        <f t="shared" si="15"/>
        <v>S,C,X主桁Mg</v>
      </c>
      <c r="CD84" s="18">
        <v>4</v>
      </c>
      <c r="CE84" s="18" t="e">
        <f>IF(COUNTIFS([2]その１１!$CV$10:CV5079,リスト!CC84),"該当","")</f>
        <v>#VALUE!</v>
      </c>
      <c r="CF84" s="18" t="e">
        <f>IF($CE84="","",COUNTIF($CC$5:CC84,CC84))</f>
        <v>#VALUE!</v>
      </c>
      <c r="CG84" s="18" t="e">
        <f t="shared" si="16"/>
        <v>#VALUE!</v>
      </c>
      <c r="CH84" s="18" t="s">
        <v>781</v>
      </c>
      <c r="CI84" s="18" t="s">
        <v>261</v>
      </c>
      <c r="CJ84" s="18" t="s">
        <v>262</v>
      </c>
      <c r="CK84" s="18" t="str">
        <f t="shared" si="17"/>
        <v>S,C,X基礎Fx</v>
      </c>
      <c r="CL84" s="18">
        <v>2</v>
      </c>
      <c r="CM84" s="18" t="e">
        <f>IF(COUNTIFS([2]その１２!$CU$10:CU5235,リスト!CK84),"該当","")</f>
        <v>#VALUE!</v>
      </c>
      <c r="CN84" s="18" t="e">
        <f>IF($CM84="","",COUNTIF($CK$5:CK84,CK84))</f>
        <v>#VALUE!</v>
      </c>
      <c r="CO84" s="18" t="e">
        <f t="shared" si="18"/>
        <v>#VALUE!</v>
      </c>
      <c r="DC84" s="21" t="e">
        <f t="shared" si="19"/>
        <v>#VALUE!</v>
      </c>
      <c r="DD84" s="21" t="e">
        <f t="shared" si="20"/>
        <v>#VALUE!</v>
      </c>
    </row>
    <row r="85" spans="28:108" ht="18.75" customHeight="1">
      <c r="AB85" s="16" t="s">
        <v>113</v>
      </c>
      <c r="AC85" s="16" t="s">
        <v>256</v>
      </c>
      <c r="AD85" s="16" t="s">
        <v>86</v>
      </c>
      <c r="AE85" s="16"/>
      <c r="AF85" s="19" t="str">
        <f t="shared" si="12"/>
        <v>c漏水・遊離石灰品質の経年劣化</v>
      </c>
      <c r="AG85" s="19" t="s">
        <v>790</v>
      </c>
      <c r="AV85" s="23" t="s">
        <v>791</v>
      </c>
      <c r="AW85" s="18" t="s">
        <v>792</v>
      </c>
      <c r="BN85" s="18" t="s">
        <v>234</v>
      </c>
      <c r="BO85" s="26" t="s">
        <v>591</v>
      </c>
      <c r="BP85" s="17" t="str">
        <f t="shared" si="14"/>
        <v>船橋市39</v>
      </c>
      <c r="BQ85" s="18" t="s">
        <v>592</v>
      </c>
      <c r="BZ85" s="18" t="s">
        <v>781</v>
      </c>
      <c r="CA85" s="18" t="s">
        <v>74</v>
      </c>
      <c r="CB85" s="18" t="s">
        <v>75</v>
      </c>
      <c r="CC85" s="18" t="str">
        <f t="shared" si="15"/>
        <v>S,C,X主桁Mg</v>
      </c>
      <c r="CD85" s="18">
        <v>5</v>
      </c>
      <c r="CE85" s="18" t="e">
        <f>IF(COUNTIFS([2]その１１!$CV$10:CV5080,リスト!CC85),"該当","")</f>
        <v>#VALUE!</v>
      </c>
      <c r="CF85" s="18" t="e">
        <f>IF($CE85="","",COUNTIF($CC$5:CC85,CC85))</f>
        <v>#VALUE!</v>
      </c>
      <c r="CG85" s="18" t="e">
        <f t="shared" si="16"/>
        <v>#VALUE!</v>
      </c>
      <c r="CH85" s="18" t="s">
        <v>781</v>
      </c>
      <c r="CI85" s="18" t="s">
        <v>261</v>
      </c>
      <c r="CJ85" s="18" t="s">
        <v>262</v>
      </c>
      <c r="CK85" s="18" t="str">
        <f t="shared" si="17"/>
        <v>S,C,X基礎Fx</v>
      </c>
      <c r="CL85" s="18">
        <v>5</v>
      </c>
      <c r="CM85" s="18" t="e">
        <f>IF(COUNTIFS([2]その１２!$CU$10:CU5236,リスト!CK85),"該当","")</f>
        <v>#VALUE!</v>
      </c>
      <c r="CN85" s="18" t="e">
        <f>IF($CM85="","",COUNTIF($CK$5:CK85,CK85))</f>
        <v>#VALUE!</v>
      </c>
      <c r="CO85" s="18" t="e">
        <f t="shared" si="18"/>
        <v>#VALUE!</v>
      </c>
      <c r="DC85" s="21" t="e">
        <f t="shared" si="19"/>
        <v>#VALUE!</v>
      </c>
      <c r="DD85" s="21" t="e">
        <f t="shared" si="20"/>
        <v>#VALUE!</v>
      </c>
    </row>
    <row r="86" spans="28:108">
      <c r="AB86" s="16" t="s">
        <v>113</v>
      </c>
      <c r="AC86" s="16" t="s">
        <v>256</v>
      </c>
      <c r="AD86" s="16" t="s">
        <v>190</v>
      </c>
      <c r="AE86" s="16" t="s">
        <v>84</v>
      </c>
      <c r="AF86" s="19" t="str">
        <f t="shared" si="12"/>
        <v>c漏水・遊離石灰防水・排水工不良Ⅰ</v>
      </c>
      <c r="AG86" s="19" t="s">
        <v>793</v>
      </c>
      <c r="AV86" s="23" t="s">
        <v>794</v>
      </c>
      <c r="AW86" s="18" t="s">
        <v>795</v>
      </c>
      <c r="BN86" s="18" t="s">
        <v>234</v>
      </c>
      <c r="BO86" s="26" t="s">
        <v>554</v>
      </c>
      <c r="BP86" s="17" t="str">
        <f t="shared" si="14"/>
        <v>船橋市57</v>
      </c>
      <c r="BQ86" s="18" t="s">
        <v>555</v>
      </c>
      <c r="BZ86" s="18" t="s">
        <v>781</v>
      </c>
      <c r="CA86" s="18" t="s">
        <v>74</v>
      </c>
      <c r="CB86" s="18" t="s">
        <v>75</v>
      </c>
      <c r="CC86" s="18" t="str">
        <f t="shared" si="15"/>
        <v>S,C,X主桁Mg</v>
      </c>
      <c r="CD86" s="18">
        <v>6</v>
      </c>
      <c r="CE86" s="18" t="e">
        <f>IF(COUNTIFS([2]その１１!$CV$10:CV5081,リスト!CC86),"該当","")</f>
        <v>#VALUE!</v>
      </c>
      <c r="CF86" s="18" t="e">
        <f>IF($CE86="","",COUNTIF($CC$5:CC86,CC86))</f>
        <v>#VALUE!</v>
      </c>
      <c r="CG86" s="18" t="e">
        <f t="shared" si="16"/>
        <v>#VALUE!</v>
      </c>
      <c r="CH86" s="18" t="s">
        <v>781</v>
      </c>
      <c r="CI86" s="18" t="s">
        <v>261</v>
      </c>
      <c r="CJ86" s="18" t="s">
        <v>262</v>
      </c>
      <c r="CK86" s="18" t="str">
        <f t="shared" si="17"/>
        <v>S,C,X基礎Fx</v>
      </c>
      <c r="CL86" s="18">
        <v>6</v>
      </c>
      <c r="CM86" s="18" t="e">
        <f>IF(COUNTIFS([2]その１２!$CU$10:CU5237,リスト!CK86),"該当","")</f>
        <v>#VALUE!</v>
      </c>
      <c r="CN86" s="18" t="e">
        <f>IF($CM86="","",COUNTIF($CK$5:CK86,CK86))</f>
        <v>#VALUE!</v>
      </c>
      <c r="CO86" s="18" t="e">
        <f t="shared" si="18"/>
        <v>#VALUE!</v>
      </c>
      <c r="DC86" s="21" t="e">
        <f t="shared" si="19"/>
        <v>#VALUE!</v>
      </c>
      <c r="DD86" s="21" t="e">
        <f t="shared" si="20"/>
        <v>#VALUE!</v>
      </c>
    </row>
    <row r="87" spans="28:108" ht="18.75" customHeight="1">
      <c r="AB87" s="16" t="s">
        <v>113</v>
      </c>
      <c r="AC87" s="16" t="s">
        <v>256</v>
      </c>
      <c r="AD87" s="16" t="s">
        <v>190</v>
      </c>
      <c r="AE87" s="16"/>
      <c r="AF87" s="19" t="str">
        <f t="shared" si="12"/>
        <v>c漏水・遊離石灰防水・排水工不良</v>
      </c>
      <c r="AG87" s="19" t="s">
        <v>796</v>
      </c>
      <c r="AV87" s="23" t="s">
        <v>797</v>
      </c>
      <c r="AW87" s="18" t="s">
        <v>798</v>
      </c>
      <c r="BN87" s="18" t="s">
        <v>234</v>
      </c>
      <c r="BO87" s="26" t="s">
        <v>648</v>
      </c>
      <c r="BP87" s="17" t="str">
        <f t="shared" si="14"/>
        <v>船橋市59</v>
      </c>
      <c r="BQ87" s="18" t="s">
        <v>649</v>
      </c>
      <c r="BZ87" s="18" t="s">
        <v>781</v>
      </c>
      <c r="CA87" s="18" t="s">
        <v>74</v>
      </c>
      <c r="CB87" s="18" t="s">
        <v>75</v>
      </c>
      <c r="CC87" s="18" t="str">
        <f t="shared" si="15"/>
        <v>S,C,X主桁Mg</v>
      </c>
      <c r="CD87" s="18">
        <v>7</v>
      </c>
      <c r="CE87" s="18" t="e">
        <f>IF(COUNTIFS([2]その１１!$CV$10:CV5082,リスト!CC87),"該当","")</f>
        <v>#VALUE!</v>
      </c>
      <c r="CF87" s="18" t="e">
        <f>IF($CE87="","",COUNTIF($CC$5:CC87,CC87))</f>
        <v>#VALUE!</v>
      </c>
      <c r="CG87" s="18" t="e">
        <f t="shared" si="16"/>
        <v>#VALUE!</v>
      </c>
      <c r="CH87" s="18" t="s">
        <v>781</v>
      </c>
      <c r="CI87" s="18" t="s">
        <v>261</v>
      </c>
      <c r="CJ87" s="18" t="s">
        <v>262</v>
      </c>
      <c r="CK87" s="18" t="str">
        <f t="shared" si="17"/>
        <v>S,C,X基礎Fx</v>
      </c>
      <c r="CL87" s="18">
        <v>7</v>
      </c>
      <c r="CM87" s="18" t="e">
        <f>IF(COUNTIFS([2]その１２!$CU$10:CU5238,リスト!CK87),"該当","")</f>
        <v>#VALUE!</v>
      </c>
      <c r="CN87" s="18" t="e">
        <f>IF($CM87="","",COUNTIF($CK$5:CK87,CK87))</f>
        <v>#VALUE!</v>
      </c>
      <c r="CO87" s="18" t="e">
        <f t="shared" si="18"/>
        <v>#VALUE!</v>
      </c>
      <c r="DC87" s="21" t="e">
        <f t="shared" si="19"/>
        <v>#VALUE!</v>
      </c>
      <c r="DD87" s="21" t="e">
        <f t="shared" si="20"/>
        <v>#VALUE!</v>
      </c>
    </row>
    <row r="88" spans="28:108">
      <c r="AB88" s="16" t="s">
        <v>114</v>
      </c>
      <c r="AC88" s="16" t="s">
        <v>256</v>
      </c>
      <c r="AD88" s="16" t="s">
        <v>86</v>
      </c>
      <c r="AE88" s="16" t="s">
        <v>84</v>
      </c>
      <c r="AF88" s="19" t="str">
        <f t="shared" si="12"/>
        <v>d漏水・遊離石灰品質の経年劣化Ⅰ</v>
      </c>
      <c r="AG88" s="19" t="s">
        <v>799</v>
      </c>
      <c r="AV88" s="23" t="s">
        <v>800</v>
      </c>
      <c r="AW88" s="18" t="s">
        <v>801</v>
      </c>
      <c r="BN88" s="18" t="s">
        <v>234</v>
      </c>
      <c r="BO88" s="26" t="s">
        <v>731</v>
      </c>
      <c r="BP88" s="17" t="str">
        <f t="shared" si="14"/>
        <v>船橋市69</v>
      </c>
      <c r="BQ88" s="18" t="s">
        <v>732</v>
      </c>
      <c r="BZ88" s="18" t="s">
        <v>781</v>
      </c>
      <c r="CA88" s="18" t="s">
        <v>74</v>
      </c>
      <c r="CB88" s="18" t="s">
        <v>75</v>
      </c>
      <c r="CC88" s="18" t="str">
        <f t="shared" si="15"/>
        <v>S,C,X主桁Mg</v>
      </c>
      <c r="CD88" s="18">
        <v>8</v>
      </c>
      <c r="CE88" s="18" t="e">
        <f>IF(COUNTIFS([2]その１１!$CV$10:CV5083,リスト!CC88),"該当","")</f>
        <v>#VALUE!</v>
      </c>
      <c r="CF88" s="18" t="e">
        <f>IF($CE88="","",COUNTIF($CC$5:CC88,CC88))</f>
        <v>#VALUE!</v>
      </c>
      <c r="CG88" s="18" t="e">
        <f t="shared" si="16"/>
        <v>#VALUE!</v>
      </c>
      <c r="CH88" s="18" t="s">
        <v>781</v>
      </c>
      <c r="CI88" s="18" t="s">
        <v>261</v>
      </c>
      <c r="CJ88" s="18" t="s">
        <v>262</v>
      </c>
      <c r="CK88" s="18" t="str">
        <f t="shared" si="17"/>
        <v>S,C,X基礎Fx</v>
      </c>
      <c r="CL88" s="18">
        <v>17</v>
      </c>
      <c r="CM88" s="18" t="e">
        <f>IF(COUNTIFS([2]その１２!$CU$10:CU5239,リスト!CK88),"該当","")</f>
        <v>#VALUE!</v>
      </c>
      <c r="CN88" s="18" t="e">
        <f>IF($CM88="","",COUNTIF($CK$5:CK88,CK88))</f>
        <v>#VALUE!</v>
      </c>
      <c r="CO88" s="18" t="e">
        <f t="shared" si="18"/>
        <v>#VALUE!</v>
      </c>
      <c r="DC88" s="21" t="e">
        <f t="shared" si="19"/>
        <v>#VALUE!</v>
      </c>
      <c r="DD88" s="21" t="e">
        <f t="shared" si="20"/>
        <v>#VALUE!</v>
      </c>
    </row>
    <row r="89" spans="28:108" ht="18.75" customHeight="1">
      <c r="AB89" s="16" t="s">
        <v>114</v>
      </c>
      <c r="AC89" s="16" t="s">
        <v>256</v>
      </c>
      <c r="AD89" s="16" t="s">
        <v>86</v>
      </c>
      <c r="AE89" s="16"/>
      <c r="AF89" s="19" t="str">
        <f t="shared" si="12"/>
        <v>d漏水・遊離石灰品質の経年劣化</v>
      </c>
      <c r="AG89" s="19" t="s">
        <v>802</v>
      </c>
      <c r="AV89" s="23" t="s">
        <v>803</v>
      </c>
      <c r="AW89" s="18" t="s">
        <v>804</v>
      </c>
      <c r="BN89" s="18" t="s">
        <v>234</v>
      </c>
      <c r="BO89" s="26" t="s">
        <v>805</v>
      </c>
      <c r="BP89" s="17" t="str">
        <f t="shared" si="14"/>
        <v>船橋市135</v>
      </c>
      <c r="BQ89" s="18" t="s">
        <v>806</v>
      </c>
      <c r="BZ89" s="18" t="s">
        <v>781</v>
      </c>
      <c r="CA89" s="18" t="s">
        <v>74</v>
      </c>
      <c r="CB89" s="18" t="s">
        <v>75</v>
      </c>
      <c r="CC89" s="18" t="str">
        <f t="shared" si="15"/>
        <v>S,C,X主桁Mg</v>
      </c>
      <c r="CD89" s="18">
        <v>9</v>
      </c>
      <c r="CE89" s="18" t="e">
        <f>IF(COUNTIFS([2]その１１!$CV$10:CV5084,リスト!CC89),"該当","")</f>
        <v>#VALUE!</v>
      </c>
      <c r="CF89" s="18" t="e">
        <f>IF($CE89="","",COUNTIF($CC$5:CC89,CC89))</f>
        <v>#VALUE!</v>
      </c>
      <c r="CG89" s="18" t="e">
        <f t="shared" si="16"/>
        <v>#VALUE!</v>
      </c>
      <c r="CH89" s="18" t="s">
        <v>781</v>
      </c>
      <c r="CI89" s="18" t="s">
        <v>261</v>
      </c>
      <c r="CJ89" s="18" t="s">
        <v>262</v>
      </c>
      <c r="CK89" s="18" t="str">
        <f t="shared" si="17"/>
        <v>S,C,X基礎Fx</v>
      </c>
      <c r="CL89" s="18">
        <v>25</v>
      </c>
      <c r="CM89" s="18" t="e">
        <f>IF(COUNTIFS([2]その１２!$CU$10:CU5240,リスト!CK89),"該当","")</f>
        <v>#VALUE!</v>
      </c>
      <c r="CN89" s="18" t="e">
        <f>IF($CM89="","",COUNTIF($CK$5:CK89,CK89))</f>
        <v>#VALUE!</v>
      </c>
      <c r="CO89" s="18" t="e">
        <f t="shared" si="18"/>
        <v>#VALUE!</v>
      </c>
      <c r="DC89" s="21" t="e">
        <f t="shared" si="19"/>
        <v>#VALUE!</v>
      </c>
      <c r="DD89" s="21" t="e">
        <f t="shared" si="20"/>
        <v>#VALUE!</v>
      </c>
    </row>
    <row r="90" spans="28:108">
      <c r="AB90" s="16" t="s">
        <v>114</v>
      </c>
      <c r="AC90" s="16" t="s">
        <v>256</v>
      </c>
      <c r="AD90" s="16" t="s">
        <v>190</v>
      </c>
      <c r="AE90" s="16" t="s">
        <v>84</v>
      </c>
      <c r="AF90" s="19" t="str">
        <f t="shared" si="12"/>
        <v>d漏水・遊離石灰防水・排水工不良Ⅰ</v>
      </c>
      <c r="AG90" s="19" t="s">
        <v>807</v>
      </c>
      <c r="AV90" s="23" t="s">
        <v>808</v>
      </c>
      <c r="AW90" s="18" t="s">
        <v>809</v>
      </c>
      <c r="BN90" s="18" t="s">
        <v>234</v>
      </c>
      <c r="BO90" s="26" t="s">
        <v>810</v>
      </c>
      <c r="BP90" s="17" t="str">
        <f t="shared" si="14"/>
        <v>船橋市156</v>
      </c>
      <c r="BQ90" s="18" t="s">
        <v>811</v>
      </c>
      <c r="BZ90" s="18" t="s">
        <v>781</v>
      </c>
      <c r="CA90" s="18" t="s">
        <v>74</v>
      </c>
      <c r="CB90" s="18" t="s">
        <v>75</v>
      </c>
      <c r="CC90" s="18" t="str">
        <f t="shared" si="15"/>
        <v>S,C,X主桁Mg</v>
      </c>
      <c r="CD90" s="18">
        <v>10</v>
      </c>
      <c r="CE90" s="18" t="e">
        <f>IF(COUNTIFS([2]その１１!$CV$10:CV5085,リスト!CC90),"該当","")</f>
        <v>#VALUE!</v>
      </c>
      <c r="CF90" s="18" t="e">
        <f>IF($CE90="","",COUNTIF($CC$5:CC90,CC90))</f>
        <v>#VALUE!</v>
      </c>
      <c r="CG90" s="18" t="e">
        <f t="shared" si="16"/>
        <v>#VALUE!</v>
      </c>
      <c r="CH90" s="18" t="s">
        <v>781</v>
      </c>
      <c r="CI90" s="18" t="s">
        <v>261</v>
      </c>
      <c r="CJ90" s="18" t="s">
        <v>262</v>
      </c>
      <c r="CK90" s="18" t="str">
        <f t="shared" si="17"/>
        <v>S,C,X基礎Fx</v>
      </c>
      <c r="CL90" s="18">
        <v>26</v>
      </c>
      <c r="CM90" s="18" t="e">
        <f>IF(COUNTIFS([2]その１２!$CU$10:CU5241,リスト!CK90),"該当","")</f>
        <v>#VALUE!</v>
      </c>
      <c r="CN90" s="18" t="e">
        <f>IF($CM90="","",COUNTIF($CK$5:CK90,CK90))</f>
        <v>#VALUE!</v>
      </c>
      <c r="CO90" s="18" t="e">
        <f t="shared" si="18"/>
        <v>#VALUE!</v>
      </c>
      <c r="DC90" s="21" t="e">
        <f t="shared" si="19"/>
        <v>#VALUE!</v>
      </c>
      <c r="DD90" s="21" t="e">
        <f t="shared" si="20"/>
        <v>#VALUE!</v>
      </c>
    </row>
    <row r="91" spans="28:108" ht="18.75" customHeight="1">
      <c r="AB91" s="16" t="s">
        <v>114</v>
      </c>
      <c r="AC91" s="16" t="s">
        <v>256</v>
      </c>
      <c r="AD91" s="16" t="s">
        <v>190</v>
      </c>
      <c r="AE91" s="16"/>
      <c r="AF91" s="19" t="str">
        <f t="shared" si="12"/>
        <v>d漏水・遊離石灰防水・排水工不良</v>
      </c>
      <c r="AG91" s="19" t="s">
        <v>812</v>
      </c>
      <c r="AV91" s="23" t="s">
        <v>813</v>
      </c>
      <c r="AW91" s="18" t="s">
        <v>814</v>
      </c>
      <c r="BN91" s="18" t="s">
        <v>234</v>
      </c>
      <c r="BO91" s="26" t="s">
        <v>815</v>
      </c>
      <c r="BP91" s="17" t="str">
        <f t="shared" si="14"/>
        <v>船橋市179</v>
      </c>
      <c r="BQ91" s="18" t="s">
        <v>816</v>
      </c>
      <c r="BZ91" s="18" t="s">
        <v>781</v>
      </c>
      <c r="CA91" s="18" t="s">
        <v>74</v>
      </c>
      <c r="CB91" s="18" t="s">
        <v>75</v>
      </c>
      <c r="CC91" s="18" t="str">
        <f t="shared" si="15"/>
        <v>S,C,X主桁Mg</v>
      </c>
      <c r="CD91" s="18">
        <v>11</v>
      </c>
      <c r="CE91" s="18" t="e">
        <f>IF(COUNTIFS([2]その１１!$CV$10:CV5086,リスト!CC91),"該当","")</f>
        <v>#VALUE!</v>
      </c>
      <c r="CF91" s="18" t="e">
        <f>IF($CE91="","",COUNTIF($CC$5:CC91,CC91))</f>
        <v>#VALUE!</v>
      </c>
      <c r="CG91" s="18" t="e">
        <f t="shared" si="16"/>
        <v>#VALUE!</v>
      </c>
      <c r="CH91" s="18" t="s">
        <v>76</v>
      </c>
      <c r="CI91" s="18" t="s">
        <v>81</v>
      </c>
      <c r="CJ91" s="18" t="s">
        <v>82</v>
      </c>
      <c r="CK91" s="18" t="str">
        <f t="shared" si="17"/>
        <v>S対傾Cf</v>
      </c>
      <c r="CL91" s="18">
        <v>1</v>
      </c>
      <c r="CM91" s="18" t="e">
        <f>IF(COUNTIFS([2]その１２!$CU$10:CU5242,リスト!CK91),"該当","")</f>
        <v>#VALUE!</v>
      </c>
      <c r="CN91" s="18" t="e">
        <f>IF($CM91="","",COUNTIF($CK$5:CK91,CK91))</f>
        <v>#VALUE!</v>
      </c>
      <c r="CO91" s="18" t="e">
        <f t="shared" si="18"/>
        <v>#VALUE!</v>
      </c>
      <c r="DC91" s="21" t="e">
        <f t="shared" si="19"/>
        <v>#VALUE!</v>
      </c>
      <c r="DD91" s="21" t="e">
        <f t="shared" si="20"/>
        <v>#VALUE!</v>
      </c>
    </row>
    <row r="92" spans="28:108">
      <c r="AB92" s="16" t="s">
        <v>94</v>
      </c>
      <c r="AC92" s="16" t="s">
        <v>256</v>
      </c>
      <c r="AD92" s="16" t="s">
        <v>86</v>
      </c>
      <c r="AE92" s="16" t="s">
        <v>84</v>
      </c>
      <c r="AF92" s="19" t="str">
        <f t="shared" si="12"/>
        <v>e漏水・遊離石灰品質の経年劣化Ⅰ</v>
      </c>
      <c r="AG92" s="19" t="s">
        <v>817</v>
      </c>
      <c r="AV92" s="23" t="s">
        <v>818</v>
      </c>
      <c r="AW92" s="18" t="s">
        <v>819</v>
      </c>
      <c r="BN92" s="18" t="s">
        <v>234</v>
      </c>
      <c r="BO92" s="26" t="s">
        <v>564</v>
      </c>
      <c r="BP92" s="17" t="str">
        <f t="shared" si="14"/>
        <v>船橋市180</v>
      </c>
      <c r="BQ92" s="18" t="s">
        <v>565</v>
      </c>
      <c r="BZ92" s="18" t="s">
        <v>781</v>
      </c>
      <c r="CA92" s="18" t="s">
        <v>74</v>
      </c>
      <c r="CB92" s="18" t="s">
        <v>75</v>
      </c>
      <c r="CC92" s="18" t="str">
        <f t="shared" si="15"/>
        <v>S,C,X主桁Mg</v>
      </c>
      <c r="CD92" s="18">
        <v>12</v>
      </c>
      <c r="CE92" s="18" t="e">
        <f>IF(COUNTIFS([2]その１１!$CV$10:CV5087,リスト!CC92),"該当","")</f>
        <v>#VALUE!</v>
      </c>
      <c r="CF92" s="18" t="e">
        <f>IF($CE92="","",COUNTIF($CC$5:CC92,CC92))</f>
        <v>#VALUE!</v>
      </c>
      <c r="CG92" s="18" t="e">
        <f t="shared" si="16"/>
        <v>#VALUE!</v>
      </c>
      <c r="CH92" s="18" t="s">
        <v>76</v>
      </c>
      <c r="CI92" s="18" t="s">
        <v>81</v>
      </c>
      <c r="CJ92" s="18" t="s">
        <v>82</v>
      </c>
      <c r="CK92" s="18" t="str">
        <f t="shared" si="17"/>
        <v>S対傾Cf</v>
      </c>
      <c r="CL92" s="18">
        <v>2</v>
      </c>
      <c r="CM92" s="18" t="e">
        <f>IF(COUNTIFS([2]その１２!$CU$10:CU5243,リスト!CK92),"該当","")</f>
        <v>#VALUE!</v>
      </c>
      <c r="CN92" s="18" t="e">
        <f>IF($CM92="","",COUNTIF($CK$5:CK92,CK92))</f>
        <v>#VALUE!</v>
      </c>
      <c r="CO92" s="18" t="e">
        <f t="shared" si="18"/>
        <v>#VALUE!</v>
      </c>
      <c r="DC92" s="21" t="e">
        <f t="shared" si="19"/>
        <v>#VALUE!</v>
      </c>
      <c r="DD92" s="21" t="e">
        <f t="shared" si="20"/>
        <v>#VALUE!</v>
      </c>
    </row>
    <row r="93" spans="28:108" ht="18.75" customHeight="1">
      <c r="AB93" s="16" t="s">
        <v>94</v>
      </c>
      <c r="AC93" s="16" t="s">
        <v>256</v>
      </c>
      <c r="AD93" s="16" t="s">
        <v>86</v>
      </c>
      <c r="AE93" s="16"/>
      <c r="AF93" s="19" t="str">
        <f t="shared" si="12"/>
        <v>e漏水・遊離石灰品質の経年劣化</v>
      </c>
      <c r="AG93" s="19" t="s">
        <v>820</v>
      </c>
      <c r="AV93" s="23" t="s">
        <v>821</v>
      </c>
      <c r="AW93" s="18" t="s">
        <v>822</v>
      </c>
      <c r="BN93" s="18" t="s">
        <v>234</v>
      </c>
      <c r="BO93" s="26" t="s">
        <v>823</v>
      </c>
      <c r="BP93" s="17" t="str">
        <f t="shared" si="14"/>
        <v>船橋市189</v>
      </c>
      <c r="BQ93" s="18" t="s">
        <v>824</v>
      </c>
      <c r="BZ93" s="18" t="s">
        <v>781</v>
      </c>
      <c r="CA93" s="18" t="s">
        <v>74</v>
      </c>
      <c r="CB93" s="18" t="s">
        <v>75</v>
      </c>
      <c r="CC93" s="18" t="str">
        <f t="shared" si="15"/>
        <v>S,C,X主桁Mg</v>
      </c>
      <c r="CD93" s="18">
        <v>13</v>
      </c>
      <c r="CE93" s="18" t="e">
        <f>IF(COUNTIFS([2]その１１!$CV$10:CV5088,リスト!CC93),"該当","")</f>
        <v>#VALUE!</v>
      </c>
      <c r="CF93" s="18" t="e">
        <f>IF($CE93="","",COUNTIF($CC$5:CC93,CC93))</f>
        <v>#VALUE!</v>
      </c>
      <c r="CG93" s="18" t="e">
        <f t="shared" si="16"/>
        <v>#VALUE!</v>
      </c>
      <c r="CH93" s="18" t="s">
        <v>76</v>
      </c>
      <c r="CI93" s="18" t="s">
        <v>81</v>
      </c>
      <c r="CJ93" s="18" t="s">
        <v>82</v>
      </c>
      <c r="CK93" s="18" t="str">
        <f t="shared" si="17"/>
        <v>S対傾Cf</v>
      </c>
      <c r="CL93" s="18">
        <v>3</v>
      </c>
      <c r="CM93" s="18" t="e">
        <f>IF(COUNTIFS([2]その１２!$CU$10:CU5244,リスト!CK93),"該当","")</f>
        <v>#VALUE!</v>
      </c>
      <c r="CN93" s="18" t="e">
        <f>IF($CM93="","",COUNTIF($CK$5:CK93,CK93))</f>
        <v>#VALUE!</v>
      </c>
      <c r="CO93" s="18" t="e">
        <f t="shared" si="18"/>
        <v>#VALUE!</v>
      </c>
      <c r="DC93" s="21" t="e">
        <f t="shared" si="19"/>
        <v>#VALUE!</v>
      </c>
      <c r="DD93" s="21" t="e">
        <f t="shared" si="20"/>
        <v>#VALUE!</v>
      </c>
    </row>
    <row r="94" spans="28:108">
      <c r="AB94" s="16" t="s">
        <v>94</v>
      </c>
      <c r="AC94" s="16" t="s">
        <v>256</v>
      </c>
      <c r="AD94" s="16" t="s">
        <v>190</v>
      </c>
      <c r="AE94" s="16"/>
      <c r="AF94" s="19" t="str">
        <f t="shared" si="12"/>
        <v>e漏水・遊離石灰防水・排水工不良</v>
      </c>
      <c r="AG94" s="19" t="s">
        <v>825</v>
      </c>
      <c r="AV94" s="23" t="s">
        <v>826</v>
      </c>
      <c r="AW94" s="18" t="s">
        <v>827</v>
      </c>
      <c r="BN94" s="18" t="s">
        <v>234</v>
      </c>
      <c r="BO94" s="26" t="s">
        <v>828</v>
      </c>
      <c r="BP94" s="17" t="str">
        <f t="shared" si="14"/>
        <v>船橋市193</v>
      </c>
      <c r="BQ94" s="18" t="s">
        <v>829</v>
      </c>
      <c r="BZ94" s="18" t="s">
        <v>781</v>
      </c>
      <c r="CA94" s="18" t="s">
        <v>74</v>
      </c>
      <c r="CB94" s="18" t="s">
        <v>75</v>
      </c>
      <c r="CC94" s="18" t="str">
        <f t="shared" si="15"/>
        <v>S,C,X主桁Mg</v>
      </c>
      <c r="CD94" s="18">
        <v>17</v>
      </c>
      <c r="CE94" s="18" t="e">
        <f>IF(COUNTIFS([2]その１１!$CV$10:CV5089,リスト!CC94),"該当","")</f>
        <v>#VALUE!</v>
      </c>
      <c r="CF94" s="18" t="e">
        <f>IF($CE94="","",COUNTIF($CC$5:CC94,CC94))</f>
        <v>#VALUE!</v>
      </c>
      <c r="CG94" s="18" t="e">
        <f t="shared" si="16"/>
        <v>#VALUE!</v>
      </c>
      <c r="CH94" s="18" t="s">
        <v>76</v>
      </c>
      <c r="CI94" s="18" t="s">
        <v>81</v>
      </c>
      <c r="CJ94" s="18" t="s">
        <v>82</v>
      </c>
      <c r="CK94" s="18" t="str">
        <f t="shared" si="17"/>
        <v>S対傾Cf</v>
      </c>
      <c r="CL94" s="18">
        <v>4</v>
      </c>
      <c r="CM94" s="18" t="e">
        <f>IF(COUNTIFS([2]その１２!$CU$10:CU5245,リスト!CK94),"該当","")</f>
        <v>#VALUE!</v>
      </c>
      <c r="CN94" s="18" t="e">
        <f>IF($CM94="","",COUNTIF($CK$5:CK94,CK94))</f>
        <v>#VALUE!</v>
      </c>
      <c r="CO94" s="18" t="e">
        <f t="shared" si="18"/>
        <v>#VALUE!</v>
      </c>
      <c r="DC94" s="21" t="e">
        <f t="shared" si="19"/>
        <v>#VALUE!</v>
      </c>
      <c r="DD94" s="21" t="e">
        <f t="shared" si="20"/>
        <v>#VALUE!</v>
      </c>
    </row>
    <row r="95" spans="28:108" ht="18.75" customHeight="1">
      <c r="AB95" s="16" t="s">
        <v>94</v>
      </c>
      <c r="AC95" s="16" t="s">
        <v>274</v>
      </c>
      <c r="AD95" s="16" t="s">
        <v>247</v>
      </c>
      <c r="AE95" s="16" t="s">
        <v>173</v>
      </c>
      <c r="AF95" s="19" t="str">
        <f t="shared" si="12"/>
        <v>e抜け落ち外力Ⅳ</v>
      </c>
      <c r="AG95" s="19" t="s">
        <v>830</v>
      </c>
      <c r="AV95" s="23" t="s">
        <v>831</v>
      </c>
      <c r="AW95" s="18" t="s">
        <v>832</v>
      </c>
      <c r="BN95" s="18" t="s">
        <v>234</v>
      </c>
      <c r="BO95" s="26" t="s">
        <v>833</v>
      </c>
      <c r="BP95" s="17" t="str">
        <f t="shared" si="14"/>
        <v>船橋市203</v>
      </c>
      <c r="BQ95" s="18" t="s">
        <v>834</v>
      </c>
      <c r="BZ95" s="18" t="s">
        <v>781</v>
      </c>
      <c r="CA95" s="18" t="s">
        <v>74</v>
      </c>
      <c r="CB95" s="18" t="s">
        <v>75</v>
      </c>
      <c r="CC95" s="18" t="str">
        <f t="shared" si="15"/>
        <v>S,C,X主桁Mg</v>
      </c>
      <c r="CD95" s="18">
        <v>18</v>
      </c>
      <c r="CE95" s="18" t="e">
        <f>IF(COUNTIFS([2]その１１!$CV$10:CV5090,リスト!CC95),"該当","")</f>
        <v>#VALUE!</v>
      </c>
      <c r="CF95" s="18" t="e">
        <f>IF($CE95="","",COUNTIF($CC$5:CC95,CC95))</f>
        <v>#VALUE!</v>
      </c>
      <c r="CG95" s="18" t="e">
        <f t="shared" si="16"/>
        <v>#VALUE!</v>
      </c>
      <c r="CH95" s="18" t="s">
        <v>76</v>
      </c>
      <c r="CI95" s="18" t="s">
        <v>81</v>
      </c>
      <c r="CJ95" s="18" t="s">
        <v>82</v>
      </c>
      <c r="CK95" s="18" t="str">
        <f t="shared" si="17"/>
        <v>S対傾Cf</v>
      </c>
      <c r="CL95" s="18">
        <v>5</v>
      </c>
      <c r="CM95" s="18" t="e">
        <f>IF(COUNTIFS([2]その１２!$CU$10:CU5246,リスト!CK95),"該当","")</f>
        <v>#VALUE!</v>
      </c>
      <c r="CN95" s="18" t="e">
        <f>IF($CM95="","",COUNTIF($CK$5:CK95,CK95))</f>
        <v>#VALUE!</v>
      </c>
      <c r="CO95" s="18" t="e">
        <f t="shared" si="18"/>
        <v>#VALUE!</v>
      </c>
      <c r="DC95" s="21" t="e">
        <f t="shared" si="19"/>
        <v>#VALUE!</v>
      </c>
      <c r="DD95" s="21" t="e">
        <f t="shared" si="20"/>
        <v>#VALUE!</v>
      </c>
    </row>
    <row r="96" spans="28:108">
      <c r="AB96" s="16" t="s">
        <v>113</v>
      </c>
      <c r="AC96" s="16" t="s">
        <v>291</v>
      </c>
      <c r="AD96" s="16" t="s">
        <v>86</v>
      </c>
      <c r="AE96" s="16" t="s">
        <v>84</v>
      </c>
      <c r="AF96" s="19" t="str">
        <f t="shared" si="12"/>
        <v>c補修・補強材の損傷品質の経年劣化Ⅰ</v>
      </c>
      <c r="AG96" s="19" t="s">
        <v>835</v>
      </c>
      <c r="AV96" s="23" t="s">
        <v>836</v>
      </c>
      <c r="AW96" s="18" t="s">
        <v>837</v>
      </c>
      <c r="BN96" s="18" t="s">
        <v>234</v>
      </c>
      <c r="BO96" s="26" t="s">
        <v>838</v>
      </c>
      <c r="BP96" s="17" t="str">
        <f t="shared" si="14"/>
        <v>船橋市283</v>
      </c>
      <c r="BQ96" s="18" t="s">
        <v>839</v>
      </c>
      <c r="BZ96" s="18" t="s">
        <v>781</v>
      </c>
      <c r="CA96" s="18" t="s">
        <v>74</v>
      </c>
      <c r="CB96" s="18" t="s">
        <v>75</v>
      </c>
      <c r="CC96" s="18" t="str">
        <f t="shared" si="15"/>
        <v>S,C,X主桁Mg</v>
      </c>
      <c r="CD96" s="18">
        <v>19</v>
      </c>
      <c r="CE96" s="18" t="e">
        <f>IF(COUNTIFS([2]その１１!$CV$10:CV5091,リスト!CC96),"該当","")</f>
        <v>#VALUE!</v>
      </c>
      <c r="CF96" s="18" t="e">
        <f>IF($CE96="","",COUNTIF($CC$5:CC96,CC96))</f>
        <v>#VALUE!</v>
      </c>
      <c r="CG96" s="18" t="e">
        <f t="shared" si="16"/>
        <v>#VALUE!</v>
      </c>
      <c r="CH96" s="18" t="s">
        <v>76</v>
      </c>
      <c r="CI96" s="18" t="s">
        <v>81</v>
      </c>
      <c r="CJ96" s="18" t="s">
        <v>82</v>
      </c>
      <c r="CK96" s="18" t="str">
        <f t="shared" si="17"/>
        <v>S対傾Cf</v>
      </c>
      <c r="CL96" s="18">
        <v>10</v>
      </c>
      <c r="CM96" s="18" t="e">
        <f>IF(COUNTIFS([2]その１２!$CU$10:CU5247,リスト!CK96),"該当","")</f>
        <v>#VALUE!</v>
      </c>
      <c r="CN96" s="18" t="e">
        <f>IF($CM96="","",COUNTIF($CK$5:CK96,CK96))</f>
        <v>#VALUE!</v>
      </c>
      <c r="CO96" s="18" t="e">
        <f t="shared" si="18"/>
        <v>#VALUE!</v>
      </c>
      <c r="DC96" s="21" t="e">
        <f t="shared" si="19"/>
        <v>#VALUE!</v>
      </c>
      <c r="DD96" s="21" t="e">
        <f t="shared" si="20"/>
        <v>#VALUE!</v>
      </c>
    </row>
    <row r="97" spans="28:108" ht="18.75" customHeight="1">
      <c r="AB97" s="16" t="s">
        <v>113</v>
      </c>
      <c r="AC97" s="16" t="s">
        <v>291</v>
      </c>
      <c r="AD97" s="16" t="s">
        <v>190</v>
      </c>
      <c r="AE97" s="16" t="s">
        <v>84</v>
      </c>
      <c r="AF97" s="19" t="str">
        <f t="shared" si="12"/>
        <v>c補修・補強材の損傷防水・排水工不良Ⅰ</v>
      </c>
      <c r="AG97" s="19" t="s">
        <v>840</v>
      </c>
      <c r="AV97" s="23" t="s">
        <v>841</v>
      </c>
      <c r="AW97" s="18" t="s">
        <v>842</v>
      </c>
      <c r="BN97" s="18" t="s">
        <v>234</v>
      </c>
      <c r="BO97" s="26" t="s">
        <v>843</v>
      </c>
      <c r="BP97" s="17" t="str">
        <f t="shared" si="14"/>
        <v>船橋市288</v>
      </c>
      <c r="BQ97" s="18" t="s">
        <v>844</v>
      </c>
      <c r="BZ97" s="18" t="s">
        <v>781</v>
      </c>
      <c r="CA97" s="18" t="s">
        <v>74</v>
      </c>
      <c r="CB97" s="18" t="s">
        <v>75</v>
      </c>
      <c r="CC97" s="18" t="str">
        <f t="shared" si="15"/>
        <v>S,C,X主桁Mg</v>
      </c>
      <c r="CD97" s="18">
        <v>20</v>
      </c>
      <c r="CE97" s="18" t="e">
        <f>IF(COUNTIFS([2]その１１!$CV$10:CV5092,リスト!CC97),"該当","")</f>
        <v>#VALUE!</v>
      </c>
      <c r="CF97" s="18" t="e">
        <f>IF($CE97="","",COUNTIF($CC$5:CC97,CC97))</f>
        <v>#VALUE!</v>
      </c>
      <c r="CG97" s="18" t="e">
        <f t="shared" si="16"/>
        <v>#VALUE!</v>
      </c>
      <c r="CH97" s="18" t="s">
        <v>76</v>
      </c>
      <c r="CI97" s="18" t="s">
        <v>81</v>
      </c>
      <c r="CJ97" s="18" t="s">
        <v>82</v>
      </c>
      <c r="CK97" s="18" t="str">
        <f t="shared" si="17"/>
        <v>S対傾Cf</v>
      </c>
      <c r="CL97" s="18">
        <v>13</v>
      </c>
      <c r="CM97" s="18" t="e">
        <f>IF(COUNTIFS([2]その１２!$CU$10:CU5248,リスト!CK97),"該当","")</f>
        <v>#VALUE!</v>
      </c>
      <c r="CN97" s="18" t="e">
        <f>IF($CM97="","",COUNTIF($CK$5:CK97,CK97))</f>
        <v>#VALUE!</v>
      </c>
      <c r="CO97" s="18" t="e">
        <f t="shared" si="18"/>
        <v>#VALUE!</v>
      </c>
      <c r="DC97" s="21" t="e">
        <f t="shared" si="19"/>
        <v>#VALUE!</v>
      </c>
      <c r="DD97" s="21" t="e">
        <f t="shared" si="20"/>
        <v>#VALUE!</v>
      </c>
    </row>
    <row r="98" spans="28:108">
      <c r="AB98" s="16" t="s">
        <v>113</v>
      </c>
      <c r="AC98" s="16" t="s">
        <v>291</v>
      </c>
      <c r="AD98" s="16" t="s">
        <v>167</v>
      </c>
      <c r="AE98" s="16" t="s">
        <v>84</v>
      </c>
      <c r="AF98" s="19" t="str">
        <f t="shared" si="12"/>
        <v>c補修・補強材の損傷製作・施工不良Ⅰ</v>
      </c>
      <c r="AG98" s="19" t="s">
        <v>845</v>
      </c>
      <c r="AV98" s="23" t="s">
        <v>846</v>
      </c>
      <c r="AW98" s="18" t="s">
        <v>847</v>
      </c>
      <c r="BN98" s="18" t="s">
        <v>253</v>
      </c>
      <c r="BO98" s="26" t="s">
        <v>336</v>
      </c>
      <c r="BP98" s="17" t="str">
        <f t="shared" si="14"/>
        <v>市川市14</v>
      </c>
      <c r="BQ98" s="18" t="s">
        <v>758</v>
      </c>
      <c r="BZ98" s="18" t="s">
        <v>781</v>
      </c>
      <c r="CA98" s="18" t="s">
        <v>74</v>
      </c>
      <c r="CB98" s="18" t="s">
        <v>75</v>
      </c>
      <c r="CC98" s="18" t="str">
        <f t="shared" si="15"/>
        <v>S,C,X主桁Mg</v>
      </c>
      <c r="CD98" s="18">
        <v>21</v>
      </c>
      <c r="CE98" s="18" t="e">
        <f>IF(COUNTIFS([2]その１１!$CV$10:CV5093,リスト!CC98),"該当","")</f>
        <v>#VALUE!</v>
      </c>
      <c r="CF98" s="18" t="e">
        <f>IF($CE98="","",COUNTIF($CC$5:CC98,CC98))</f>
        <v>#VALUE!</v>
      </c>
      <c r="CG98" s="18" t="e">
        <f t="shared" si="16"/>
        <v>#VALUE!</v>
      </c>
      <c r="CH98" s="18" t="s">
        <v>76</v>
      </c>
      <c r="CI98" s="18" t="s">
        <v>81</v>
      </c>
      <c r="CJ98" s="18" t="s">
        <v>82</v>
      </c>
      <c r="CK98" s="18" t="str">
        <f t="shared" si="17"/>
        <v>S対傾Cf</v>
      </c>
      <c r="CL98" s="18">
        <v>17</v>
      </c>
      <c r="CM98" s="18" t="e">
        <f>IF(COUNTIFS([2]その１２!$CU$10:CU5249,リスト!CK98),"該当","")</f>
        <v>#VALUE!</v>
      </c>
      <c r="CN98" s="18" t="e">
        <f>IF($CM98="","",COUNTIF($CK$5:CK98,CK98))</f>
        <v>#VALUE!</v>
      </c>
      <c r="CO98" s="18" t="e">
        <f t="shared" si="18"/>
        <v>#VALUE!</v>
      </c>
      <c r="DC98" s="21" t="e">
        <f t="shared" si="19"/>
        <v>#VALUE!</v>
      </c>
      <c r="DD98" s="21" t="e">
        <f t="shared" si="20"/>
        <v>#VALUE!</v>
      </c>
    </row>
    <row r="99" spans="28:108" ht="18.75" customHeight="1">
      <c r="AB99" s="16" t="s">
        <v>113</v>
      </c>
      <c r="AC99" s="16" t="s">
        <v>291</v>
      </c>
      <c r="AD99" s="16" t="s">
        <v>86</v>
      </c>
      <c r="AE99" s="16" t="s">
        <v>118</v>
      </c>
      <c r="AF99" s="19" t="str">
        <f t="shared" si="12"/>
        <v>c補修・補強材の損傷品質の経年劣化Ⅱ</v>
      </c>
      <c r="AG99" s="19" t="s">
        <v>848</v>
      </c>
      <c r="AV99" s="23" t="s">
        <v>849</v>
      </c>
      <c r="AW99" s="18" t="s">
        <v>850</v>
      </c>
      <c r="BN99" s="18" t="s">
        <v>253</v>
      </c>
      <c r="BO99" s="26" t="s">
        <v>469</v>
      </c>
      <c r="BP99" s="17" t="str">
        <f t="shared" si="14"/>
        <v>市川市298</v>
      </c>
      <c r="BQ99" s="18" t="s">
        <v>470</v>
      </c>
      <c r="BZ99" s="18" t="s">
        <v>781</v>
      </c>
      <c r="CA99" s="18" t="s">
        <v>74</v>
      </c>
      <c r="CB99" s="18" t="s">
        <v>75</v>
      </c>
      <c r="CC99" s="18" t="str">
        <f t="shared" si="15"/>
        <v>S,C,X主桁Mg</v>
      </c>
      <c r="CD99" s="18">
        <v>22</v>
      </c>
      <c r="CE99" s="18" t="e">
        <f>IF(COUNTIFS([2]その１１!$CV$10:CV5094,リスト!CC99),"該当","")</f>
        <v>#VALUE!</v>
      </c>
      <c r="CF99" s="18" t="e">
        <f>IF($CE99="","",COUNTIF($CC$5:CC99,CC99))</f>
        <v>#VALUE!</v>
      </c>
      <c r="CG99" s="18" t="e">
        <f t="shared" si="16"/>
        <v>#VALUE!</v>
      </c>
      <c r="CH99" s="18" t="s">
        <v>76</v>
      </c>
      <c r="CI99" s="18" t="s">
        <v>81</v>
      </c>
      <c r="CJ99" s="18" t="s">
        <v>82</v>
      </c>
      <c r="CK99" s="18" t="str">
        <f t="shared" si="17"/>
        <v>S対傾Cf</v>
      </c>
      <c r="CL99" s="18">
        <v>18</v>
      </c>
      <c r="CM99" s="18" t="e">
        <f>IF(COUNTIFS([2]その１２!$CU$10:CU5250,リスト!CK99),"該当","")</f>
        <v>#VALUE!</v>
      </c>
      <c r="CN99" s="18" t="e">
        <f>IF($CM99="","",COUNTIF($CK$5:CK99,CK99))</f>
        <v>#VALUE!</v>
      </c>
      <c r="CO99" s="18" t="e">
        <f t="shared" si="18"/>
        <v>#VALUE!</v>
      </c>
      <c r="DC99" s="21" t="e">
        <f t="shared" si="19"/>
        <v>#VALUE!</v>
      </c>
      <c r="DD99" s="21" t="e">
        <f t="shared" si="20"/>
        <v>#VALUE!</v>
      </c>
    </row>
    <row r="100" spans="28:108">
      <c r="AB100" s="16" t="s">
        <v>113</v>
      </c>
      <c r="AC100" s="16" t="s">
        <v>291</v>
      </c>
      <c r="AD100" s="16" t="s">
        <v>190</v>
      </c>
      <c r="AE100" s="16" t="s">
        <v>118</v>
      </c>
      <c r="AF100" s="19" t="str">
        <f t="shared" si="12"/>
        <v>c補修・補強材の損傷防水・排水工不良Ⅱ</v>
      </c>
      <c r="AG100" s="19" t="s">
        <v>851</v>
      </c>
      <c r="AV100" s="23" t="s">
        <v>852</v>
      </c>
      <c r="AW100" s="18" t="s">
        <v>853</v>
      </c>
      <c r="BN100" s="18" t="s">
        <v>253</v>
      </c>
      <c r="BO100" s="26" t="s">
        <v>775</v>
      </c>
      <c r="BP100" s="17" t="str">
        <f t="shared" si="14"/>
        <v>市川市357</v>
      </c>
      <c r="BQ100" s="18" t="s">
        <v>776</v>
      </c>
      <c r="BZ100" s="18" t="s">
        <v>781</v>
      </c>
      <c r="CA100" s="18" t="s">
        <v>74</v>
      </c>
      <c r="CB100" s="18" t="s">
        <v>75</v>
      </c>
      <c r="CC100" s="18" t="str">
        <f t="shared" si="15"/>
        <v>S,C,X主桁Mg</v>
      </c>
      <c r="CD100" s="18">
        <v>23</v>
      </c>
      <c r="CE100" s="18" t="e">
        <f>IF(COUNTIFS([2]その１１!$CV$10:CV5095,リスト!CC100),"該当","")</f>
        <v>#VALUE!</v>
      </c>
      <c r="CF100" s="18" t="e">
        <f>IF($CE100="","",COUNTIF($CC$5:CC100,CC100))</f>
        <v>#VALUE!</v>
      </c>
      <c r="CG100" s="18" t="e">
        <f t="shared" si="16"/>
        <v>#VALUE!</v>
      </c>
      <c r="CH100" s="18" t="s">
        <v>76</v>
      </c>
      <c r="CI100" s="18" t="s">
        <v>81</v>
      </c>
      <c r="CJ100" s="18" t="s">
        <v>82</v>
      </c>
      <c r="CK100" s="18" t="str">
        <f t="shared" si="17"/>
        <v>S対傾Cf</v>
      </c>
      <c r="CL100" s="18">
        <v>20</v>
      </c>
      <c r="CM100" s="18" t="e">
        <f>IF(COUNTIFS([2]その１２!$CU$10:CU5251,リスト!CK100),"該当","")</f>
        <v>#VALUE!</v>
      </c>
      <c r="CN100" s="18" t="e">
        <f>IF($CM100="","",COUNTIF($CK$5:CK100,CK100))</f>
        <v>#VALUE!</v>
      </c>
      <c r="CO100" s="18" t="e">
        <f t="shared" si="18"/>
        <v>#VALUE!</v>
      </c>
      <c r="DC100" s="21" t="e">
        <f t="shared" si="19"/>
        <v>#VALUE!</v>
      </c>
      <c r="DD100" s="21" t="e">
        <f t="shared" si="20"/>
        <v>#VALUE!</v>
      </c>
    </row>
    <row r="101" spans="28:108" ht="18.75" customHeight="1">
      <c r="AB101" s="16" t="s">
        <v>113</v>
      </c>
      <c r="AC101" s="16" t="s">
        <v>291</v>
      </c>
      <c r="AD101" s="16" t="s">
        <v>167</v>
      </c>
      <c r="AE101" s="16" t="s">
        <v>118</v>
      </c>
      <c r="AF101" s="19" t="str">
        <f t="shared" si="12"/>
        <v>c補修・補強材の損傷製作・施工不良Ⅱ</v>
      </c>
      <c r="AG101" s="19" t="s">
        <v>854</v>
      </c>
      <c r="AV101" s="23" t="s">
        <v>855</v>
      </c>
      <c r="AW101" s="18" t="s">
        <v>856</v>
      </c>
      <c r="BN101" s="18" t="s">
        <v>253</v>
      </c>
      <c r="BO101" s="26" t="s">
        <v>482</v>
      </c>
      <c r="BP101" s="17" t="str">
        <f t="shared" si="14"/>
        <v>市川市464</v>
      </c>
      <c r="BQ101" s="18" t="s">
        <v>483</v>
      </c>
      <c r="BZ101" s="18" t="s">
        <v>76</v>
      </c>
      <c r="CA101" s="18" t="s">
        <v>103</v>
      </c>
      <c r="CB101" s="18" t="s">
        <v>108</v>
      </c>
      <c r="CC101" s="18" t="str">
        <f t="shared" si="15"/>
        <v>S横桁Cr</v>
      </c>
      <c r="CD101" s="18">
        <v>1</v>
      </c>
      <c r="CE101" s="18" t="e">
        <f>IF(COUNTIFS([2]その１１!$CV$10:CV5096,リスト!CC101),"該当","")</f>
        <v>#VALUE!</v>
      </c>
      <c r="CF101" s="18" t="e">
        <f>IF($CE101="","",COUNTIF($CC$5:CC101,CC101))</f>
        <v>#VALUE!</v>
      </c>
      <c r="CG101" s="18" t="e">
        <f t="shared" si="16"/>
        <v>#VALUE!</v>
      </c>
      <c r="CH101" s="18" t="s">
        <v>76</v>
      </c>
      <c r="CI101" s="18" t="s">
        <v>81</v>
      </c>
      <c r="CJ101" s="18" t="s">
        <v>82</v>
      </c>
      <c r="CK101" s="18" t="str">
        <f t="shared" si="17"/>
        <v>S対傾Cf</v>
      </c>
      <c r="CL101" s="18">
        <v>21</v>
      </c>
      <c r="CM101" s="18" t="e">
        <f>IF(COUNTIFS([2]その１２!$CU$10:CU5252,リスト!CK101),"該当","")</f>
        <v>#VALUE!</v>
      </c>
      <c r="CN101" s="18" t="e">
        <f>IF($CM101="","",COUNTIF($CK$5:CK101,CK101))</f>
        <v>#VALUE!</v>
      </c>
      <c r="CO101" s="18" t="e">
        <f t="shared" si="18"/>
        <v>#VALUE!</v>
      </c>
      <c r="DC101" s="21" t="e">
        <f t="shared" si="19"/>
        <v>#VALUE!</v>
      </c>
      <c r="DD101" s="21" t="e">
        <f t="shared" si="20"/>
        <v>#VALUE!</v>
      </c>
    </row>
    <row r="102" spans="28:108">
      <c r="AB102" s="16" t="s">
        <v>113</v>
      </c>
      <c r="AC102" s="16" t="s">
        <v>291</v>
      </c>
      <c r="AD102" s="16" t="s">
        <v>86</v>
      </c>
      <c r="AE102" s="16" t="s">
        <v>144</v>
      </c>
      <c r="AF102" s="19" t="str">
        <f t="shared" si="12"/>
        <v>c補修・補強材の損傷品質の経年劣化Ⅲ</v>
      </c>
      <c r="AG102" s="19" t="s">
        <v>857</v>
      </c>
      <c r="AV102" s="23" t="s">
        <v>858</v>
      </c>
      <c r="AW102" s="18" t="s">
        <v>859</v>
      </c>
      <c r="BN102" s="18" t="s">
        <v>253</v>
      </c>
      <c r="BO102" s="26" t="s">
        <v>89</v>
      </c>
      <c r="BP102" s="17" t="str">
        <f t="shared" si="14"/>
        <v>市川市1</v>
      </c>
      <c r="BQ102" s="18" t="s">
        <v>90</v>
      </c>
      <c r="BZ102" s="18" t="s">
        <v>76</v>
      </c>
      <c r="CA102" s="18" t="s">
        <v>103</v>
      </c>
      <c r="CB102" s="18" t="s">
        <v>108</v>
      </c>
      <c r="CC102" s="18" t="str">
        <f t="shared" si="15"/>
        <v>S横桁Cr</v>
      </c>
      <c r="CD102" s="18">
        <v>2</v>
      </c>
      <c r="CE102" s="18" t="e">
        <f>IF(COUNTIFS([2]その１１!$CV$10:CV5097,リスト!CC102),"該当","")</f>
        <v>#VALUE!</v>
      </c>
      <c r="CF102" s="18" t="e">
        <f>IF($CE102="","",COUNTIF($CC$5:CC102,CC102))</f>
        <v>#VALUE!</v>
      </c>
      <c r="CG102" s="18" t="e">
        <f t="shared" si="16"/>
        <v>#VALUE!</v>
      </c>
      <c r="CH102" s="18" t="s">
        <v>76</v>
      </c>
      <c r="CI102" s="18" t="s">
        <v>81</v>
      </c>
      <c r="CJ102" s="18" t="s">
        <v>82</v>
      </c>
      <c r="CK102" s="18" t="str">
        <f t="shared" si="17"/>
        <v>S対傾Cf</v>
      </c>
      <c r="CL102" s="18">
        <v>22</v>
      </c>
      <c r="CM102" s="18" t="e">
        <f>IF(COUNTIFS([2]その１２!$CU$10:CU5253,リスト!CK102),"該当","")</f>
        <v>#VALUE!</v>
      </c>
      <c r="CN102" s="18" t="e">
        <f>IF($CM102="","",COUNTIF($CK$5:CK102,CK102))</f>
        <v>#VALUE!</v>
      </c>
      <c r="CO102" s="18" t="e">
        <f t="shared" si="18"/>
        <v>#VALUE!</v>
      </c>
      <c r="DC102" s="21" t="e">
        <f t="shared" si="19"/>
        <v>#VALUE!</v>
      </c>
      <c r="DD102" s="21" t="e">
        <f t="shared" si="20"/>
        <v>#VALUE!</v>
      </c>
    </row>
    <row r="103" spans="28:108" ht="18.75" customHeight="1">
      <c r="AB103" s="16" t="s">
        <v>113</v>
      </c>
      <c r="AC103" s="16" t="s">
        <v>291</v>
      </c>
      <c r="AD103" s="16" t="s">
        <v>190</v>
      </c>
      <c r="AE103" s="16" t="s">
        <v>144</v>
      </c>
      <c r="AF103" s="19" t="str">
        <f t="shared" si="12"/>
        <v>c補修・補強材の損傷防水・排水工不良Ⅲ</v>
      </c>
      <c r="AG103" s="19" t="s">
        <v>860</v>
      </c>
      <c r="AV103" s="23" t="s">
        <v>861</v>
      </c>
      <c r="AW103" s="18" t="s">
        <v>862</v>
      </c>
      <c r="BN103" s="18" t="s">
        <v>253</v>
      </c>
      <c r="BO103" s="26" t="s">
        <v>214</v>
      </c>
      <c r="BP103" s="17" t="str">
        <f t="shared" si="14"/>
        <v>市川市6</v>
      </c>
      <c r="BQ103" s="18" t="s">
        <v>215</v>
      </c>
      <c r="BZ103" s="18" t="s">
        <v>76</v>
      </c>
      <c r="CA103" s="18" t="s">
        <v>103</v>
      </c>
      <c r="CB103" s="18" t="s">
        <v>108</v>
      </c>
      <c r="CC103" s="18" t="str">
        <f t="shared" si="15"/>
        <v>S横桁Cr</v>
      </c>
      <c r="CD103" s="18">
        <v>3</v>
      </c>
      <c r="CE103" s="18" t="e">
        <f>IF(COUNTIFS([2]その１１!$CV$10:CV5098,リスト!CC103),"該当","")</f>
        <v>#VALUE!</v>
      </c>
      <c r="CF103" s="18" t="e">
        <f>IF($CE103="","",COUNTIF($CC$5:CC103,CC103))</f>
        <v>#VALUE!</v>
      </c>
      <c r="CG103" s="18" t="e">
        <f t="shared" si="16"/>
        <v>#VALUE!</v>
      </c>
      <c r="CH103" s="18" t="s">
        <v>76</v>
      </c>
      <c r="CI103" s="18" t="s">
        <v>81</v>
      </c>
      <c r="CJ103" s="18" t="s">
        <v>82</v>
      </c>
      <c r="CK103" s="18" t="str">
        <f t="shared" si="17"/>
        <v>S対傾Cf</v>
      </c>
      <c r="CL103" s="18">
        <v>23</v>
      </c>
      <c r="CM103" s="18" t="e">
        <f>IF(COUNTIFS([2]その１２!$CU$10:CU5254,リスト!CK103),"該当","")</f>
        <v>#VALUE!</v>
      </c>
      <c r="CN103" s="18" t="e">
        <f>IF($CM103="","",COUNTIF($CK$5:CK103,CK103))</f>
        <v>#VALUE!</v>
      </c>
      <c r="CO103" s="18" t="e">
        <f t="shared" si="18"/>
        <v>#VALUE!</v>
      </c>
      <c r="DC103" s="21" t="e">
        <f t="shared" si="19"/>
        <v>#VALUE!</v>
      </c>
      <c r="DD103" s="21" t="e">
        <f t="shared" si="20"/>
        <v>#VALUE!</v>
      </c>
    </row>
    <row r="104" spans="28:108">
      <c r="AB104" s="16" t="s">
        <v>113</v>
      </c>
      <c r="AC104" s="16" t="s">
        <v>291</v>
      </c>
      <c r="AD104" s="16" t="s">
        <v>167</v>
      </c>
      <c r="AE104" s="16" t="s">
        <v>144</v>
      </c>
      <c r="AF104" s="19" t="str">
        <f t="shared" si="12"/>
        <v>c補修・補強材の損傷製作・施工不良Ⅲ</v>
      </c>
      <c r="AG104" s="19" t="s">
        <v>863</v>
      </c>
      <c r="AV104" s="23" t="s">
        <v>864</v>
      </c>
      <c r="AW104" s="18" t="s">
        <v>865</v>
      </c>
      <c r="BN104" s="18" t="s">
        <v>253</v>
      </c>
      <c r="BO104" s="26" t="s">
        <v>268</v>
      </c>
      <c r="BP104" s="17" t="str">
        <f t="shared" si="14"/>
        <v>市川市9</v>
      </c>
      <c r="BQ104" s="18" t="s">
        <v>269</v>
      </c>
      <c r="BZ104" s="18" t="s">
        <v>76</v>
      </c>
      <c r="CA104" s="18" t="s">
        <v>103</v>
      </c>
      <c r="CB104" s="18" t="s">
        <v>108</v>
      </c>
      <c r="CC104" s="18" t="str">
        <f t="shared" si="15"/>
        <v>S横桁Cr</v>
      </c>
      <c r="CD104" s="18">
        <v>4</v>
      </c>
      <c r="CE104" s="18" t="e">
        <f>IF(COUNTIFS([2]その１１!$CV$10:CV5099,リスト!CC104),"該当","")</f>
        <v>#VALUE!</v>
      </c>
      <c r="CF104" s="18" t="e">
        <f>IF($CE104="","",COUNTIF($CC$5:CC104,CC104))</f>
        <v>#VALUE!</v>
      </c>
      <c r="CG104" s="18" t="e">
        <f t="shared" si="16"/>
        <v>#VALUE!</v>
      </c>
      <c r="CH104" s="18" t="s">
        <v>279</v>
      </c>
      <c r="CI104" s="18" t="s">
        <v>81</v>
      </c>
      <c r="CJ104" s="18" t="s">
        <v>82</v>
      </c>
      <c r="CK104" s="18" t="str">
        <f t="shared" si="17"/>
        <v>S,X対傾Cf</v>
      </c>
      <c r="CL104" s="18">
        <v>1</v>
      </c>
      <c r="CM104" s="18" t="e">
        <f>IF(COUNTIFS([2]その１２!$CU$10:CU5255,リスト!CK104),"該当","")</f>
        <v>#VALUE!</v>
      </c>
      <c r="CN104" s="18" t="e">
        <f>IF($CM104="","",COUNTIF($CK$5:CK104,CK104))</f>
        <v>#VALUE!</v>
      </c>
      <c r="CO104" s="18" t="e">
        <f t="shared" si="18"/>
        <v>#VALUE!</v>
      </c>
      <c r="DC104" s="21" t="e">
        <f t="shared" si="19"/>
        <v>#VALUE!</v>
      </c>
      <c r="DD104" s="21" t="e">
        <f t="shared" si="20"/>
        <v>#VALUE!</v>
      </c>
    </row>
    <row r="105" spans="28:108" ht="18.75" customHeight="1">
      <c r="AB105" s="16" t="s">
        <v>94</v>
      </c>
      <c r="AC105" s="16" t="s">
        <v>291</v>
      </c>
      <c r="AD105" s="16" t="s">
        <v>86</v>
      </c>
      <c r="AE105" s="16" t="s">
        <v>84</v>
      </c>
      <c r="AF105" s="19" t="str">
        <f t="shared" si="12"/>
        <v>e補修・補強材の損傷品質の経年劣化Ⅰ</v>
      </c>
      <c r="AG105" s="19" t="s">
        <v>835</v>
      </c>
      <c r="AV105" s="23" t="s">
        <v>866</v>
      </c>
      <c r="AW105" s="18" t="s">
        <v>867</v>
      </c>
      <c r="BN105" s="18" t="s">
        <v>253</v>
      </c>
      <c r="BO105" s="26" t="s">
        <v>656</v>
      </c>
      <c r="BP105" s="17" t="str">
        <f t="shared" si="14"/>
        <v>市川市50</v>
      </c>
      <c r="BQ105" s="18" t="s">
        <v>657</v>
      </c>
      <c r="BZ105" s="18" t="s">
        <v>76</v>
      </c>
      <c r="CA105" s="18" t="s">
        <v>103</v>
      </c>
      <c r="CB105" s="18" t="s">
        <v>108</v>
      </c>
      <c r="CC105" s="18" t="str">
        <f t="shared" si="15"/>
        <v>S横桁Cr</v>
      </c>
      <c r="CD105" s="18">
        <v>5</v>
      </c>
      <c r="CE105" s="18" t="e">
        <f>IF(COUNTIFS([2]その１１!$CV$10:CV5100,リスト!CC105),"該当","")</f>
        <v>#VALUE!</v>
      </c>
      <c r="CF105" s="18" t="e">
        <f>IF($CE105="","",COUNTIF($CC$5:CC105,CC105))</f>
        <v>#VALUE!</v>
      </c>
      <c r="CG105" s="18" t="e">
        <f t="shared" si="16"/>
        <v>#VALUE!</v>
      </c>
      <c r="CH105" s="18" t="s">
        <v>279</v>
      </c>
      <c r="CI105" s="18" t="s">
        <v>81</v>
      </c>
      <c r="CJ105" s="18" t="s">
        <v>82</v>
      </c>
      <c r="CK105" s="18" t="str">
        <f t="shared" si="17"/>
        <v>S,X対傾Cf</v>
      </c>
      <c r="CL105" s="18">
        <v>2</v>
      </c>
      <c r="CM105" s="18" t="e">
        <f>IF(COUNTIFS([2]その１２!$CU$10:CU5256,リスト!CK105),"該当","")</f>
        <v>#VALUE!</v>
      </c>
      <c r="CN105" s="18" t="e">
        <f>IF($CM105="","",COUNTIF($CK$5:CK105,CK105))</f>
        <v>#VALUE!</v>
      </c>
      <c r="CO105" s="18" t="e">
        <f t="shared" si="18"/>
        <v>#VALUE!</v>
      </c>
      <c r="DC105" s="21" t="e">
        <f t="shared" si="19"/>
        <v>#VALUE!</v>
      </c>
      <c r="DD105" s="21" t="e">
        <f t="shared" si="20"/>
        <v>#VALUE!</v>
      </c>
    </row>
    <row r="106" spans="28:108">
      <c r="AB106" s="16" t="s">
        <v>94</v>
      </c>
      <c r="AC106" s="16" t="s">
        <v>291</v>
      </c>
      <c r="AD106" s="16" t="s">
        <v>190</v>
      </c>
      <c r="AE106" s="16" t="s">
        <v>84</v>
      </c>
      <c r="AF106" s="19" t="str">
        <f t="shared" si="12"/>
        <v>e補修・補強材の損傷防水・排水工不良Ⅰ</v>
      </c>
      <c r="AG106" s="19" t="s">
        <v>840</v>
      </c>
      <c r="AV106" s="23" t="s">
        <v>868</v>
      </c>
      <c r="AW106" s="18" t="s">
        <v>869</v>
      </c>
      <c r="BN106" s="18" t="s">
        <v>253</v>
      </c>
      <c r="BO106" s="26" t="s">
        <v>535</v>
      </c>
      <c r="BP106" s="17" t="str">
        <f t="shared" si="14"/>
        <v>市川市51</v>
      </c>
      <c r="BQ106" s="18" t="s">
        <v>536</v>
      </c>
      <c r="BZ106" s="18" t="s">
        <v>76</v>
      </c>
      <c r="CA106" s="18" t="s">
        <v>103</v>
      </c>
      <c r="CB106" s="18" t="s">
        <v>108</v>
      </c>
      <c r="CC106" s="18" t="str">
        <f t="shared" si="15"/>
        <v>S横桁Cr</v>
      </c>
      <c r="CD106" s="18">
        <v>10</v>
      </c>
      <c r="CE106" s="18" t="e">
        <f>IF(COUNTIFS([2]その１１!$CV$10:CV5101,リスト!CC106),"該当","")</f>
        <v>#VALUE!</v>
      </c>
      <c r="CF106" s="18" t="e">
        <f>IF($CE106="","",COUNTIF($CC$5:CC106,CC106))</f>
        <v>#VALUE!</v>
      </c>
      <c r="CG106" s="18" t="e">
        <f t="shared" si="16"/>
        <v>#VALUE!</v>
      </c>
      <c r="CH106" s="18" t="s">
        <v>279</v>
      </c>
      <c r="CI106" s="18" t="s">
        <v>81</v>
      </c>
      <c r="CJ106" s="18" t="s">
        <v>82</v>
      </c>
      <c r="CK106" s="18" t="str">
        <f t="shared" si="17"/>
        <v>S,X対傾Cf</v>
      </c>
      <c r="CL106" s="18">
        <v>3</v>
      </c>
      <c r="CM106" s="18" t="e">
        <f>IF(COUNTIFS([2]その１２!$CU$10:CU5257,リスト!CK106),"該当","")</f>
        <v>#VALUE!</v>
      </c>
      <c r="CN106" s="18" t="e">
        <f>IF($CM106="","",COUNTIF($CK$5:CK106,CK106))</f>
        <v>#VALUE!</v>
      </c>
      <c r="CO106" s="18" t="e">
        <f t="shared" si="18"/>
        <v>#VALUE!</v>
      </c>
      <c r="DC106" s="21" t="e">
        <f t="shared" si="19"/>
        <v>#VALUE!</v>
      </c>
      <c r="DD106" s="21" t="e">
        <f t="shared" si="20"/>
        <v>#VALUE!</v>
      </c>
    </row>
    <row r="107" spans="28:108" ht="18.75" customHeight="1">
      <c r="AB107" s="16" t="s">
        <v>94</v>
      </c>
      <c r="AC107" s="16" t="s">
        <v>291</v>
      </c>
      <c r="AD107" s="16" t="s">
        <v>167</v>
      </c>
      <c r="AE107" s="16" t="s">
        <v>84</v>
      </c>
      <c r="AF107" s="19" t="str">
        <f t="shared" si="12"/>
        <v>e補修・補強材の損傷製作・施工不良Ⅰ</v>
      </c>
      <c r="AG107" s="19" t="s">
        <v>845</v>
      </c>
      <c r="AV107" s="23" t="s">
        <v>870</v>
      </c>
      <c r="AW107" s="18" t="s">
        <v>871</v>
      </c>
      <c r="BN107" s="18" t="s">
        <v>253</v>
      </c>
      <c r="BO107" s="26" t="s">
        <v>648</v>
      </c>
      <c r="BP107" s="17" t="str">
        <f t="shared" si="14"/>
        <v>市川市59</v>
      </c>
      <c r="BQ107" s="18" t="s">
        <v>649</v>
      </c>
      <c r="BZ107" s="18" t="s">
        <v>76</v>
      </c>
      <c r="CA107" s="18" t="s">
        <v>103</v>
      </c>
      <c r="CB107" s="18" t="s">
        <v>108</v>
      </c>
      <c r="CC107" s="18" t="str">
        <f t="shared" si="15"/>
        <v>S横桁Cr</v>
      </c>
      <c r="CD107" s="18">
        <v>13</v>
      </c>
      <c r="CE107" s="18" t="e">
        <f>IF(COUNTIFS([2]その１１!$CV$10:CV5102,リスト!CC107),"該当","")</f>
        <v>#VALUE!</v>
      </c>
      <c r="CF107" s="18" t="e">
        <f>IF($CE107="","",COUNTIF($CC$5:CC107,CC107))</f>
        <v>#VALUE!</v>
      </c>
      <c r="CG107" s="18" t="e">
        <f t="shared" si="16"/>
        <v>#VALUE!</v>
      </c>
      <c r="CH107" s="18" t="s">
        <v>279</v>
      </c>
      <c r="CI107" s="18" t="s">
        <v>81</v>
      </c>
      <c r="CJ107" s="18" t="s">
        <v>82</v>
      </c>
      <c r="CK107" s="18" t="str">
        <f t="shared" si="17"/>
        <v>S,X対傾Cf</v>
      </c>
      <c r="CL107" s="18">
        <v>4</v>
      </c>
      <c r="CM107" s="18" t="e">
        <f>IF(COUNTIFS([2]その１２!$CU$10:CU5258,リスト!CK107),"該当","")</f>
        <v>#VALUE!</v>
      </c>
      <c r="CN107" s="18" t="e">
        <f>IF($CM107="","",COUNTIF($CK$5:CK107,CK107))</f>
        <v>#VALUE!</v>
      </c>
      <c r="CO107" s="18" t="e">
        <f t="shared" si="18"/>
        <v>#VALUE!</v>
      </c>
      <c r="DC107" s="21" t="e">
        <f t="shared" si="19"/>
        <v>#VALUE!</v>
      </c>
      <c r="DD107" s="21" t="e">
        <f t="shared" si="20"/>
        <v>#VALUE!</v>
      </c>
    </row>
    <row r="108" spans="28:108">
      <c r="AB108" s="16" t="s">
        <v>94</v>
      </c>
      <c r="AC108" s="16" t="s">
        <v>291</v>
      </c>
      <c r="AD108" s="16" t="s">
        <v>86</v>
      </c>
      <c r="AE108" s="16" t="s">
        <v>118</v>
      </c>
      <c r="AF108" s="19" t="str">
        <f t="shared" si="12"/>
        <v>e補修・補強材の損傷品質の経年劣化Ⅱ</v>
      </c>
      <c r="AG108" s="19" t="s">
        <v>848</v>
      </c>
      <c r="AV108" s="23" t="s">
        <v>872</v>
      </c>
      <c r="AW108" s="18" t="s">
        <v>873</v>
      </c>
      <c r="BN108" s="18" t="s">
        <v>253</v>
      </c>
      <c r="BO108" s="26" t="s">
        <v>691</v>
      </c>
      <c r="BP108" s="17" t="str">
        <f t="shared" si="14"/>
        <v>市川市60</v>
      </c>
      <c r="BQ108" s="18" t="s">
        <v>692</v>
      </c>
      <c r="BZ108" s="18" t="s">
        <v>76</v>
      </c>
      <c r="CA108" s="18" t="s">
        <v>103</v>
      </c>
      <c r="CB108" s="18" t="s">
        <v>108</v>
      </c>
      <c r="CC108" s="18" t="str">
        <f t="shared" si="15"/>
        <v>S横桁Cr</v>
      </c>
      <c r="CD108" s="18">
        <v>17</v>
      </c>
      <c r="CE108" s="18" t="e">
        <f>IF(COUNTIFS([2]その１１!$CV$10:CV5103,リスト!CC108),"該当","")</f>
        <v>#VALUE!</v>
      </c>
      <c r="CF108" s="18" t="e">
        <f>IF($CE108="","",COUNTIF($CC$5:CC108,CC108))</f>
        <v>#VALUE!</v>
      </c>
      <c r="CG108" s="18" t="e">
        <f t="shared" si="16"/>
        <v>#VALUE!</v>
      </c>
      <c r="CH108" s="18" t="s">
        <v>279</v>
      </c>
      <c r="CI108" s="18" t="s">
        <v>81</v>
      </c>
      <c r="CJ108" s="18" t="s">
        <v>82</v>
      </c>
      <c r="CK108" s="18" t="str">
        <f t="shared" si="17"/>
        <v>S,X対傾Cf</v>
      </c>
      <c r="CL108" s="18">
        <v>5</v>
      </c>
      <c r="CM108" s="18" t="e">
        <f>IF(COUNTIFS([2]その１２!$CU$10:CU5259,リスト!CK108),"該当","")</f>
        <v>#VALUE!</v>
      </c>
      <c r="CN108" s="18" t="e">
        <f>IF($CM108="","",COUNTIF($CK$5:CK108,CK108))</f>
        <v>#VALUE!</v>
      </c>
      <c r="CO108" s="18" t="e">
        <f t="shared" si="18"/>
        <v>#VALUE!</v>
      </c>
      <c r="DC108" s="21" t="e">
        <f t="shared" si="19"/>
        <v>#VALUE!</v>
      </c>
      <c r="DD108" s="21" t="e">
        <f t="shared" si="20"/>
        <v>#VALUE!</v>
      </c>
    </row>
    <row r="109" spans="28:108" ht="18.75" customHeight="1">
      <c r="AB109" s="16" t="s">
        <v>94</v>
      </c>
      <c r="AC109" s="16" t="s">
        <v>291</v>
      </c>
      <c r="AD109" s="16" t="s">
        <v>190</v>
      </c>
      <c r="AE109" s="16" t="s">
        <v>118</v>
      </c>
      <c r="AF109" s="19" t="str">
        <f t="shared" si="12"/>
        <v>e補修・補強材の損傷防水・排水工不良Ⅱ</v>
      </c>
      <c r="AG109" s="19" t="s">
        <v>851</v>
      </c>
      <c r="AV109" s="23" t="s">
        <v>874</v>
      </c>
      <c r="AW109" s="18" t="s">
        <v>875</v>
      </c>
      <c r="BN109" s="18" t="s">
        <v>253</v>
      </c>
      <c r="BO109" s="26" t="s">
        <v>815</v>
      </c>
      <c r="BP109" s="17" t="str">
        <f t="shared" si="14"/>
        <v>市川市179</v>
      </c>
      <c r="BQ109" s="18" t="s">
        <v>816</v>
      </c>
      <c r="BZ109" s="18" t="s">
        <v>76</v>
      </c>
      <c r="CA109" s="18" t="s">
        <v>103</v>
      </c>
      <c r="CB109" s="18" t="s">
        <v>108</v>
      </c>
      <c r="CC109" s="18" t="str">
        <f t="shared" si="15"/>
        <v>S横桁Cr</v>
      </c>
      <c r="CD109" s="18">
        <v>18</v>
      </c>
      <c r="CE109" s="18" t="e">
        <f>IF(COUNTIFS([2]その１１!$CV$10:CV5104,リスト!CC109),"該当","")</f>
        <v>#VALUE!</v>
      </c>
      <c r="CF109" s="18" t="e">
        <f>IF($CE109="","",COUNTIF($CC$5:CC109,CC109))</f>
        <v>#VALUE!</v>
      </c>
      <c r="CG109" s="18" t="e">
        <f t="shared" si="16"/>
        <v>#VALUE!</v>
      </c>
      <c r="CH109" s="18" t="s">
        <v>279</v>
      </c>
      <c r="CI109" s="18" t="s">
        <v>81</v>
      </c>
      <c r="CJ109" s="18" t="s">
        <v>82</v>
      </c>
      <c r="CK109" s="18" t="str">
        <f t="shared" si="17"/>
        <v>S,X対傾Cf</v>
      </c>
      <c r="CL109" s="18">
        <v>10</v>
      </c>
      <c r="CM109" s="18" t="e">
        <f>IF(COUNTIFS([2]その１２!$CU$10:CU5260,リスト!CK109),"該当","")</f>
        <v>#VALUE!</v>
      </c>
      <c r="CN109" s="18" t="e">
        <f>IF($CM109="","",COUNTIF($CK$5:CK109,CK109))</f>
        <v>#VALUE!</v>
      </c>
      <c r="CO109" s="18" t="e">
        <f t="shared" si="18"/>
        <v>#VALUE!</v>
      </c>
      <c r="DC109" s="21" t="e">
        <f t="shared" si="19"/>
        <v>#VALUE!</v>
      </c>
      <c r="DD109" s="21" t="e">
        <f t="shared" si="20"/>
        <v>#VALUE!</v>
      </c>
    </row>
    <row r="110" spans="28:108">
      <c r="AB110" s="16" t="s">
        <v>94</v>
      </c>
      <c r="AC110" s="16" t="s">
        <v>291</v>
      </c>
      <c r="AD110" s="16" t="s">
        <v>167</v>
      </c>
      <c r="AE110" s="16" t="s">
        <v>118</v>
      </c>
      <c r="AF110" s="19" t="str">
        <f t="shared" si="12"/>
        <v>e補修・補強材の損傷製作・施工不良Ⅱ</v>
      </c>
      <c r="AG110" s="19" t="s">
        <v>854</v>
      </c>
      <c r="AV110" s="23" t="s">
        <v>876</v>
      </c>
      <c r="AW110" s="18" t="s">
        <v>877</v>
      </c>
      <c r="BN110" s="18" t="s">
        <v>253</v>
      </c>
      <c r="BO110" s="26" t="s">
        <v>564</v>
      </c>
      <c r="BP110" s="17" t="str">
        <f t="shared" si="14"/>
        <v>市川市180</v>
      </c>
      <c r="BQ110" s="18" t="s">
        <v>565</v>
      </c>
      <c r="BZ110" s="18" t="s">
        <v>76</v>
      </c>
      <c r="CA110" s="18" t="s">
        <v>103</v>
      </c>
      <c r="CB110" s="18" t="s">
        <v>108</v>
      </c>
      <c r="CC110" s="18" t="str">
        <f t="shared" si="15"/>
        <v>S横桁Cr</v>
      </c>
      <c r="CD110" s="18">
        <v>20</v>
      </c>
      <c r="CE110" s="18" t="e">
        <f>IF(COUNTIFS([2]その１１!$CV$10:CV5105,リスト!CC110),"該当","")</f>
        <v>#VALUE!</v>
      </c>
      <c r="CF110" s="18" t="e">
        <f>IF($CE110="","",COUNTIF($CC$5:CC110,CC110))</f>
        <v>#VALUE!</v>
      </c>
      <c r="CG110" s="18" t="e">
        <f t="shared" si="16"/>
        <v>#VALUE!</v>
      </c>
      <c r="CH110" s="18" t="s">
        <v>279</v>
      </c>
      <c r="CI110" s="18" t="s">
        <v>81</v>
      </c>
      <c r="CJ110" s="18" t="s">
        <v>82</v>
      </c>
      <c r="CK110" s="18" t="str">
        <f t="shared" si="17"/>
        <v>S,X対傾Cf</v>
      </c>
      <c r="CL110" s="18">
        <v>13</v>
      </c>
      <c r="CM110" s="18" t="e">
        <f>IF(COUNTIFS([2]その１２!$CU$10:CU5261,リスト!CK110),"該当","")</f>
        <v>#VALUE!</v>
      </c>
      <c r="CN110" s="18" t="e">
        <f>IF($CM110="","",COUNTIF($CK$5:CK110,CK110))</f>
        <v>#VALUE!</v>
      </c>
      <c r="CO110" s="18" t="e">
        <f t="shared" si="18"/>
        <v>#VALUE!</v>
      </c>
      <c r="DC110" s="21" t="e">
        <f t="shared" si="19"/>
        <v>#VALUE!</v>
      </c>
      <c r="DD110" s="21" t="e">
        <f t="shared" si="20"/>
        <v>#VALUE!</v>
      </c>
    </row>
    <row r="111" spans="28:108" ht="18.75" customHeight="1">
      <c r="AB111" s="16" t="s">
        <v>94</v>
      </c>
      <c r="AC111" s="16" t="s">
        <v>291</v>
      </c>
      <c r="AD111" s="16" t="s">
        <v>86</v>
      </c>
      <c r="AE111" s="16" t="s">
        <v>144</v>
      </c>
      <c r="AF111" s="19" t="str">
        <f t="shared" si="12"/>
        <v>e補修・補強材の損傷品質の経年劣化Ⅲ</v>
      </c>
      <c r="AG111" s="19" t="s">
        <v>857</v>
      </c>
      <c r="AV111" s="23" t="s">
        <v>878</v>
      </c>
      <c r="AW111" s="18" t="s">
        <v>879</v>
      </c>
      <c r="BN111" s="18" t="s">
        <v>253</v>
      </c>
      <c r="BO111" s="26" t="s">
        <v>880</v>
      </c>
      <c r="BP111" s="17" t="str">
        <f t="shared" si="14"/>
        <v>市川市202</v>
      </c>
      <c r="BQ111" s="18" t="s">
        <v>881</v>
      </c>
      <c r="BZ111" s="18" t="s">
        <v>76</v>
      </c>
      <c r="CA111" s="18" t="s">
        <v>103</v>
      </c>
      <c r="CB111" s="18" t="s">
        <v>108</v>
      </c>
      <c r="CC111" s="18" t="str">
        <f t="shared" si="15"/>
        <v>S横桁Cr</v>
      </c>
      <c r="CD111" s="18">
        <v>21</v>
      </c>
      <c r="CE111" s="18" t="e">
        <f>IF(COUNTIFS([2]その１１!$CV$10:CV5106,リスト!CC111),"該当","")</f>
        <v>#VALUE!</v>
      </c>
      <c r="CF111" s="18" t="e">
        <f>IF($CE111="","",COUNTIF($CC$5:CC111,CC111))</f>
        <v>#VALUE!</v>
      </c>
      <c r="CG111" s="18" t="e">
        <f t="shared" si="16"/>
        <v>#VALUE!</v>
      </c>
      <c r="CH111" s="18" t="s">
        <v>279</v>
      </c>
      <c r="CI111" s="18" t="s">
        <v>81</v>
      </c>
      <c r="CJ111" s="18" t="s">
        <v>82</v>
      </c>
      <c r="CK111" s="18" t="str">
        <f t="shared" si="17"/>
        <v>S,X対傾Cf</v>
      </c>
      <c r="CL111" s="18">
        <v>17</v>
      </c>
      <c r="CM111" s="18" t="e">
        <f>IF(COUNTIFS([2]その１２!$CU$10:CU5262,リスト!CK111),"該当","")</f>
        <v>#VALUE!</v>
      </c>
      <c r="CN111" s="18" t="e">
        <f>IF($CM111="","",COUNTIF($CK$5:CK111,CK111))</f>
        <v>#VALUE!</v>
      </c>
      <c r="CO111" s="18" t="e">
        <f t="shared" si="18"/>
        <v>#VALUE!</v>
      </c>
      <c r="DC111" s="21" t="e">
        <f t="shared" si="19"/>
        <v>#VALUE!</v>
      </c>
      <c r="DD111" s="21" t="e">
        <f t="shared" si="20"/>
        <v>#VALUE!</v>
      </c>
    </row>
    <row r="112" spans="28:108">
      <c r="AB112" s="16" t="s">
        <v>94</v>
      </c>
      <c r="AC112" s="16" t="s">
        <v>291</v>
      </c>
      <c r="AD112" s="16" t="s">
        <v>190</v>
      </c>
      <c r="AE112" s="16" t="s">
        <v>144</v>
      </c>
      <c r="AF112" s="19" t="str">
        <f t="shared" si="12"/>
        <v>e補修・補強材の損傷防水・排水工不良Ⅲ</v>
      </c>
      <c r="AG112" s="19" t="s">
        <v>860</v>
      </c>
      <c r="AV112" s="23" t="s">
        <v>882</v>
      </c>
      <c r="AW112" s="18" t="s">
        <v>883</v>
      </c>
      <c r="BN112" s="18" t="s">
        <v>253</v>
      </c>
      <c r="BO112" s="26" t="s">
        <v>833</v>
      </c>
      <c r="BP112" s="17" t="str">
        <f t="shared" si="14"/>
        <v>市川市203</v>
      </c>
      <c r="BQ112" s="18" t="s">
        <v>834</v>
      </c>
      <c r="BZ112" s="18" t="s">
        <v>76</v>
      </c>
      <c r="CA112" s="18" t="s">
        <v>103</v>
      </c>
      <c r="CB112" s="18" t="s">
        <v>108</v>
      </c>
      <c r="CC112" s="18" t="str">
        <f t="shared" si="15"/>
        <v>S横桁Cr</v>
      </c>
      <c r="CD112" s="18">
        <v>22</v>
      </c>
      <c r="CE112" s="18" t="e">
        <f>IF(COUNTIFS([2]その１１!$CV$10:CV5107,リスト!CC112),"該当","")</f>
        <v>#VALUE!</v>
      </c>
      <c r="CF112" s="18" t="e">
        <f>IF($CE112="","",COUNTIF($CC$5:CC112,CC112))</f>
        <v>#VALUE!</v>
      </c>
      <c r="CG112" s="18" t="e">
        <f t="shared" si="16"/>
        <v>#VALUE!</v>
      </c>
      <c r="CH112" s="18" t="s">
        <v>279</v>
      </c>
      <c r="CI112" s="18" t="s">
        <v>81</v>
      </c>
      <c r="CJ112" s="18" t="s">
        <v>82</v>
      </c>
      <c r="CK112" s="18" t="str">
        <f t="shared" si="17"/>
        <v>S,X対傾Cf</v>
      </c>
      <c r="CL112" s="18">
        <v>18</v>
      </c>
      <c r="CM112" s="18" t="e">
        <f>IF(COUNTIFS([2]その１２!$CU$10:CU5263,リスト!CK112),"該当","")</f>
        <v>#VALUE!</v>
      </c>
      <c r="CN112" s="18" t="e">
        <f>IF($CM112="","",COUNTIF($CK$5:CK112,CK112))</f>
        <v>#VALUE!</v>
      </c>
      <c r="CO112" s="18" t="e">
        <f t="shared" si="18"/>
        <v>#VALUE!</v>
      </c>
      <c r="DC112" s="21" t="e">
        <f t="shared" si="19"/>
        <v>#VALUE!</v>
      </c>
      <c r="DD112" s="21" t="e">
        <f t="shared" si="20"/>
        <v>#VALUE!</v>
      </c>
    </row>
    <row r="113" spans="28:108" ht="18.75" customHeight="1">
      <c r="AB113" s="16" t="s">
        <v>94</v>
      </c>
      <c r="AC113" s="16" t="s">
        <v>291</v>
      </c>
      <c r="AD113" s="16" t="s">
        <v>167</v>
      </c>
      <c r="AE113" s="16" t="s">
        <v>144</v>
      </c>
      <c r="AF113" s="19" t="str">
        <f t="shared" si="12"/>
        <v>e補修・補強材の損傷製作・施工不良Ⅲ</v>
      </c>
      <c r="AG113" s="19" t="s">
        <v>863</v>
      </c>
      <c r="AV113" s="23" t="s">
        <v>884</v>
      </c>
      <c r="AW113" s="18" t="s">
        <v>885</v>
      </c>
      <c r="BN113" s="18" t="s">
        <v>253</v>
      </c>
      <c r="BO113" s="26" t="s">
        <v>417</v>
      </c>
      <c r="BP113" s="17" t="str">
        <f t="shared" si="14"/>
        <v>市川市261</v>
      </c>
      <c r="BQ113" s="18" t="s">
        <v>418</v>
      </c>
      <c r="BZ113" s="18" t="s">
        <v>76</v>
      </c>
      <c r="CA113" s="18" t="s">
        <v>103</v>
      </c>
      <c r="CB113" s="18" t="s">
        <v>108</v>
      </c>
      <c r="CC113" s="18" t="str">
        <f t="shared" si="15"/>
        <v>S横桁Cr</v>
      </c>
      <c r="CD113" s="18">
        <v>23</v>
      </c>
      <c r="CE113" s="18" t="e">
        <f>IF(COUNTIFS([2]その１１!$CV$10:CV5108,リスト!CC113),"該当","")</f>
        <v>#VALUE!</v>
      </c>
      <c r="CF113" s="18" t="e">
        <f>IF($CE113="","",COUNTIF($CC$5:CC113,CC113))</f>
        <v>#VALUE!</v>
      </c>
      <c r="CG113" s="18" t="e">
        <f t="shared" si="16"/>
        <v>#VALUE!</v>
      </c>
      <c r="CH113" s="18" t="s">
        <v>279</v>
      </c>
      <c r="CI113" s="18" t="s">
        <v>81</v>
      </c>
      <c r="CJ113" s="18" t="s">
        <v>82</v>
      </c>
      <c r="CK113" s="18" t="str">
        <f t="shared" si="17"/>
        <v>S,X対傾Cf</v>
      </c>
      <c r="CL113" s="18">
        <v>20</v>
      </c>
      <c r="CM113" s="18" t="e">
        <f>IF(COUNTIFS([2]その１２!$CU$10:CU5264,リスト!CK113),"該当","")</f>
        <v>#VALUE!</v>
      </c>
      <c r="CN113" s="18" t="e">
        <f>IF($CM113="","",COUNTIF($CK$5:CK113,CK113))</f>
        <v>#VALUE!</v>
      </c>
      <c r="CO113" s="18" t="e">
        <f t="shared" si="18"/>
        <v>#VALUE!</v>
      </c>
      <c r="DC113" s="21" t="e">
        <f t="shared" si="19"/>
        <v>#VALUE!</v>
      </c>
      <c r="DD113" s="21" t="e">
        <f t="shared" si="20"/>
        <v>#VALUE!</v>
      </c>
    </row>
    <row r="114" spans="28:108">
      <c r="AB114" s="16" t="s">
        <v>111</v>
      </c>
      <c r="AC114" s="16" t="s">
        <v>305</v>
      </c>
      <c r="AD114" s="16" t="s">
        <v>120</v>
      </c>
      <c r="AE114" s="16"/>
      <c r="AF114" s="19" t="str">
        <f t="shared" si="12"/>
        <v>b床版ひびわれ乾燥収縮・温度応力</v>
      </c>
      <c r="AG114" s="19" t="s">
        <v>886</v>
      </c>
      <c r="AV114" s="23" t="s">
        <v>887</v>
      </c>
      <c r="AW114" s="18" t="s">
        <v>888</v>
      </c>
      <c r="BN114" s="18" t="s">
        <v>253</v>
      </c>
      <c r="BO114" s="26" t="s">
        <v>594</v>
      </c>
      <c r="BP114" s="17" t="str">
        <f t="shared" si="14"/>
        <v>市川市264</v>
      </c>
      <c r="BQ114" s="18" t="s">
        <v>595</v>
      </c>
      <c r="BZ114" s="18" t="s">
        <v>97</v>
      </c>
      <c r="CA114" s="18" t="s">
        <v>103</v>
      </c>
      <c r="CB114" s="18" t="s">
        <v>108</v>
      </c>
      <c r="CC114" s="18" t="str">
        <f t="shared" si="15"/>
        <v>C横桁Cr</v>
      </c>
      <c r="CD114" s="18">
        <v>6</v>
      </c>
      <c r="CE114" s="18" t="e">
        <f>IF(COUNTIFS([2]その１１!$CV$10:CV5109,リスト!CC114),"該当","")</f>
        <v>#VALUE!</v>
      </c>
      <c r="CF114" s="18" t="e">
        <f>IF($CE114="","",COUNTIF($CC$5:CC114,CC114))</f>
        <v>#VALUE!</v>
      </c>
      <c r="CG114" s="18" t="e">
        <f t="shared" si="16"/>
        <v>#VALUE!</v>
      </c>
      <c r="CH114" s="18" t="s">
        <v>279</v>
      </c>
      <c r="CI114" s="18" t="s">
        <v>81</v>
      </c>
      <c r="CJ114" s="18" t="s">
        <v>82</v>
      </c>
      <c r="CK114" s="18" t="str">
        <f t="shared" si="17"/>
        <v>S,X対傾Cf</v>
      </c>
      <c r="CL114" s="18">
        <v>21</v>
      </c>
      <c r="CM114" s="18" t="e">
        <f>IF(COUNTIFS([2]その１２!$CU$10:CU5265,リスト!CK114),"該当","")</f>
        <v>#VALUE!</v>
      </c>
      <c r="CN114" s="18" t="e">
        <f>IF($CM114="","",COUNTIF($CK$5:CK114,CK114))</f>
        <v>#VALUE!</v>
      </c>
      <c r="CO114" s="18" t="e">
        <f t="shared" si="18"/>
        <v>#VALUE!</v>
      </c>
      <c r="DC114" s="21" t="e">
        <f t="shared" si="19"/>
        <v>#VALUE!</v>
      </c>
      <c r="DD114" s="21" t="e">
        <f t="shared" si="20"/>
        <v>#VALUE!</v>
      </c>
    </row>
    <row r="115" spans="28:108" ht="18.75" customHeight="1">
      <c r="AB115" s="16" t="s">
        <v>113</v>
      </c>
      <c r="AC115" s="16" t="s">
        <v>305</v>
      </c>
      <c r="AD115" s="16" t="s">
        <v>120</v>
      </c>
      <c r="AE115" s="16"/>
      <c r="AF115" s="19" t="str">
        <f t="shared" si="12"/>
        <v>c床版ひびわれ乾燥収縮・温度応力</v>
      </c>
      <c r="AG115" s="19" t="s">
        <v>886</v>
      </c>
      <c r="AV115" s="23" t="s">
        <v>889</v>
      </c>
      <c r="AW115" s="18" t="s">
        <v>890</v>
      </c>
      <c r="BN115" s="18" t="s">
        <v>253</v>
      </c>
      <c r="BO115" s="26" t="s">
        <v>838</v>
      </c>
      <c r="BP115" s="17" t="str">
        <f t="shared" si="14"/>
        <v>市川市283</v>
      </c>
      <c r="BQ115" s="18" t="s">
        <v>839</v>
      </c>
      <c r="BZ115" s="18" t="s">
        <v>97</v>
      </c>
      <c r="CA115" s="18" t="s">
        <v>103</v>
      </c>
      <c r="CB115" s="18" t="s">
        <v>108</v>
      </c>
      <c r="CC115" s="18" t="str">
        <f t="shared" si="15"/>
        <v>C横桁Cr</v>
      </c>
      <c r="CD115" s="18">
        <v>7</v>
      </c>
      <c r="CE115" s="18" t="e">
        <f>IF(COUNTIFS([2]その１１!$CV$10:CV5110,リスト!CC115),"該当","")</f>
        <v>#VALUE!</v>
      </c>
      <c r="CF115" s="18" t="e">
        <f>IF($CE115="","",COUNTIF($CC$5:CC115,CC115))</f>
        <v>#VALUE!</v>
      </c>
      <c r="CG115" s="18" t="e">
        <f t="shared" si="16"/>
        <v>#VALUE!</v>
      </c>
      <c r="CH115" s="18" t="s">
        <v>279</v>
      </c>
      <c r="CI115" s="18" t="s">
        <v>81</v>
      </c>
      <c r="CJ115" s="18" t="s">
        <v>82</v>
      </c>
      <c r="CK115" s="18" t="str">
        <f t="shared" si="17"/>
        <v>S,X対傾Cf</v>
      </c>
      <c r="CL115" s="18">
        <v>22</v>
      </c>
      <c r="CM115" s="18" t="e">
        <f>IF(COUNTIFS([2]その１２!$CU$10:CU5266,リスト!CK115),"該当","")</f>
        <v>#VALUE!</v>
      </c>
      <c r="CN115" s="18" t="e">
        <f>IF($CM115="","",COUNTIF($CK$5:CK115,CK115))</f>
        <v>#VALUE!</v>
      </c>
      <c r="CO115" s="18" t="e">
        <f t="shared" si="18"/>
        <v>#VALUE!</v>
      </c>
      <c r="DC115" s="21" t="e">
        <f t="shared" si="19"/>
        <v>#VALUE!</v>
      </c>
      <c r="DD115" s="21" t="e">
        <f t="shared" si="20"/>
        <v>#VALUE!</v>
      </c>
    </row>
    <row r="116" spans="28:108">
      <c r="AB116" s="16" t="s">
        <v>114</v>
      </c>
      <c r="AC116" s="16" t="s">
        <v>305</v>
      </c>
      <c r="AD116" s="16" t="s">
        <v>120</v>
      </c>
      <c r="AE116" s="16"/>
      <c r="AF116" s="19" t="str">
        <f t="shared" si="12"/>
        <v>d床版ひびわれ乾燥収縮・温度応力</v>
      </c>
      <c r="AG116" s="19" t="s">
        <v>886</v>
      </c>
      <c r="AV116" s="23" t="s">
        <v>891</v>
      </c>
      <c r="AW116" s="18" t="s">
        <v>892</v>
      </c>
      <c r="BN116" s="18" t="s">
        <v>271</v>
      </c>
      <c r="BO116" s="26" t="s">
        <v>775</v>
      </c>
      <c r="BP116" s="17" t="str">
        <f t="shared" si="14"/>
        <v>浦安市357</v>
      </c>
      <c r="BQ116" s="18" t="s">
        <v>776</v>
      </c>
      <c r="BZ116" s="18" t="s">
        <v>97</v>
      </c>
      <c r="CA116" s="18" t="s">
        <v>103</v>
      </c>
      <c r="CB116" s="18" t="s">
        <v>108</v>
      </c>
      <c r="CC116" s="18" t="str">
        <f t="shared" si="15"/>
        <v>C横桁Cr</v>
      </c>
      <c r="CD116" s="18">
        <v>8</v>
      </c>
      <c r="CE116" s="18" t="e">
        <f>IF(COUNTIFS([2]その１１!$CV$10:CV5111,リスト!CC116),"該当","")</f>
        <v>#VALUE!</v>
      </c>
      <c r="CF116" s="18" t="e">
        <f>IF($CE116="","",COUNTIF($CC$5:CC116,CC116))</f>
        <v>#VALUE!</v>
      </c>
      <c r="CG116" s="18" t="e">
        <f t="shared" si="16"/>
        <v>#VALUE!</v>
      </c>
      <c r="CH116" s="18" t="s">
        <v>279</v>
      </c>
      <c r="CI116" s="18" t="s">
        <v>81</v>
      </c>
      <c r="CJ116" s="18" t="s">
        <v>82</v>
      </c>
      <c r="CK116" s="18" t="str">
        <f t="shared" si="17"/>
        <v>S,X対傾Cf</v>
      </c>
      <c r="CL116" s="18">
        <v>23</v>
      </c>
      <c r="CM116" s="18" t="e">
        <f>IF(COUNTIFS([2]その１２!$CU$10:CU5267,リスト!CK116),"該当","")</f>
        <v>#VALUE!</v>
      </c>
      <c r="CN116" s="18" t="e">
        <f>IF($CM116="","",COUNTIF($CK$5:CK116,CK116))</f>
        <v>#VALUE!</v>
      </c>
      <c r="CO116" s="18" t="e">
        <f t="shared" si="18"/>
        <v>#VALUE!</v>
      </c>
      <c r="DC116" s="21" t="e">
        <f t="shared" si="19"/>
        <v>#VALUE!</v>
      </c>
      <c r="DD116" s="21" t="e">
        <f t="shared" si="20"/>
        <v>#VALUE!</v>
      </c>
    </row>
    <row r="117" spans="28:108" ht="18.75" customHeight="1">
      <c r="AB117" s="16" t="s">
        <v>94</v>
      </c>
      <c r="AC117" s="16" t="s">
        <v>305</v>
      </c>
      <c r="AD117" s="16" t="s">
        <v>120</v>
      </c>
      <c r="AE117" s="16"/>
      <c r="AF117" s="19" t="str">
        <f t="shared" si="12"/>
        <v>e床版ひびわれ乾燥収縮・温度応力</v>
      </c>
      <c r="AG117" s="19" t="s">
        <v>893</v>
      </c>
      <c r="AV117" s="23" t="s">
        <v>894</v>
      </c>
      <c r="AW117" s="18" t="s">
        <v>895</v>
      </c>
      <c r="BN117" s="18" t="s">
        <v>271</v>
      </c>
      <c r="BO117" s="26" t="s">
        <v>214</v>
      </c>
      <c r="BP117" s="17" t="str">
        <f t="shared" si="14"/>
        <v>浦安市6</v>
      </c>
      <c r="BQ117" s="18" t="s">
        <v>215</v>
      </c>
      <c r="BZ117" s="18" t="s">
        <v>97</v>
      </c>
      <c r="CA117" s="18" t="s">
        <v>103</v>
      </c>
      <c r="CB117" s="18" t="s">
        <v>108</v>
      </c>
      <c r="CC117" s="18" t="str">
        <f t="shared" si="15"/>
        <v>C横桁Cr</v>
      </c>
      <c r="CD117" s="18">
        <v>9</v>
      </c>
      <c r="CE117" s="18" t="e">
        <f>IF(COUNTIFS([2]その１１!$CV$10:CV5112,リスト!CC117),"該当","")</f>
        <v>#VALUE!</v>
      </c>
      <c r="CF117" s="18" t="e">
        <f>IF($CE117="","",COUNTIF($CC$5:CC117,CC117))</f>
        <v>#VALUE!</v>
      </c>
      <c r="CG117" s="18" t="e">
        <f t="shared" si="16"/>
        <v>#VALUE!</v>
      </c>
      <c r="CH117" s="18" t="s">
        <v>76</v>
      </c>
      <c r="CI117" s="18" t="s">
        <v>141</v>
      </c>
      <c r="CJ117" s="18" t="s">
        <v>142</v>
      </c>
      <c r="CK117" s="18" t="str">
        <f t="shared" si="17"/>
        <v>S上横Lu</v>
      </c>
      <c r="CL117" s="18">
        <v>1</v>
      </c>
      <c r="CM117" s="18" t="e">
        <f>IF(COUNTIFS([2]その１２!$CU$10:CU5268,リスト!CK117),"該当","")</f>
        <v>#VALUE!</v>
      </c>
      <c r="CN117" s="18" t="e">
        <f>IF($CM117="","",COUNTIF($CK$5:CK117,CK117))</f>
        <v>#VALUE!</v>
      </c>
      <c r="CO117" s="18" t="e">
        <f t="shared" si="18"/>
        <v>#VALUE!</v>
      </c>
      <c r="DC117" s="21" t="e">
        <f t="shared" si="19"/>
        <v>#VALUE!</v>
      </c>
      <c r="DD117" s="21" t="e">
        <f t="shared" si="20"/>
        <v>#VALUE!</v>
      </c>
    </row>
    <row r="118" spans="28:108">
      <c r="AB118" s="16" t="s">
        <v>113</v>
      </c>
      <c r="AC118" s="16" t="s">
        <v>305</v>
      </c>
      <c r="AD118" s="16" t="s">
        <v>247</v>
      </c>
      <c r="AE118" s="16" t="s">
        <v>84</v>
      </c>
      <c r="AF118" s="19" t="str">
        <f t="shared" si="12"/>
        <v>c床版ひびわれ外力Ⅰ</v>
      </c>
      <c r="AG118" s="19" t="s">
        <v>896</v>
      </c>
      <c r="AV118" s="23" t="s">
        <v>897</v>
      </c>
      <c r="AW118" s="18" t="s">
        <v>898</v>
      </c>
      <c r="BN118" s="18" t="s">
        <v>271</v>
      </c>
      <c r="BO118" s="26" t="s">
        <v>284</v>
      </c>
      <c r="BP118" s="17" t="str">
        <f t="shared" si="14"/>
        <v>浦安市10</v>
      </c>
      <c r="BQ118" s="18" t="s">
        <v>285</v>
      </c>
      <c r="BZ118" s="18" t="s">
        <v>97</v>
      </c>
      <c r="CA118" s="18" t="s">
        <v>103</v>
      </c>
      <c r="CB118" s="18" t="s">
        <v>108</v>
      </c>
      <c r="CC118" s="18" t="str">
        <f t="shared" si="15"/>
        <v>C横桁Cr</v>
      </c>
      <c r="CD118" s="18">
        <v>10</v>
      </c>
      <c r="CE118" s="18" t="e">
        <f>IF(COUNTIFS([2]その１１!$CV$10:CV5113,リスト!CC118),"該当","")</f>
        <v>#VALUE!</v>
      </c>
      <c r="CF118" s="18" t="e">
        <f>IF($CE118="","",COUNTIF($CC$5:CC118,CC118))</f>
        <v>#VALUE!</v>
      </c>
      <c r="CG118" s="18" t="e">
        <f t="shared" si="16"/>
        <v>#VALUE!</v>
      </c>
      <c r="CH118" s="18" t="s">
        <v>76</v>
      </c>
      <c r="CI118" s="18" t="s">
        <v>141</v>
      </c>
      <c r="CJ118" s="18" t="s">
        <v>142</v>
      </c>
      <c r="CK118" s="18" t="str">
        <f t="shared" si="17"/>
        <v>S上横Lu</v>
      </c>
      <c r="CL118" s="18">
        <v>2</v>
      </c>
      <c r="CM118" s="18" t="e">
        <f>IF(COUNTIFS([2]その１２!$CU$10:CU5269,リスト!CK118),"該当","")</f>
        <v>#VALUE!</v>
      </c>
      <c r="CN118" s="18" t="e">
        <f>IF($CM118="","",COUNTIF($CK$5:CK118,CK118))</f>
        <v>#VALUE!</v>
      </c>
      <c r="CO118" s="18" t="e">
        <f t="shared" si="18"/>
        <v>#VALUE!</v>
      </c>
      <c r="DC118" s="21" t="e">
        <f t="shared" si="19"/>
        <v>#VALUE!</v>
      </c>
      <c r="DD118" s="21" t="e">
        <f t="shared" si="20"/>
        <v>#VALUE!</v>
      </c>
    </row>
    <row r="119" spans="28:108" ht="18.75" customHeight="1">
      <c r="AB119" s="16" t="s">
        <v>114</v>
      </c>
      <c r="AC119" s="16" t="s">
        <v>305</v>
      </c>
      <c r="AD119" s="16" t="s">
        <v>247</v>
      </c>
      <c r="AE119" s="16" t="s">
        <v>84</v>
      </c>
      <c r="AF119" s="19" t="str">
        <f t="shared" si="12"/>
        <v>d床版ひびわれ外力Ⅰ</v>
      </c>
      <c r="AG119" s="19" t="s">
        <v>896</v>
      </c>
      <c r="AV119" s="23" t="s">
        <v>899</v>
      </c>
      <c r="AW119" s="18" t="s">
        <v>900</v>
      </c>
      <c r="BN119" s="18" t="s">
        <v>271</v>
      </c>
      <c r="BO119" s="26" t="s">
        <v>901</v>
      </c>
      <c r="BP119" s="17" t="str">
        <f t="shared" si="14"/>
        <v>浦安市242</v>
      </c>
      <c r="BQ119" s="18" t="s">
        <v>902</v>
      </c>
      <c r="BZ119" s="18" t="s">
        <v>97</v>
      </c>
      <c r="CA119" s="18" t="s">
        <v>103</v>
      </c>
      <c r="CB119" s="18" t="s">
        <v>108</v>
      </c>
      <c r="CC119" s="18" t="str">
        <f t="shared" si="15"/>
        <v>C横桁Cr</v>
      </c>
      <c r="CD119" s="18">
        <v>11</v>
      </c>
      <c r="CE119" s="18" t="e">
        <f>IF(COUNTIFS([2]その１１!$CV$10:CV5114,リスト!CC119),"該当","")</f>
        <v>#VALUE!</v>
      </c>
      <c r="CF119" s="18" t="e">
        <f>IF($CE119="","",COUNTIF($CC$5:CC119,CC119))</f>
        <v>#VALUE!</v>
      </c>
      <c r="CG119" s="18" t="e">
        <f t="shared" si="16"/>
        <v>#VALUE!</v>
      </c>
      <c r="CH119" s="18" t="s">
        <v>76</v>
      </c>
      <c r="CI119" s="18" t="s">
        <v>141</v>
      </c>
      <c r="CJ119" s="18" t="s">
        <v>142</v>
      </c>
      <c r="CK119" s="18" t="str">
        <f t="shared" si="17"/>
        <v>S上横Lu</v>
      </c>
      <c r="CL119" s="18">
        <v>3</v>
      </c>
      <c r="CM119" s="18" t="e">
        <f>IF(COUNTIFS([2]その１２!$CU$10:CU5270,リスト!CK119),"該当","")</f>
        <v>#VALUE!</v>
      </c>
      <c r="CN119" s="18" t="e">
        <f>IF($CM119="","",COUNTIF($CK$5:CK119,CK119))</f>
        <v>#VALUE!</v>
      </c>
      <c r="CO119" s="18" t="e">
        <f t="shared" si="18"/>
        <v>#VALUE!</v>
      </c>
      <c r="DC119" s="21" t="e">
        <f t="shared" si="19"/>
        <v>#VALUE!</v>
      </c>
      <c r="DD119" s="21" t="e">
        <f t="shared" si="20"/>
        <v>#VALUE!</v>
      </c>
    </row>
    <row r="120" spans="28:108">
      <c r="AB120" s="16" t="s">
        <v>113</v>
      </c>
      <c r="AC120" s="16" t="s">
        <v>305</v>
      </c>
      <c r="AD120" s="16" t="s">
        <v>247</v>
      </c>
      <c r="AE120" s="16"/>
      <c r="AF120" s="19" t="str">
        <f t="shared" si="12"/>
        <v>c床版ひびわれ外力</v>
      </c>
      <c r="AG120" s="19" t="s">
        <v>903</v>
      </c>
      <c r="AV120" s="23" t="s">
        <v>904</v>
      </c>
      <c r="AW120" s="18" t="s">
        <v>905</v>
      </c>
      <c r="BN120" s="18" t="s">
        <v>271</v>
      </c>
      <c r="BO120" s="26" t="s">
        <v>906</v>
      </c>
      <c r="BP120" s="17" t="str">
        <f t="shared" si="14"/>
        <v>浦安市276</v>
      </c>
      <c r="BQ120" s="18" t="s">
        <v>907</v>
      </c>
      <c r="BZ120" s="18" t="s">
        <v>97</v>
      </c>
      <c r="CA120" s="18" t="s">
        <v>103</v>
      </c>
      <c r="CB120" s="18" t="s">
        <v>108</v>
      </c>
      <c r="CC120" s="18" t="str">
        <f t="shared" si="15"/>
        <v>C横桁Cr</v>
      </c>
      <c r="CD120" s="18">
        <v>12</v>
      </c>
      <c r="CE120" s="18" t="e">
        <f>IF(COUNTIFS([2]その１１!$CV$10:CV5115,リスト!CC120),"該当","")</f>
        <v>#VALUE!</v>
      </c>
      <c r="CF120" s="18" t="e">
        <f>IF($CE120="","",COUNTIF($CC$5:CC120,CC120))</f>
        <v>#VALUE!</v>
      </c>
      <c r="CG120" s="18" t="e">
        <f t="shared" si="16"/>
        <v>#VALUE!</v>
      </c>
      <c r="CH120" s="18" t="s">
        <v>76</v>
      </c>
      <c r="CI120" s="18" t="s">
        <v>141</v>
      </c>
      <c r="CJ120" s="18" t="s">
        <v>142</v>
      </c>
      <c r="CK120" s="18" t="str">
        <f t="shared" si="17"/>
        <v>S上横Lu</v>
      </c>
      <c r="CL120" s="18">
        <v>4</v>
      </c>
      <c r="CM120" s="18" t="e">
        <f>IF(COUNTIFS([2]その１２!$CU$10:CU5271,リスト!CK120),"該当","")</f>
        <v>#VALUE!</v>
      </c>
      <c r="CN120" s="18" t="e">
        <f>IF($CM120="","",COUNTIF($CK$5:CK120,CK120))</f>
        <v>#VALUE!</v>
      </c>
      <c r="CO120" s="18" t="e">
        <f t="shared" si="18"/>
        <v>#VALUE!</v>
      </c>
      <c r="DC120" s="21" t="e">
        <f t="shared" si="19"/>
        <v>#VALUE!</v>
      </c>
      <c r="DD120" s="21" t="e">
        <f t="shared" si="20"/>
        <v>#VALUE!</v>
      </c>
    </row>
    <row r="121" spans="28:108" ht="18.75" customHeight="1">
      <c r="AB121" s="16" t="s">
        <v>114</v>
      </c>
      <c r="AC121" s="16" t="s">
        <v>305</v>
      </c>
      <c r="AD121" s="16" t="s">
        <v>247</v>
      </c>
      <c r="AE121" s="16"/>
      <c r="AF121" s="19" t="str">
        <f t="shared" si="12"/>
        <v>d床版ひびわれ外力</v>
      </c>
      <c r="AG121" s="19" t="s">
        <v>903</v>
      </c>
      <c r="AV121" s="23" t="s">
        <v>908</v>
      </c>
      <c r="AW121" s="18" t="s">
        <v>909</v>
      </c>
      <c r="BN121" s="18" t="s">
        <v>271</v>
      </c>
      <c r="BO121" s="26" t="s">
        <v>668</v>
      </c>
      <c r="BP121" s="17" t="str">
        <f t="shared" si="14"/>
        <v>浦安市294</v>
      </c>
      <c r="BQ121" s="18" t="s">
        <v>910</v>
      </c>
      <c r="BZ121" s="18" t="s">
        <v>97</v>
      </c>
      <c r="CA121" s="18" t="s">
        <v>103</v>
      </c>
      <c r="CB121" s="18" t="s">
        <v>108</v>
      </c>
      <c r="CC121" s="18" t="str">
        <f t="shared" si="15"/>
        <v>C横桁Cr</v>
      </c>
      <c r="CD121" s="18">
        <v>13</v>
      </c>
      <c r="CE121" s="18" t="e">
        <f>IF(COUNTIFS([2]その１１!$CV$10:CV5116,リスト!CC121),"該当","")</f>
        <v>#VALUE!</v>
      </c>
      <c r="CF121" s="18" t="e">
        <f>IF($CE121="","",COUNTIF($CC$5:CC121,CC121))</f>
        <v>#VALUE!</v>
      </c>
      <c r="CG121" s="18" t="e">
        <f t="shared" si="16"/>
        <v>#VALUE!</v>
      </c>
      <c r="CH121" s="18" t="s">
        <v>76</v>
      </c>
      <c r="CI121" s="18" t="s">
        <v>141</v>
      </c>
      <c r="CJ121" s="18" t="s">
        <v>142</v>
      </c>
      <c r="CK121" s="18" t="str">
        <f t="shared" si="17"/>
        <v>S上横Lu</v>
      </c>
      <c r="CL121" s="18">
        <v>5</v>
      </c>
      <c r="CM121" s="18" t="e">
        <f>IF(COUNTIFS([2]その１２!$CU$10:CU5272,リスト!CK121),"該当","")</f>
        <v>#VALUE!</v>
      </c>
      <c r="CN121" s="18" t="e">
        <f>IF($CM121="","",COUNTIF($CK$5:CK121,CK121))</f>
        <v>#VALUE!</v>
      </c>
      <c r="CO121" s="18" t="e">
        <f t="shared" si="18"/>
        <v>#VALUE!</v>
      </c>
      <c r="DC121" s="21" t="e">
        <f t="shared" si="19"/>
        <v>#VALUE!</v>
      </c>
      <c r="DD121" s="21" t="e">
        <f t="shared" si="20"/>
        <v>#VALUE!</v>
      </c>
    </row>
    <row r="122" spans="28:108">
      <c r="AB122" s="16" t="s">
        <v>94</v>
      </c>
      <c r="AC122" s="16" t="s">
        <v>305</v>
      </c>
      <c r="AD122" s="16" t="s">
        <v>247</v>
      </c>
      <c r="AE122" s="16"/>
      <c r="AF122" s="19" t="str">
        <f t="shared" si="12"/>
        <v>e床版ひびわれ外力</v>
      </c>
      <c r="AG122" s="19" t="s">
        <v>911</v>
      </c>
      <c r="AV122" s="23" t="s">
        <v>912</v>
      </c>
      <c r="AW122" s="18" t="s">
        <v>913</v>
      </c>
      <c r="BN122" s="18" t="s">
        <v>287</v>
      </c>
      <c r="BO122" s="26" t="s">
        <v>95</v>
      </c>
      <c r="BP122" s="17" t="str">
        <f t="shared" si="14"/>
        <v>八千代市16</v>
      </c>
      <c r="BQ122" s="18" t="s">
        <v>96</v>
      </c>
      <c r="BZ122" s="18" t="s">
        <v>97</v>
      </c>
      <c r="CA122" s="18" t="s">
        <v>103</v>
      </c>
      <c r="CB122" s="18" t="s">
        <v>108</v>
      </c>
      <c r="CC122" s="18" t="str">
        <f t="shared" si="15"/>
        <v>C横桁Cr</v>
      </c>
      <c r="CD122" s="18">
        <v>17</v>
      </c>
      <c r="CE122" s="18" t="e">
        <f>IF(COUNTIFS([2]その１１!$CV$10:CV5117,リスト!CC122),"該当","")</f>
        <v>#VALUE!</v>
      </c>
      <c r="CF122" s="18" t="e">
        <f>IF($CE122="","",COUNTIF($CC$5:CC122,CC122))</f>
        <v>#VALUE!</v>
      </c>
      <c r="CG122" s="18" t="e">
        <f t="shared" si="16"/>
        <v>#VALUE!</v>
      </c>
      <c r="CH122" s="18" t="s">
        <v>76</v>
      </c>
      <c r="CI122" s="18" t="s">
        <v>141</v>
      </c>
      <c r="CJ122" s="18" t="s">
        <v>142</v>
      </c>
      <c r="CK122" s="18" t="str">
        <f t="shared" si="17"/>
        <v>S上横Lu</v>
      </c>
      <c r="CL122" s="18">
        <v>10</v>
      </c>
      <c r="CM122" s="18" t="e">
        <f>IF(COUNTIFS([2]その１２!$CU$10:CU5273,リスト!CK122),"該当","")</f>
        <v>#VALUE!</v>
      </c>
      <c r="CN122" s="18" t="e">
        <f>IF($CM122="","",COUNTIF($CK$5:CK122,CK122))</f>
        <v>#VALUE!</v>
      </c>
      <c r="CO122" s="18" t="e">
        <f t="shared" si="18"/>
        <v>#VALUE!</v>
      </c>
      <c r="DC122" s="21" t="e">
        <f t="shared" si="19"/>
        <v>#VALUE!</v>
      </c>
      <c r="DD122" s="21" t="e">
        <f t="shared" si="20"/>
        <v>#VALUE!</v>
      </c>
    </row>
    <row r="123" spans="28:108" ht="18.75" customHeight="1">
      <c r="AB123" s="16" t="s">
        <v>94</v>
      </c>
      <c r="AC123" s="16" t="s">
        <v>317</v>
      </c>
      <c r="AD123" s="16" t="s">
        <v>167</v>
      </c>
      <c r="AE123" s="16" t="s">
        <v>84</v>
      </c>
      <c r="AF123" s="19" t="str">
        <f t="shared" si="12"/>
        <v>eうき製作・施工不良Ⅰ</v>
      </c>
      <c r="AG123" s="19" t="s">
        <v>914</v>
      </c>
      <c r="AV123" s="23" t="s">
        <v>915</v>
      </c>
      <c r="AW123" s="18" t="s">
        <v>916</v>
      </c>
      <c r="BN123" s="18" t="s">
        <v>287</v>
      </c>
      <c r="BO123" s="26" t="s">
        <v>768</v>
      </c>
      <c r="BP123" s="17" t="str">
        <f t="shared" si="14"/>
        <v>八千代市296</v>
      </c>
      <c r="BQ123" s="18" t="s">
        <v>769</v>
      </c>
      <c r="BZ123" s="18" t="s">
        <v>97</v>
      </c>
      <c r="CA123" s="18" t="s">
        <v>103</v>
      </c>
      <c r="CB123" s="18" t="s">
        <v>108</v>
      </c>
      <c r="CC123" s="18" t="str">
        <f t="shared" si="15"/>
        <v>C横桁Cr</v>
      </c>
      <c r="CD123" s="18">
        <v>18</v>
      </c>
      <c r="CE123" s="18" t="e">
        <f>IF(COUNTIFS([2]その１１!$CV$10:CV5118,リスト!CC123),"該当","")</f>
        <v>#VALUE!</v>
      </c>
      <c r="CF123" s="18" t="e">
        <f>IF($CE123="","",COUNTIF($CC$5:CC123,CC123))</f>
        <v>#VALUE!</v>
      </c>
      <c r="CG123" s="18" t="e">
        <f t="shared" si="16"/>
        <v>#VALUE!</v>
      </c>
      <c r="CH123" s="18" t="s">
        <v>76</v>
      </c>
      <c r="CI123" s="18" t="s">
        <v>141</v>
      </c>
      <c r="CJ123" s="18" t="s">
        <v>142</v>
      </c>
      <c r="CK123" s="18" t="str">
        <f t="shared" si="17"/>
        <v>S上横Lu</v>
      </c>
      <c r="CL123" s="18">
        <v>13</v>
      </c>
      <c r="CM123" s="18" t="e">
        <f>IF(COUNTIFS([2]その１２!$CU$10:CU5274,リスト!CK123),"該当","")</f>
        <v>#VALUE!</v>
      </c>
      <c r="CN123" s="18" t="e">
        <f>IF($CM123="","",COUNTIF($CK$5:CK123,CK123))</f>
        <v>#VALUE!</v>
      </c>
      <c r="CO123" s="18" t="e">
        <f t="shared" si="18"/>
        <v>#VALUE!</v>
      </c>
      <c r="DC123" s="21" t="e">
        <f t="shared" si="19"/>
        <v>#VALUE!</v>
      </c>
      <c r="DD123" s="21" t="e">
        <f t="shared" si="20"/>
        <v>#VALUE!</v>
      </c>
    </row>
    <row r="124" spans="28:108">
      <c r="AB124" s="16" t="s">
        <v>94</v>
      </c>
      <c r="AC124" s="16" t="s">
        <v>317</v>
      </c>
      <c r="AD124" s="16" t="s">
        <v>247</v>
      </c>
      <c r="AE124" s="16" t="s">
        <v>84</v>
      </c>
      <c r="AF124" s="19" t="str">
        <f t="shared" si="12"/>
        <v>eうき外力Ⅰ</v>
      </c>
      <c r="AG124" s="19" t="s">
        <v>917</v>
      </c>
      <c r="AV124" s="23" t="s">
        <v>918</v>
      </c>
      <c r="AW124" s="18" t="s">
        <v>919</v>
      </c>
      <c r="BN124" s="18" t="s">
        <v>287</v>
      </c>
      <c r="BO124" s="26" t="s">
        <v>170</v>
      </c>
      <c r="BP124" s="17" t="str">
        <f t="shared" si="14"/>
        <v>八千代市4</v>
      </c>
      <c r="BQ124" s="18" t="s">
        <v>171</v>
      </c>
      <c r="BZ124" s="18" t="s">
        <v>97</v>
      </c>
      <c r="CA124" s="18" t="s">
        <v>103</v>
      </c>
      <c r="CB124" s="18" t="s">
        <v>108</v>
      </c>
      <c r="CC124" s="18" t="str">
        <f t="shared" si="15"/>
        <v>C横桁Cr</v>
      </c>
      <c r="CD124" s="18">
        <v>19</v>
      </c>
      <c r="CE124" s="18" t="e">
        <f>IF(COUNTIFS([2]その１１!$CV$10:CV5119,リスト!CC124),"該当","")</f>
        <v>#VALUE!</v>
      </c>
      <c r="CF124" s="18" t="e">
        <f>IF($CE124="","",COUNTIF($CC$5:CC124,CC124))</f>
        <v>#VALUE!</v>
      </c>
      <c r="CG124" s="18" t="e">
        <f t="shared" si="16"/>
        <v>#VALUE!</v>
      </c>
      <c r="CH124" s="18" t="s">
        <v>76</v>
      </c>
      <c r="CI124" s="18" t="s">
        <v>141</v>
      </c>
      <c r="CJ124" s="18" t="s">
        <v>142</v>
      </c>
      <c r="CK124" s="18" t="str">
        <f t="shared" si="17"/>
        <v>S上横Lu</v>
      </c>
      <c r="CL124" s="18">
        <v>17</v>
      </c>
      <c r="CM124" s="18" t="e">
        <f>IF(COUNTIFS([2]その１２!$CU$10:CU5275,リスト!CK124),"該当","")</f>
        <v>#VALUE!</v>
      </c>
      <c r="CN124" s="18" t="e">
        <f>IF($CM124="","",COUNTIF($CK$5:CK124,CK124))</f>
        <v>#VALUE!</v>
      </c>
      <c r="CO124" s="18" t="e">
        <f t="shared" si="18"/>
        <v>#VALUE!</v>
      </c>
      <c r="DC124" s="21" t="e">
        <f t="shared" si="19"/>
        <v>#VALUE!</v>
      </c>
      <c r="DD124" s="21" t="e">
        <f t="shared" si="20"/>
        <v>#VALUE!</v>
      </c>
    </row>
    <row r="125" spans="28:108" ht="18.75" customHeight="1">
      <c r="AB125" s="16" t="s">
        <v>94</v>
      </c>
      <c r="AC125" s="16" t="s">
        <v>317</v>
      </c>
      <c r="AD125" s="16" t="s">
        <v>167</v>
      </c>
      <c r="AE125" s="16"/>
      <c r="AF125" s="19" t="str">
        <f t="shared" si="12"/>
        <v>eうき製作・施工不良</v>
      </c>
      <c r="AG125" s="19" t="s">
        <v>920</v>
      </c>
      <c r="AV125" s="23" t="s">
        <v>921</v>
      </c>
      <c r="AW125" s="18" t="s">
        <v>922</v>
      </c>
      <c r="BN125" s="18" t="s">
        <v>287</v>
      </c>
      <c r="BO125" s="26" t="s">
        <v>554</v>
      </c>
      <c r="BP125" s="17" t="str">
        <f t="shared" si="14"/>
        <v>八千代市57</v>
      </c>
      <c r="BQ125" s="18" t="s">
        <v>555</v>
      </c>
      <c r="BZ125" s="18" t="s">
        <v>97</v>
      </c>
      <c r="CA125" s="18" t="s">
        <v>103</v>
      </c>
      <c r="CB125" s="18" t="s">
        <v>108</v>
      </c>
      <c r="CC125" s="18" t="str">
        <f t="shared" si="15"/>
        <v>C横桁Cr</v>
      </c>
      <c r="CD125" s="18">
        <v>20</v>
      </c>
      <c r="CE125" s="18" t="e">
        <f>IF(COUNTIFS([2]その１１!$CV$10:CV5120,リスト!CC125),"該当","")</f>
        <v>#VALUE!</v>
      </c>
      <c r="CF125" s="18" t="e">
        <f>IF($CE125="","",COUNTIF($CC$5:CC125,CC125))</f>
        <v>#VALUE!</v>
      </c>
      <c r="CG125" s="18" t="e">
        <f t="shared" si="16"/>
        <v>#VALUE!</v>
      </c>
      <c r="CH125" s="18" t="s">
        <v>76</v>
      </c>
      <c r="CI125" s="18" t="s">
        <v>141</v>
      </c>
      <c r="CJ125" s="18" t="s">
        <v>142</v>
      </c>
      <c r="CK125" s="18" t="str">
        <f t="shared" si="17"/>
        <v>S上横Lu</v>
      </c>
      <c r="CL125" s="18">
        <v>18</v>
      </c>
      <c r="CM125" s="18" t="e">
        <f>IF(COUNTIFS([2]その１２!$CU$10:CU5276,リスト!CK125),"該当","")</f>
        <v>#VALUE!</v>
      </c>
      <c r="CN125" s="18" t="e">
        <f>IF($CM125="","",COUNTIF($CK$5:CK125,CK125))</f>
        <v>#VALUE!</v>
      </c>
      <c r="CO125" s="18" t="e">
        <f t="shared" si="18"/>
        <v>#VALUE!</v>
      </c>
      <c r="DC125" s="21" t="e">
        <f t="shared" si="19"/>
        <v>#VALUE!</v>
      </c>
      <c r="DD125" s="21" t="e">
        <f t="shared" si="20"/>
        <v>#VALUE!</v>
      </c>
    </row>
    <row r="126" spans="28:108">
      <c r="AB126" s="16" t="s">
        <v>94</v>
      </c>
      <c r="AC126" s="16" t="s">
        <v>317</v>
      </c>
      <c r="AD126" s="16" t="s">
        <v>247</v>
      </c>
      <c r="AE126" s="16"/>
      <c r="AF126" s="19" t="str">
        <f t="shared" si="12"/>
        <v>eうき外力</v>
      </c>
      <c r="AG126" s="19" t="s">
        <v>923</v>
      </c>
      <c r="AV126" s="23" t="s">
        <v>924</v>
      </c>
      <c r="AW126" s="18" t="s">
        <v>925</v>
      </c>
      <c r="BN126" s="18" t="s">
        <v>287</v>
      </c>
      <c r="BO126" s="26" t="s">
        <v>695</v>
      </c>
      <c r="BP126" s="17" t="str">
        <f t="shared" si="14"/>
        <v>八千代市61</v>
      </c>
      <c r="BQ126" s="18" t="s">
        <v>696</v>
      </c>
      <c r="BZ126" s="18" t="s">
        <v>97</v>
      </c>
      <c r="CA126" s="18" t="s">
        <v>103</v>
      </c>
      <c r="CB126" s="18" t="s">
        <v>108</v>
      </c>
      <c r="CC126" s="18" t="str">
        <f t="shared" si="15"/>
        <v>C横桁Cr</v>
      </c>
      <c r="CD126" s="18">
        <v>21</v>
      </c>
      <c r="CE126" s="18" t="e">
        <f>IF(COUNTIFS([2]その１１!$CV$10:CV5121,リスト!CC126),"該当","")</f>
        <v>#VALUE!</v>
      </c>
      <c r="CF126" s="18" t="e">
        <f>IF($CE126="","",COUNTIF($CC$5:CC126,CC126))</f>
        <v>#VALUE!</v>
      </c>
      <c r="CG126" s="18" t="e">
        <f t="shared" si="16"/>
        <v>#VALUE!</v>
      </c>
      <c r="CH126" s="18" t="s">
        <v>76</v>
      </c>
      <c r="CI126" s="18" t="s">
        <v>141</v>
      </c>
      <c r="CJ126" s="18" t="s">
        <v>142</v>
      </c>
      <c r="CK126" s="18" t="str">
        <f t="shared" si="17"/>
        <v>S上横Lu</v>
      </c>
      <c r="CL126" s="18">
        <v>20</v>
      </c>
      <c r="CM126" s="18" t="e">
        <f>IF(COUNTIFS([2]その１２!$CU$10:CU5277,リスト!CK126),"該当","")</f>
        <v>#VALUE!</v>
      </c>
      <c r="CN126" s="18" t="e">
        <f>IF($CM126="","",COUNTIF($CK$5:CK126,CK126))</f>
        <v>#VALUE!</v>
      </c>
      <c r="CO126" s="18" t="e">
        <f t="shared" si="18"/>
        <v>#VALUE!</v>
      </c>
      <c r="DC126" s="21" t="e">
        <f t="shared" si="19"/>
        <v>#VALUE!</v>
      </c>
      <c r="DD126" s="21" t="e">
        <f t="shared" si="20"/>
        <v>#VALUE!</v>
      </c>
    </row>
    <row r="127" spans="28:108" ht="18.75" customHeight="1">
      <c r="AB127" s="16" t="s">
        <v>113</v>
      </c>
      <c r="AC127" s="16" t="s">
        <v>330</v>
      </c>
      <c r="AD127" s="16" t="s">
        <v>167</v>
      </c>
      <c r="AE127" s="16" t="s">
        <v>84</v>
      </c>
      <c r="AF127" s="19" t="str">
        <f t="shared" si="12"/>
        <v>c遊間の異常製作・施工不良Ⅰ</v>
      </c>
      <c r="AG127" s="19" t="s">
        <v>926</v>
      </c>
      <c r="AV127" s="23" t="s">
        <v>927</v>
      </c>
      <c r="AW127" s="18" t="s">
        <v>928</v>
      </c>
      <c r="BN127" s="18" t="s">
        <v>287</v>
      </c>
      <c r="BO127" s="26" t="s">
        <v>929</v>
      </c>
      <c r="BP127" s="17" t="str">
        <f t="shared" si="14"/>
        <v>八千代市201</v>
      </c>
      <c r="BQ127" s="18" t="s">
        <v>930</v>
      </c>
      <c r="BZ127" s="18" t="s">
        <v>97</v>
      </c>
      <c r="CA127" s="18" t="s">
        <v>103</v>
      </c>
      <c r="CB127" s="18" t="s">
        <v>108</v>
      </c>
      <c r="CC127" s="18" t="str">
        <f t="shared" si="15"/>
        <v>C横桁Cr</v>
      </c>
      <c r="CD127" s="18">
        <v>22</v>
      </c>
      <c r="CE127" s="18" t="e">
        <f>IF(COUNTIFS([2]その１１!$CV$10:CV5122,リスト!CC127),"該当","")</f>
        <v>#VALUE!</v>
      </c>
      <c r="CF127" s="18" t="e">
        <f>IF($CE127="","",COUNTIF($CC$5:CC127,CC127))</f>
        <v>#VALUE!</v>
      </c>
      <c r="CG127" s="18" t="e">
        <f t="shared" si="16"/>
        <v>#VALUE!</v>
      </c>
      <c r="CH127" s="18" t="s">
        <v>76</v>
      </c>
      <c r="CI127" s="18" t="s">
        <v>141</v>
      </c>
      <c r="CJ127" s="18" t="s">
        <v>142</v>
      </c>
      <c r="CK127" s="18" t="str">
        <f t="shared" si="17"/>
        <v>S上横Lu</v>
      </c>
      <c r="CL127" s="18">
        <v>21</v>
      </c>
      <c r="CM127" s="18" t="e">
        <f>IF(COUNTIFS([2]その１２!$CU$10:CU5278,リスト!CK127),"該当","")</f>
        <v>#VALUE!</v>
      </c>
      <c r="CN127" s="18" t="e">
        <f>IF($CM127="","",COUNTIF($CK$5:CK127,CK127))</f>
        <v>#VALUE!</v>
      </c>
      <c r="CO127" s="18" t="e">
        <f t="shared" si="18"/>
        <v>#VALUE!</v>
      </c>
      <c r="DC127" s="21" t="e">
        <f t="shared" si="19"/>
        <v>#VALUE!</v>
      </c>
      <c r="DD127" s="21" t="e">
        <f t="shared" si="20"/>
        <v>#VALUE!</v>
      </c>
    </row>
    <row r="128" spans="28:108">
      <c r="AB128" s="16" t="s">
        <v>113</v>
      </c>
      <c r="AC128" s="16" t="s">
        <v>330</v>
      </c>
      <c r="AD128" s="16" t="s">
        <v>296</v>
      </c>
      <c r="AE128" s="16" t="s">
        <v>84</v>
      </c>
      <c r="AF128" s="19" t="str">
        <f t="shared" si="12"/>
        <v>c遊間の異常側方流動Ⅰ</v>
      </c>
      <c r="AG128" s="19" t="s">
        <v>931</v>
      </c>
      <c r="AV128" s="23" t="s">
        <v>932</v>
      </c>
      <c r="AW128" s="18" t="s">
        <v>933</v>
      </c>
      <c r="BN128" s="18" t="s">
        <v>287</v>
      </c>
      <c r="BO128" s="26" t="s">
        <v>934</v>
      </c>
      <c r="BP128" s="17" t="str">
        <f t="shared" si="14"/>
        <v>八千代市262</v>
      </c>
      <c r="BQ128" s="18" t="s">
        <v>935</v>
      </c>
      <c r="BZ128" s="18" t="s">
        <v>97</v>
      </c>
      <c r="CA128" s="18" t="s">
        <v>103</v>
      </c>
      <c r="CB128" s="18" t="s">
        <v>108</v>
      </c>
      <c r="CC128" s="18" t="str">
        <f t="shared" si="15"/>
        <v>C横桁Cr</v>
      </c>
      <c r="CD128" s="18">
        <v>23</v>
      </c>
      <c r="CE128" s="18" t="e">
        <f>IF(COUNTIFS([2]その１１!$CV$10:CV5123,リスト!CC128),"該当","")</f>
        <v>#VALUE!</v>
      </c>
      <c r="CF128" s="18" t="e">
        <f>IF($CE128="","",COUNTIF($CC$5:CC128,CC128))</f>
        <v>#VALUE!</v>
      </c>
      <c r="CG128" s="18" t="e">
        <f t="shared" si="16"/>
        <v>#VALUE!</v>
      </c>
      <c r="CH128" s="18" t="s">
        <v>76</v>
      </c>
      <c r="CI128" s="18" t="s">
        <v>141</v>
      </c>
      <c r="CJ128" s="18" t="s">
        <v>142</v>
      </c>
      <c r="CK128" s="18" t="str">
        <f t="shared" si="17"/>
        <v>S上横Lu</v>
      </c>
      <c r="CL128" s="18">
        <v>22</v>
      </c>
      <c r="CM128" s="18" t="e">
        <f>IF(COUNTIFS([2]その１２!$CU$10:CU5279,リスト!CK128),"該当","")</f>
        <v>#VALUE!</v>
      </c>
      <c r="CN128" s="18" t="e">
        <f>IF($CM128="","",COUNTIF($CK$5:CK128,CK128))</f>
        <v>#VALUE!</v>
      </c>
      <c r="CO128" s="18" t="e">
        <f t="shared" si="18"/>
        <v>#VALUE!</v>
      </c>
      <c r="DC128" s="21" t="e">
        <f t="shared" si="19"/>
        <v>#VALUE!</v>
      </c>
      <c r="DD128" s="21" t="e">
        <f t="shared" si="20"/>
        <v>#VALUE!</v>
      </c>
    </row>
    <row r="129" spans="28:108" ht="18.75" customHeight="1">
      <c r="AB129" s="16" t="s">
        <v>113</v>
      </c>
      <c r="AC129" s="16" t="s">
        <v>330</v>
      </c>
      <c r="AD129" s="16" t="s">
        <v>167</v>
      </c>
      <c r="AE129" s="16" t="s">
        <v>118</v>
      </c>
      <c r="AF129" s="19" t="str">
        <f t="shared" si="12"/>
        <v>c遊間の異常製作・施工不良Ⅱ</v>
      </c>
      <c r="AG129" s="19" t="s">
        <v>936</v>
      </c>
      <c r="AV129" s="23" t="s">
        <v>937</v>
      </c>
      <c r="AW129" s="18" t="s">
        <v>938</v>
      </c>
      <c r="BN129" s="18" t="s">
        <v>287</v>
      </c>
      <c r="BO129" s="26" t="s">
        <v>939</v>
      </c>
      <c r="BP129" s="17" t="str">
        <f t="shared" si="14"/>
        <v>八千代市263</v>
      </c>
      <c r="BQ129" s="18" t="s">
        <v>940</v>
      </c>
      <c r="BZ129" s="18" t="s">
        <v>227</v>
      </c>
      <c r="CA129" s="18" t="s">
        <v>103</v>
      </c>
      <c r="CB129" s="18" t="s">
        <v>108</v>
      </c>
      <c r="CC129" s="18" t="str">
        <f t="shared" si="15"/>
        <v>S,C横桁Cr</v>
      </c>
      <c r="CD129" s="18">
        <v>1</v>
      </c>
      <c r="CE129" s="18" t="e">
        <f>IF(COUNTIFS([2]その１１!$CV$10:CV5124,リスト!CC129),"該当","")</f>
        <v>#VALUE!</v>
      </c>
      <c r="CF129" s="18" t="e">
        <f>IF($CE129="","",COUNTIF($CC$5:CC129,CC129))</f>
        <v>#VALUE!</v>
      </c>
      <c r="CG129" s="18" t="e">
        <f t="shared" si="16"/>
        <v>#VALUE!</v>
      </c>
      <c r="CH129" s="18" t="s">
        <v>76</v>
      </c>
      <c r="CI129" s="18" t="s">
        <v>141</v>
      </c>
      <c r="CJ129" s="18" t="s">
        <v>142</v>
      </c>
      <c r="CK129" s="18" t="str">
        <f t="shared" si="17"/>
        <v>S上横Lu</v>
      </c>
      <c r="CL129" s="18">
        <v>23</v>
      </c>
      <c r="CM129" s="18" t="e">
        <f>IF(COUNTIFS([2]その１２!$CU$10:CU5280,リスト!CK129),"該当","")</f>
        <v>#VALUE!</v>
      </c>
      <c r="CN129" s="18" t="e">
        <f>IF($CM129="","",COUNTIF($CK$5:CK129,CK129))</f>
        <v>#VALUE!</v>
      </c>
      <c r="CO129" s="18" t="e">
        <f t="shared" si="18"/>
        <v>#VALUE!</v>
      </c>
      <c r="DC129" s="21" t="e">
        <f t="shared" si="19"/>
        <v>#VALUE!</v>
      </c>
      <c r="DD129" s="21" t="e">
        <f t="shared" si="20"/>
        <v>#VALUE!</v>
      </c>
    </row>
    <row r="130" spans="28:108">
      <c r="AB130" s="54" t="s">
        <v>113</v>
      </c>
      <c r="AC130" s="54" t="s">
        <v>330</v>
      </c>
      <c r="AD130" s="54" t="s">
        <v>296</v>
      </c>
      <c r="AE130" s="54" t="s">
        <v>118</v>
      </c>
      <c r="AF130" s="55" t="str">
        <f t="shared" si="12"/>
        <v>c遊間の異常側方流動Ⅱ</v>
      </c>
      <c r="AG130" s="55" t="s">
        <v>941</v>
      </c>
      <c r="AV130" s="23" t="s">
        <v>942</v>
      </c>
      <c r="AW130" s="18" t="s">
        <v>943</v>
      </c>
      <c r="BN130" s="18" t="s">
        <v>287</v>
      </c>
      <c r="BO130" s="26" t="s">
        <v>944</v>
      </c>
      <c r="BP130" s="17" t="str">
        <f t="shared" si="14"/>
        <v>八千代市406</v>
      </c>
      <c r="BQ130" s="18" t="s">
        <v>945</v>
      </c>
      <c r="BZ130" s="18" t="s">
        <v>227</v>
      </c>
      <c r="CA130" s="18" t="s">
        <v>103</v>
      </c>
      <c r="CB130" s="18" t="s">
        <v>108</v>
      </c>
      <c r="CC130" s="18" t="str">
        <f t="shared" si="15"/>
        <v>S,C横桁Cr</v>
      </c>
      <c r="CD130" s="18">
        <v>2</v>
      </c>
      <c r="CE130" s="18" t="e">
        <f>IF(COUNTIFS([2]その１１!$CV$10:CV5125,リスト!CC130),"該当","")</f>
        <v>#VALUE!</v>
      </c>
      <c r="CF130" s="18" t="e">
        <f>IF($CE130="","",COUNTIF($CC$5:CC130,CC130))</f>
        <v>#VALUE!</v>
      </c>
      <c r="CG130" s="18" t="e">
        <f t="shared" si="16"/>
        <v>#VALUE!</v>
      </c>
      <c r="CH130" s="18" t="s">
        <v>279</v>
      </c>
      <c r="CI130" s="18" t="s">
        <v>141</v>
      </c>
      <c r="CJ130" s="18" t="s">
        <v>142</v>
      </c>
      <c r="CK130" s="18" t="str">
        <f t="shared" si="17"/>
        <v>S,X上横Lu</v>
      </c>
      <c r="CL130" s="18">
        <v>1</v>
      </c>
      <c r="CM130" s="18" t="e">
        <f>IF(COUNTIFS([2]その１２!$CU$10:CU5281,リスト!CK130),"該当","")</f>
        <v>#VALUE!</v>
      </c>
      <c r="CN130" s="18" t="e">
        <f>IF($CM130="","",COUNTIF($CK$5:CK130,CK130))</f>
        <v>#VALUE!</v>
      </c>
      <c r="CO130" s="18" t="e">
        <f t="shared" si="18"/>
        <v>#VALUE!</v>
      </c>
      <c r="DC130" s="21" t="e">
        <f t="shared" si="19"/>
        <v>#VALUE!</v>
      </c>
      <c r="DD130" s="21" t="e">
        <f t="shared" si="20"/>
        <v>#VALUE!</v>
      </c>
    </row>
    <row r="131" spans="28:108" ht="18.75" customHeight="1">
      <c r="AB131" s="18" t="s">
        <v>94</v>
      </c>
      <c r="AC131" s="18" t="s">
        <v>330</v>
      </c>
      <c r="AD131" s="18" t="s">
        <v>167</v>
      </c>
      <c r="AE131" s="18" t="s">
        <v>118</v>
      </c>
      <c r="AF131" s="55" t="str">
        <f t="shared" si="12"/>
        <v>e遊間の異常製作・施工不良Ⅱ</v>
      </c>
      <c r="AG131" s="56" t="s">
        <v>946</v>
      </c>
      <c r="AV131" s="23" t="s">
        <v>947</v>
      </c>
      <c r="AW131" s="18" t="s">
        <v>948</v>
      </c>
      <c r="BN131" s="18" t="s">
        <v>301</v>
      </c>
      <c r="BO131" s="26" t="s">
        <v>336</v>
      </c>
      <c r="BP131" s="17" t="str">
        <f t="shared" si="14"/>
        <v>習志野市14</v>
      </c>
      <c r="BQ131" s="18" t="s">
        <v>758</v>
      </c>
      <c r="BZ131" s="18" t="s">
        <v>227</v>
      </c>
      <c r="CA131" s="18" t="s">
        <v>103</v>
      </c>
      <c r="CB131" s="18" t="s">
        <v>108</v>
      </c>
      <c r="CC131" s="18" t="str">
        <f t="shared" si="15"/>
        <v>S,C横桁Cr</v>
      </c>
      <c r="CD131" s="18">
        <v>3</v>
      </c>
      <c r="CE131" s="18" t="e">
        <f>IF(COUNTIFS([2]その１１!$CV$10:CV5126,リスト!CC131),"該当","")</f>
        <v>#VALUE!</v>
      </c>
      <c r="CF131" s="18" t="e">
        <f>IF($CE131="","",COUNTIF($CC$5:CC131,CC131))</f>
        <v>#VALUE!</v>
      </c>
      <c r="CG131" s="18" t="e">
        <f t="shared" si="16"/>
        <v>#VALUE!</v>
      </c>
      <c r="CH131" s="18" t="s">
        <v>279</v>
      </c>
      <c r="CI131" s="18" t="s">
        <v>141</v>
      </c>
      <c r="CJ131" s="18" t="s">
        <v>142</v>
      </c>
      <c r="CK131" s="18" t="str">
        <f t="shared" si="17"/>
        <v>S,X上横Lu</v>
      </c>
      <c r="CL131" s="18">
        <v>2</v>
      </c>
      <c r="CM131" s="18" t="e">
        <f>IF(COUNTIFS([2]その１２!$CU$10:CU5282,リスト!CK131),"該当","")</f>
        <v>#VALUE!</v>
      </c>
      <c r="CN131" s="18" t="e">
        <f>IF($CM131="","",COUNTIF($CK$5:CK131,CK131))</f>
        <v>#VALUE!</v>
      </c>
      <c r="CO131" s="18" t="e">
        <f t="shared" si="18"/>
        <v>#VALUE!</v>
      </c>
      <c r="DC131" s="21" t="e">
        <f t="shared" si="19"/>
        <v>#VALUE!</v>
      </c>
      <c r="DD131" s="21" t="e">
        <f t="shared" si="20"/>
        <v>#VALUE!</v>
      </c>
    </row>
    <row r="132" spans="28:108">
      <c r="AB132" s="18" t="s">
        <v>94</v>
      </c>
      <c r="AC132" s="18" t="s">
        <v>330</v>
      </c>
      <c r="AD132" s="18" t="s">
        <v>296</v>
      </c>
      <c r="AE132" s="18" t="s">
        <v>118</v>
      </c>
      <c r="AF132" s="55" t="str">
        <f t="shared" si="12"/>
        <v>e遊間の異常側方流動Ⅱ</v>
      </c>
      <c r="AG132" s="56" t="s">
        <v>949</v>
      </c>
      <c r="AV132" s="23" t="s">
        <v>805</v>
      </c>
      <c r="AW132" s="18" t="s">
        <v>806</v>
      </c>
      <c r="BN132" s="18" t="s">
        <v>301</v>
      </c>
      <c r="BO132" s="26" t="s">
        <v>775</v>
      </c>
      <c r="BP132" s="17" t="str">
        <f t="shared" si="14"/>
        <v>習志野市357</v>
      </c>
      <c r="BQ132" s="18" t="s">
        <v>776</v>
      </c>
      <c r="BZ132" s="18" t="s">
        <v>227</v>
      </c>
      <c r="CA132" s="18" t="s">
        <v>103</v>
      </c>
      <c r="CB132" s="18" t="s">
        <v>108</v>
      </c>
      <c r="CC132" s="18" t="str">
        <f t="shared" si="15"/>
        <v>S,C横桁Cr</v>
      </c>
      <c r="CD132" s="18">
        <v>4</v>
      </c>
      <c r="CE132" s="18" t="e">
        <f>IF(COUNTIFS([2]その１１!$CV$10:CV5127,リスト!CC132),"該当","")</f>
        <v>#VALUE!</v>
      </c>
      <c r="CF132" s="18" t="e">
        <f>IF($CE132="","",COUNTIF($CC$5:CC132,CC132))</f>
        <v>#VALUE!</v>
      </c>
      <c r="CG132" s="18" t="e">
        <f t="shared" si="16"/>
        <v>#VALUE!</v>
      </c>
      <c r="CH132" s="18" t="s">
        <v>279</v>
      </c>
      <c r="CI132" s="18" t="s">
        <v>141</v>
      </c>
      <c r="CJ132" s="18" t="s">
        <v>142</v>
      </c>
      <c r="CK132" s="18" t="str">
        <f t="shared" si="17"/>
        <v>S,X上横Lu</v>
      </c>
      <c r="CL132" s="18">
        <v>3</v>
      </c>
      <c r="CM132" s="18" t="e">
        <f>IF(COUNTIFS([2]その１２!$CU$10:CU5283,リスト!CK132),"該当","")</f>
        <v>#VALUE!</v>
      </c>
      <c r="CN132" s="18" t="e">
        <f>IF($CM132="","",COUNTIF($CK$5:CK132,CK132))</f>
        <v>#VALUE!</v>
      </c>
      <c r="CO132" s="18" t="e">
        <f t="shared" si="18"/>
        <v>#VALUE!</v>
      </c>
      <c r="DC132" s="21" t="e">
        <f t="shared" si="19"/>
        <v>#VALUE!</v>
      </c>
      <c r="DD132" s="21" t="e">
        <f t="shared" si="20"/>
        <v>#VALUE!</v>
      </c>
    </row>
    <row r="133" spans="28:108" ht="18.75" customHeight="1">
      <c r="AB133" s="18" t="s">
        <v>94</v>
      </c>
      <c r="AC133" s="18" t="s">
        <v>330</v>
      </c>
      <c r="AD133" s="18" t="s">
        <v>167</v>
      </c>
      <c r="AE133" s="18" t="s">
        <v>144</v>
      </c>
      <c r="AF133" s="55" t="str">
        <f t="shared" ref="AF133:AF196" si="21">CONCATENATE(AB133,AC133,AD133,AE133)</f>
        <v>e遊間の異常製作・施工不良Ⅲ</v>
      </c>
      <c r="AG133" s="56" t="s">
        <v>950</v>
      </c>
      <c r="AV133" s="23" t="s">
        <v>951</v>
      </c>
      <c r="AW133" s="18" t="s">
        <v>952</v>
      </c>
      <c r="BN133" s="18" t="s">
        <v>301</v>
      </c>
      <c r="BO133" s="26" t="s">
        <v>250</v>
      </c>
      <c r="BP133" s="17" t="str">
        <f t="shared" ref="BP133:BP196" si="22">CONCATENATE(BN133,BO133)</f>
        <v>習志野市8</v>
      </c>
      <c r="BQ133" s="18" t="s">
        <v>251</v>
      </c>
      <c r="BZ133" s="18" t="s">
        <v>227</v>
      </c>
      <c r="CA133" s="18" t="s">
        <v>103</v>
      </c>
      <c r="CB133" s="18" t="s">
        <v>108</v>
      </c>
      <c r="CC133" s="18" t="str">
        <f t="shared" ref="CC133:CC196" si="23">IF(LEFT(CA133,2)="基礎",CONCATENATE(BZ133,LEFT(CA133,3),CB133),CONCATENATE(BZ133,LEFT(CA133,2),CB133))</f>
        <v>S,C横桁Cr</v>
      </c>
      <c r="CD133" s="18">
        <v>5</v>
      </c>
      <c r="CE133" s="18" t="e">
        <f>IF(COUNTIFS([2]その１１!$CV$10:CV5128,リスト!CC133),"該当","")</f>
        <v>#VALUE!</v>
      </c>
      <c r="CF133" s="18" t="e">
        <f>IF($CE133="","",COUNTIF($CC$5:CC133,CC133))</f>
        <v>#VALUE!</v>
      </c>
      <c r="CG133" s="18" t="e">
        <f t="shared" ref="CG133:CG196" si="24">IF($CE133="","",CONCATENATE(CC133,CF133))</f>
        <v>#VALUE!</v>
      </c>
      <c r="CH133" s="18" t="s">
        <v>279</v>
      </c>
      <c r="CI133" s="18" t="s">
        <v>141</v>
      </c>
      <c r="CJ133" s="18" t="s">
        <v>142</v>
      </c>
      <c r="CK133" s="18" t="str">
        <f t="shared" ref="CK133:CK196" si="25">CONCATENATE(CH133,LEFT(CI133,2),CJ133)</f>
        <v>S,X上横Lu</v>
      </c>
      <c r="CL133" s="18">
        <v>4</v>
      </c>
      <c r="CM133" s="18" t="e">
        <f>IF(COUNTIFS([2]その１２!$CU$10:CU5284,リスト!CK133),"該当","")</f>
        <v>#VALUE!</v>
      </c>
      <c r="CN133" s="18" t="e">
        <f>IF($CM133="","",COUNTIF($CK$5:CK133,CK133))</f>
        <v>#VALUE!</v>
      </c>
      <c r="CO133" s="18" t="e">
        <f t="shared" ref="CO133:CO196" si="26">IF($CM133="","",CONCATENATE(CK133,CN133))</f>
        <v>#VALUE!</v>
      </c>
      <c r="DC133" s="21" t="e">
        <f t="shared" ref="DC133:DC196" si="27">IF(CG133="","",CONCATENATE(CC133,CD133))</f>
        <v>#VALUE!</v>
      </c>
      <c r="DD133" s="21" t="e">
        <f t="shared" ref="DD133:DD196" si="28">IF(CO133="","",CONCATENATE(CK133,CL133))</f>
        <v>#VALUE!</v>
      </c>
    </row>
    <row r="134" spans="28:108">
      <c r="AB134" s="18" t="s">
        <v>94</v>
      </c>
      <c r="AC134" s="18" t="s">
        <v>330</v>
      </c>
      <c r="AD134" s="18" t="s">
        <v>296</v>
      </c>
      <c r="AE134" s="18" t="s">
        <v>144</v>
      </c>
      <c r="AF134" s="55" t="str">
        <f t="shared" si="21"/>
        <v>e遊間の異常側方流動Ⅲ</v>
      </c>
      <c r="AG134" s="56" t="s">
        <v>953</v>
      </c>
      <c r="AV134" s="23" t="s">
        <v>954</v>
      </c>
      <c r="AW134" s="18" t="s">
        <v>955</v>
      </c>
      <c r="BN134" s="18" t="s">
        <v>301</v>
      </c>
      <c r="BO134" s="26" t="s">
        <v>349</v>
      </c>
      <c r="BP134" s="17" t="str">
        <f t="shared" si="22"/>
        <v>習志野市15</v>
      </c>
      <c r="BQ134" s="18" t="s">
        <v>350</v>
      </c>
      <c r="BZ134" s="18" t="s">
        <v>227</v>
      </c>
      <c r="CA134" s="18" t="s">
        <v>103</v>
      </c>
      <c r="CB134" s="18" t="s">
        <v>108</v>
      </c>
      <c r="CC134" s="18" t="str">
        <f t="shared" si="23"/>
        <v>S,C横桁Cr</v>
      </c>
      <c r="CD134" s="18">
        <v>6</v>
      </c>
      <c r="CE134" s="18" t="e">
        <f>IF(COUNTIFS([2]その１１!$CV$10:CV5129,リスト!CC134),"該当","")</f>
        <v>#VALUE!</v>
      </c>
      <c r="CF134" s="18" t="e">
        <f>IF($CE134="","",COUNTIF($CC$5:CC134,CC134))</f>
        <v>#VALUE!</v>
      </c>
      <c r="CG134" s="18" t="e">
        <f t="shared" si="24"/>
        <v>#VALUE!</v>
      </c>
      <c r="CH134" s="18" t="s">
        <v>279</v>
      </c>
      <c r="CI134" s="18" t="s">
        <v>141</v>
      </c>
      <c r="CJ134" s="18" t="s">
        <v>142</v>
      </c>
      <c r="CK134" s="18" t="str">
        <f t="shared" si="25"/>
        <v>S,X上横Lu</v>
      </c>
      <c r="CL134" s="18">
        <v>5</v>
      </c>
      <c r="CM134" s="18" t="e">
        <f>IF(COUNTIFS([2]その１２!$CU$10:CU5285,リスト!CK134),"該当","")</f>
        <v>#VALUE!</v>
      </c>
      <c r="CN134" s="18" t="e">
        <f>IF($CM134="","",COUNTIF($CK$5:CK134,CK134))</f>
        <v>#VALUE!</v>
      </c>
      <c r="CO134" s="18" t="e">
        <f t="shared" si="26"/>
        <v>#VALUE!</v>
      </c>
      <c r="DC134" s="21" t="e">
        <f t="shared" si="27"/>
        <v>#VALUE!</v>
      </c>
      <c r="DD134" s="21" t="e">
        <f t="shared" si="28"/>
        <v>#VALUE!</v>
      </c>
    </row>
    <row r="135" spans="28:108" ht="18.75" customHeight="1">
      <c r="AB135" s="18" t="s">
        <v>113</v>
      </c>
      <c r="AC135" s="18" t="s">
        <v>343</v>
      </c>
      <c r="AD135" s="18" t="s">
        <v>86</v>
      </c>
      <c r="AE135" s="18" t="s">
        <v>84</v>
      </c>
      <c r="AF135" s="55" t="str">
        <f t="shared" si="21"/>
        <v>c路面の凹凸品質の経年劣化Ⅰ</v>
      </c>
      <c r="AG135" s="56" t="s">
        <v>956</v>
      </c>
      <c r="AV135" s="23" t="s">
        <v>957</v>
      </c>
      <c r="AW135" s="18" t="s">
        <v>958</v>
      </c>
      <c r="BN135" s="18" t="s">
        <v>301</v>
      </c>
      <c r="BO135" s="26" t="s">
        <v>554</v>
      </c>
      <c r="BP135" s="17" t="str">
        <f t="shared" si="22"/>
        <v>習志野市57</v>
      </c>
      <c r="BQ135" s="18" t="s">
        <v>555</v>
      </c>
      <c r="BZ135" s="18" t="s">
        <v>227</v>
      </c>
      <c r="CA135" s="18" t="s">
        <v>103</v>
      </c>
      <c r="CB135" s="18" t="s">
        <v>108</v>
      </c>
      <c r="CC135" s="18" t="str">
        <f t="shared" si="23"/>
        <v>S,C横桁Cr</v>
      </c>
      <c r="CD135" s="18">
        <v>7</v>
      </c>
      <c r="CE135" s="18" t="e">
        <f>IF(COUNTIFS([2]その１１!$CV$10:CV5130,リスト!CC135),"該当","")</f>
        <v>#VALUE!</v>
      </c>
      <c r="CF135" s="18" t="e">
        <f>IF($CE135="","",COUNTIF($CC$5:CC135,CC135))</f>
        <v>#VALUE!</v>
      </c>
      <c r="CG135" s="18" t="e">
        <f t="shared" si="24"/>
        <v>#VALUE!</v>
      </c>
      <c r="CH135" s="18" t="s">
        <v>279</v>
      </c>
      <c r="CI135" s="18" t="s">
        <v>141</v>
      </c>
      <c r="CJ135" s="18" t="s">
        <v>142</v>
      </c>
      <c r="CK135" s="18" t="str">
        <f t="shared" si="25"/>
        <v>S,X上横Lu</v>
      </c>
      <c r="CL135" s="18">
        <v>10</v>
      </c>
      <c r="CM135" s="18" t="e">
        <f>IF(COUNTIFS([2]その１２!$CU$10:CU5286,リスト!CK135),"該当","")</f>
        <v>#VALUE!</v>
      </c>
      <c r="CN135" s="18" t="e">
        <f>IF($CM135="","",COUNTIF($CK$5:CK135,CK135))</f>
        <v>#VALUE!</v>
      </c>
      <c r="CO135" s="18" t="e">
        <f t="shared" si="26"/>
        <v>#VALUE!</v>
      </c>
      <c r="DC135" s="21" t="e">
        <f t="shared" si="27"/>
        <v>#VALUE!</v>
      </c>
      <c r="DD135" s="21" t="e">
        <f t="shared" si="28"/>
        <v>#VALUE!</v>
      </c>
    </row>
    <row r="136" spans="28:108">
      <c r="AB136" s="18" t="s">
        <v>113</v>
      </c>
      <c r="AC136" s="18" t="s">
        <v>343</v>
      </c>
      <c r="AD136" s="18" t="s">
        <v>247</v>
      </c>
      <c r="AE136" s="18" t="s">
        <v>84</v>
      </c>
      <c r="AF136" s="55" t="str">
        <f t="shared" si="21"/>
        <v>c路面の凹凸外力Ⅰ</v>
      </c>
      <c r="AG136" s="56" t="s">
        <v>959</v>
      </c>
      <c r="AV136" s="23" t="s">
        <v>960</v>
      </c>
      <c r="AW136" s="18" t="s">
        <v>961</v>
      </c>
      <c r="BN136" s="18" t="s">
        <v>301</v>
      </c>
      <c r="BO136" s="26" t="s">
        <v>731</v>
      </c>
      <c r="BP136" s="17" t="str">
        <f t="shared" si="22"/>
        <v>習志野市69</v>
      </c>
      <c r="BQ136" s="18" t="s">
        <v>732</v>
      </c>
      <c r="BZ136" s="18" t="s">
        <v>227</v>
      </c>
      <c r="CA136" s="18" t="s">
        <v>103</v>
      </c>
      <c r="CB136" s="18" t="s">
        <v>108</v>
      </c>
      <c r="CC136" s="18" t="str">
        <f t="shared" si="23"/>
        <v>S,C横桁Cr</v>
      </c>
      <c r="CD136" s="18">
        <v>8</v>
      </c>
      <c r="CE136" s="18" t="e">
        <f>IF(COUNTIFS([2]その１１!$CV$10:CV5131,リスト!CC136),"該当","")</f>
        <v>#VALUE!</v>
      </c>
      <c r="CF136" s="18" t="e">
        <f>IF($CE136="","",COUNTIF($CC$5:CC136,CC136))</f>
        <v>#VALUE!</v>
      </c>
      <c r="CG136" s="18" t="e">
        <f t="shared" si="24"/>
        <v>#VALUE!</v>
      </c>
      <c r="CH136" s="18" t="s">
        <v>279</v>
      </c>
      <c r="CI136" s="18" t="s">
        <v>141</v>
      </c>
      <c r="CJ136" s="18" t="s">
        <v>142</v>
      </c>
      <c r="CK136" s="18" t="str">
        <f t="shared" si="25"/>
        <v>S,X上横Lu</v>
      </c>
      <c r="CL136" s="18">
        <v>13</v>
      </c>
      <c r="CM136" s="18" t="e">
        <f>IF(COUNTIFS([2]その１２!$CU$10:CU5287,リスト!CK136),"該当","")</f>
        <v>#VALUE!</v>
      </c>
      <c r="CN136" s="18" t="e">
        <f>IF($CM136="","",COUNTIF($CK$5:CK136,CK136))</f>
        <v>#VALUE!</v>
      </c>
      <c r="CO136" s="18" t="e">
        <f t="shared" si="26"/>
        <v>#VALUE!</v>
      </c>
      <c r="DC136" s="21" t="e">
        <f t="shared" si="27"/>
        <v>#VALUE!</v>
      </c>
      <c r="DD136" s="21" t="e">
        <f t="shared" si="28"/>
        <v>#VALUE!</v>
      </c>
    </row>
    <row r="137" spans="28:108" ht="18.75" customHeight="1">
      <c r="AB137" s="18" t="s">
        <v>113</v>
      </c>
      <c r="AC137" s="18" t="s">
        <v>343</v>
      </c>
      <c r="AD137" s="18" t="s">
        <v>296</v>
      </c>
      <c r="AE137" s="18" t="s">
        <v>84</v>
      </c>
      <c r="AF137" s="55" t="str">
        <f t="shared" si="21"/>
        <v>c路面の凹凸側方流動Ⅰ</v>
      </c>
      <c r="AG137" s="56" t="s">
        <v>962</v>
      </c>
      <c r="AV137" s="23" t="s">
        <v>963</v>
      </c>
      <c r="AW137" s="18" t="s">
        <v>964</v>
      </c>
      <c r="BN137" s="18" t="s">
        <v>301</v>
      </c>
      <c r="BO137" s="26" t="s">
        <v>805</v>
      </c>
      <c r="BP137" s="17" t="str">
        <f t="shared" si="22"/>
        <v>習志野市135</v>
      </c>
      <c r="BQ137" s="18" t="s">
        <v>806</v>
      </c>
      <c r="BZ137" s="18" t="s">
        <v>227</v>
      </c>
      <c r="CA137" s="18" t="s">
        <v>103</v>
      </c>
      <c r="CB137" s="18" t="s">
        <v>108</v>
      </c>
      <c r="CC137" s="18" t="str">
        <f t="shared" si="23"/>
        <v>S,C横桁Cr</v>
      </c>
      <c r="CD137" s="18">
        <v>9</v>
      </c>
      <c r="CE137" s="18" t="e">
        <f>IF(COUNTIFS([2]その１１!$CV$10:CV5132,リスト!CC137),"該当","")</f>
        <v>#VALUE!</v>
      </c>
      <c r="CF137" s="18" t="e">
        <f>IF($CE137="","",COUNTIF($CC$5:CC137,CC137))</f>
        <v>#VALUE!</v>
      </c>
      <c r="CG137" s="18" t="e">
        <f t="shared" si="24"/>
        <v>#VALUE!</v>
      </c>
      <c r="CH137" s="18" t="s">
        <v>279</v>
      </c>
      <c r="CI137" s="18" t="s">
        <v>141</v>
      </c>
      <c r="CJ137" s="18" t="s">
        <v>142</v>
      </c>
      <c r="CK137" s="18" t="str">
        <f t="shared" si="25"/>
        <v>S,X上横Lu</v>
      </c>
      <c r="CL137" s="18">
        <v>17</v>
      </c>
      <c r="CM137" s="18" t="e">
        <f>IF(COUNTIFS([2]その１２!$CU$10:CU5288,リスト!CK137),"該当","")</f>
        <v>#VALUE!</v>
      </c>
      <c r="CN137" s="18" t="e">
        <f>IF($CM137="","",COUNTIF($CK$5:CK137,CK137))</f>
        <v>#VALUE!</v>
      </c>
      <c r="CO137" s="18" t="e">
        <f t="shared" si="26"/>
        <v>#VALUE!</v>
      </c>
      <c r="DC137" s="21" t="e">
        <f t="shared" si="27"/>
        <v>#VALUE!</v>
      </c>
      <c r="DD137" s="21" t="e">
        <f t="shared" si="28"/>
        <v>#VALUE!</v>
      </c>
    </row>
    <row r="138" spans="28:108">
      <c r="AB138" s="18" t="s">
        <v>113</v>
      </c>
      <c r="AC138" s="18" t="s">
        <v>343</v>
      </c>
      <c r="AD138" s="18" t="s">
        <v>167</v>
      </c>
      <c r="AE138" s="18" t="s">
        <v>84</v>
      </c>
      <c r="AF138" s="55" t="str">
        <f t="shared" si="21"/>
        <v>c路面の凹凸製作・施工不良Ⅰ</v>
      </c>
      <c r="AG138" s="56" t="s">
        <v>965</v>
      </c>
      <c r="AV138" s="23" t="s">
        <v>966</v>
      </c>
      <c r="AW138" s="18" t="s">
        <v>967</v>
      </c>
      <c r="BN138" s="18" t="s">
        <v>301</v>
      </c>
      <c r="BO138" s="26" t="s">
        <v>968</v>
      </c>
      <c r="BP138" s="17" t="str">
        <f t="shared" si="22"/>
        <v>習志野市204</v>
      </c>
      <c r="BQ138" s="18" t="s">
        <v>969</v>
      </c>
      <c r="BZ138" s="18" t="s">
        <v>227</v>
      </c>
      <c r="CA138" s="18" t="s">
        <v>103</v>
      </c>
      <c r="CB138" s="18" t="s">
        <v>108</v>
      </c>
      <c r="CC138" s="18" t="str">
        <f t="shared" si="23"/>
        <v>S,C横桁Cr</v>
      </c>
      <c r="CD138" s="18">
        <v>10</v>
      </c>
      <c r="CE138" s="18" t="e">
        <f>IF(COUNTIFS([2]その１１!$CV$10:CV5133,リスト!CC138),"該当","")</f>
        <v>#VALUE!</v>
      </c>
      <c r="CF138" s="18" t="e">
        <f>IF($CE138="","",COUNTIF($CC$5:CC138,CC138))</f>
        <v>#VALUE!</v>
      </c>
      <c r="CG138" s="18" t="e">
        <f t="shared" si="24"/>
        <v>#VALUE!</v>
      </c>
      <c r="CH138" s="18" t="s">
        <v>279</v>
      </c>
      <c r="CI138" s="18" t="s">
        <v>141</v>
      </c>
      <c r="CJ138" s="18" t="s">
        <v>142</v>
      </c>
      <c r="CK138" s="18" t="str">
        <f t="shared" si="25"/>
        <v>S,X上横Lu</v>
      </c>
      <c r="CL138" s="18">
        <v>18</v>
      </c>
      <c r="CM138" s="18" t="e">
        <f>IF(COUNTIFS([2]その１２!$CU$10:CU5289,リスト!CK138),"該当","")</f>
        <v>#VALUE!</v>
      </c>
      <c r="CN138" s="18" t="e">
        <f>IF($CM138="","",COUNTIF($CK$5:CK138,CK138))</f>
        <v>#VALUE!</v>
      </c>
      <c r="CO138" s="18" t="e">
        <f t="shared" si="26"/>
        <v>#VALUE!</v>
      </c>
      <c r="DC138" s="21" t="e">
        <f t="shared" si="27"/>
        <v>#VALUE!</v>
      </c>
      <c r="DD138" s="21" t="e">
        <f t="shared" si="28"/>
        <v>#VALUE!</v>
      </c>
    </row>
    <row r="139" spans="28:108" ht="18.75" customHeight="1">
      <c r="AB139" s="18" t="s">
        <v>113</v>
      </c>
      <c r="AC139" s="18" t="s">
        <v>343</v>
      </c>
      <c r="AD139" s="18" t="s">
        <v>86</v>
      </c>
      <c r="AE139" s="18" t="s">
        <v>118</v>
      </c>
      <c r="AF139" s="55" t="str">
        <f t="shared" si="21"/>
        <v>c路面の凹凸品質の経年劣化Ⅱ</v>
      </c>
      <c r="AG139" s="56" t="s">
        <v>970</v>
      </c>
      <c r="AV139" s="23" t="s">
        <v>302</v>
      </c>
      <c r="AW139" s="18" t="s">
        <v>303</v>
      </c>
      <c r="BN139" s="18" t="s">
        <v>313</v>
      </c>
      <c r="BO139" s="26" t="s">
        <v>336</v>
      </c>
      <c r="BP139" s="17" t="str">
        <f t="shared" si="22"/>
        <v>千葉市14</v>
      </c>
      <c r="BQ139" s="18" t="s">
        <v>758</v>
      </c>
      <c r="BZ139" s="18" t="s">
        <v>227</v>
      </c>
      <c r="CA139" s="18" t="s">
        <v>103</v>
      </c>
      <c r="CB139" s="18" t="s">
        <v>108</v>
      </c>
      <c r="CC139" s="18" t="str">
        <f t="shared" si="23"/>
        <v>S,C横桁Cr</v>
      </c>
      <c r="CD139" s="18">
        <v>11</v>
      </c>
      <c r="CE139" s="18" t="e">
        <f>IF(COUNTIFS([2]その１１!$CV$10:CV5134,リスト!CC139),"該当","")</f>
        <v>#VALUE!</v>
      </c>
      <c r="CF139" s="18" t="e">
        <f>IF($CE139="","",COUNTIF($CC$5:CC139,CC139))</f>
        <v>#VALUE!</v>
      </c>
      <c r="CG139" s="18" t="e">
        <f t="shared" si="24"/>
        <v>#VALUE!</v>
      </c>
      <c r="CH139" s="18" t="s">
        <v>279</v>
      </c>
      <c r="CI139" s="18" t="s">
        <v>141</v>
      </c>
      <c r="CJ139" s="18" t="s">
        <v>142</v>
      </c>
      <c r="CK139" s="18" t="str">
        <f t="shared" si="25"/>
        <v>S,X上横Lu</v>
      </c>
      <c r="CL139" s="18">
        <v>20</v>
      </c>
      <c r="CM139" s="18" t="e">
        <f>IF(COUNTIFS([2]その１２!$CU$10:CU5290,リスト!CK139),"該当","")</f>
        <v>#VALUE!</v>
      </c>
      <c r="CN139" s="18" t="e">
        <f>IF($CM139="","",COUNTIF($CK$5:CK139,CK139))</f>
        <v>#VALUE!</v>
      </c>
      <c r="CO139" s="18" t="e">
        <f t="shared" si="26"/>
        <v>#VALUE!</v>
      </c>
      <c r="DC139" s="21" t="e">
        <f t="shared" si="27"/>
        <v>#VALUE!</v>
      </c>
      <c r="DD139" s="21" t="e">
        <f t="shared" si="28"/>
        <v>#VALUE!</v>
      </c>
    </row>
    <row r="140" spans="28:108">
      <c r="AB140" s="18" t="s">
        <v>113</v>
      </c>
      <c r="AC140" s="18" t="s">
        <v>343</v>
      </c>
      <c r="AD140" s="18" t="s">
        <v>247</v>
      </c>
      <c r="AE140" s="18" t="s">
        <v>118</v>
      </c>
      <c r="AF140" s="55" t="str">
        <f t="shared" si="21"/>
        <v>c路面の凹凸外力Ⅱ</v>
      </c>
      <c r="AG140" s="56" t="s">
        <v>971</v>
      </c>
      <c r="AV140" s="23" t="s">
        <v>972</v>
      </c>
      <c r="AW140" s="18" t="s">
        <v>973</v>
      </c>
      <c r="BN140" s="18" t="s">
        <v>313</v>
      </c>
      <c r="BO140" s="26" t="s">
        <v>95</v>
      </c>
      <c r="BP140" s="17" t="str">
        <f t="shared" si="22"/>
        <v>千葉市16</v>
      </c>
      <c r="BQ140" s="18" t="s">
        <v>96</v>
      </c>
      <c r="BZ140" s="18" t="s">
        <v>227</v>
      </c>
      <c r="CA140" s="18" t="s">
        <v>103</v>
      </c>
      <c r="CB140" s="18" t="s">
        <v>108</v>
      </c>
      <c r="CC140" s="18" t="str">
        <f t="shared" si="23"/>
        <v>S,C横桁Cr</v>
      </c>
      <c r="CD140" s="18">
        <v>12</v>
      </c>
      <c r="CE140" s="18" t="e">
        <f>IF(COUNTIFS([2]その１１!$CV$10:CV5135,リスト!CC140),"該当","")</f>
        <v>#VALUE!</v>
      </c>
      <c r="CF140" s="18" t="e">
        <f>IF($CE140="","",COUNTIF($CC$5:CC140,CC140))</f>
        <v>#VALUE!</v>
      </c>
      <c r="CG140" s="18" t="e">
        <f t="shared" si="24"/>
        <v>#VALUE!</v>
      </c>
      <c r="CH140" s="18" t="s">
        <v>279</v>
      </c>
      <c r="CI140" s="18" t="s">
        <v>141</v>
      </c>
      <c r="CJ140" s="18" t="s">
        <v>142</v>
      </c>
      <c r="CK140" s="18" t="str">
        <f t="shared" si="25"/>
        <v>S,X上横Lu</v>
      </c>
      <c r="CL140" s="18">
        <v>21</v>
      </c>
      <c r="CM140" s="18" t="e">
        <f>IF(COUNTIFS([2]その１２!$CU$10:CU5291,リスト!CK140),"該当","")</f>
        <v>#VALUE!</v>
      </c>
      <c r="CN140" s="18" t="e">
        <f>IF($CM140="","",COUNTIF($CK$5:CK140,CK140))</f>
        <v>#VALUE!</v>
      </c>
      <c r="CO140" s="18" t="e">
        <f t="shared" si="26"/>
        <v>#VALUE!</v>
      </c>
      <c r="DC140" s="21" t="e">
        <f t="shared" si="27"/>
        <v>#VALUE!</v>
      </c>
      <c r="DD140" s="21" t="e">
        <f t="shared" si="28"/>
        <v>#VALUE!</v>
      </c>
    </row>
    <row r="141" spans="28:108" ht="18.75" customHeight="1">
      <c r="AB141" s="18" t="s">
        <v>113</v>
      </c>
      <c r="AC141" s="18" t="s">
        <v>343</v>
      </c>
      <c r="AD141" s="18" t="s">
        <v>296</v>
      </c>
      <c r="AE141" s="18" t="s">
        <v>118</v>
      </c>
      <c r="AF141" s="55" t="str">
        <f t="shared" si="21"/>
        <v>c路面の凹凸側方流動Ⅱ</v>
      </c>
      <c r="AG141" s="56" t="s">
        <v>974</v>
      </c>
      <c r="AV141" s="23" t="s">
        <v>975</v>
      </c>
      <c r="AW141" s="18" t="s">
        <v>976</v>
      </c>
      <c r="BN141" s="18" t="s">
        <v>313</v>
      </c>
      <c r="BO141" s="26" t="s">
        <v>535</v>
      </c>
      <c r="BP141" s="17" t="str">
        <f t="shared" si="22"/>
        <v>千葉市51</v>
      </c>
      <c r="BQ141" s="18" t="s">
        <v>977</v>
      </c>
      <c r="BZ141" s="18" t="s">
        <v>227</v>
      </c>
      <c r="CA141" s="18" t="s">
        <v>103</v>
      </c>
      <c r="CB141" s="18" t="s">
        <v>108</v>
      </c>
      <c r="CC141" s="18" t="str">
        <f t="shared" si="23"/>
        <v>S,C横桁Cr</v>
      </c>
      <c r="CD141" s="18">
        <v>13</v>
      </c>
      <c r="CE141" s="18" t="e">
        <f>IF(COUNTIFS([2]その１１!$CV$10:CV5136,リスト!CC141),"該当","")</f>
        <v>#VALUE!</v>
      </c>
      <c r="CF141" s="18" t="e">
        <f>IF($CE141="","",COUNTIF($CC$5:CC141,CC141))</f>
        <v>#VALUE!</v>
      </c>
      <c r="CG141" s="18" t="e">
        <f t="shared" si="24"/>
        <v>#VALUE!</v>
      </c>
      <c r="CH141" s="18" t="s">
        <v>279</v>
      </c>
      <c r="CI141" s="18" t="s">
        <v>141</v>
      </c>
      <c r="CJ141" s="18" t="s">
        <v>142</v>
      </c>
      <c r="CK141" s="18" t="str">
        <f t="shared" si="25"/>
        <v>S,X上横Lu</v>
      </c>
      <c r="CL141" s="18">
        <v>22</v>
      </c>
      <c r="CM141" s="18" t="e">
        <f>IF(COUNTIFS([2]その１２!$CU$10:CU5292,リスト!CK141),"該当","")</f>
        <v>#VALUE!</v>
      </c>
      <c r="CN141" s="18" t="e">
        <f>IF($CM141="","",COUNTIF($CK$5:CK141,CK141))</f>
        <v>#VALUE!</v>
      </c>
      <c r="CO141" s="18" t="e">
        <f t="shared" si="26"/>
        <v>#VALUE!</v>
      </c>
      <c r="DC141" s="21" t="e">
        <f t="shared" si="27"/>
        <v>#VALUE!</v>
      </c>
      <c r="DD141" s="21" t="e">
        <f t="shared" si="28"/>
        <v>#VALUE!</v>
      </c>
    </row>
    <row r="142" spans="28:108">
      <c r="AB142" s="18" t="s">
        <v>113</v>
      </c>
      <c r="AC142" s="18" t="s">
        <v>343</v>
      </c>
      <c r="AD142" s="18" t="s">
        <v>167</v>
      </c>
      <c r="AE142" s="18" t="s">
        <v>118</v>
      </c>
      <c r="AF142" s="55" t="str">
        <f t="shared" si="21"/>
        <v>c路面の凹凸製作・施工不良Ⅱ</v>
      </c>
      <c r="AG142" s="56" t="s">
        <v>978</v>
      </c>
      <c r="AV142" s="23" t="s">
        <v>979</v>
      </c>
      <c r="AW142" s="18" t="s">
        <v>980</v>
      </c>
      <c r="BN142" s="18" t="s">
        <v>313</v>
      </c>
      <c r="BO142" s="26" t="s">
        <v>915</v>
      </c>
      <c r="BP142" s="17" t="str">
        <f t="shared" si="22"/>
        <v>千葉市126</v>
      </c>
      <c r="BQ142" s="18" t="s">
        <v>981</v>
      </c>
      <c r="BZ142" s="18" t="s">
        <v>227</v>
      </c>
      <c r="CA142" s="18" t="s">
        <v>103</v>
      </c>
      <c r="CB142" s="18" t="s">
        <v>108</v>
      </c>
      <c r="CC142" s="18" t="str">
        <f t="shared" si="23"/>
        <v>S,C横桁Cr</v>
      </c>
      <c r="CD142" s="18">
        <v>17</v>
      </c>
      <c r="CE142" s="18" t="e">
        <f>IF(COUNTIFS([2]その１１!$CV$10:CV5137,リスト!CC142),"該当","")</f>
        <v>#VALUE!</v>
      </c>
      <c r="CF142" s="18" t="e">
        <f>IF($CE142="","",COUNTIF($CC$5:CC142,CC142))</f>
        <v>#VALUE!</v>
      </c>
      <c r="CG142" s="18" t="e">
        <f t="shared" si="24"/>
        <v>#VALUE!</v>
      </c>
      <c r="CH142" s="18" t="s">
        <v>279</v>
      </c>
      <c r="CI142" s="18" t="s">
        <v>141</v>
      </c>
      <c r="CJ142" s="18" t="s">
        <v>142</v>
      </c>
      <c r="CK142" s="18" t="str">
        <f t="shared" si="25"/>
        <v>S,X上横Lu</v>
      </c>
      <c r="CL142" s="18">
        <v>23</v>
      </c>
      <c r="CM142" s="18" t="e">
        <f>IF(COUNTIFS([2]その１２!$CU$10:CU5293,リスト!CK142),"該当","")</f>
        <v>#VALUE!</v>
      </c>
      <c r="CN142" s="18" t="e">
        <f>IF($CM142="","",COUNTIF($CK$5:CK142,CK142))</f>
        <v>#VALUE!</v>
      </c>
      <c r="CO142" s="18" t="e">
        <f t="shared" si="26"/>
        <v>#VALUE!</v>
      </c>
      <c r="DC142" s="21" t="e">
        <f t="shared" si="27"/>
        <v>#VALUE!</v>
      </c>
      <c r="DD142" s="21" t="e">
        <f t="shared" si="28"/>
        <v>#VALUE!</v>
      </c>
    </row>
    <row r="143" spans="28:108" ht="18.75" customHeight="1">
      <c r="AB143" s="18" t="s">
        <v>94</v>
      </c>
      <c r="AC143" s="18" t="s">
        <v>343</v>
      </c>
      <c r="AD143" s="18" t="s">
        <v>86</v>
      </c>
      <c r="AE143" s="18" t="s">
        <v>84</v>
      </c>
      <c r="AF143" s="55" t="str">
        <f t="shared" si="21"/>
        <v>e路面の凹凸品質の経年劣化Ⅰ</v>
      </c>
      <c r="AG143" s="56" t="s">
        <v>982</v>
      </c>
      <c r="AV143" s="23" t="s">
        <v>983</v>
      </c>
      <c r="AW143" s="18" t="s">
        <v>984</v>
      </c>
      <c r="BN143" s="18" t="s">
        <v>313</v>
      </c>
      <c r="BO143" s="26" t="s">
        <v>921</v>
      </c>
      <c r="BP143" s="17" t="str">
        <f t="shared" si="22"/>
        <v>千葉市128</v>
      </c>
      <c r="BQ143" s="18" t="s">
        <v>985</v>
      </c>
      <c r="BZ143" s="18" t="s">
        <v>227</v>
      </c>
      <c r="CA143" s="18" t="s">
        <v>103</v>
      </c>
      <c r="CB143" s="18" t="s">
        <v>108</v>
      </c>
      <c r="CC143" s="18" t="str">
        <f t="shared" si="23"/>
        <v>S,C横桁Cr</v>
      </c>
      <c r="CD143" s="18">
        <v>18</v>
      </c>
      <c r="CE143" s="18" t="e">
        <f>IF(COUNTIFS([2]その１１!$CV$10:CV5138,リスト!CC143),"該当","")</f>
        <v>#VALUE!</v>
      </c>
      <c r="CF143" s="18" t="e">
        <f>IF($CE143="","",COUNTIF($CC$5:CC143,CC143))</f>
        <v>#VALUE!</v>
      </c>
      <c r="CG143" s="18" t="e">
        <f t="shared" si="24"/>
        <v>#VALUE!</v>
      </c>
      <c r="CH143" s="18" t="s">
        <v>76</v>
      </c>
      <c r="CI143" s="18" t="s">
        <v>115</v>
      </c>
      <c r="CJ143" s="18" t="s">
        <v>116</v>
      </c>
      <c r="CK143" s="18" t="str">
        <f t="shared" si="25"/>
        <v>S下横Ll</v>
      </c>
      <c r="CL143" s="18">
        <v>1</v>
      </c>
      <c r="CM143" s="18" t="e">
        <f>IF(COUNTIFS([2]その１２!$CU$10:CU5294,リスト!CK143),"該当","")</f>
        <v>#VALUE!</v>
      </c>
      <c r="CN143" s="18" t="e">
        <f>IF($CM143="","",COUNTIF($CK$5:CK143,CK143))</f>
        <v>#VALUE!</v>
      </c>
      <c r="CO143" s="18" t="e">
        <f t="shared" si="26"/>
        <v>#VALUE!</v>
      </c>
      <c r="DC143" s="21" t="e">
        <f t="shared" si="27"/>
        <v>#VALUE!</v>
      </c>
      <c r="DD143" s="21" t="e">
        <f t="shared" si="28"/>
        <v>#VALUE!</v>
      </c>
    </row>
    <row r="144" spans="28:108">
      <c r="AB144" s="18" t="s">
        <v>94</v>
      </c>
      <c r="AC144" s="18" t="s">
        <v>343</v>
      </c>
      <c r="AD144" s="18" t="s">
        <v>247</v>
      </c>
      <c r="AE144" s="18" t="s">
        <v>84</v>
      </c>
      <c r="AF144" s="55" t="str">
        <f t="shared" si="21"/>
        <v>e路面の凹凸外力Ⅰ</v>
      </c>
      <c r="AG144" s="56" t="s">
        <v>986</v>
      </c>
      <c r="AV144" s="23" t="s">
        <v>987</v>
      </c>
      <c r="AW144" s="18" t="s">
        <v>988</v>
      </c>
      <c r="BN144" s="18" t="s">
        <v>313</v>
      </c>
      <c r="BO144" s="26" t="s">
        <v>775</v>
      </c>
      <c r="BP144" s="17" t="str">
        <f t="shared" si="22"/>
        <v>千葉市357</v>
      </c>
      <c r="BQ144" s="18" t="s">
        <v>776</v>
      </c>
      <c r="BZ144" s="18" t="s">
        <v>227</v>
      </c>
      <c r="CA144" s="18" t="s">
        <v>103</v>
      </c>
      <c r="CB144" s="18" t="s">
        <v>108</v>
      </c>
      <c r="CC144" s="18" t="str">
        <f t="shared" si="23"/>
        <v>S,C横桁Cr</v>
      </c>
      <c r="CD144" s="18">
        <v>19</v>
      </c>
      <c r="CE144" s="18" t="e">
        <f>IF(COUNTIFS([2]その１１!$CV$10:CV5139,リスト!CC144),"該当","")</f>
        <v>#VALUE!</v>
      </c>
      <c r="CF144" s="18" t="e">
        <f>IF($CE144="","",COUNTIF($CC$5:CC144,CC144))</f>
        <v>#VALUE!</v>
      </c>
      <c r="CG144" s="18" t="e">
        <f t="shared" si="24"/>
        <v>#VALUE!</v>
      </c>
      <c r="CH144" s="18" t="s">
        <v>76</v>
      </c>
      <c r="CI144" s="18" t="s">
        <v>115</v>
      </c>
      <c r="CJ144" s="18" t="s">
        <v>116</v>
      </c>
      <c r="CK144" s="18" t="str">
        <f t="shared" si="25"/>
        <v>S下横Ll</v>
      </c>
      <c r="CL144" s="18">
        <v>2</v>
      </c>
      <c r="CM144" s="18" t="e">
        <f>IF(COUNTIFS([2]その１２!$CU$10:CU5295,リスト!CK144),"該当","")</f>
        <v>#VALUE!</v>
      </c>
      <c r="CN144" s="18" t="e">
        <f>IF($CM144="","",COUNTIF($CK$5:CK144,CK144))</f>
        <v>#VALUE!</v>
      </c>
      <c r="CO144" s="18" t="e">
        <f t="shared" si="26"/>
        <v>#VALUE!</v>
      </c>
      <c r="DC144" s="21" t="e">
        <f t="shared" si="27"/>
        <v>#VALUE!</v>
      </c>
      <c r="DD144" s="21" t="e">
        <f t="shared" si="28"/>
        <v>#VALUE!</v>
      </c>
    </row>
    <row r="145" spans="28:108" ht="18.75" customHeight="1">
      <c r="AB145" s="18" t="s">
        <v>94</v>
      </c>
      <c r="AC145" s="18" t="s">
        <v>343</v>
      </c>
      <c r="AD145" s="18" t="s">
        <v>296</v>
      </c>
      <c r="AE145" s="18" t="s">
        <v>84</v>
      </c>
      <c r="AF145" s="55" t="str">
        <f t="shared" si="21"/>
        <v>e路面の凹凸側方流動Ⅰ</v>
      </c>
      <c r="AG145" s="56" t="s">
        <v>989</v>
      </c>
      <c r="AV145" s="23" t="s">
        <v>990</v>
      </c>
      <c r="AW145" s="18" t="s">
        <v>991</v>
      </c>
      <c r="BN145" s="18" t="s">
        <v>313</v>
      </c>
      <c r="BO145" s="26" t="s">
        <v>170</v>
      </c>
      <c r="BP145" s="17" t="str">
        <f t="shared" si="22"/>
        <v>千葉市4</v>
      </c>
      <c r="BQ145" s="18" t="s">
        <v>171</v>
      </c>
      <c r="BZ145" s="18" t="s">
        <v>227</v>
      </c>
      <c r="CA145" s="18" t="s">
        <v>103</v>
      </c>
      <c r="CB145" s="18" t="s">
        <v>108</v>
      </c>
      <c r="CC145" s="18" t="str">
        <f t="shared" si="23"/>
        <v>S,C横桁Cr</v>
      </c>
      <c r="CD145" s="18">
        <v>20</v>
      </c>
      <c r="CE145" s="18" t="e">
        <f>IF(COUNTIFS([2]その１１!$CV$10:CV5140,リスト!CC145),"該当","")</f>
        <v>#VALUE!</v>
      </c>
      <c r="CF145" s="18" t="e">
        <f>IF($CE145="","",COUNTIF($CC$5:CC145,CC145))</f>
        <v>#VALUE!</v>
      </c>
      <c r="CG145" s="18" t="e">
        <f t="shared" si="24"/>
        <v>#VALUE!</v>
      </c>
      <c r="CH145" s="18" t="s">
        <v>76</v>
      </c>
      <c r="CI145" s="18" t="s">
        <v>115</v>
      </c>
      <c r="CJ145" s="18" t="s">
        <v>116</v>
      </c>
      <c r="CK145" s="18" t="str">
        <f t="shared" si="25"/>
        <v>S下横Ll</v>
      </c>
      <c r="CL145" s="18">
        <v>3</v>
      </c>
      <c r="CM145" s="18" t="e">
        <f>IF(COUNTIFS([2]その１２!$CU$10:CU5296,リスト!CK145),"該当","")</f>
        <v>#VALUE!</v>
      </c>
      <c r="CN145" s="18" t="e">
        <f>IF($CM145="","",COUNTIF($CK$5:CK145,CK145))</f>
        <v>#VALUE!</v>
      </c>
      <c r="CO145" s="18" t="e">
        <f t="shared" si="26"/>
        <v>#VALUE!</v>
      </c>
      <c r="DC145" s="21" t="e">
        <f t="shared" si="27"/>
        <v>#VALUE!</v>
      </c>
      <c r="DD145" s="21" t="e">
        <f t="shared" si="28"/>
        <v>#VALUE!</v>
      </c>
    </row>
    <row r="146" spans="28:108">
      <c r="AB146" s="18" t="s">
        <v>94</v>
      </c>
      <c r="AC146" s="18" t="s">
        <v>343</v>
      </c>
      <c r="AD146" s="18" t="s">
        <v>167</v>
      </c>
      <c r="AE146" s="18" t="s">
        <v>84</v>
      </c>
      <c r="AF146" s="55" t="str">
        <f t="shared" si="21"/>
        <v>e路面の凹凸製作・施工不良Ⅰ</v>
      </c>
      <c r="AG146" s="56" t="s">
        <v>992</v>
      </c>
      <c r="AV146" s="23" t="s">
        <v>993</v>
      </c>
      <c r="AW146" s="18" t="s">
        <v>994</v>
      </c>
      <c r="BN146" s="18" t="s">
        <v>313</v>
      </c>
      <c r="BO146" s="26" t="s">
        <v>336</v>
      </c>
      <c r="BP146" s="17" t="str">
        <f t="shared" si="22"/>
        <v>千葉市14</v>
      </c>
      <c r="BQ146" s="18" t="s">
        <v>337</v>
      </c>
      <c r="BZ146" s="18" t="s">
        <v>227</v>
      </c>
      <c r="CA146" s="18" t="s">
        <v>103</v>
      </c>
      <c r="CB146" s="18" t="s">
        <v>108</v>
      </c>
      <c r="CC146" s="18" t="str">
        <f t="shared" si="23"/>
        <v>S,C横桁Cr</v>
      </c>
      <c r="CD146" s="18">
        <v>21</v>
      </c>
      <c r="CE146" s="18" t="e">
        <f>IF(COUNTIFS([2]その１１!$CV$10:CV5141,リスト!CC146),"該当","")</f>
        <v>#VALUE!</v>
      </c>
      <c r="CF146" s="18" t="e">
        <f>IF($CE146="","",COUNTIF($CC$5:CC146,CC146))</f>
        <v>#VALUE!</v>
      </c>
      <c r="CG146" s="18" t="e">
        <f t="shared" si="24"/>
        <v>#VALUE!</v>
      </c>
      <c r="CH146" s="18" t="s">
        <v>76</v>
      </c>
      <c r="CI146" s="18" t="s">
        <v>115</v>
      </c>
      <c r="CJ146" s="18" t="s">
        <v>116</v>
      </c>
      <c r="CK146" s="18" t="str">
        <f t="shared" si="25"/>
        <v>S下横Ll</v>
      </c>
      <c r="CL146" s="18">
        <v>4</v>
      </c>
      <c r="CM146" s="18" t="e">
        <f>IF(COUNTIFS([2]その１２!$CU$10:CU5297,リスト!CK146),"該当","")</f>
        <v>#VALUE!</v>
      </c>
      <c r="CN146" s="18" t="e">
        <f>IF($CM146="","",COUNTIF($CK$5:CK146,CK146))</f>
        <v>#VALUE!</v>
      </c>
      <c r="CO146" s="18" t="e">
        <f t="shared" si="26"/>
        <v>#VALUE!</v>
      </c>
      <c r="DC146" s="21" t="e">
        <f t="shared" si="27"/>
        <v>#VALUE!</v>
      </c>
      <c r="DD146" s="21" t="e">
        <f t="shared" si="28"/>
        <v>#VALUE!</v>
      </c>
    </row>
    <row r="147" spans="28:108" ht="18.75" customHeight="1">
      <c r="AB147" s="18" t="s">
        <v>94</v>
      </c>
      <c r="AC147" s="18" t="s">
        <v>343</v>
      </c>
      <c r="AD147" s="18" t="s">
        <v>86</v>
      </c>
      <c r="AE147" s="18" t="s">
        <v>118</v>
      </c>
      <c r="AF147" s="55" t="str">
        <f t="shared" si="21"/>
        <v>e路面の凹凸品質の経年劣化Ⅱ</v>
      </c>
      <c r="AG147" s="56" t="s">
        <v>995</v>
      </c>
      <c r="AV147" s="23" t="s">
        <v>996</v>
      </c>
      <c r="AW147" s="18" t="s">
        <v>997</v>
      </c>
      <c r="BN147" s="18" t="s">
        <v>313</v>
      </c>
      <c r="BO147" s="26" t="s">
        <v>401</v>
      </c>
      <c r="BP147" s="17" t="str">
        <f t="shared" si="22"/>
        <v>千葉市20</v>
      </c>
      <c r="BQ147" s="18" t="s">
        <v>402</v>
      </c>
      <c r="BZ147" s="18" t="s">
        <v>227</v>
      </c>
      <c r="CA147" s="18" t="s">
        <v>103</v>
      </c>
      <c r="CB147" s="18" t="s">
        <v>108</v>
      </c>
      <c r="CC147" s="18" t="str">
        <f t="shared" si="23"/>
        <v>S,C横桁Cr</v>
      </c>
      <c r="CD147" s="18">
        <v>22</v>
      </c>
      <c r="CE147" s="18" t="e">
        <f>IF(COUNTIFS([2]その１１!$CV$10:CV5142,リスト!CC147),"該当","")</f>
        <v>#VALUE!</v>
      </c>
      <c r="CF147" s="18" t="e">
        <f>IF($CE147="","",COUNTIF($CC$5:CC147,CC147))</f>
        <v>#VALUE!</v>
      </c>
      <c r="CG147" s="18" t="e">
        <f t="shared" si="24"/>
        <v>#VALUE!</v>
      </c>
      <c r="CH147" s="18" t="s">
        <v>76</v>
      </c>
      <c r="CI147" s="18" t="s">
        <v>115</v>
      </c>
      <c r="CJ147" s="18" t="s">
        <v>116</v>
      </c>
      <c r="CK147" s="18" t="str">
        <f t="shared" si="25"/>
        <v>S下横Ll</v>
      </c>
      <c r="CL147" s="18">
        <v>5</v>
      </c>
      <c r="CM147" s="18" t="e">
        <f>IF(COUNTIFS([2]その１２!$CU$10:CU5298,リスト!CK147),"該当","")</f>
        <v>#VALUE!</v>
      </c>
      <c r="CN147" s="18" t="e">
        <f>IF($CM147="","",COUNTIF($CK$5:CK147,CK147))</f>
        <v>#VALUE!</v>
      </c>
      <c r="CO147" s="18" t="e">
        <f t="shared" si="26"/>
        <v>#VALUE!</v>
      </c>
      <c r="DC147" s="21" t="e">
        <f t="shared" si="27"/>
        <v>#VALUE!</v>
      </c>
      <c r="DD147" s="21" t="e">
        <f t="shared" si="28"/>
        <v>#VALUE!</v>
      </c>
    </row>
    <row r="148" spans="28:108">
      <c r="AB148" s="18" t="s">
        <v>94</v>
      </c>
      <c r="AC148" s="18" t="s">
        <v>343</v>
      </c>
      <c r="AD148" s="18" t="s">
        <v>247</v>
      </c>
      <c r="AE148" s="18" t="s">
        <v>118</v>
      </c>
      <c r="AF148" s="55" t="str">
        <f t="shared" si="21"/>
        <v>e路面の凹凸外力Ⅱ</v>
      </c>
      <c r="AG148" s="56" t="s">
        <v>998</v>
      </c>
      <c r="AV148" s="23" t="s">
        <v>999</v>
      </c>
      <c r="AW148" s="18" t="s">
        <v>1000</v>
      </c>
      <c r="BN148" s="18" t="s">
        <v>313</v>
      </c>
      <c r="BO148" s="26" t="s">
        <v>424</v>
      </c>
      <c r="BP148" s="17" t="str">
        <f t="shared" si="22"/>
        <v>千葉市22</v>
      </c>
      <c r="BQ148" s="18" t="s">
        <v>425</v>
      </c>
      <c r="BZ148" s="18" t="s">
        <v>227</v>
      </c>
      <c r="CA148" s="18" t="s">
        <v>103</v>
      </c>
      <c r="CB148" s="18" t="s">
        <v>108</v>
      </c>
      <c r="CC148" s="18" t="str">
        <f t="shared" si="23"/>
        <v>S,C横桁Cr</v>
      </c>
      <c r="CD148" s="18">
        <v>23</v>
      </c>
      <c r="CE148" s="18" t="e">
        <f>IF(COUNTIFS([2]その１１!$CV$10:CV5143,リスト!CC148),"該当","")</f>
        <v>#VALUE!</v>
      </c>
      <c r="CF148" s="18" t="e">
        <f>IF($CE148="","",COUNTIF($CC$5:CC148,CC148))</f>
        <v>#VALUE!</v>
      </c>
      <c r="CG148" s="18" t="e">
        <f t="shared" si="24"/>
        <v>#VALUE!</v>
      </c>
      <c r="CH148" s="18" t="s">
        <v>76</v>
      </c>
      <c r="CI148" s="18" t="s">
        <v>115</v>
      </c>
      <c r="CJ148" s="18" t="s">
        <v>116</v>
      </c>
      <c r="CK148" s="18" t="str">
        <f t="shared" si="25"/>
        <v>S下横Ll</v>
      </c>
      <c r="CL148" s="18">
        <v>10</v>
      </c>
      <c r="CM148" s="18" t="e">
        <f>IF(COUNTIFS([2]その１２!$CU$10:CU5299,リスト!CK148),"該当","")</f>
        <v>#VALUE!</v>
      </c>
      <c r="CN148" s="18" t="e">
        <f>IF($CM148="","",COUNTIF($CK$5:CK148,CK148))</f>
        <v>#VALUE!</v>
      </c>
      <c r="CO148" s="18" t="e">
        <f t="shared" si="26"/>
        <v>#VALUE!</v>
      </c>
      <c r="DC148" s="21" t="e">
        <f t="shared" si="27"/>
        <v>#VALUE!</v>
      </c>
      <c r="DD148" s="21" t="e">
        <f t="shared" si="28"/>
        <v>#VALUE!</v>
      </c>
    </row>
    <row r="149" spans="28:108" ht="18.75" customHeight="1">
      <c r="AB149" s="18" t="s">
        <v>94</v>
      </c>
      <c r="AC149" s="18" t="s">
        <v>343</v>
      </c>
      <c r="AD149" s="18" t="s">
        <v>296</v>
      </c>
      <c r="AE149" s="18" t="s">
        <v>118</v>
      </c>
      <c r="AF149" s="55" t="str">
        <f t="shared" si="21"/>
        <v>e路面の凹凸側方流動Ⅱ</v>
      </c>
      <c r="AG149" s="56" t="s">
        <v>1001</v>
      </c>
      <c r="AV149" s="23" t="s">
        <v>1002</v>
      </c>
      <c r="AW149" s="18" t="s">
        <v>1003</v>
      </c>
      <c r="BN149" s="18" t="s">
        <v>313</v>
      </c>
      <c r="BO149" s="26" t="s">
        <v>446</v>
      </c>
      <c r="BP149" s="17" t="str">
        <f t="shared" si="22"/>
        <v>千葉市24</v>
      </c>
      <c r="BQ149" s="18" t="s">
        <v>447</v>
      </c>
      <c r="BZ149" s="18" t="s">
        <v>279</v>
      </c>
      <c r="CA149" s="18" t="s">
        <v>103</v>
      </c>
      <c r="CB149" s="18" t="s">
        <v>108</v>
      </c>
      <c r="CC149" s="18" t="str">
        <f t="shared" si="23"/>
        <v>S,X横桁Cr</v>
      </c>
      <c r="CD149" s="18">
        <v>1</v>
      </c>
      <c r="CE149" s="18" t="e">
        <f>IF(COUNTIFS([2]その１１!$CV$10:CV5144,リスト!CC149),"該当","")</f>
        <v>#VALUE!</v>
      </c>
      <c r="CF149" s="18" t="e">
        <f>IF($CE149="","",COUNTIF($CC$5:CC149,CC149))</f>
        <v>#VALUE!</v>
      </c>
      <c r="CG149" s="18" t="e">
        <f t="shared" si="24"/>
        <v>#VALUE!</v>
      </c>
      <c r="CH149" s="18" t="s">
        <v>76</v>
      </c>
      <c r="CI149" s="18" t="s">
        <v>115</v>
      </c>
      <c r="CJ149" s="18" t="s">
        <v>116</v>
      </c>
      <c r="CK149" s="18" t="str">
        <f t="shared" si="25"/>
        <v>S下横Ll</v>
      </c>
      <c r="CL149" s="18">
        <v>13</v>
      </c>
      <c r="CM149" s="18" t="e">
        <f>IF(COUNTIFS([2]その１２!$CU$10:CU5300,リスト!CK149),"該当","")</f>
        <v>#VALUE!</v>
      </c>
      <c r="CN149" s="18" t="e">
        <f>IF($CM149="","",COUNTIF($CK$5:CK149,CK149))</f>
        <v>#VALUE!</v>
      </c>
      <c r="CO149" s="18" t="e">
        <f t="shared" si="26"/>
        <v>#VALUE!</v>
      </c>
      <c r="DC149" s="21" t="e">
        <f t="shared" si="27"/>
        <v>#VALUE!</v>
      </c>
      <c r="DD149" s="21" t="e">
        <f t="shared" si="28"/>
        <v>#VALUE!</v>
      </c>
    </row>
    <row r="150" spans="28:108">
      <c r="AB150" s="18" t="s">
        <v>94</v>
      </c>
      <c r="AC150" s="18" t="s">
        <v>343</v>
      </c>
      <c r="AD150" s="18" t="s">
        <v>167</v>
      </c>
      <c r="AE150" s="18" t="s">
        <v>118</v>
      </c>
      <c r="AF150" s="55" t="str">
        <f t="shared" si="21"/>
        <v>e路面の凹凸製作・施工不良Ⅱ</v>
      </c>
      <c r="AG150" s="56" t="s">
        <v>1004</v>
      </c>
      <c r="AV150" s="23" t="s">
        <v>1005</v>
      </c>
      <c r="AW150" s="18" t="s">
        <v>1006</v>
      </c>
      <c r="BN150" s="18" t="s">
        <v>313</v>
      </c>
      <c r="BO150" s="26" t="s">
        <v>599</v>
      </c>
      <c r="BP150" s="17" t="str">
        <f t="shared" si="22"/>
        <v>千葉市40</v>
      </c>
      <c r="BQ150" s="18" t="s">
        <v>600</v>
      </c>
      <c r="BZ150" s="18" t="s">
        <v>279</v>
      </c>
      <c r="CA150" s="18" t="s">
        <v>103</v>
      </c>
      <c r="CB150" s="18" t="s">
        <v>108</v>
      </c>
      <c r="CC150" s="18" t="str">
        <f t="shared" si="23"/>
        <v>S,X横桁Cr</v>
      </c>
      <c r="CD150" s="18">
        <v>2</v>
      </c>
      <c r="CE150" s="18" t="e">
        <f>IF(COUNTIFS([2]その１１!$CV$10:CV5145,リスト!CC150),"該当","")</f>
        <v>#VALUE!</v>
      </c>
      <c r="CF150" s="18" t="e">
        <f>IF($CE150="","",COUNTIF($CC$5:CC150,CC150))</f>
        <v>#VALUE!</v>
      </c>
      <c r="CG150" s="18" t="e">
        <f t="shared" si="24"/>
        <v>#VALUE!</v>
      </c>
      <c r="CH150" s="18" t="s">
        <v>76</v>
      </c>
      <c r="CI150" s="18" t="s">
        <v>115</v>
      </c>
      <c r="CJ150" s="18" t="s">
        <v>116</v>
      </c>
      <c r="CK150" s="18" t="str">
        <f t="shared" si="25"/>
        <v>S下横Ll</v>
      </c>
      <c r="CL150" s="18">
        <v>17</v>
      </c>
      <c r="CM150" s="18" t="e">
        <f>IF(COUNTIFS([2]その１２!$CU$10:CU5301,リスト!CK150),"該当","")</f>
        <v>#VALUE!</v>
      </c>
      <c r="CN150" s="18" t="e">
        <f>IF($CM150="","",COUNTIF($CK$5:CK150,CK150))</f>
        <v>#VALUE!</v>
      </c>
      <c r="CO150" s="18" t="e">
        <f t="shared" si="26"/>
        <v>#VALUE!</v>
      </c>
      <c r="DC150" s="21" t="e">
        <f t="shared" si="27"/>
        <v>#VALUE!</v>
      </c>
      <c r="DD150" s="21" t="e">
        <f t="shared" si="28"/>
        <v>#VALUE!</v>
      </c>
    </row>
    <row r="151" spans="28:108">
      <c r="AB151" s="18" t="s">
        <v>113</v>
      </c>
      <c r="AC151" s="18" t="s">
        <v>356</v>
      </c>
      <c r="AD151" s="18" t="s">
        <v>86</v>
      </c>
      <c r="AE151" s="18" t="s">
        <v>84</v>
      </c>
      <c r="AF151" s="55" t="str">
        <f t="shared" si="21"/>
        <v>c舗装の異常品質の経年劣化Ⅰ</v>
      </c>
      <c r="AG151" s="56" t="s">
        <v>1007</v>
      </c>
      <c r="AV151" s="23" t="s">
        <v>1008</v>
      </c>
      <c r="AW151" s="18" t="s">
        <v>1009</v>
      </c>
      <c r="BN151" s="18" t="s">
        <v>313</v>
      </c>
      <c r="BO151" s="26" t="s">
        <v>671</v>
      </c>
      <c r="BP151" s="17" t="str">
        <f t="shared" si="22"/>
        <v>千葉市53</v>
      </c>
      <c r="BQ151" s="18" t="s">
        <v>672</v>
      </c>
      <c r="BZ151" s="18" t="s">
        <v>279</v>
      </c>
      <c r="CA151" s="18" t="s">
        <v>103</v>
      </c>
      <c r="CB151" s="18" t="s">
        <v>108</v>
      </c>
      <c r="CC151" s="18" t="str">
        <f t="shared" si="23"/>
        <v>S,X横桁Cr</v>
      </c>
      <c r="CD151" s="18">
        <v>3</v>
      </c>
      <c r="CE151" s="18" t="e">
        <f>IF(COUNTIFS([2]その１１!$CV$10:CV5146,リスト!CC151),"該当","")</f>
        <v>#VALUE!</v>
      </c>
      <c r="CF151" s="18" t="e">
        <f>IF($CE151="","",COUNTIF($CC$5:CC151,CC151))</f>
        <v>#VALUE!</v>
      </c>
      <c r="CG151" s="18" t="e">
        <f t="shared" si="24"/>
        <v>#VALUE!</v>
      </c>
      <c r="CH151" s="18" t="s">
        <v>76</v>
      </c>
      <c r="CI151" s="18" t="s">
        <v>115</v>
      </c>
      <c r="CJ151" s="18" t="s">
        <v>116</v>
      </c>
      <c r="CK151" s="18" t="str">
        <f t="shared" si="25"/>
        <v>S下横Ll</v>
      </c>
      <c r="CL151" s="18">
        <v>18</v>
      </c>
      <c r="CM151" s="18" t="e">
        <f>IF(COUNTIFS([2]その１２!$CU$10:CU5302,リスト!CK151),"該当","")</f>
        <v>#VALUE!</v>
      </c>
      <c r="CN151" s="18" t="e">
        <f>IF($CM151="","",COUNTIF($CK$5:CK151,CK151))</f>
        <v>#VALUE!</v>
      </c>
      <c r="CO151" s="18" t="e">
        <f t="shared" si="26"/>
        <v>#VALUE!</v>
      </c>
      <c r="DC151" s="21" t="e">
        <f t="shared" si="27"/>
        <v>#VALUE!</v>
      </c>
      <c r="DD151" s="21" t="e">
        <f t="shared" si="28"/>
        <v>#VALUE!</v>
      </c>
    </row>
    <row r="152" spans="28:108">
      <c r="AB152" s="18" t="s">
        <v>113</v>
      </c>
      <c r="AC152" s="18" t="s">
        <v>356</v>
      </c>
      <c r="AD152" s="18" t="s">
        <v>167</v>
      </c>
      <c r="AE152" s="18" t="s">
        <v>84</v>
      </c>
      <c r="AF152" s="55" t="str">
        <f t="shared" si="21"/>
        <v>c舗装の異常製作・施工不良Ⅰ</v>
      </c>
      <c r="AG152" s="56" t="s">
        <v>1010</v>
      </c>
      <c r="AV152" s="23" t="s">
        <v>1011</v>
      </c>
      <c r="AW152" s="18" t="s">
        <v>1012</v>
      </c>
      <c r="BN152" s="18" t="s">
        <v>313</v>
      </c>
      <c r="BO152" s="26" t="s">
        <v>554</v>
      </c>
      <c r="BP152" s="17" t="str">
        <f t="shared" si="22"/>
        <v>千葉市57</v>
      </c>
      <c r="BQ152" s="18" t="s">
        <v>555</v>
      </c>
      <c r="BZ152" s="18" t="s">
        <v>279</v>
      </c>
      <c r="CA152" s="18" t="s">
        <v>103</v>
      </c>
      <c r="CB152" s="18" t="s">
        <v>108</v>
      </c>
      <c r="CC152" s="18" t="str">
        <f t="shared" si="23"/>
        <v>S,X横桁Cr</v>
      </c>
      <c r="CD152" s="18">
        <v>4</v>
      </c>
      <c r="CE152" s="18" t="e">
        <f>IF(COUNTIFS([2]その１１!$CV$10:CV5147,リスト!CC152),"該当","")</f>
        <v>#VALUE!</v>
      </c>
      <c r="CF152" s="18" t="e">
        <f>IF($CE152="","",COUNTIF($CC$5:CC152,CC152))</f>
        <v>#VALUE!</v>
      </c>
      <c r="CG152" s="18" t="e">
        <f t="shared" si="24"/>
        <v>#VALUE!</v>
      </c>
      <c r="CH152" s="18" t="s">
        <v>76</v>
      </c>
      <c r="CI152" s="18" t="s">
        <v>115</v>
      </c>
      <c r="CJ152" s="18" t="s">
        <v>116</v>
      </c>
      <c r="CK152" s="18" t="str">
        <f t="shared" si="25"/>
        <v>S下横Ll</v>
      </c>
      <c r="CL152" s="18">
        <v>20</v>
      </c>
      <c r="CM152" s="18" t="e">
        <f>IF(COUNTIFS([2]その１２!$CU$10:CU5303,リスト!CK152),"該当","")</f>
        <v>#VALUE!</v>
      </c>
      <c r="CN152" s="18" t="e">
        <f>IF($CM152="","",COUNTIF($CK$5:CK152,CK152))</f>
        <v>#VALUE!</v>
      </c>
      <c r="CO152" s="18" t="e">
        <f t="shared" si="26"/>
        <v>#VALUE!</v>
      </c>
      <c r="DC152" s="21" t="e">
        <f t="shared" si="27"/>
        <v>#VALUE!</v>
      </c>
      <c r="DD152" s="21" t="e">
        <f t="shared" si="28"/>
        <v>#VALUE!</v>
      </c>
    </row>
    <row r="153" spans="28:108">
      <c r="AB153" s="18" t="s">
        <v>113</v>
      </c>
      <c r="AC153" s="18" t="s">
        <v>356</v>
      </c>
      <c r="AD153" s="18" t="s">
        <v>247</v>
      </c>
      <c r="AE153" s="18" t="s">
        <v>84</v>
      </c>
      <c r="AF153" s="55" t="str">
        <f t="shared" si="21"/>
        <v>c舗装の異常外力Ⅰ</v>
      </c>
      <c r="AG153" s="56" t="s">
        <v>1013</v>
      </c>
      <c r="AV153" s="23" t="s">
        <v>810</v>
      </c>
      <c r="AW153" s="18" t="s">
        <v>811</v>
      </c>
      <c r="BN153" s="18" t="s">
        <v>313</v>
      </c>
      <c r="BO153" s="26" t="s">
        <v>709</v>
      </c>
      <c r="BP153" s="17" t="str">
        <f t="shared" si="22"/>
        <v>千葉市64</v>
      </c>
      <c r="BQ153" s="18" t="s">
        <v>710</v>
      </c>
      <c r="BZ153" s="18" t="s">
        <v>279</v>
      </c>
      <c r="CA153" s="18" t="s">
        <v>103</v>
      </c>
      <c r="CB153" s="18" t="s">
        <v>108</v>
      </c>
      <c r="CC153" s="18" t="str">
        <f t="shared" si="23"/>
        <v>S,X横桁Cr</v>
      </c>
      <c r="CD153" s="18">
        <v>5</v>
      </c>
      <c r="CE153" s="18" t="e">
        <f>IF(COUNTIFS([2]その１１!$CV$10:CV5148,リスト!CC153),"該当","")</f>
        <v>#VALUE!</v>
      </c>
      <c r="CF153" s="18" t="e">
        <f>IF($CE153="","",COUNTIF($CC$5:CC153,CC153))</f>
        <v>#VALUE!</v>
      </c>
      <c r="CG153" s="18" t="e">
        <f t="shared" si="24"/>
        <v>#VALUE!</v>
      </c>
      <c r="CH153" s="18" t="s">
        <v>76</v>
      </c>
      <c r="CI153" s="18" t="s">
        <v>115</v>
      </c>
      <c r="CJ153" s="18" t="s">
        <v>116</v>
      </c>
      <c r="CK153" s="18" t="str">
        <f t="shared" si="25"/>
        <v>S下横Ll</v>
      </c>
      <c r="CL153" s="18">
        <v>21</v>
      </c>
      <c r="CM153" s="18" t="e">
        <f>IF(COUNTIFS([2]その１２!$CU$10:CU5304,リスト!CK153),"該当","")</f>
        <v>#VALUE!</v>
      </c>
      <c r="CN153" s="18" t="e">
        <f>IF($CM153="","",COUNTIF($CK$5:CK153,CK153))</f>
        <v>#VALUE!</v>
      </c>
      <c r="CO153" s="18" t="e">
        <f t="shared" si="26"/>
        <v>#VALUE!</v>
      </c>
      <c r="DC153" s="21" t="e">
        <f t="shared" si="27"/>
        <v>#VALUE!</v>
      </c>
      <c r="DD153" s="21" t="e">
        <f t="shared" si="28"/>
        <v>#VALUE!</v>
      </c>
    </row>
    <row r="154" spans="28:108">
      <c r="AB154" s="18" t="s">
        <v>113</v>
      </c>
      <c r="AC154" s="18" t="s">
        <v>356</v>
      </c>
      <c r="AD154" s="18" t="s">
        <v>86</v>
      </c>
      <c r="AE154" s="18"/>
      <c r="AF154" s="55" t="str">
        <f t="shared" si="21"/>
        <v>c舗装の異常品質の経年劣化</v>
      </c>
      <c r="AG154" s="56" t="s">
        <v>1014</v>
      </c>
      <c r="AV154" s="23" t="s">
        <v>1015</v>
      </c>
      <c r="AW154" s="18" t="s">
        <v>1016</v>
      </c>
      <c r="BN154" s="18" t="s">
        <v>313</v>
      </c>
      <c r="BO154" s="26" t="s">
        <v>719</v>
      </c>
      <c r="BP154" s="17" t="str">
        <f t="shared" si="22"/>
        <v>千葉市66</v>
      </c>
      <c r="BQ154" s="18" t="s">
        <v>720</v>
      </c>
      <c r="BZ154" s="18" t="s">
        <v>279</v>
      </c>
      <c r="CA154" s="18" t="s">
        <v>103</v>
      </c>
      <c r="CB154" s="18" t="s">
        <v>108</v>
      </c>
      <c r="CC154" s="18" t="str">
        <f t="shared" si="23"/>
        <v>S,X横桁Cr</v>
      </c>
      <c r="CD154" s="18">
        <v>10</v>
      </c>
      <c r="CE154" s="18" t="e">
        <f>IF(COUNTIFS([2]その１１!$CV$10:CV5149,リスト!CC154),"該当","")</f>
        <v>#VALUE!</v>
      </c>
      <c r="CF154" s="18" t="e">
        <f>IF($CE154="","",COUNTIF($CC$5:CC154,CC154))</f>
        <v>#VALUE!</v>
      </c>
      <c r="CG154" s="18" t="e">
        <f t="shared" si="24"/>
        <v>#VALUE!</v>
      </c>
      <c r="CH154" s="18" t="s">
        <v>76</v>
      </c>
      <c r="CI154" s="18" t="s">
        <v>115</v>
      </c>
      <c r="CJ154" s="18" t="s">
        <v>116</v>
      </c>
      <c r="CK154" s="18" t="str">
        <f t="shared" si="25"/>
        <v>S下横Ll</v>
      </c>
      <c r="CL154" s="18">
        <v>22</v>
      </c>
      <c r="CM154" s="18" t="e">
        <f>IF(COUNTIFS([2]その１２!$CU$10:CU5305,リスト!CK154),"該当","")</f>
        <v>#VALUE!</v>
      </c>
      <c r="CN154" s="18" t="e">
        <f>IF($CM154="","",COUNTIF($CK$5:CK154,CK154))</f>
        <v>#VALUE!</v>
      </c>
      <c r="CO154" s="18" t="e">
        <f t="shared" si="26"/>
        <v>#VALUE!</v>
      </c>
      <c r="DC154" s="21" t="e">
        <f t="shared" si="27"/>
        <v>#VALUE!</v>
      </c>
      <c r="DD154" s="21" t="e">
        <f t="shared" si="28"/>
        <v>#VALUE!</v>
      </c>
    </row>
    <row r="155" spans="28:108">
      <c r="AB155" s="18" t="s">
        <v>113</v>
      </c>
      <c r="AC155" s="18" t="s">
        <v>356</v>
      </c>
      <c r="AD155" s="18" t="s">
        <v>167</v>
      </c>
      <c r="AE155" s="18"/>
      <c r="AF155" s="55" t="str">
        <f t="shared" si="21"/>
        <v>c舗装の異常製作・施工不良</v>
      </c>
      <c r="AG155" s="56" t="s">
        <v>1017</v>
      </c>
      <c r="AV155" s="23" t="s">
        <v>1018</v>
      </c>
      <c r="AW155" s="18" t="s">
        <v>1019</v>
      </c>
      <c r="BN155" s="18" t="s">
        <v>313</v>
      </c>
      <c r="BO155" s="26" t="s">
        <v>723</v>
      </c>
      <c r="BP155" s="17" t="str">
        <f t="shared" si="22"/>
        <v>千葉市67</v>
      </c>
      <c r="BQ155" s="18" t="s">
        <v>724</v>
      </c>
      <c r="BZ155" s="18" t="s">
        <v>279</v>
      </c>
      <c r="CA155" s="18" t="s">
        <v>103</v>
      </c>
      <c r="CB155" s="18" t="s">
        <v>108</v>
      </c>
      <c r="CC155" s="18" t="str">
        <f t="shared" si="23"/>
        <v>S,X横桁Cr</v>
      </c>
      <c r="CD155" s="18">
        <v>13</v>
      </c>
      <c r="CE155" s="18" t="e">
        <f>IF(COUNTIFS([2]その１１!$CV$10:CV5150,リスト!CC155),"該当","")</f>
        <v>#VALUE!</v>
      </c>
      <c r="CF155" s="18" t="e">
        <f>IF($CE155="","",COUNTIF($CC$5:CC155,CC155))</f>
        <v>#VALUE!</v>
      </c>
      <c r="CG155" s="18" t="e">
        <f t="shared" si="24"/>
        <v>#VALUE!</v>
      </c>
      <c r="CH155" s="18" t="s">
        <v>76</v>
      </c>
      <c r="CI155" s="18" t="s">
        <v>115</v>
      </c>
      <c r="CJ155" s="18" t="s">
        <v>116</v>
      </c>
      <c r="CK155" s="18" t="str">
        <f t="shared" si="25"/>
        <v>S下横Ll</v>
      </c>
      <c r="CL155" s="18">
        <v>23</v>
      </c>
      <c r="CM155" s="18" t="e">
        <f>IF(COUNTIFS([2]その１２!$CU$10:CU5306,リスト!CK155),"該当","")</f>
        <v>#VALUE!</v>
      </c>
      <c r="CN155" s="18" t="e">
        <f>IF($CM155="","",COUNTIF($CK$5:CK155,CK155))</f>
        <v>#VALUE!</v>
      </c>
      <c r="CO155" s="18" t="e">
        <f t="shared" si="26"/>
        <v>#VALUE!</v>
      </c>
      <c r="DC155" s="21" t="e">
        <f t="shared" si="27"/>
        <v>#VALUE!</v>
      </c>
      <c r="DD155" s="21" t="e">
        <f t="shared" si="28"/>
        <v>#VALUE!</v>
      </c>
    </row>
    <row r="156" spans="28:108">
      <c r="AB156" s="18" t="s">
        <v>113</v>
      </c>
      <c r="AC156" s="18" t="s">
        <v>356</v>
      </c>
      <c r="AD156" s="18" t="s">
        <v>247</v>
      </c>
      <c r="AE156" s="18"/>
      <c r="AF156" s="55" t="str">
        <f t="shared" si="21"/>
        <v>c舗装の異常外力</v>
      </c>
      <c r="AG156" s="56" t="s">
        <v>1020</v>
      </c>
      <c r="AV156" s="23" t="s">
        <v>1021</v>
      </c>
      <c r="AW156" s="18" t="s">
        <v>1022</v>
      </c>
      <c r="BN156" s="18" t="s">
        <v>313</v>
      </c>
      <c r="BO156" s="26" t="s">
        <v>731</v>
      </c>
      <c r="BP156" s="17" t="str">
        <f t="shared" si="22"/>
        <v>千葉市69</v>
      </c>
      <c r="BQ156" s="18" t="s">
        <v>732</v>
      </c>
      <c r="BZ156" s="18" t="s">
        <v>279</v>
      </c>
      <c r="CA156" s="18" t="s">
        <v>103</v>
      </c>
      <c r="CB156" s="18" t="s">
        <v>108</v>
      </c>
      <c r="CC156" s="18" t="str">
        <f t="shared" si="23"/>
        <v>S,X横桁Cr</v>
      </c>
      <c r="CD156" s="18">
        <v>17</v>
      </c>
      <c r="CE156" s="18" t="e">
        <f>IF(COUNTIFS([2]その１１!$CV$10:CV5151,リスト!CC156),"該当","")</f>
        <v>#VALUE!</v>
      </c>
      <c r="CF156" s="18" t="e">
        <f>IF($CE156="","",COUNTIF($CC$5:CC156,CC156))</f>
        <v>#VALUE!</v>
      </c>
      <c r="CG156" s="18" t="e">
        <f t="shared" si="24"/>
        <v>#VALUE!</v>
      </c>
      <c r="CH156" s="18" t="s">
        <v>279</v>
      </c>
      <c r="CI156" s="18" t="s">
        <v>115</v>
      </c>
      <c r="CJ156" s="18" t="s">
        <v>116</v>
      </c>
      <c r="CK156" s="18" t="str">
        <f t="shared" si="25"/>
        <v>S,X下横Ll</v>
      </c>
      <c r="CL156" s="18">
        <v>1</v>
      </c>
      <c r="CM156" s="18" t="e">
        <f>IF(COUNTIFS([2]その１２!$CU$10:CU5307,リスト!CK156),"該当","")</f>
        <v>#VALUE!</v>
      </c>
      <c r="CN156" s="18" t="e">
        <f>IF($CM156="","",COUNTIF($CK$5:CK156,CK156))</f>
        <v>#VALUE!</v>
      </c>
      <c r="CO156" s="18" t="e">
        <f t="shared" si="26"/>
        <v>#VALUE!</v>
      </c>
      <c r="DC156" s="21" t="e">
        <f t="shared" si="27"/>
        <v>#VALUE!</v>
      </c>
      <c r="DD156" s="21" t="e">
        <f t="shared" si="28"/>
        <v>#VALUE!</v>
      </c>
    </row>
    <row r="157" spans="28:108">
      <c r="AB157" s="18" t="s">
        <v>113</v>
      </c>
      <c r="AC157" s="18" t="s">
        <v>356</v>
      </c>
      <c r="AD157" s="18" t="s">
        <v>296</v>
      </c>
      <c r="AE157" s="18"/>
      <c r="AF157" s="55" t="str">
        <f t="shared" si="21"/>
        <v>c舗装の異常側方流動</v>
      </c>
      <c r="AG157" s="56" t="s">
        <v>1023</v>
      </c>
      <c r="AV157" s="23" t="s">
        <v>1024</v>
      </c>
      <c r="AW157" s="18" t="s">
        <v>1025</v>
      </c>
      <c r="BN157" s="18" t="s">
        <v>313</v>
      </c>
      <c r="BO157" s="26" t="s">
        <v>750</v>
      </c>
      <c r="BP157" s="17" t="str">
        <f t="shared" si="22"/>
        <v>千葉市72</v>
      </c>
      <c r="BQ157" s="18" t="s">
        <v>751</v>
      </c>
      <c r="BZ157" s="18" t="s">
        <v>279</v>
      </c>
      <c r="CA157" s="18" t="s">
        <v>103</v>
      </c>
      <c r="CB157" s="18" t="s">
        <v>108</v>
      </c>
      <c r="CC157" s="18" t="str">
        <f t="shared" si="23"/>
        <v>S,X横桁Cr</v>
      </c>
      <c r="CD157" s="18">
        <v>18</v>
      </c>
      <c r="CE157" s="18" t="e">
        <f>IF(COUNTIFS([2]その１１!$CV$10:CV5152,リスト!CC157),"該当","")</f>
        <v>#VALUE!</v>
      </c>
      <c r="CF157" s="18" t="e">
        <f>IF($CE157="","",COUNTIF($CC$5:CC157,CC157))</f>
        <v>#VALUE!</v>
      </c>
      <c r="CG157" s="18" t="e">
        <f t="shared" si="24"/>
        <v>#VALUE!</v>
      </c>
      <c r="CH157" s="18" t="s">
        <v>279</v>
      </c>
      <c r="CI157" s="18" t="s">
        <v>115</v>
      </c>
      <c r="CJ157" s="18" t="s">
        <v>116</v>
      </c>
      <c r="CK157" s="18" t="str">
        <f t="shared" si="25"/>
        <v>S,X下横Ll</v>
      </c>
      <c r="CL157" s="18">
        <v>2</v>
      </c>
      <c r="CM157" s="18" t="e">
        <f>IF(COUNTIFS([2]その１２!$CU$10:CU5308,リスト!CK157),"該当","")</f>
        <v>#VALUE!</v>
      </c>
      <c r="CN157" s="18" t="e">
        <f>IF($CM157="","",COUNTIF($CK$5:CK157,CK157))</f>
        <v>#VALUE!</v>
      </c>
      <c r="CO157" s="18" t="e">
        <f t="shared" si="26"/>
        <v>#VALUE!</v>
      </c>
      <c r="DC157" s="21" t="e">
        <f t="shared" si="27"/>
        <v>#VALUE!</v>
      </c>
      <c r="DD157" s="21" t="e">
        <f t="shared" si="28"/>
        <v>#VALUE!</v>
      </c>
    </row>
    <row r="158" spans="28:108">
      <c r="AB158" s="18" t="s">
        <v>94</v>
      </c>
      <c r="AC158" s="18" t="s">
        <v>356</v>
      </c>
      <c r="AD158" s="18" t="s">
        <v>86</v>
      </c>
      <c r="AE158" s="18" t="s">
        <v>84</v>
      </c>
      <c r="AF158" s="55" t="str">
        <f t="shared" si="21"/>
        <v>e舗装の異常品質の経年劣化Ⅰ</v>
      </c>
      <c r="AG158" s="56" t="s">
        <v>1007</v>
      </c>
      <c r="AV158" s="23" t="s">
        <v>1026</v>
      </c>
      <c r="AW158" s="18" t="s">
        <v>1027</v>
      </c>
      <c r="BN158" s="18" t="s">
        <v>313</v>
      </c>
      <c r="BO158" s="26" t="s">
        <v>915</v>
      </c>
      <c r="BP158" s="17" t="str">
        <f t="shared" si="22"/>
        <v>千葉市126</v>
      </c>
      <c r="BQ158" s="18" t="s">
        <v>916</v>
      </c>
      <c r="BZ158" s="18" t="s">
        <v>279</v>
      </c>
      <c r="CA158" s="18" t="s">
        <v>103</v>
      </c>
      <c r="CB158" s="18" t="s">
        <v>108</v>
      </c>
      <c r="CC158" s="18" t="str">
        <f t="shared" si="23"/>
        <v>S,X横桁Cr</v>
      </c>
      <c r="CD158" s="18">
        <v>20</v>
      </c>
      <c r="CE158" s="18" t="e">
        <f>IF(COUNTIFS([2]その１１!$CV$10:CV5153,リスト!CC158),"該当","")</f>
        <v>#VALUE!</v>
      </c>
      <c r="CF158" s="18" t="e">
        <f>IF($CE158="","",COUNTIF($CC$5:CC158,CC158))</f>
        <v>#VALUE!</v>
      </c>
      <c r="CG158" s="18" t="e">
        <f t="shared" si="24"/>
        <v>#VALUE!</v>
      </c>
      <c r="CH158" s="18" t="s">
        <v>279</v>
      </c>
      <c r="CI158" s="18" t="s">
        <v>115</v>
      </c>
      <c r="CJ158" s="18" t="s">
        <v>116</v>
      </c>
      <c r="CK158" s="18" t="str">
        <f t="shared" si="25"/>
        <v>S,X下横Ll</v>
      </c>
      <c r="CL158" s="18">
        <v>3</v>
      </c>
      <c r="CM158" s="18" t="e">
        <f>IF(COUNTIFS([2]その１２!$CU$10:CU5309,リスト!CK158),"該当","")</f>
        <v>#VALUE!</v>
      </c>
      <c r="CN158" s="18" t="e">
        <f>IF($CM158="","",COUNTIF($CK$5:CK158,CK158))</f>
        <v>#VALUE!</v>
      </c>
      <c r="CO158" s="18" t="e">
        <f t="shared" si="26"/>
        <v>#VALUE!</v>
      </c>
      <c r="DC158" s="21" t="e">
        <f t="shared" si="27"/>
        <v>#VALUE!</v>
      </c>
      <c r="DD158" s="21" t="e">
        <f t="shared" si="28"/>
        <v>#VALUE!</v>
      </c>
    </row>
    <row r="159" spans="28:108">
      <c r="AB159" s="18" t="s">
        <v>94</v>
      </c>
      <c r="AC159" s="18" t="s">
        <v>356</v>
      </c>
      <c r="AD159" s="18" t="s">
        <v>167</v>
      </c>
      <c r="AE159" s="18" t="s">
        <v>84</v>
      </c>
      <c r="AF159" s="55" t="str">
        <f t="shared" si="21"/>
        <v>e舗装の異常製作・施工不良Ⅰ</v>
      </c>
      <c r="AG159" s="56" t="s">
        <v>1010</v>
      </c>
      <c r="AV159" s="23" t="s">
        <v>314</v>
      </c>
      <c r="AW159" s="18" t="s">
        <v>315</v>
      </c>
      <c r="BN159" s="18" t="s">
        <v>313</v>
      </c>
      <c r="BO159" s="26" t="s">
        <v>921</v>
      </c>
      <c r="BP159" s="17" t="str">
        <f t="shared" si="22"/>
        <v>千葉市128</v>
      </c>
      <c r="BQ159" s="18" t="s">
        <v>922</v>
      </c>
      <c r="BZ159" s="18" t="s">
        <v>279</v>
      </c>
      <c r="CA159" s="18" t="s">
        <v>103</v>
      </c>
      <c r="CB159" s="18" t="s">
        <v>108</v>
      </c>
      <c r="CC159" s="18" t="str">
        <f t="shared" si="23"/>
        <v>S,X横桁Cr</v>
      </c>
      <c r="CD159" s="18">
        <v>21</v>
      </c>
      <c r="CE159" s="18" t="e">
        <f>IF(COUNTIFS([2]その１１!$CV$10:CV5154,リスト!CC159),"該当","")</f>
        <v>#VALUE!</v>
      </c>
      <c r="CF159" s="18" t="e">
        <f>IF($CE159="","",COUNTIF($CC$5:CC159,CC159))</f>
        <v>#VALUE!</v>
      </c>
      <c r="CG159" s="18" t="e">
        <f t="shared" si="24"/>
        <v>#VALUE!</v>
      </c>
      <c r="CH159" s="18" t="s">
        <v>279</v>
      </c>
      <c r="CI159" s="18" t="s">
        <v>115</v>
      </c>
      <c r="CJ159" s="18" t="s">
        <v>116</v>
      </c>
      <c r="CK159" s="18" t="str">
        <f t="shared" si="25"/>
        <v>S,X下横Ll</v>
      </c>
      <c r="CL159" s="18">
        <v>4</v>
      </c>
      <c r="CM159" s="18" t="e">
        <f>IF(COUNTIFS([2]その１２!$CU$10:CU5310,リスト!CK159),"該当","")</f>
        <v>#VALUE!</v>
      </c>
      <c r="CN159" s="18" t="e">
        <f>IF($CM159="","",COUNTIF($CK$5:CK159,CK159))</f>
        <v>#VALUE!</v>
      </c>
      <c r="CO159" s="18" t="e">
        <f t="shared" si="26"/>
        <v>#VALUE!</v>
      </c>
      <c r="DC159" s="21" t="e">
        <f t="shared" si="27"/>
        <v>#VALUE!</v>
      </c>
      <c r="DD159" s="21" t="e">
        <f t="shared" si="28"/>
        <v>#VALUE!</v>
      </c>
    </row>
    <row r="160" spans="28:108">
      <c r="AB160" s="18" t="s">
        <v>94</v>
      </c>
      <c r="AC160" s="18" t="s">
        <v>356</v>
      </c>
      <c r="AD160" s="18" t="s">
        <v>247</v>
      </c>
      <c r="AE160" s="18" t="s">
        <v>84</v>
      </c>
      <c r="AF160" s="55" t="str">
        <f t="shared" si="21"/>
        <v>e舗装の異常外力Ⅰ</v>
      </c>
      <c r="AG160" s="56" t="s">
        <v>1013</v>
      </c>
      <c r="AV160" s="23" t="s">
        <v>1028</v>
      </c>
      <c r="AW160" s="18" t="s">
        <v>1029</v>
      </c>
      <c r="BN160" s="18" t="s">
        <v>313</v>
      </c>
      <c r="BO160" s="26" t="s">
        <v>924</v>
      </c>
      <c r="BP160" s="17" t="str">
        <f t="shared" si="22"/>
        <v>千葉市129</v>
      </c>
      <c r="BQ160" s="18" t="s">
        <v>925</v>
      </c>
      <c r="BZ160" s="18" t="s">
        <v>279</v>
      </c>
      <c r="CA160" s="18" t="s">
        <v>103</v>
      </c>
      <c r="CB160" s="18" t="s">
        <v>108</v>
      </c>
      <c r="CC160" s="18" t="str">
        <f t="shared" si="23"/>
        <v>S,X横桁Cr</v>
      </c>
      <c r="CD160" s="18">
        <v>22</v>
      </c>
      <c r="CE160" s="18" t="e">
        <f>IF(COUNTIFS([2]その１１!$CV$10:CV5155,リスト!CC160),"該当","")</f>
        <v>#VALUE!</v>
      </c>
      <c r="CF160" s="18" t="e">
        <f>IF($CE160="","",COUNTIF($CC$5:CC160,CC160))</f>
        <v>#VALUE!</v>
      </c>
      <c r="CG160" s="18" t="e">
        <f t="shared" si="24"/>
        <v>#VALUE!</v>
      </c>
      <c r="CH160" s="18" t="s">
        <v>279</v>
      </c>
      <c r="CI160" s="18" t="s">
        <v>115</v>
      </c>
      <c r="CJ160" s="18" t="s">
        <v>116</v>
      </c>
      <c r="CK160" s="18" t="str">
        <f t="shared" si="25"/>
        <v>S,X下横Ll</v>
      </c>
      <c r="CL160" s="18">
        <v>5</v>
      </c>
      <c r="CM160" s="18" t="e">
        <f>IF(COUNTIFS([2]その１２!$CU$10:CU5311,リスト!CK160),"該当","")</f>
        <v>#VALUE!</v>
      </c>
      <c r="CN160" s="18" t="e">
        <f>IF($CM160="","",COUNTIF($CK$5:CK160,CK160))</f>
        <v>#VALUE!</v>
      </c>
      <c r="CO160" s="18" t="e">
        <f t="shared" si="26"/>
        <v>#VALUE!</v>
      </c>
      <c r="DC160" s="21" t="e">
        <f t="shared" si="27"/>
        <v>#VALUE!</v>
      </c>
      <c r="DD160" s="21" t="e">
        <f t="shared" si="28"/>
        <v>#VALUE!</v>
      </c>
    </row>
    <row r="161" spans="28:108">
      <c r="AB161" s="18" t="s">
        <v>94</v>
      </c>
      <c r="AC161" s="18" t="s">
        <v>356</v>
      </c>
      <c r="AD161" s="18" t="s">
        <v>86</v>
      </c>
      <c r="AE161" s="18"/>
      <c r="AF161" s="55" t="str">
        <f t="shared" si="21"/>
        <v>e舗装の異常品質の経年劣化</v>
      </c>
      <c r="AG161" s="56" t="s">
        <v>1014</v>
      </c>
      <c r="AV161" s="23" t="s">
        <v>1030</v>
      </c>
      <c r="AW161" s="18" t="s">
        <v>1031</v>
      </c>
      <c r="BN161" s="18" t="s">
        <v>313</v>
      </c>
      <c r="BO161" s="26" t="s">
        <v>932</v>
      </c>
      <c r="BP161" s="17" t="str">
        <f t="shared" si="22"/>
        <v>千葉市131</v>
      </c>
      <c r="BQ161" s="18" t="s">
        <v>933</v>
      </c>
      <c r="BZ161" s="18" t="s">
        <v>279</v>
      </c>
      <c r="CA161" s="18" t="s">
        <v>103</v>
      </c>
      <c r="CB161" s="18" t="s">
        <v>108</v>
      </c>
      <c r="CC161" s="18" t="str">
        <f t="shared" si="23"/>
        <v>S,X横桁Cr</v>
      </c>
      <c r="CD161" s="18">
        <v>23</v>
      </c>
      <c r="CE161" s="18" t="e">
        <f>IF(COUNTIFS([2]その１１!$CV$10:CV5156,リスト!CC161),"該当","")</f>
        <v>#VALUE!</v>
      </c>
      <c r="CF161" s="18" t="e">
        <f>IF($CE161="","",COUNTIF($CC$5:CC161,CC161))</f>
        <v>#VALUE!</v>
      </c>
      <c r="CG161" s="18" t="e">
        <f t="shared" si="24"/>
        <v>#VALUE!</v>
      </c>
      <c r="CH161" s="18" t="s">
        <v>279</v>
      </c>
      <c r="CI161" s="18" t="s">
        <v>115</v>
      </c>
      <c r="CJ161" s="18" t="s">
        <v>116</v>
      </c>
      <c r="CK161" s="18" t="str">
        <f t="shared" si="25"/>
        <v>S,X下横Ll</v>
      </c>
      <c r="CL161" s="18">
        <v>10</v>
      </c>
      <c r="CM161" s="18" t="e">
        <f>IF(COUNTIFS([2]その１２!$CU$10:CU5312,リスト!CK161),"該当","")</f>
        <v>#VALUE!</v>
      </c>
      <c r="CN161" s="18" t="e">
        <f>IF($CM161="","",COUNTIF($CK$5:CK161,CK161))</f>
        <v>#VALUE!</v>
      </c>
      <c r="CO161" s="18" t="e">
        <f t="shared" si="26"/>
        <v>#VALUE!</v>
      </c>
      <c r="DC161" s="21" t="e">
        <f t="shared" si="27"/>
        <v>#VALUE!</v>
      </c>
      <c r="DD161" s="21" t="e">
        <f t="shared" si="28"/>
        <v>#VALUE!</v>
      </c>
    </row>
    <row r="162" spans="28:108">
      <c r="AB162" s="18" t="s">
        <v>94</v>
      </c>
      <c r="AC162" s="18" t="s">
        <v>356</v>
      </c>
      <c r="AD162" s="18" t="s">
        <v>167</v>
      </c>
      <c r="AE162" s="18"/>
      <c r="AF162" s="55" t="str">
        <f t="shared" si="21"/>
        <v>e舗装の異常製作・施工不良</v>
      </c>
      <c r="AG162" s="56" t="s">
        <v>1017</v>
      </c>
      <c r="AV162" s="23" t="s">
        <v>1032</v>
      </c>
      <c r="AW162" s="18" t="s">
        <v>1033</v>
      </c>
      <c r="BN162" s="18" t="s">
        <v>313</v>
      </c>
      <c r="BO162" s="26" t="s">
        <v>937</v>
      </c>
      <c r="BP162" s="17" t="str">
        <f t="shared" si="22"/>
        <v>千葉市132</v>
      </c>
      <c r="BQ162" s="18" t="s">
        <v>938</v>
      </c>
      <c r="BZ162" s="18" t="s">
        <v>331</v>
      </c>
      <c r="CA162" s="18" t="s">
        <v>103</v>
      </c>
      <c r="CB162" s="18" t="s">
        <v>108</v>
      </c>
      <c r="CC162" s="18" t="str">
        <f t="shared" si="23"/>
        <v>C,X横桁Cr</v>
      </c>
      <c r="CD162" s="18">
        <v>6</v>
      </c>
      <c r="CE162" s="18" t="e">
        <f>IF(COUNTIFS([2]その１１!$CV$10:CV5157,リスト!CC162),"該当","")</f>
        <v>#VALUE!</v>
      </c>
      <c r="CF162" s="18" t="e">
        <f>IF($CE162="","",COUNTIF($CC$5:CC162,CC162))</f>
        <v>#VALUE!</v>
      </c>
      <c r="CG162" s="18" t="e">
        <f t="shared" si="24"/>
        <v>#VALUE!</v>
      </c>
      <c r="CH162" s="18" t="s">
        <v>279</v>
      </c>
      <c r="CI162" s="18" t="s">
        <v>115</v>
      </c>
      <c r="CJ162" s="18" t="s">
        <v>116</v>
      </c>
      <c r="CK162" s="18" t="str">
        <f t="shared" si="25"/>
        <v>S,X下横Ll</v>
      </c>
      <c r="CL162" s="18">
        <v>13</v>
      </c>
      <c r="CM162" s="18" t="e">
        <f>IF(COUNTIFS([2]その１２!$CU$10:CU5313,リスト!CK162),"該当","")</f>
        <v>#VALUE!</v>
      </c>
      <c r="CN162" s="18" t="e">
        <f>IF($CM162="","",COUNTIF($CK$5:CK162,CK162))</f>
        <v>#VALUE!</v>
      </c>
      <c r="CO162" s="18" t="e">
        <f t="shared" si="26"/>
        <v>#VALUE!</v>
      </c>
      <c r="DC162" s="21" t="e">
        <f t="shared" si="27"/>
        <v>#VALUE!</v>
      </c>
      <c r="DD162" s="21" t="e">
        <f t="shared" si="28"/>
        <v>#VALUE!</v>
      </c>
    </row>
    <row r="163" spans="28:108">
      <c r="AB163" s="18" t="s">
        <v>94</v>
      </c>
      <c r="AC163" s="18" t="s">
        <v>356</v>
      </c>
      <c r="AD163" s="18" t="s">
        <v>247</v>
      </c>
      <c r="AE163" s="18"/>
      <c r="AF163" s="55" t="str">
        <f t="shared" si="21"/>
        <v>e舗装の異常外力</v>
      </c>
      <c r="AG163" s="56" t="s">
        <v>1020</v>
      </c>
      <c r="AV163" s="23" t="s">
        <v>1034</v>
      </c>
      <c r="AW163" s="18" t="s">
        <v>1035</v>
      </c>
      <c r="BN163" s="18" t="s">
        <v>313</v>
      </c>
      <c r="BO163" s="26" t="s">
        <v>942</v>
      </c>
      <c r="BP163" s="17" t="str">
        <f t="shared" si="22"/>
        <v>千葉市133</v>
      </c>
      <c r="BQ163" s="18" t="s">
        <v>943</v>
      </c>
      <c r="BZ163" s="18" t="s">
        <v>331</v>
      </c>
      <c r="CA163" s="18" t="s">
        <v>103</v>
      </c>
      <c r="CB163" s="18" t="s">
        <v>108</v>
      </c>
      <c r="CC163" s="18" t="str">
        <f t="shared" si="23"/>
        <v>C,X横桁Cr</v>
      </c>
      <c r="CD163" s="18">
        <v>7</v>
      </c>
      <c r="CE163" s="18" t="e">
        <f>IF(COUNTIFS([2]その１１!$CV$10:CV5158,リスト!CC163),"該当","")</f>
        <v>#VALUE!</v>
      </c>
      <c r="CF163" s="18" t="e">
        <f>IF($CE163="","",COUNTIF($CC$5:CC163,CC163))</f>
        <v>#VALUE!</v>
      </c>
      <c r="CG163" s="18" t="e">
        <f t="shared" si="24"/>
        <v>#VALUE!</v>
      </c>
      <c r="CH163" s="18" t="s">
        <v>279</v>
      </c>
      <c r="CI163" s="18" t="s">
        <v>115</v>
      </c>
      <c r="CJ163" s="18" t="s">
        <v>116</v>
      </c>
      <c r="CK163" s="18" t="str">
        <f t="shared" si="25"/>
        <v>S,X下横Ll</v>
      </c>
      <c r="CL163" s="18">
        <v>17</v>
      </c>
      <c r="CM163" s="18" t="e">
        <f>IF(COUNTIFS([2]その１２!$CU$10:CU5314,リスト!CK163),"該当","")</f>
        <v>#VALUE!</v>
      </c>
      <c r="CN163" s="18" t="e">
        <f>IF($CM163="","",COUNTIF($CK$5:CK163,CK163))</f>
        <v>#VALUE!</v>
      </c>
      <c r="CO163" s="18" t="e">
        <f t="shared" si="26"/>
        <v>#VALUE!</v>
      </c>
      <c r="DC163" s="21" t="e">
        <f t="shared" si="27"/>
        <v>#VALUE!</v>
      </c>
      <c r="DD163" s="21" t="e">
        <f t="shared" si="28"/>
        <v>#VALUE!</v>
      </c>
    </row>
    <row r="164" spans="28:108">
      <c r="AB164" s="18" t="s">
        <v>94</v>
      </c>
      <c r="AC164" s="18" t="s">
        <v>356</v>
      </c>
      <c r="AD164" s="18" t="s">
        <v>296</v>
      </c>
      <c r="AE164" s="18"/>
      <c r="AF164" s="55" t="str">
        <f t="shared" si="21"/>
        <v>e舗装の異常側方流動</v>
      </c>
      <c r="AG164" s="56" t="s">
        <v>1023</v>
      </c>
      <c r="AV164" s="23" t="s">
        <v>1036</v>
      </c>
      <c r="AW164" s="18" t="s">
        <v>1037</v>
      </c>
      <c r="BN164" s="18" t="s">
        <v>313</v>
      </c>
      <c r="BO164" s="26" t="s">
        <v>947</v>
      </c>
      <c r="BP164" s="17" t="str">
        <f t="shared" si="22"/>
        <v>千葉市134</v>
      </c>
      <c r="BQ164" s="18" t="s">
        <v>948</v>
      </c>
      <c r="BZ164" s="18" t="s">
        <v>331</v>
      </c>
      <c r="CA164" s="18" t="s">
        <v>103</v>
      </c>
      <c r="CB164" s="18" t="s">
        <v>108</v>
      </c>
      <c r="CC164" s="18" t="str">
        <f t="shared" si="23"/>
        <v>C,X横桁Cr</v>
      </c>
      <c r="CD164" s="18">
        <v>8</v>
      </c>
      <c r="CE164" s="18" t="e">
        <f>IF(COUNTIFS([2]その１１!$CV$10:CV5159,リスト!CC164),"該当","")</f>
        <v>#VALUE!</v>
      </c>
      <c r="CF164" s="18" t="e">
        <f>IF($CE164="","",COUNTIF($CC$5:CC164,CC164))</f>
        <v>#VALUE!</v>
      </c>
      <c r="CG164" s="18" t="e">
        <f t="shared" si="24"/>
        <v>#VALUE!</v>
      </c>
      <c r="CH164" s="18" t="s">
        <v>279</v>
      </c>
      <c r="CI164" s="18" t="s">
        <v>115</v>
      </c>
      <c r="CJ164" s="18" t="s">
        <v>116</v>
      </c>
      <c r="CK164" s="18" t="str">
        <f t="shared" si="25"/>
        <v>S,X下横Ll</v>
      </c>
      <c r="CL164" s="18">
        <v>18</v>
      </c>
      <c r="CM164" s="18" t="e">
        <f>IF(COUNTIFS([2]その１２!$CU$10:CU5315,リスト!CK164),"該当","")</f>
        <v>#VALUE!</v>
      </c>
      <c r="CN164" s="18" t="e">
        <f>IF($CM164="","",COUNTIF($CK$5:CK164,CK164))</f>
        <v>#VALUE!</v>
      </c>
      <c r="CO164" s="18" t="e">
        <f t="shared" si="26"/>
        <v>#VALUE!</v>
      </c>
      <c r="DC164" s="21" t="e">
        <f t="shared" si="27"/>
        <v>#VALUE!</v>
      </c>
      <c r="DD164" s="21" t="e">
        <f t="shared" si="28"/>
        <v>#VALUE!</v>
      </c>
    </row>
    <row r="165" spans="28:108">
      <c r="AB165" s="18" t="s">
        <v>94</v>
      </c>
      <c r="AC165" s="18" t="s">
        <v>366</v>
      </c>
      <c r="AD165" s="18" t="s">
        <v>266</v>
      </c>
      <c r="AE165" s="18"/>
      <c r="AF165" s="55" t="str">
        <f t="shared" si="21"/>
        <v>e支承部の機能障害経年</v>
      </c>
      <c r="AG165" s="56" t="s">
        <v>1038</v>
      </c>
      <c r="AV165" s="23" t="s">
        <v>1039</v>
      </c>
      <c r="AW165" s="18" t="s">
        <v>1040</v>
      </c>
      <c r="BN165" s="18" t="s">
        <v>313</v>
      </c>
      <c r="BO165" s="26" t="s">
        <v>1041</v>
      </c>
      <c r="BP165" s="17" t="str">
        <f t="shared" si="22"/>
        <v>千葉市217</v>
      </c>
      <c r="BQ165" s="18" t="s">
        <v>1042</v>
      </c>
      <c r="BZ165" s="18" t="s">
        <v>331</v>
      </c>
      <c r="CA165" s="18" t="s">
        <v>103</v>
      </c>
      <c r="CB165" s="18" t="s">
        <v>108</v>
      </c>
      <c r="CC165" s="18" t="str">
        <f t="shared" si="23"/>
        <v>C,X横桁Cr</v>
      </c>
      <c r="CD165" s="18">
        <v>9</v>
      </c>
      <c r="CE165" s="18" t="e">
        <f>IF(COUNTIFS([2]その１１!$CV$10:CV5160,リスト!CC165),"該当","")</f>
        <v>#VALUE!</v>
      </c>
      <c r="CF165" s="18" t="e">
        <f>IF($CE165="","",COUNTIF($CC$5:CC165,CC165))</f>
        <v>#VALUE!</v>
      </c>
      <c r="CG165" s="18" t="e">
        <f t="shared" si="24"/>
        <v>#VALUE!</v>
      </c>
      <c r="CH165" s="18" t="s">
        <v>279</v>
      </c>
      <c r="CI165" s="18" t="s">
        <v>115</v>
      </c>
      <c r="CJ165" s="18" t="s">
        <v>116</v>
      </c>
      <c r="CK165" s="18" t="str">
        <f t="shared" si="25"/>
        <v>S,X下横Ll</v>
      </c>
      <c r="CL165" s="18">
        <v>20</v>
      </c>
      <c r="CM165" s="18" t="e">
        <f>IF(COUNTIFS([2]その１２!$CU$10:CU5316,リスト!CK165),"該当","")</f>
        <v>#VALUE!</v>
      </c>
      <c r="CN165" s="18" t="e">
        <f>IF($CM165="","",COUNTIF($CK$5:CK165,CK165))</f>
        <v>#VALUE!</v>
      </c>
      <c r="CO165" s="18" t="e">
        <f t="shared" si="26"/>
        <v>#VALUE!</v>
      </c>
      <c r="DC165" s="21" t="e">
        <f t="shared" si="27"/>
        <v>#VALUE!</v>
      </c>
      <c r="DD165" s="21" t="e">
        <f t="shared" si="28"/>
        <v>#VALUE!</v>
      </c>
    </row>
    <row r="166" spans="28:108">
      <c r="AB166" s="18" t="s">
        <v>94</v>
      </c>
      <c r="AC166" s="18" t="s">
        <v>366</v>
      </c>
      <c r="AD166" s="18" t="s">
        <v>247</v>
      </c>
      <c r="AE166" s="18" t="s">
        <v>118</v>
      </c>
      <c r="AF166" s="55" t="str">
        <f t="shared" si="21"/>
        <v>e支承部の機能障害外力Ⅱ</v>
      </c>
      <c r="AG166" s="56" t="s">
        <v>1043</v>
      </c>
      <c r="AV166" s="23" t="s">
        <v>1044</v>
      </c>
      <c r="AW166" s="18" t="s">
        <v>1045</v>
      </c>
      <c r="BN166" s="18" t="s">
        <v>313</v>
      </c>
      <c r="BO166" s="26" t="s">
        <v>1046</v>
      </c>
      <c r="BP166" s="17" t="str">
        <f t="shared" si="22"/>
        <v>千葉市218</v>
      </c>
      <c r="BQ166" s="18" t="s">
        <v>1047</v>
      </c>
      <c r="BZ166" s="18" t="s">
        <v>331</v>
      </c>
      <c r="CA166" s="18" t="s">
        <v>103</v>
      </c>
      <c r="CB166" s="18" t="s">
        <v>108</v>
      </c>
      <c r="CC166" s="18" t="str">
        <f t="shared" si="23"/>
        <v>C,X横桁Cr</v>
      </c>
      <c r="CD166" s="18">
        <v>10</v>
      </c>
      <c r="CE166" s="18" t="e">
        <f>IF(COUNTIFS([2]その１１!$CV$10:CV5161,リスト!CC166),"該当","")</f>
        <v>#VALUE!</v>
      </c>
      <c r="CF166" s="18" t="e">
        <f>IF($CE166="","",COUNTIF($CC$5:CC166,CC166))</f>
        <v>#VALUE!</v>
      </c>
      <c r="CG166" s="18" t="e">
        <f t="shared" si="24"/>
        <v>#VALUE!</v>
      </c>
      <c r="CH166" s="18" t="s">
        <v>279</v>
      </c>
      <c r="CI166" s="18" t="s">
        <v>115</v>
      </c>
      <c r="CJ166" s="18" t="s">
        <v>116</v>
      </c>
      <c r="CK166" s="18" t="str">
        <f t="shared" si="25"/>
        <v>S,X下横Ll</v>
      </c>
      <c r="CL166" s="18">
        <v>21</v>
      </c>
      <c r="CM166" s="18" t="e">
        <f>IF(COUNTIFS([2]その１２!$CU$10:CU5317,リスト!CK166),"該当","")</f>
        <v>#VALUE!</v>
      </c>
      <c r="CN166" s="18" t="e">
        <f>IF($CM166="","",COUNTIF($CK$5:CK166,CK166))</f>
        <v>#VALUE!</v>
      </c>
      <c r="CO166" s="18" t="e">
        <f t="shared" si="26"/>
        <v>#VALUE!</v>
      </c>
      <c r="DC166" s="21" t="e">
        <f t="shared" si="27"/>
        <v>#VALUE!</v>
      </c>
      <c r="DD166" s="21" t="e">
        <f t="shared" si="28"/>
        <v>#VALUE!</v>
      </c>
    </row>
    <row r="167" spans="28:108">
      <c r="AB167" s="18" t="s">
        <v>94</v>
      </c>
      <c r="AC167" s="18" t="s">
        <v>366</v>
      </c>
      <c r="AD167" s="18" t="s">
        <v>247</v>
      </c>
      <c r="AE167" s="18" t="s">
        <v>144</v>
      </c>
      <c r="AF167" s="55" t="str">
        <f t="shared" si="21"/>
        <v>e支承部の機能障害外力Ⅲ</v>
      </c>
      <c r="AG167" s="56" t="s">
        <v>1048</v>
      </c>
      <c r="AV167" s="23" t="s">
        <v>733</v>
      </c>
      <c r="AW167" s="18" t="s">
        <v>734</v>
      </c>
      <c r="BN167" s="18" t="s">
        <v>313</v>
      </c>
      <c r="BO167" s="26" t="s">
        <v>1049</v>
      </c>
      <c r="BP167" s="17" t="str">
        <f t="shared" si="22"/>
        <v>千葉市219</v>
      </c>
      <c r="BQ167" s="18" t="s">
        <v>1050</v>
      </c>
      <c r="BZ167" s="18" t="s">
        <v>331</v>
      </c>
      <c r="CA167" s="18" t="s">
        <v>103</v>
      </c>
      <c r="CB167" s="18" t="s">
        <v>108</v>
      </c>
      <c r="CC167" s="18" t="str">
        <f t="shared" si="23"/>
        <v>C,X横桁Cr</v>
      </c>
      <c r="CD167" s="18">
        <v>11</v>
      </c>
      <c r="CE167" s="18" t="e">
        <f>IF(COUNTIFS([2]その１１!$CV$10:CV5162,リスト!CC167),"該当","")</f>
        <v>#VALUE!</v>
      </c>
      <c r="CF167" s="18" t="e">
        <f>IF($CE167="","",COUNTIF($CC$5:CC167,CC167))</f>
        <v>#VALUE!</v>
      </c>
      <c r="CG167" s="18" t="e">
        <f t="shared" si="24"/>
        <v>#VALUE!</v>
      </c>
      <c r="CH167" s="18" t="s">
        <v>279</v>
      </c>
      <c r="CI167" s="18" t="s">
        <v>115</v>
      </c>
      <c r="CJ167" s="18" t="s">
        <v>116</v>
      </c>
      <c r="CK167" s="18" t="str">
        <f t="shared" si="25"/>
        <v>S,X下横Ll</v>
      </c>
      <c r="CL167" s="18">
        <v>22</v>
      </c>
      <c r="CM167" s="18" t="e">
        <f>IF(COUNTIFS([2]その１２!$CU$10:CU5318,リスト!CK167),"該当","")</f>
        <v>#VALUE!</v>
      </c>
      <c r="CN167" s="18" t="e">
        <f>IF($CM167="","",COUNTIF($CK$5:CK167,CK167))</f>
        <v>#VALUE!</v>
      </c>
      <c r="CO167" s="18" t="e">
        <f t="shared" si="26"/>
        <v>#VALUE!</v>
      </c>
      <c r="DC167" s="21" t="e">
        <f t="shared" si="27"/>
        <v>#VALUE!</v>
      </c>
      <c r="DD167" s="21" t="e">
        <f t="shared" si="28"/>
        <v>#VALUE!</v>
      </c>
    </row>
    <row r="168" spans="28:108">
      <c r="AB168" s="18" t="s">
        <v>94</v>
      </c>
      <c r="AC168" s="18" t="s">
        <v>366</v>
      </c>
      <c r="AD168" s="18" t="s">
        <v>296</v>
      </c>
      <c r="AE168" s="18" t="s">
        <v>118</v>
      </c>
      <c r="AF168" s="55" t="str">
        <f t="shared" si="21"/>
        <v>e支承部の機能障害側方流動Ⅱ</v>
      </c>
      <c r="AG168" s="56" t="s">
        <v>1051</v>
      </c>
      <c r="AV168" s="23" t="s">
        <v>1052</v>
      </c>
      <c r="AW168" s="18" t="s">
        <v>1053</v>
      </c>
      <c r="BN168" s="18" t="s">
        <v>313</v>
      </c>
      <c r="BO168" s="26" t="s">
        <v>934</v>
      </c>
      <c r="BP168" s="17" t="str">
        <f t="shared" si="22"/>
        <v>千葉市262</v>
      </c>
      <c r="BQ168" s="18" t="s">
        <v>935</v>
      </c>
      <c r="BZ168" s="18" t="s">
        <v>331</v>
      </c>
      <c r="CA168" s="18" t="s">
        <v>103</v>
      </c>
      <c r="CB168" s="18" t="s">
        <v>108</v>
      </c>
      <c r="CC168" s="18" t="str">
        <f t="shared" si="23"/>
        <v>C,X横桁Cr</v>
      </c>
      <c r="CD168" s="18">
        <v>12</v>
      </c>
      <c r="CE168" s="18" t="e">
        <f>IF(COUNTIFS([2]その１１!$CV$10:CV5163,リスト!CC168),"該当","")</f>
        <v>#VALUE!</v>
      </c>
      <c r="CF168" s="18" t="e">
        <f>IF($CE168="","",COUNTIF($CC$5:CC168,CC168))</f>
        <v>#VALUE!</v>
      </c>
      <c r="CG168" s="18" t="e">
        <f t="shared" si="24"/>
        <v>#VALUE!</v>
      </c>
      <c r="CH168" s="18" t="s">
        <v>279</v>
      </c>
      <c r="CI168" s="18" t="s">
        <v>115</v>
      </c>
      <c r="CJ168" s="18" t="s">
        <v>116</v>
      </c>
      <c r="CK168" s="18" t="str">
        <f t="shared" si="25"/>
        <v>S,X下横Ll</v>
      </c>
      <c r="CL168" s="18">
        <v>23</v>
      </c>
      <c r="CM168" s="18" t="e">
        <f>IF(COUNTIFS([2]その１２!$CU$10:CU5319,リスト!CK168),"該当","")</f>
        <v>#VALUE!</v>
      </c>
      <c r="CN168" s="18" t="e">
        <f>IF($CM168="","",COUNTIF($CK$5:CK168,CK168))</f>
        <v>#VALUE!</v>
      </c>
      <c r="CO168" s="18" t="e">
        <f t="shared" si="26"/>
        <v>#VALUE!</v>
      </c>
      <c r="DC168" s="21" t="e">
        <f t="shared" si="27"/>
        <v>#VALUE!</v>
      </c>
      <c r="DD168" s="21" t="e">
        <f t="shared" si="28"/>
        <v>#VALUE!</v>
      </c>
    </row>
    <row r="169" spans="28:108">
      <c r="AB169" s="18" t="s">
        <v>94</v>
      </c>
      <c r="AC169" s="18" t="s">
        <v>366</v>
      </c>
      <c r="AD169" s="18" t="s">
        <v>296</v>
      </c>
      <c r="AE169" s="18" t="s">
        <v>144</v>
      </c>
      <c r="AF169" s="55" t="str">
        <f t="shared" si="21"/>
        <v>e支承部の機能障害側方流動Ⅲ</v>
      </c>
      <c r="AG169" s="56" t="s">
        <v>1054</v>
      </c>
      <c r="AV169" s="23" t="s">
        <v>1055</v>
      </c>
      <c r="AW169" s="18" t="s">
        <v>1056</v>
      </c>
      <c r="BN169" s="18" t="s">
        <v>313</v>
      </c>
      <c r="BO169" s="26" t="s">
        <v>1057</v>
      </c>
      <c r="BP169" s="17" t="str">
        <f t="shared" si="22"/>
        <v>千葉市289</v>
      </c>
      <c r="BQ169" s="18" t="s">
        <v>1058</v>
      </c>
      <c r="BZ169" s="18" t="s">
        <v>331</v>
      </c>
      <c r="CA169" s="18" t="s">
        <v>103</v>
      </c>
      <c r="CB169" s="18" t="s">
        <v>108</v>
      </c>
      <c r="CC169" s="18" t="str">
        <f t="shared" si="23"/>
        <v>C,X横桁Cr</v>
      </c>
      <c r="CD169" s="18">
        <v>13</v>
      </c>
      <c r="CE169" s="18" t="e">
        <f>IF(COUNTIFS([2]その１１!$CV$10:CV5164,リスト!CC169),"該当","")</f>
        <v>#VALUE!</v>
      </c>
      <c r="CF169" s="18" t="e">
        <f>IF($CE169="","",COUNTIF($CC$5:CC169,CC169))</f>
        <v>#VALUE!</v>
      </c>
      <c r="CG169" s="18" t="e">
        <f t="shared" si="24"/>
        <v>#VALUE!</v>
      </c>
      <c r="CH169" s="18" t="s">
        <v>76</v>
      </c>
      <c r="CI169" s="18" t="s">
        <v>164</v>
      </c>
      <c r="CJ169" s="18" t="s">
        <v>165</v>
      </c>
      <c r="CK169" s="18" t="str">
        <f t="shared" si="25"/>
        <v>S塔部Th</v>
      </c>
      <c r="CL169" s="18">
        <v>1</v>
      </c>
      <c r="CM169" s="18" t="e">
        <f>IF(COUNTIFS([2]その１２!$CU$10:CU5320,リスト!CK169),"該当","")</f>
        <v>#VALUE!</v>
      </c>
      <c r="CN169" s="18" t="e">
        <f>IF($CM169="","",COUNTIF($CK$5:CK169,CK169))</f>
        <v>#VALUE!</v>
      </c>
      <c r="CO169" s="18" t="e">
        <f t="shared" si="26"/>
        <v>#VALUE!</v>
      </c>
      <c r="DC169" s="21" t="e">
        <f t="shared" si="27"/>
        <v>#VALUE!</v>
      </c>
      <c r="DD169" s="21" t="e">
        <f t="shared" si="28"/>
        <v>#VALUE!</v>
      </c>
    </row>
    <row r="170" spans="28:108">
      <c r="AB170" s="18" t="s">
        <v>94</v>
      </c>
      <c r="AC170" s="18" t="s">
        <v>366</v>
      </c>
      <c r="AD170" s="18" t="s">
        <v>86</v>
      </c>
      <c r="AE170" s="18" t="s">
        <v>118</v>
      </c>
      <c r="AF170" s="55" t="str">
        <f t="shared" si="21"/>
        <v>e支承部の機能障害品質の経年劣化Ⅱ</v>
      </c>
      <c r="AG170" s="56" t="s">
        <v>1059</v>
      </c>
      <c r="AV170" s="23" t="s">
        <v>1060</v>
      </c>
      <c r="AW170" s="18" t="s">
        <v>1061</v>
      </c>
      <c r="BN170" s="18" t="s">
        <v>325</v>
      </c>
      <c r="BO170" s="26" t="s">
        <v>95</v>
      </c>
      <c r="BP170" s="17" t="str">
        <f t="shared" si="22"/>
        <v>白井市16</v>
      </c>
      <c r="BQ170" s="18" t="s">
        <v>96</v>
      </c>
      <c r="BZ170" s="18" t="s">
        <v>331</v>
      </c>
      <c r="CA170" s="18" t="s">
        <v>103</v>
      </c>
      <c r="CB170" s="18" t="s">
        <v>108</v>
      </c>
      <c r="CC170" s="18" t="str">
        <f t="shared" si="23"/>
        <v>C,X横桁Cr</v>
      </c>
      <c r="CD170" s="18">
        <v>17</v>
      </c>
      <c r="CE170" s="18" t="e">
        <f>IF(COUNTIFS([2]その１１!$CV$10:CV5165,リスト!CC170),"該当","")</f>
        <v>#VALUE!</v>
      </c>
      <c r="CF170" s="18" t="e">
        <f>IF($CE170="","",COUNTIF($CC$5:CC170,CC170))</f>
        <v>#VALUE!</v>
      </c>
      <c r="CG170" s="18" t="e">
        <f t="shared" si="24"/>
        <v>#VALUE!</v>
      </c>
      <c r="CH170" s="18" t="s">
        <v>76</v>
      </c>
      <c r="CI170" s="18" t="s">
        <v>164</v>
      </c>
      <c r="CJ170" s="18" t="s">
        <v>165</v>
      </c>
      <c r="CK170" s="18" t="str">
        <f t="shared" si="25"/>
        <v>S塔部Th</v>
      </c>
      <c r="CL170" s="18">
        <v>2</v>
      </c>
      <c r="CM170" s="18" t="e">
        <f>IF(COUNTIFS([2]その１２!$CU$10:CU5321,リスト!CK170),"該当","")</f>
        <v>#VALUE!</v>
      </c>
      <c r="CN170" s="18" t="e">
        <f>IF($CM170="","",COUNTIF($CK$5:CK170,CK170))</f>
        <v>#VALUE!</v>
      </c>
      <c r="CO170" s="18" t="e">
        <f t="shared" si="26"/>
        <v>#VALUE!</v>
      </c>
      <c r="DC170" s="21" t="e">
        <f t="shared" si="27"/>
        <v>#VALUE!</v>
      </c>
      <c r="DD170" s="21" t="e">
        <f t="shared" si="28"/>
        <v>#VALUE!</v>
      </c>
    </row>
    <row r="171" spans="28:108">
      <c r="AB171" s="18" t="s">
        <v>94</v>
      </c>
      <c r="AC171" s="18" t="s">
        <v>366</v>
      </c>
      <c r="AD171" s="18" t="s">
        <v>86</v>
      </c>
      <c r="AE171" s="18" t="s">
        <v>144</v>
      </c>
      <c r="AF171" s="55" t="str">
        <f t="shared" si="21"/>
        <v>e支承部の機能障害品質の経年劣化Ⅲ</v>
      </c>
      <c r="AG171" s="56" t="s">
        <v>1062</v>
      </c>
      <c r="AV171" s="23" t="s">
        <v>1063</v>
      </c>
      <c r="AW171" s="18" t="s">
        <v>1064</v>
      </c>
      <c r="BN171" s="18" t="s">
        <v>325</v>
      </c>
      <c r="BO171" s="26" t="s">
        <v>482</v>
      </c>
      <c r="BP171" s="17" t="str">
        <f t="shared" si="22"/>
        <v>白井市464</v>
      </c>
      <c r="BQ171" s="18" t="s">
        <v>483</v>
      </c>
      <c r="BZ171" s="18" t="s">
        <v>331</v>
      </c>
      <c r="CA171" s="18" t="s">
        <v>103</v>
      </c>
      <c r="CB171" s="18" t="s">
        <v>108</v>
      </c>
      <c r="CC171" s="18" t="str">
        <f t="shared" si="23"/>
        <v>C,X横桁Cr</v>
      </c>
      <c r="CD171" s="18">
        <v>18</v>
      </c>
      <c r="CE171" s="18" t="e">
        <f>IF(COUNTIFS([2]その１１!$CV$10:CV5166,リスト!CC171),"該当","")</f>
        <v>#VALUE!</v>
      </c>
      <c r="CF171" s="18" t="e">
        <f>IF($CE171="","",COUNTIF($CC$5:CC171,CC171))</f>
        <v>#VALUE!</v>
      </c>
      <c r="CG171" s="18" t="e">
        <f t="shared" si="24"/>
        <v>#VALUE!</v>
      </c>
      <c r="CH171" s="18" t="s">
        <v>76</v>
      </c>
      <c r="CI171" s="18" t="s">
        <v>164</v>
      </c>
      <c r="CJ171" s="18" t="s">
        <v>165</v>
      </c>
      <c r="CK171" s="18" t="str">
        <f t="shared" si="25"/>
        <v>S塔部Th</v>
      </c>
      <c r="CL171" s="18">
        <v>3</v>
      </c>
      <c r="CM171" s="18" t="e">
        <f>IF(COUNTIFS([2]その１２!$CU$10:CU5322,リスト!CK171),"該当","")</f>
        <v>#VALUE!</v>
      </c>
      <c r="CN171" s="18" t="e">
        <f>IF($CM171="","",COUNTIF($CK$5:CK171,CK171))</f>
        <v>#VALUE!</v>
      </c>
      <c r="CO171" s="18" t="e">
        <f t="shared" si="26"/>
        <v>#VALUE!</v>
      </c>
      <c r="DC171" s="21" t="e">
        <f t="shared" si="27"/>
        <v>#VALUE!</v>
      </c>
      <c r="DD171" s="21" t="e">
        <f t="shared" si="28"/>
        <v>#VALUE!</v>
      </c>
    </row>
    <row r="172" spans="28:108">
      <c r="AB172" s="18" t="s">
        <v>94</v>
      </c>
      <c r="AC172" s="18" t="s">
        <v>485</v>
      </c>
      <c r="AD172" s="18" t="s">
        <v>212</v>
      </c>
      <c r="AE172" s="18"/>
      <c r="AF172" s="55" t="str">
        <f t="shared" si="21"/>
        <v>eその他(不法占用)人為的</v>
      </c>
      <c r="AG172" s="56" t="s">
        <v>1065</v>
      </c>
      <c r="AV172" s="23" t="s">
        <v>1066</v>
      </c>
      <c r="AW172" s="18" t="s">
        <v>1067</v>
      </c>
      <c r="BN172" s="18" t="s">
        <v>325</v>
      </c>
      <c r="BO172" s="26" t="s">
        <v>648</v>
      </c>
      <c r="BP172" s="17" t="str">
        <f t="shared" si="22"/>
        <v>白井市59</v>
      </c>
      <c r="BQ172" s="18" t="s">
        <v>649</v>
      </c>
      <c r="BZ172" s="18" t="s">
        <v>331</v>
      </c>
      <c r="CA172" s="18" t="s">
        <v>103</v>
      </c>
      <c r="CB172" s="18" t="s">
        <v>108</v>
      </c>
      <c r="CC172" s="18" t="str">
        <f t="shared" si="23"/>
        <v>C,X横桁Cr</v>
      </c>
      <c r="CD172" s="18">
        <v>19</v>
      </c>
      <c r="CE172" s="18" t="e">
        <f>IF(COUNTIFS([2]その１１!$CV$10:CV5167,リスト!CC172),"該当","")</f>
        <v>#VALUE!</v>
      </c>
      <c r="CF172" s="18" t="e">
        <f>IF($CE172="","",COUNTIF($CC$5:CC172,CC172))</f>
        <v>#VALUE!</v>
      </c>
      <c r="CG172" s="18" t="e">
        <f t="shared" si="24"/>
        <v>#VALUE!</v>
      </c>
      <c r="CH172" s="18" t="s">
        <v>76</v>
      </c>
      <c r="CI172" s="18" t="s">
        <v>164</v>
      </c>
      <c r="CJ172" s="18" t="s">
        <v>165</v>
      </c>
      <c r="CK172" s="18" t="str">
        <f t="shared" si="25"/>
        <v>S塔部Th</v>
      </c>
      <c r="CL172" s="18">
        <v>4</v>
      </c>
      <c r="CM172" s="18" t="e">
        <f>IF(COUNTIFS([2]その１２!$CU$10:CU5323,リスト!CK172),"該当","")</f>
        <v>#VALUE!</v>
      </c>
      <c r="CN172" s="18" t="e">
        <f>IF($CM172="","",COUNTIF($CK$5:CK172,CK172))</f>
        <v>#VALUE!</v>
      </c>
      <c r="CO172" s="18" t="e">
        <f t="shared" si="26"/>
        <v>#VALUE!</v>
      </c>
      <c r="DC172" s="21" t="e">
        <f t="shared" si="27"/>
        <v>#VALUE!</v>
      </c>
      <c r="DD172" s="21" t="e">
        <f t="shared" si="28"/>
        <v>#VALUE!</v>
      </c>
    </row>
    <row r="173" spans="28:108">
      <c r="AB173" s="18" t="s">
        <v>94</v>
      </c>
      <c r="AC173" s="18" t="s">
        <v>485</v>
      </c>
      <c r="AD173" s="18" t="s">
        <v>212</v>
      </c>
      <c r="AE173" s="18" t="s">
        <v>118</v>
      </c>
      <c r="AF173" s="55" t="str">
        <f t="shared" si="21"/>
        <v>eその他(不法占用)人為的Ⅱ</v>
      </c>
      <c r="AG173" s="56" t="s">
        <v>1068</v>
      </c>
      <c r="AV173" s="23" t="s">
        <v>1069</v>
      </c>
      <c r="AW173" s="18" t="s">
        <v>1070</v>
      </c>
      <c r="BN173" s="18" t="s">
        <v>325</v>
      </c>
      <c r="BO173" s="26" t="s">
        <v>823</v>
      </c>
      <c r="BP173" s="17" t="str">
        <f t="shared" si="22"/>
        <v>白井市189</v>
      </c>
      <c r="BQ173" s="18" t="s">
        <v>824</v>
      </c>
      <c r="BZ173" s="18" t="s">
        <v>331</v>
      </c>
      <c r="CA173" s="18" t="s">
        <v>103</v>
      </c>
      <c r="CB173" s="18" t="s">
        <v>108</v>
      </c>
      <c r="CC173" s="18" t="str">
        <f t="shared" si="23"/>
        <v>C,X横桁Cr</v>
      </c>
      <c r="CD173" s="18">
        <v>20</v>
      </c>
      <c r="CE173" s="18" t="e">
        <f>IF(COUNTIFS([2]その１１!$CV$10:CV5168,リスト!CC173),"該当","")</f>
        <v>#VALUE!</v>
      </c>
      <c r="CF173" s="18" t="e">
        <f>IF($CE173="","",COUNTIF($CC$5:CC173,CC173))</f>
        <v>#VALUE!</v>
      </c>
      <c r="CG173" s="18" t="e">
        <f t="shared" si="24"/>
        <v>#VALUE!</v>
      </c>
      <c r="CH173" s="18" t="s">
        <v>76</v>
      </c>
      <c r="CI173" s="18" t="s">
        <v>164</v>
      </c>
      <c r="CJ173" s="18" t="s">
        <v>165</v>
      </c>
      <c r="CK173" s="18" t="str">
        <f t="shared" si="25"/>
        <v>S塔部Th</v>
      </c>
      <c r="CL173" s="18">
        <v>5</v>
      </c>
      <c r="CM173" s="18" t="e">
        <f>IF(COUNTIFS([2]その１２!$CU$10:CU5324,リスト!CK173),"該当","")</f>
        <v>#VALUE!</v>
      </c>
      <c r="CN173" s="18" t="e">
        <f>IF($CM173="","",COUNTIF($CK$5:CK173,CK173))</f>
        <v>#VALUE!</v>
      </c>
      <c r="CO173" s="18" t="e">
        <f t="shared" si="26"/>
        <v>#VALUE!</v>
      </c>
      <c r="DC173" s="21" t="e">
        <f t="shared" si="27"/>
        <v>#VALUE!</v>
      </c>
      <c r="DD173" s="21" t="e">
        <f t="shared" si="28"/>
        <v>#VALUE!</v>
      </c>
    </row>
    <row r="174" spans="28:108">
      <c r="AB174" s="18" t="s">
        <v>94</v>
      </c>
      <c r="AC174" s="18" t="s">
        <v>497</v>
      </c>
      <c r="AD174" s="18" t="s">
        <v>212</v>
      </c>
      <c r="AE174" s="18"/>
      <c r="AF174" s="55" t="str">
        <f t="shared" si="21"/>
        <v>eその他(落書き)人為的</v>
      </c>
      <c r="AG174" s="56" t="s">
        <v>1071</v>
      </c>
      <c r="AV174" s="23" t="s">
        <v>1072</v>
      </c>
      <c r="AW174" s="18" t="s">
        <v>1073</v>
      </c>
      <c r="BN174" s="18" t="s">
        <v>325</v>
      </c>
      <c r="BO174" s="26" t="s">
        <v>1074</v>
      </c>
      <c r="BP174" s="17" t="str">
        <f t="shared" si="22"/>
        <v>白井市191</v>
      </c>
      <c r="BQ174" s="18" t="s">
        <v>1075</v>
      </c>
      <c r="BZ174" s="18" t="s">
        <v>331</v>
      </c>
      <c r="CA174" s="18" t="s">
        <v>103</v>
      </c>
      <c r="CB174" s="18" t="s">
        <v>108</v>
      </c>
      <c r="CC174" s="18" t="str">
        <f t="shared" si="23"/>
        <v>C,X横桁Cr</v>
      </c>
      <c r="CD174" s="18">
        <v>21</v>
      </c>
      <c r="CE174" s="18" t="e">
        <f>IF(COUNTIFS([2]その１１!$CV$10:CV5169,リスト!CC174),"該当","")</f>
        <v>#VALUE!</v>
      </c>
      <c r="CF174" s="18" t="e">
        <f>IF($CE174="","",COUNTIF($CC$5:CC174,CC174))</f>
        <v>#VALUE!</v>
      </c>
      <c r="CG174" s="18" t="e">
        <f t="shared" si="24"/>
        <v>#VALUE!</v>
      </c>
      <c r="CH174" s="18" t="s">
        <v>76</v>
      </c>
      <c r="CI174" s="18" t="s">
        <v>164</v>
      </c>
      <c r="CJ174" s="18" t="s">
        <v>165</v>
      </c>
      <c r="CK174" s="18" t="str">
        <f t="shared" si="25"/>
        <v>S塔部Th</v>
      </c>
      <c r="CL174" s="18">
        <v>10</v>
      </c>
      <c r="CM174" s="18" t="e">
        <f>IF(COUNTIFS([2]その１２!$CU$10:CU5325,リスト!CK174),"該当","")</f>
        <v>#VALUE!</v>
      </c>
      <c r="CN174" s="18" t="e">
        <f>IF($CM174="","",COUNTIF($CK$5:CK174,CK174))</f>
        <v>#VALUE!</v>
      </c>
      <c r="CO174" s="18" t="e">
        <f t="shared" si="26"/>
        <v>#VALUE!</v>
      </c>
      <c r="DC174" s="21" t="e">
        <f t="shared" si="27"/>
        <v>#VALUE!</v>
      </c>
      <c r="DD174" s="21" t="e">
        <f t="shared" si="28"/>
        <v>#VALUE!</v>
      </c>
    </row>
    <row r="175" spans="28:108">
      <c r="AB175" s="18" t="s">
        <v>94</v>
      </c>
      <c r="AC175" s="18" t="s">
        <v>497</v>
      </c>
      <c r="AD175" s="18" t="s">
        <v>212</v>
      </c>
      <c r="AE175" s="18" t="s">
        <v>118</v>
      </c>
      <c r="AF175" s="55" t="str">
        <f t="shared" si="21"/>
        <v>eその他(落書き)人為的Ⅱ</v>
      </c>
      <c r="AG175" s="56" t="s">
        <v>1076</v>
      </c>
      <c r="AV175" s="23" t="s">
        <v>1077</v>
      </c>
      <c r="AW175" s="18" t="s">
        <v>1078</v>
      </c>
      <c r="BN175" s="18" t="s">
        <v>325</v>
      </c>
      <c r="BO175" s="26" t="s">
        <v>1079</v>
      </c>
      <c r="BP175" s="17" t="str">
        <f t="shared" si="22"/>
        <v>白井市192</v>
      </c>
      <c r="BQ175" s="18" t="s">
        <v>1080</v>
      </c>
      <c r="BZ175" s="18" t="s">
        <v>331</v>
      </c>
      <c r="CA175" s="18" t="s">
        <v>103</v>
      </c>
      <c r="CB175" s="18" t="s">
        <v>108</v>
      </c>
      <c r="CC175" s="18" t="str">
        <f t="shared" si="23"/>
        <v>C,X横桁Cr</v>
      </c>
      <c r="CD175" s="18">
        <v>22</v>
      </c>
      <c r="CE175" s="18" t="e">
        <f>IF(COUNTIFS([2]その１１!$CV$10:CV5170,リスト!CC175),"該当","")</f>
        <v>#VALUE!</v>
      </c>
      <c r="CF175" s="18" t="e">
        <f>IF($CE175="","",COUNTIF($CC$5:CC175,CC175))</f>
        <v>#VALUE!</v>
      </c>
      <c r="CG175" s="18" t="e">
        <f t="shared" si="24"/>
        <v>#VALUE!</v>
      </c>
      <c r="CH175" s="18" t="s">
        <v>76</v>
      </c>
      <c r="CI175" s="18" t="s">
        <v>164</v>
      </c>
      <c r="CJ175" s="18" t="s">
        <v>165</v>
      </c>
      <c r="CK175" s="18" t="str">
        <f t="shared" si="25"/>
        <v>S塔部Th</v>
      </c>
      <c r="CL175" s="18">
        <v>13</v>
      </c>
      <c r="CM175" s="18" t="e">
        <f>IF(COUNTIFS([2]その１２!$CU$10:CU5326,リスト!CK175),"該当","")</f>
        <v>#VALUE!</v>
      </c>
      <c r="CN175" s="18" t="e">
        <f>IF($CM175="","",COUNTIF($CK$5:CK175,CK175))</f>
        <v>#VALUE!</v>
      </c>
      <c r="CO175" s="18" t="e">
        <f t="shared" si="26"/>
        <v>#VALUE!</v>
      </c>
      <c r="DC175" s="21" t="e">
        <f t="shared" si="27"/>
        <v>#VALUE!</v>
      </c>
      <c r="DD175" s="21" t="e">
        <f t="shared" si="28"/>
        <v>#VALUE!</v>
      </c>
    </row>
    <row r="176" spans="28:108">
      <c r="AB176" s="18" t="s">
        <v>94</v>
      </c>
      <c r="AC176" s="18" t="s">
        <v>505</v>
      </c>
      <c r="AD176" s="18" t="s">
        <v>229</v>
      </c>
      <c r="AE176" s="18"/>
      <c r="AF176" s="55" t="str">
        <f t="shared" si="21"/>
        <v>eその他(鳥のふん害)鳥害</v>
      </c>
      <c r="AG176" s="56" t="s">
        <v>1081</v>
      </c>
      <c r="AV176" s="23" t="s">
        <v>815</v>
      </c>
      <c r="AW176" s="18" t="s">
        <v>816</v>
      </c>
      <c r="BN176" s="18" t="s">
        <v>325</v>
      </c>
      <c r="BO176" s="26" t="s">
        <v>450</v>
      </c>
      <c r="BP176" s="17" t="str">
        <f t="shared" si="22"/>
        <v>白井市280</v>
      </c>
      <c r="BQ176" s="18" t="s">
        <v>451</v>
      </c>
      <c r="BZ176" s="18" t="s">
        <v>331</v>
      </c>
      <c r="CA176" s="18" t="s">
        <v>103</v>
      </c>
      <c r="CB176" s="18" t="s">
        <v>108</v>
      </c>
      <c r="CC176" s="18" t="str">
        <f t="shared" si="23"/>
        <v>C,X横桁Cr</v>
      </c>
      <c r="CD176" s="18">
        <v>23</v>
      </c>
      <c r="CE176" s="18" t="e">
        <f>IF(COUNTIFS([2]その１１!$CV$10:CV5171,リスト!CC176),"該当","")</f>
        <v>#VALUE!</v>
      </c>
      <c r="CF176" s="18" t="e">
        <f>IF($CE176="","",COUNTIF($CC$5:CC176,CC176))</f>
        <v>#VALUE!</v>
      </c>
      <c r="CG176" s="18" t="e">
        <f t="shared" si="24"/>
        <v>#VALUE!</v>
      </c>
      <c r="CH176" s="18" t="s">
        <v>76</v>
      </c>
      <c r="CI176" s="18" t="s">
        <v>164</v>
      </c>
      <c r="CJ176" s="18" t="s">
        <v>165</v>
      </c>
      <c r="CK176" s="18" t="str">
        <f t="shared" si="25"/>
        <v>S塔部Th</v>
      </c>
      <c r="CL176" s="18">
        <v>17</v>
      </c>
      <c r="CM176" s="18" t="e">
        <f>IF(COUNTIFS([2]その１２!$CU$10:CU5327,リスト!CK176),"該当","")</f>
        <v>#VALUE!</v>
      </c>
      <c r="CN176" s="18" t="e">
        <f>IF($CM176="","",COUNTIF($CK$5:CK176,CK176))</f>
        <v>#VALUE!</v>
      </c>
      <c r="CO176" s="18" t="e">
        <f t="shared" si="26"/>
        <v>#VALUE!</v>
      </c>
      <c r="DC176" s="21" t="e">
        <f t="shared" si="27"/>
        <v>#VALUE!</v>
      </c>
      <c r="DD176" s="21" t="e">
        <f t="shared" si="28"/>
        <v>#VALUE!</v>
      </c>
    </row>
    <row r="177" spans="28:108">
      <c r="AB177" s="18" t="s">
        <v>94</v>
      </c>
      <c r="AC177" s="18" t="s">
        <v>505</v>
      </c>
      <c r="AD177" s="18" t="s">
        <v>229</v>
      </c>
      <c r="AE177" s="18" t="s">
        <v>118</v>
      </c>
      <c r="AF177" s="55" t="str">
        <f t="shared" si="21"/>
        <v>eその他(鳥のふん害)鳥害Ⅱ</v>
      </c>
      <c r="AG177" s="56" t="s">
        <v>1082</v>
      </c>
      <c r="AV177" s="23" t="s">
        <v>564</v>
      </c>
      <c r="AW177" s="18" t="s">
        <v>565</v>
      </c>
      <c r="BN177" s="18" t="s">
        <v>339</v>
      </c>
      <c r="BO177" s="26" t="s">
        <v>715</v>
      </c>
      <c r="BP177" s="17" t="str">
        <f t="shared" si="22"/>
        <v>栄町356</v>
      </c>
      <c r="BQ177" s="18" t="s">
        <v>716</v>
      </c>
      <c r="BZ177" s="18" t="s">
        <v>781</v>
      </c>
      <c r="CA177" s="18" t="s">
        <v>103</v>
      </c>
      <c r="CB177" s="18" t="s">
        <v>108</v>
      </c>
      <c r="CC177" s="18" t="str">
        <f t="shared" si="23"/>
        <v>S,C,X横桁Cr</v>
      </c>
      <c r="CD177" s="18">
        <v>1</v>
      </c>
      <c r="CE177" s="18" t="e">
        <f>IF(COUNTIFS([2]その１１!$CV$10:CV5172,リスト!CC177),"該当","")</f>
        <v>#VALUE!</v>
      </c>
      <c r="CF177" s="18" t="e">
        <f>IF($CE177="","",COUNTIF($CC$5:CC177,CC177))</f>
        <v>#VALUE!</v>
      </c>
      <c r="CG177" s="18" t="e">
        <f t="shared" si="24"/>
        <v>#VALUE!</v>
      </c>
      <c r="CH177" s="18" t="s">
        <v>76</v>
      </c>
      <c r="CI177" s="18" t="s">
        <v>164</v>
      </c>
      <c r="CJ177" s="18" t="s">
        <v>165</v>
      </c>
      <c r="CK177" s="18" t="str">
        <f t="shared" si="25"/>
        <v>S塔部Th</v>
      </c>
      <c r="CL177" s="18">
        <v>18</v>
      </c>
      <c r="CM177" s="18" t="e">
        <f>IF(COUNTIFS([2]その１２!$CU$10:CU5328,リスト!CK177),"該当","")</f>
        <v>#VALUE!</v>
      </c>
      <c r="CN177" s="18" t="e">
        <f>IF($CM177="","",COUNTIF($CK$5:CK177,CK177))</f>
        <v>#VALUE!</v>
      </c>
      <c r="CO177" s="18" t="e">
        <f t="shared" si="26"/>
        <v>#VALUE!</v>
      </c>
      <c r="DC177" s="21" t="e">
        <f t="shared" si="27"/>
        <v>#VALUE!</v>
      </c>
      <c r="DD177" s="21" t="e">
        <f t="shared" si="28"/>
        <v>#VALUE!</v>
      </c>
    </row>
    <row r="178" spans="28:108">
      <c r="AB178" s="18" t="s">
        <v>94</v>
      </c>
      <c r="AC178" s="18" t="s">
        <v>515</v>
      </c>
      <c r="AD178" s="18" t="s">
        <v>86</v>
      </c>
      <c r="AE178" s="18" t="s">
        <v>84</v>
      </c>
      <c r="AF178" s="55" t="str">
        <f t="shared" si="21"/>
        <v>eその他(目地材などのずれ、脱落)品質の経年劣化Ⅰ</v>
      </c>
      <c r="AG178" s="56" t="s">
        <v>1083</v>
      </c>
      <c r="AV178" s="23" t="s">
        <v>1084</v>
      </c>
      <c r="AW178" s="18" t="s">
        <v>1085</v>
      </c>
      <c r="BN178" s="18" t="s">
        <v>339</v>
      </c>
      <c r="BO178" s="26" t="s">
        <v>380</v>
      </c>
      <c r="BP178" s="17" t="str">
        <f t="shared" si="22"/>
        <v>栄町18</v>
      </c>
      <c r="BQ178" s="18" t="s">
        <v>381</v>
      </c>
      <c r="BZ178" s="18" t="s">
        <v>781</v>
      </c>
      <c r="CA178" s="18" t="s">
        <v>103</v>
      </c>
      <c r="CB178" s="18" t="s">
        <v>108</v>
      </c>
      <c r="CC178" s="18" t="str">
        <f t="shared" si="23"/>
        <v>S,C,X横桁Cr</v>
      </c>
      <c r="CD178" s="18">
        <v>2</v>
      </c>
      <c r="CE178" s="18" t="e">
        <f>IF(COUNTIFS([2]その１１!$CV$10:CV5173,リスト!CC178),"該当","")</f>
        <v>#VALUE!</v>
      </c>
      <c r="CF178" s="18" t="e">
        <f>IF($CE178="","",COUNTIF($CC$5:CC178,CC178))</f>
        <v>#VALUE!</v>
      </c>
      <c r="CG178" s="18" t="e">
        <f t="shared" si="24"/>
        <v>#VALUE!</v>
      </c>
      <c r="CH178" s="18" t="s">
        <v>76</v>
      </c>
      <c r="CI178" s="18" t="s">
        <v>164</v>
      </c>
      <c r="CJ178" s="18" t="s">
        <v>165</v>
      </c>
      <c r="CK178" s="18" t="str">
        <f t="shared" si="25"/>
        <v>S塔部Th</v>
      </c>
      <c r="CL178" s="18">
        <v>20</v>
      </c>
      <c r="CM178" s="18" t="e">
        <f>IF(COUNTIFS([2]その１２!$CU$10:CU5329,リスト!CK178),"該当","")</f>
        <v>#VALUE!</v>
      </c>
      <c r="CN178" s="18" t="e">
        <f>IF($CM178="","",COUNTIF($CK$5:CK178,CK178))</f>
        <v>#VALUE!</v>
      </c>
      <c r="CO178" s="18" t="e">
        <f t="shared" si="26"/>
        <v>#VALUE!</v>
      </c>
      <c r="DC178" s="21" t="e">
        <f t="shared" si="27"/>
        <v>#VALUE!</v>
      </c>
      <c r="DD178" s="21" t="e">
        <f t="shared" si="28"/>
        <v>#VALUE!</v>
      </c>
    </row>
    <row r="179" spans="28:108">
      <c r="AB179" s="18" t="s">
        <v>94</v>
      </c>
      <c r="AC179" s="18" t="s">
        <v>1086</v>
      </c>
      <c r="AD179" s="18" t="s">
        <v>86</v>
      </c>
      <c r="AE179" s="18" t="s">
        <v>84</v>
      </c>
      <c r="AF179" s="55" t="str">
        <f t="shared" si="21"/>
        <v>eその他(目地材などのずれ)品質の経年劣化Ⅰ</v>
      </c>
      <c r="AG179" s="56" t="s">
        <v>1087</v>
      </c>
      <c r="AV179" s="23" t="s">
        <v>1088</v>
      </c>
      <c r="AW179" s="18" t="s">
        <v>1089</v>
      </c>
      <c r="BN179" s="18" t="s">
        <v>339</v>
      </c>
      <c r="BO179" s="26" t="s">
        <v>727</v>
      </c>
      <c r="BP179" s="17" t="str">
        <f t="shared" si="22"/>
        <v>栄町68</v>
      </c>
      <c r="BQ179" s="18" t="s">
        <v>728</v>
      </c>
      <c r="BZ179" s="18" t="s">
        <v>781</v>
      </c>
      <c r="CA179" s="18" t="s">
        <v>103</v>
      </c>
      <c r="CB179" s="18" t="s">
        <v>108</v>
      </c>
      <c r="CC179" s="18" t="str">
        <f t="shared" si="23"/>
        <v>S,C,X横桁Cr</v>
      </c>
      <c r="CD179" s="18">
        <v>3</v>
      </c>
      <c r="CE179" s="18" t="e">
        <f>IF(COUNTIFS([2]その１１!$CV$10:CV5174,リスト!CC179),"該当","")</f>
        <v>#VALUE!</v>
      </c>
      <c r="CF179" s="18" t="e">
        <f>IF($CE179="","",COUNTIF($CC$5:CC179,CC179))</f>
        <v>#VALUE!</v>
      </c>
      <c r="CG179" s="18" t="e">
        <f t="shared" si="24"/>
        <v>#VALUE!</v>
      </c>
      <c r="CH179" s="18" t="s">
        <v>76</v>
      </c>
      <c r="CI179" s="18" t="s">
        <v>164</v>
      </c>
      <c r="CJ179" s="18" t="s">
        <v>165</v>
      </c>
      <c r="CK179" s="18" t="str">
        <f t="shared" si="25"/>
        <v>S塔部Th</v>
      </c>
      <c r="CL179" s="18">
        <v>21</v>
      </c>
      <c r="CM179" s="18" t="e">
        <f>IF(COUNTIFS([2]その１２!$CU$10:CU5330,リスト!CK179),"該当","")</f>
        <v>#VALUE!</v>
      </c>
      <c r="CN179" s="18" t="e">
        <f>IF($CM179="","",COUNTIF($CK$5:CK179,CK179))</f>
        <v>#VALUE!</v>
      </c>
      <c r="CO179" s="18" t="e">
        <f t="shared" si="26"/>
        <v>#VALUE!</v>
      </c>
      <c r="DC179" s="21" t="e">
        <f t="shared" si="27"/>
        <v>#VALUE!</v>
      </c>
      <c r="DD179" s="21" t="e">
        <f t="shared" si="28"/>
        <v>#VALUE!</v>
      </c>
    </row>
    <row r="180" spans="28:108">
      <c r="AB180" s="18" t="s">
        <v>94</v>
      </c>
      <c r="AC180" s="18" t="s">
        <v>1090</v>
      </c>
      <c r="AD180" s="18" t="s">
        <v>86</v>
      </c>
      <c r="AE180" s="18" t="s">
        <v>84</v>
      </c>
      <c r="AF180" s="55" t="str">
        <f t="shared" si="21"/>
        <v>eその他(目地材などの脱落)品質の経年劣化Ⅰ</v>
      </c>
      <c r="AG180" s="56" t="s">
        <v>1091</v>
      </c>
      <c r="AV180" s="23" t="s">
        <v>327</v>
      </c>
      <c r="AW180" s="18" t="s">
        <v>328</v>
      </c>
      <c r="BN180" s="18" t="s">
        <v>339</v>
      </c>
      <c r="BO180" s="26" t="s">
        <v>944</v>
      </c>
      <c r="BP180" s="17" t="str">
        <f t="shared" si="22"/>
        <v>栄町406</v>
      </c>
      <c r="BQ180" s="18" t="s">
        <v>945</v>
      </c>
      <c r="BZ180" s="18" t="s">
        <v>781</v>
      </c>
      <c r="CA180" s="18" t="s">
        <v>103</v>
      </c>
      <c r="CB180" s="18" t="s">
        <v>108</v>
      </c>
      <c r="CC180" s="18" t="str">
        <f t="shared" si="23"/>
        <v>S,C,X横桁Cr</v>
      </c>
      <c r="CD180" s="18">
        <v>4</v>
      </c>
      <c r="CE180" s="18" t="e">
        <f>IF(COUNTIFS([2]その１１!$CV$10:CV5175,リスト!CC180),"該当","")</f>
        <v>#VALUE!</v>
      </c>
      <c r="CF180" s="18" t="e">
        <f>IF($CE180="","",COUNTIF($CC$5:CC180,CC180))</f>
        <v>#VALUE!</v>
      </c>
      <c r="CG180" s="18" t="e">
        <f t="shared" si="24"/>
        <v>#VALUE!</v>
      </c>
      <c r="CH180" s="18" t="s">
        <v>76</v>
      </c>
      <c r="CI180" s="18" t="s">
        <v>164</v>
      </c>
      <c r="CJ180" s="18" t="s">
        <v>165</v>
      </c>
      <c r="CK180" s="18" t="str">
        <f t="shared" si="25"/>
        <v>S塔部Th</v>
      </c>
      <c r="CL180" s="18">
        <v>22</v>
      </c>
      <c r="CM180" s="18" t="e">
        <f>IF(COUNTIFS([2]その１２!$CU$10:CU5331,リスト!CK180),"該当","")</f>
        <v>#VALUE!</v>
      </c>
      <c r="CN180" s="18" t="e">
        <f>IF($CM180="","",COUNTIF($CK$5:CK180,CK180))</f>
        <v>#VALUE!</v>
      </c>
      <c r="CO180" s="18" t="e">
        <f t="shared" si="26"/>
        <v>#VALUE!</v>
      </c>
      <c r="DC180" s="21" t="e">
        <f t="shared" si="27"/>
        <v>#VALUE!</v>
      </c>
      <c r="DD180" s="21" t="e">
        <f t="shared" si="28"/>
        <v>#VALUE!</v>
      </c>
    </row>
    <row r="181" spans="28:108">
      <c r="AB181" s="18" t="s">
        <v>94</v>
      </c>
      <c r="AC181" s="18" t="s">
        <v>1092</v>
      </c>
      <c r="AD181" s="18" t="s">
        <v>86</v>
      </c>
      <c r="AE181" s="18" t="s">
        <v>84</v>
      </c>
      <c r="AF181" s="55" t="str">
        <f t="shared" si="21"/>
        <v>eその他(目地材のずれ、脱落)品質の経年劣化Ⅰ</v>
      </c>
      <c r="AG181" s="56" t="s">
        <v>1093</v>
      </c>
      <c r="AV181" s="23" t="s">
        <v>1094</v>
      </c>
      <c r="AW181" s="18" t="s">
        <v>1095</v>
      </c>
      <c r="BN181" s="18" t="s">
        <v>339</v>
      </c>
      <c r="BO181" s="26" t="s">
        <v>1096</v>
      </c>
      <c r="BP181" s="17" t="str">
        <f t="shared" si="22"/>
        <v>栄町409</v>
      </c>
      <c r="BQ181" s="18" t="s">
        <v>1097</v>
      </c>
      <c r="BZ181" s="18" t="s">
        <v>781</v>
      </c>
      <c r="CA181" s="18" t="s">
        <v>103</v>
      </c>
      <c r="CB181" s="18" t="s">
        <v>108</v>
      </c>
      <c r="CC181" s="18" t="str">
        <f t="shared" si="23"/>
        <v>S,C,X横桁Cr</v>
      </c>
      <c r="CD181" s="18">
        <v>5</v>
      </c>
      <c r="CE181" s="18" t="e">
        <f>IF(COUNTIFS([2]その１１!$CV$10:CV5176,リスト!CC181),"該当","")</f>
        <v>#VALUE!</v>
      </c>
      <c r="CF181" s="18" t="e">
        <f>IF($CE181="","",COUNTIF($CC$5:CC181,CC181))</f>
        <v>#VALUE!</v>
      </c>
      <c r="CG181" s="18" t="e">
        <f t="shared" si="24"/>
        <v>#VALUE!</v>
      </c>
      <c r="CH181" s="18" t="s">
        <v>76</v>
      </c>
      <c r="CI181" s="18" t="s">
        <v>164</v>
      </c>
      <c r="CJ181" s="18" t="s">
        <v>165</v>
      </c>
      <c r="CK181" s="18" t="str">
        <f t="shared" si="25"/>
        <v>S塔部Th</v>
      </c>
      <c r="CL181" s="18">
        <v>23</v>
      </c>
      <c r="CM181" s="18" t="e">
        <f>IF(COUNTIFS([2]その１２!$CU$10:CU5332,リスト!CK181),"該当","")</f>
        <v>#VALUE!</v>
      </c>
      <c r="CN181" s="18" t="e">
        <f>IF($CM181="","",COUNTIF($CK$5:CK181,CK181))</f>
        <v>#VALUE!</v>
      </c>
      <c r="CO181" s="18" t="e">
        <f t="shared" si="26"/>
        <v>#VALUE!</v>
      </c>
      <c r="DC181" s="21" t="e">
        <f t="shared" si="27"/>
        <v>#VALUE!</v>
      </c>
      <c r="DD181" s="21" t="e">
        <f t="shared" si="28"/>
        <v>#VALUE!</v>
      </c>
    </row>
    <row r="182" spans="28:108">
      <c r="AB182" s="18" t="s">
        <v>94</v>
      </c>
      <c r="AC182" s="18" t="s">
        <v>1098</v>
      </c>
      <c r="AD182" s="18" t="s">
        <v>86</v>
      </c>
      <c r="AE182" s="18" t="s">
        <v>84</v>
      </c>
      <c r="AF182" s="55" t="str">
        <f t="shared" si="21"/>
        <v>eその他(目地材のずれ)品質の経年劣化Ⅰ</v>
      </c>
      <c r="AG182" s="56" t="s">
        <v>1099</v>
      </c>
      <c r="AV182" s="23" t="s">
        <v>1100</v>
      </c>
      <c r="AW182" s="18" t="s">
        <v>1101</v>
      </c>
      <c r="BN182" s="18" t="s">
        <v>352</v>
      </c>
      <c r="BO182" s="26" t="s">
        <v>715</v>
      </c>
      <c r="BP182" s="17" t="str">
        <f t="shared" si="22"/>
        <v>印西市356</v>
      </c>
      <c r="BQ182" s="18" t="s">
        <v>716</v>
      </c>
      <c r="BZ182" s="18" t="s">
        <v>781</v>
      </c>
      <c r="CA182" s="18" t="s">
        <v>103</v>
      </c>
      <c r="CB182" s="18" t="s">
        <v>108</v>
      </c>
      <c r="CC182" s="18" t="str">
        <f t="shared" si="23"/>
        <v>S,C,X横桁Cr</v>
      </c>
      <c r="CD182" s="18">
        <v>6</v>
      </c>
      <c r="CE182" s="18" t="e">
        <f>IF(COUNTIFS([2]その１１!$CV$10:CV5177,リスト!CC182),"該当","")</f>
        <v>#VALUE!</v>
      </c>
      <c r="CF182" s="18" t="e">
        <f>IF($CE182="","",COUNTIF($CC$5:CC182,CC182))</f>
        <v>#VALUE!</v>
      </c>
      <c r="CG182" s="18" t="e">
        <f t="shared" si="24"/>
        <v>#VALUE!</v>
      </c>
      <c r="CH182" s="18" t="s">
        <v>97</v>
      </c>
      <c r="CI182" s="18" t="s">
        <v>164</v>
      </c>
      <c r="CJ182" s="18" t="s">
        <v>165</v>
      </c>
      <c r="CK182" s="18" t="str">
        <f t="shared" si="25"/>
        <v>C塔部Th</v>
      </c>
      <c r="CL182" s="18">
        <v>6</v>
      </c>
      <c r="CM182" s="18" t="e">
        <f>IF(COUNTIFS([2]その１２!$CU$10:CU5333,リスト!CK182),"該当","")</f>
        <v>#VALUE!</v>
      </c>
      <c r="CN182" s="18" t="e">
        <f>IF($CM182="","",COUNTIF($CK$5:CK182,CK182))</f>
        <v>#VALUE!</v>
      </c>
      <c r="CO182" s="18" t="e">
        <f t="shared" si="26"/>
        <v>#VALUE!</v>
      </c>
      <c r="DC182" s="21" t="e">
        <f t="shared" si="27"/>
        <v>#VALUE!</v>
      </c>
      <c r="DD182" s="21" t="e">
        <f t="shared" si="28"/>
        <v>#VALUE!</v>
      </c>
    </row>
    <row r="183" spans="28:108">
      <c r="AB183" s="18" t="s">
        <v>94</v>
      </c>
      <c r="AC183" s="18" t="s">
        <v>1102</v>
      </c>
      <c r="AD183" s="18" t="s">
        <v>86</v>
      </c>
      <c r="AE183" s="18" t="s">
        <v>84</v>
      </c>
      <c r="AF183" s="55" t="str">
        <f t="shared" si="21"/>
        <v>eその他(目地材の脱落)品質の経年劣化Ⅰ</v>
      </c>
      <c r="AG183" s="56" t="s">
        <v>1103</v>
      </c>
      <c r="AV183" s="23" t="s">
        <v>1104</v>
      </c>
      <c r="AW183" s="18" t="s">
        <v>1105</v>
      </c>
      <c r="BN183" s="18" t="s">
        <v>352</v>
      </c>
      <c r="BO183" s="26" t="s">
        <v>482</v>
      </c>
      <c r="BP183" s="17" t="str">
        <f t="shared" si="22"/>
        <v>印西市464</v>
      </c>
      <c r="BQ183" s="18" t="s">
        <v>483</v>
      </c>
      <c r="BZ183" s="18" t="s">
        <v>781</v>
      </c>
      <c r="CA183" s="18" t="s">
        <v>103</v>
      </c>
      <c r="CB183" s="18" t="s">
        <v>108</v>
      </c>
      <c r="CC183" s="18" t="str">
        <f t="shared" si="23"/>
        <v>S,C,X横桁Cr</v>
      </c>
      <c r="CD183" s="18">
        <v>7</v>
      </c>
      <c r="CE183" s="18" t="e">
        <f>IF(COUNTIFS([2]その１１!$CV$10:CV5178,リスト!CC183),"該当","")</f>
        <v>#VALUE!</v>
      </c>
      <c r="CF183" s="18" t="e">
        <f>IF($CE183="","",COUNTIF($CC$5:CC183,CC183))</f>
        <v>#VALUE!</v>
      </c>
      <c r="CG183" s="18" t="e">
        <f t="shared" si="24"/>
        <v>#VALUE!</v>
      </c>
      <c r="CH183" s="18" t="s">
        <v>97</v>
      </c>
      <c r="CI183" s="18" t="s">
        <v>164</v>
      </c>
      <c r="CJ183" s="18" t="s">
        <v>165</v>
      </c>
      <c r="CK183" s="18" t="str">
        <f t="shared" si="25"/>
        <v>C塔部Th</v>
      </c>
      <c r="CL183" s="18">
        <v>7</v>
      </c>
      <c r="CM183" s="18" t="e">
        <f>IF(COUNTIFS([2]その１２!$CU$10:CU5334,リスト!CK183),"該当","")</f>
        <v>#VALUE!</v>
      </c>
      <c r="CN183" s="18" t="e">
        <f>IF($CM183="","",COUNTIF($CK$5:CK183,CK183))</f>
        <v>#VALUE!</v>
      </c>
      <c r="CO183" s="18" t="e">
        <f t="shared" si="26"/>
        <v>#VALUE!</v>
      </c>
      <c r="DC183" s="21" t="e">
        <f t="shared" si="27"/>
        <v>#VALUE!</v>
      </c>
      <c r="DD183" s="21" t="e">
        <f t="shared" si="28"/>
        <v>#VALUE!</v>
      </c>
    </row>
    <row r="184" spans="28:108">
      <c r="AB184" s="18" t="s">
        <v>94</v>
      </c>
      <c r="AC184" s="18" t="s">
        <v>515</v>
      </c>
      <c r="AD184" s="18" t="s">
        <v>86</v>
      </c>
      <c r="AE184" s="18"/>
      <c r="AF184" s="55" t="str">
        <f t="shared" si="21"/>
        <v>eその他(目地材などのずれ、脱落)品質の経年劣化</v>
      </c>
      <c r="AG184" s="56" t="s">
        <v>1106</v>
      </c>
      <c r="AV184" s="23" t="s">
        <v>1107</v>
      </c>
      <c r="AW184" s="18" t="s">
        <v>1108</v>
      </c>
      <c r="BN184" s="18" t="s">
        <v>352</v>
      </c>
      <c r="BO184" s="26" t="s">
        <v>170</v>
      </c>
      <c r="BP184" s="17" t="str">
        <f t="shared" si="22"/>
        <v>印西市4</v>
      </c>
      <c r="BQ184" s="18" t="s">
        <v>171</v>
      </c>
      <c r="BZ184" s="18" t="s">
        <v>781</v>
      </c>
      <c r="CA184" s="18" t="s">
        <v>103</v>
      </c>
      <c r="CB184" s="18" t="s">
        <v>108</v>
      </c>
      <c r="CC184" s="18" t="str">
        <f t="shared" si="23"/>
        <v>S,C,X横桁Cr</v>
      </c>
      <c r="CD184" s="18">
        <v>8</v>
      </c>
      <c r="CE184" s="18" t="e">
        <f>IF(COUNTIFS([2]その１１!$CV$10:CV5179,リスト!CC184),"該当","")</f>
        <v>#VALUE!</v>
      </c>
      <c r="CF184" s="18" t="e">
        <f>IF($CE184="","",COUNTIF($CC$5:CC184,CC184))</f>
        <v>#VALUE!</v>
      </c>
      <c r="CG184" s="18" t="e">
        <f t="shared" si="24"/>
        <v>#VALUE!</v>
      </c>
      <c r="CH184" s="18" t="s">
        <v>97</v>
      </c>
      <c r="CI184" s="18" t="s">
        <v>164</v>
      </c>
      <c r="CJ184" s="18" t="s">
        <v>165</v>
      </c>
      <c r="CK184" s="18" t="str">
        <f t="shared" si="25"/>
        <v>C塔部Th</v>
      </c>
      <c r="CL184" s="18">
        <v>8</v>
      </c>
      <c r="CM184" s="18" t="e">
        <f>IF(COUNTIFS([2]その１２!$CU$10:CU5335,リスト!CK184),"該当","")</f>
        <v>#VALUE!</v>
      </c>
      <c r="CN184" s="18" t="e">
        <f>IF($CM184="","",COUNTIF($CK$5:CK184,CK184))</f>
        <v>#VALUE!</v>
      </c>
      <c r="CO184" s="18" t="e">
        <f t="shared" si="26"/>
        <v>#VALUE!</v>
      </c>
      <c r="DC184" s="21" t="e">
        <f t="shared" si="27"/>
        <v>#VALUE!</v>
      </c>
      <c r="DD184" s="21" t="e">
        <f t="shared" si="28"/>
        <v>#VALUE!</v>
      </c>
    </row>
    <row r="185" spans="28:108">
      <c r="AB185" s="18" t="s">
        <v>94</v>
      </c>
      <c r="AC185" s="18" t="s">
        <v>1086</v>
      </c>
      <c r="AD185" s="18" t="s">
        <v>86</v>
      </c>
      <c r="AE185" s="18"/>
      <c r="AF185" s="55" t="str">
        <f t="shared" si="21"/>
        <v>eその他(目地材などのずれ)品質の経年劣化</v>
      </c>
      <c r="AG185" s="56" t="s">
        <v>1109</v>
      </c>
      <c r="AV185" s="23" t="s">
        <v>1110</v>
      </c>
      <c r="AW185" s="18" t="s">
        <v>1111</v>
      </c>
      <c r="BN185" s="18" t="s">
        <v>352</v>
      </c>
      <c r="BO185" s="26" t="s">
        <v>310</v>
      </c>
      <c r="BP185" s="17" t="str">
        <f t="shared" si="22"/>
        <v>印西市12</v>
      </c>
      <c r="BQ185" s="18" t="s">
        <v>311</v>
      </c>
      <c r="BZ185" s="18" t="s">
        <v>781</v>
      </c>
      <c r="CA185" s="18" t="s">
        <v>103</v>
      </c>
      <c r="CB185" s="18" t="s">
        <v>108</v>
      </c>
      <c r="CC185" s="18" t="str">
        <f t="shared" si="23"/>
        <v>S,C,X横桁Cr</v>
      </c>
      <c r="CD185" s="18">
        <v>9</v>
      </c>
      <c r="CE185" s="18" t="e">
        <f>IF(COUNTIFS([2]その１１!$CV$10:CV5180,リスト!CC185),"該当","")</f>
        <v>#VALUE!</v>
      </c>
      <c r="CF185" s="18" t="e">
        <f>IF($CE185="","",COUNTIF($CC$5:CC185,CC185))</f>
        <v>#VALUE!</v>
      </c>
      <c r="CG185" s="18" t="e">
        <f t="shared" si="24"/>
        <v>#VALUE!</v>
      </c>
      <c r="CH185" s="18" t="s">
        <v>97</v>
      </c>
      <c r="CI185" s="18" t="s">
        <v>164</v>
      </c>
      <c r="CJ185" s="18" t="s">
        <v>165</v>
      </c>
      <c r="CK185" s="18" t="str">
        <f t="shared" si="25"/>
        <v>C塔部Th</v>
      </c>
      <c r="CL185" s="18">
        <v>9</v>
      </c>
      <c r="CM185" s="18" t="e">
        <f>IF(COUNTIFS([2]その１２!$CU$10:CU5336,リスト!CK185),"該当","")</f>
        <v>#VALUE!</v>
      </c>
      <c r="CN185" s="18" t="e">
        <f>IF($CM185="","",COUNTIF($CK$5:CK185,CK185))</f>
        <v>#VALUE!</v>
      </c>
      <c r="CO185" s="18" t="e">
        <f t="shared" si="26"/>
        <v>#VALUE!</v>
      </c>
      <c r="DC185" s="21" t="e">
        <f t="shared" si="27"/>
        <v>#VALUE!</v>
      </c>
      <c r="DD185" s="21" t="e">
        <f t="shared" si="28"/>
        <v>#VALUE!</v>
      </c>
    </row>
    <row r="186" spans="28:108">
      <c r="AB186" s="18" t="s">
        <v>94</v>
      </c>
      <c r="AC186" s="18" t="s">
        <v>1090</v>
      </c>
      <c r="AD186" s="18" t="s">
        <v>86</v>
      </c>
      <c r="AE186" s="18"/>
      <c r="AF186" s="55" t="str">
        <f t="shared" si="21"/>
        <v>eその他(目地材などの脱落)品質の経年劣化</v>
      </c>
      <c r="AG186" s="56" t="s">
        <v>1112</v>
      </c>
      <c r="AV186" s="23" t="s">
        <v>823</v>
      </c>
      <c r="AW186" s="18" t="s">
        <v>824</v>
      </c>
      <c r="BN186" s="18" t="s">
        <v>352</v>
      </c>
      <c r="BO186" s="26" t="s">
        <v>648</v>
      </c>
      <c r="BP186" s="17" t="str">
        <f t="shared" si="22"/>
        <v>印西市59</v>
      </c>
      <c r="BQ186" s="18" t="s">
        <v>649</v>
      </c>
      <c r="BZ186" s="18" t="s">
        <v>781</v>
      </c>
      <c r="CA186" s="18" t="s">
        <v>103</v>
      </c>
      <c r="CB186" s="18" t="s">
        <v>108</v>
      </c>
      <c r="CC186" s="18" t="str">
        <f t="shared" si="23"/>
        <v>S,C,X横桁Cr</v>
      </c>
      <c r="CD186" s="18">
        <v>10</v>
      </c>
      <c r="CE186" s="18" t="e">
        <f>IF(COUNTIFS([2]その１１!$CV$10:CV5181,リスト!CC186),"該当","")</f>
        <v>#VALUE!</v>
      </c>
      <c r="CF186" s="18" t="e">
        <f>IF($CE186="","",COUNTIF($CC$5:CC186,CC186))</f>
        <v>#VALUE!</v>
      </c>
      <c r="CG186" s="18" t="e">
        <f t="shared" si="24"/>
        <v>#VALUE!</v>
      </c>
      <c r="CH186" s="18" t="s">
        <v>97</v>
      </c>
      <c r="CI186" s="18" t="s">
        <v>164</v>
      </c>
      <c r="CJ186" s="18" t="s">
        <v>165</v>
      </c>
      <c r="CK186" s="18" t="str">
        <f t="shared" si="25"/>
        <v>C塔部Th</v>
      </c>
      <c r="CL186" s="18">
        <v>10</v>
      </c>
      <c r="CM186" s="18" t="e">
        <f>IF(COUNTIFS([2]その１２!$CU$10:CU5337,リスト!CK186),"該当","")</f>
        <v>#VALUE!</v>
      </c>
      <c r="CN186" s="18" t="e">
        <f>IF($CM186="","",COUNTIF($CK$5:CK186,CK186))</f>
        <v>#VALUE!</v>
      </c>
      <c r="CO186" s="18" t="e">
        <f t="shared" si="26"/>
        <v>#VALUE!</v>
      </c>
      <c r="DC186" s="21" t="e">
        <f t="shared" si="27"/>
        <v>#VALUE!</v>
      </c>
      <c r="DD186" s="21" t="e">
        <f t="shared" si="28"/>
        <v>#VALUE!</v>
      </c>
    </row>
    <row r="187" spans="28:108">
      <c r="AB187" s="18" t="s">
        <v>94</v>
      </c>
      <c r="AC187" s="18" t="s">
        <v>1092</v>
      </c>
      <c r="AD187" s="18" t="s">
        <v>86</v>
      </c>
      <c r="AE187" s="18"/>
      <c r="AF187" s="55" t="str">
        <f t="shared" si="21"/>
        <v>eその他(目地材のずれ、脱落)品質の経年劣化</v>
      </c>
      <c r="AG187" s="56" t="s">
        <v>1113</v>
      </c>
      <c r="AV187" s="23" t="s">
        <v>1114</v>
      </c>
      <c r="AW187" s="18" t="s">
        <v>1115</v>
      </c>
      <c r="BN187" s="18" t="s">
        <v>352</v>
      </c>
      <c r="BO187" s="26" t="s">
        <v>695</v>
      </c>
      <c r="BP187" s="17" t="str">
        <f t="shared" si="22"/>
        <v>印西市61</v>
      </c>
      <c r="BQ187" s="18" t="s">
        <v>696</v>
      </c>
      <c r="BZ187" s="18" t="s">
        <v>781</v>
      </c>
      <c r="CA187" s="18" t="s">
        <v>103</v>
      </c>
      <c r="CB187" s="18" t="s">
        <v>108</v>
      </c>
      <c r="CC187" s="18" t="str">
        <f t="shared" si="23"/>
        <v>S,C,X横桁Cr</v>
      </c>
      <c r="CD187" s="18">
        <v>11</v>
      </c>
      <c r="CE187" s="18" t="e">
        <f>IF(COUNTIFS([2]その１１!$CV$10:CV5182,リスト!CC187),"該当","")</f>
        <v>#VALUE!</v>
      </c>
      <c r="CF187" s="18" t="e">
        <f>IF($CE187="","",COUNTIF($CC$5:CC187,CC187))</f>
        <v>#VALUE!</v>
      </c>
      <c r="CG187" s="18" t="e">
        <f t="shared" si="24"/>
        <v>#VALUE!</v>
      </c>
      <c r="CH187" s="18" t="s">
        <v>97</v>
      </c>
      <c r="CI187" s="18" t="s">
        <v>164</v>
      </c>
      <c r="CJ187" s="18" t="s">
        <v>165</v>
      </c>
      <c r="CK187" s="18" t="str">
        <f t="shared" si="25"/>
        <v>C塔部Th</v>
      </c>
      <c r="CL187" s="18">
        <v>11</v>
      </c>
      <c r="CM187" s="18" t="e">
        <f>IF(COUNTIFS([2]その１２!$CU$10:CU5338,リスト!CK187),"該当","")</f>
        <v>#VALUE!</v>
      </c>
      <c r="CN187" s="18" t="e">
        <f>IF($CM187="","",COUNTIF($CK$5:CK187,CK187))</f>
        <v>#VALUE!</v>
      </c>
      <c r="CO187" s="18" t="e">
        <f t="shared" si="26"/>
        <v>#VALUE!</v>
      </c>
      <c r="DC187" s="21" t="e">
        <f t="shared" si="27"/>
        <v>#VALUE!</v>
      </c>
      <c r="DD187" s="21" t="e">
        <f t="shared" si="28"/>
        <v>#VALUE!</v>
      </c>
    </row>
    <row r="188" spans="28:108">
      <c r="AB188" s="18" t="s">
        <v>94</v>
      </c>
      <c r="AC188" s="18" t="s">
        <v>1098</v>
      </c>
      <c r="AD188" s="18" t="s">
        <v>86</v>
      </c>
      <c r="AE188" s="18"/>
      <c r="AF188" s="55" t="str">
        <f t="shared" si="21"/>
        <v>eその他(目地材のずれ)品質の経年劣化</v>
      </c>
      <c r="AG188" s="56" t="s">
        <v>1116</v>
      </c>
      <c r="AV188" s="23" t="s">
        <v>1074</v>
      </c>
      <c r="AW188" s="18" t="s">
        <v>1075</v>
      </c>
      <c r="BN188" s="18" t="s">
        <v>352</v>
      </c>
      <c r="BO188" s="26" t="s">
        <v>709</v>
      </c>
      <c r="BP188" s="17" t="str">
        <f t="shared" si="22"/>
        <v>印西市64</v>
      </c>
      <c r="BQ188" s="18" t="s">
        <v>710</v>
      </c>
      <c r="BZ188" s="18" t="s">
        <v>781</v>
      </c>
      <c r="CA188" s="18" t="s">
        <v>103</v>
      </c>
      <c r="CB188" s="18" t="s">
        <v>108</v>
      </c>
      <c r="CC188" s="18" t="str">
        <f t="shared" si="23"/>
        <v>S,C,X横桁Cr</v>
      </c>
      <c r="CD188" s="18">
        <v>12</v>
      </c>
      <c r="CE188" s="18" t="e">
        <f>IF(COUNTIFS([2]その１１!$CV$10:CV5183,リスト!CC188),"該当","")</f>
        <v>#VALUE!</v>
      </c>
      <c r="CF188" s="18" t="e">
        <f>IF($CE188="","",COUNTIF($CC$5:CC188,CC188))</f>
        <v>#VALUE!</v>
      </c>
      <c r="CG188" s="18" t="e">
        <f t="shared" si="24"/>
        <v>#VALUE!</v>
      </c>
      <c r="CH188" s="18" t="s">
        <v>97</v>
      </c>
      <c r="CI188" s="18" t="s">
        <v>164</v>
      </c>
      <c r="CJ188" s="18" t="s">
        <v>165</v>
      </c>
      <c r="CK188" s="18" t="str">
        <f t="shared" si="25"/>
        <v>C塔部Th</v>
      </c>
      <c r="CL188" s="18">
        <v>12</v>
      </c>
      <c r="CM188" s="18" t="e">
        <f>IF(COUNTIFS([2]その１２!$CU$10:CU5339,リスト!CK188),"該当","")</f>
        <v>#VALUE!</v>
      </c>
      <c r="CN188" s="18" t="e">
        <f>IF($CM188="","",COUNTIF($CK$5:CK188,CK188))</f>
        <v>#VALUE!</v>
      </c>
      <c r="CO188" s="18" t="e">
        <f t="shared" si="26"/>
        <v>#VALUE!</v>
      </c>
      <c r="DC188" s="21" t="e">
        <f t="shared" si="27"/>
        <v>#VALUE!</v>
      </c>
      <c r="DD188" s="21" t="e">
        <f t="shared" si="28"/>
        <v>#VALUE!</v>
      </c>
    </row>
    <row r="189" spans="28:108">
      <c r="AB189" s="18" t="s">
        <v>94</v>
      </c>
      <c r="AC189" s="18" t="s">
        <v>1102</v>
      </c>
      <c r="AD189" s="18" t="s">
        <v>86</v>
      </c>
      <c r="AE189" s="18"/>
      <c r="AF189" s="55" t="str">
        <f t="shared" si="21"/>
        <v>eその他(目地材の脱落)品質の経年劣化</v>
      </c>
      <c r="AG189" s="56" t="s">
        <v>1117</v>
      </c>
      <c r="AV189" s="23" t="s">
        <v>1079</v>
      </c>
      <c r="AW189" s="18" t="s">
        <v>1080</v>
      </c>
      <c r="BN189" s="18" t="s">
        <v>352</v>
      </c>
      <c r="BO189" s="26" t="s">
        <v>713</v>
      </c>
      <c r="BP189" s="17" t="str">
        <f t="shared" si="22"/>
        <v>印西市65</v>
      </c>
      <c r="BQ189" s="18" t="s">
        <v>714</v>
      </c>
      <c r="BZ189" s="18" t="s">
        <v>781</v>
      </c>
      <c r="CA189" s="18" t="s">
        <v>103</v>
      </c>
      <c r="CB189" s="18" t="s">
        <v>108</v>
      </c>
      <c r="CC189" s="18" t="str">
        <f t="shared" si="23"/>
        <v>S,C,X横桁Cr</v>
      </c>
      <c r="CD189" s="18">
        <v>13</v>
      </c>
      <c r="CE189" s="18" t="e">
        <f>IF(COUNTIFS([2]その１１!$CV$10:CV5184,リスト!CC189),"該当","")</f>
        <v>#VALUE!</v>
      </c>
      <c r="CF189" s="18" t="e">
        <f>IF($CE189="","",COUNTIF($CC$5:CC189,CC189))</f>
        <v>#VALUE!</v>
      </c>
      <c r="CG189" s="18" t="e">
        <f t="shared" si="24"/>
        <v>#VALUE!</v>
      </c>
      <c r="CH189" s="18" t="s">
        <v>97</v>
      </c>
      <c r="CI189" s="18" t="s">
        <v>164</v>
      </c>
      <c r="CJ189" s="18" t="s">
        <v>165</v>
      </c>
      <c r="CK189" s="18" t="str">
        <f t="shared" si="25"/>
        <v>C塔部Th</v>
      </c>
      <c r="CL189" s="18">
        <v>13</v>
      </c>
      <c r="CM189" s="18" t="e">
        <f>IF(COUNTIFS([2]その１２!$CU$10:CU5340,リスト!CK189),"該当","")</f>
        <v>#VALUE!</v>
      </c>
      <c r="CN189" s="18" t="e">
        <f>IF($CM189="","",COUNTIF($CK$5:CK189,CK189))</f>
        <v>#VALUE!</v>
      </c>
      <c r="CO189" s="18" t="e">
        <f t="shared" si="26"/>
        <v>#VALUE!</v>
      </c>
      <c r="DC189" s="21" t="e">
        <f t="shared" si="27"/>
        <v>#VALUE!</v>
      </c>
      <c r="DD189" s="21" t="e">
        <f t="shared" si="28"/>
        <v>#VALUE!</v>
      </c>
    </row>
    <row r="190" spans="28:108">
      <c r="AB190" s="18" t="s">
        <v>94</v>
      </c>
      <c r="AC190" s="18" t="s">
        <v>527</v>
      </c>
      <c r="AD190" s="18" t="s">
        <v>212</v>
      </c>
      <c r="AE190" s="18"/>
      <c r="AF190" s="55" t="str">
        <f t="shared" si="21"/>
        <v>eその他(火災による損傷)人為的</v>
      </c>
      <c r="AG190" s="56" t="s">
        <v>1118</v>
      </c>
      <c r="AV190" s="23" t="s">
        <v>828</v>
      </c>
      <c r="AW190" s="18" t="s">
        <v>829</v>
      </c>
      <c r="BN190" s="18" t="s">
        <v>352</v>
      </c>
      <c r="BO190" s="26" t="s">
        <v>823</v>
      </c>
      <c r="BP190" s="17" t="str">
        <f t="shared" si="22"/>
        <v>印西市189</v>
      </c>
      <c r="BQ190" s="18" t="s">
        <v>824</v>
      </c>
      <c r="BZ190" s="18" t="s">
        <v>781</v>
      </c>
      <c r="CA190" s="18" t="s">
        <v>103</v>
      </c>
      <c r="CB190" s="18" t="s">
        <v>108</v>
      </c>
      <c r="CC190" s="18" t="str">
        <f t="shared" si="23"/>
        <v>S,C,X横桁Cr</v>
      </c>
      <c r="CD190" s="18">
        <v>17</v>
      </c>
      <c r="CE190" s="18" t="e">
        <f>IF(COUNTIFS([2]その１１!$CV$10:CV5185,リスト!CC190),"該当","")</f>
        <v>#VALUE!</v>
      </c>
      <c r="CF190" s="18" t="e">
        <f>IF($CE190="","",COUNTIF($CC$5:CC190,CC190))</f>
        <v>#VALUE!</v>
      </c>
      <c r="CG190" s="18" t="e">
        <f t="shared" si="24"/>
        <v>#VALUE!</v>
      </c>
      <c r="CH190" s="18" t="s">
        <v>97</v>
      </c>
      <c r="CI190" s="18" t="s">
        <v>164</v>
      </c>
      <c r="CJ190" s="18" t="s">
        <v>165</v>
      </c>
      <c r="CK190" s="18" t="str">
        <f t="shared" si="25"/>
        <v>C塔部Th</v>
      </c>
      <c r="CL190" s="18">
        <v>17</v>
      </c>
      <c r="CM190" s="18" t="e">
        <f>IF(COUNTIFS([2]その１２!$CU$10:CU5341,リスト!CK190),"該当","")</f>
        <v>#VALUE!</v>
      </c>
      <c r="CN190" s="18" t="e">
        <f>IF($CM190="","",COUNTIF($CK$5:CK190,CK190))</f>
        <v>#VALUE!</v>
      </c>
      <c r="CO190" s="18" t="e">
        <f t="shared" si="26"/>
        <v>#VALUE!</v>
      </c>
      <c r="DC190" s="21" t="e">
        <f t="shared" si="27"/>
        <v>#VALUE!</v>
      </c>
      <c r="DD190" s="21" t="e">
        <f t="shared" si="28"/>
        <v>#VALUE!</v>
      </c>
    </row>
    <row r="191" spans="28:108">
      <c r="AB191" s="18" t="s">
        <v>94</v>
      </c>
      <c r="AC191" s="18" t="s">
        <v>527</v>
      </c>
      <c r="AD191" s="18" t="s">
        <v>212</v>
      </c>
      <c r="AE191" s="18" t="s">
        <v>118</v>
      </c>
      <c r="AF191" s="55" t="str">
        <f t="shared" si="21"/>
        <v>eその他(火災による損傷)人為的Ⅱ</v>
      </c>
      <c r="AG191" s="56" t="s">
        <v>1119</v>
      </c>
      <c r="AV191" s="23" t="s">
        <v>340</v>
      </c>
      <c r="AW191" s="18" t="s">
        <v>341</v>
      </c>
      <c r="BN191" s="18" t="s">
        <v>352</v>
      </c>
      <c r="BO191" s="26" t="s">
        <v>1114</v>
      </c>
      <c r="BP191" s="17" t="str">
        <f t="shared" si="22"/>
        <v>印西市190</v>
      </c>
      <c r="BQ191" s="18" t="s">
        <v>1115</v>
      </c>
      <c r="BZ191" s="18" t="s">
        <v>781</v>
      </c>
      <c r="CA191" s="18" t="s">
        <v>103</v>
      </c>
      <c r="CB191" s="18" t="s">
        <v>108</v>
      </c>
      <c r="CC191" s="18" t="str">
        <f t="shared" si="23"/>
        <v>S,C,X横桁Cr</v>
      </c>
      <c r="CD191" s="18">
        <v>18</v>
      </c>
      <c r="CE191" s="18" t="e">
        <f>IF(COUNTIFS([2]その１１!$CV$10:CV5186,リスト!CC191),"該当","")</f>
        <v>#VALUE!</v>
      </c>
      <c r="CF191" s="18" t="e">
        <f>IF($CE191="","",COUNTIF($CC$5:CC191,CC191))</f>
        <v>#VALUE!</v>
      </c>
      <c r="CG191" s="18" t="e">
        <f t="shared" si="24"/>
        <v>#VALUE!</v>
      </c>
      <c r="CH191" s="18" t="s">
        <v>97</v>
      </c>
      <c r="CI191" s="18" t="s">
        <v>164</v>
      </c>
      <c r="CJ191" s="18" t="s">
        <v>165</v>
      </c>
      <c r="CK191" s="18" t="str">
        <f t="shared" si="25"/>
        <v>C塔部Th</v>
      </c>
      <c r="CL191" s="18">
        <v>18</v>
      </c>
      <c r="CM191" s="18" t="e">
        <f>IF(COUNTIFS([2]その１２!$CU$10:CU5342,リスト!CK191),"該当","")</f>
        <v>#VALUE!</v>
      </c>
      <c r="CN191" s="18" t="e">
        <f>IF($CM191="","",COUNTIF($CK$5:CK191,CK191))</f>
        <v>#VALUE!</v>
      </c>
      <c r="CO191" s="18" t="e">
        <f t="shared" si="26"/>
        <v>#VALUE!</v>
      </c>
      <c r="DC191" s="21" t="e">
        <f t="shared" si="27"/>
        <v>#VALUE!</v>
      </c>
      <c r="DD191" s="21" t="e">
        <f t="shared" si="28"/>
        <v>#VALUE!</v>
      </c>
    </row>
    <row r="192" spans="28:108">
      <c r="AB192" s="18" t="s">
        <v>94</v>
      </c>
      <c r="AC192" s="18" t="s">
        <v>537</v>
      </c>
      <c r="AD192" s="18" t="s">
        <v>229</v>
      </c>
      <c r="AE192" s="18"/>
      <c r="AF192" s="55" t="str">
        <f t="shared" si="21"/>
        <v>eその他(鳥の巣)鳥害</v>
      </c>
      <c r="AG192" s="56" t="s">
        <v>1120</v>
      </c>
      <c r="AV192" s="23" t="s">
        <v>740</v>
      </c>
      <c r="AW192" s="18" t="s">
        <v>741</v>
      </c>
      <c r="BN192" s="18" t="s">
        <v>352</v>
      </c>
      <c r="BO192" s="26" t="s">
        <v>939</v>
      </c>
      <c r="BP192" s="17" t="str">
        <f t="shared" si="22"/>
        <v>印西市263</v>
      </c>
      <c r="BQ192" s="18" t="s">
        <v>940</v>
      </c>
      <c r="BZ192" s="18" t="s">
        <v>781</v>
      </c>
      <c r="CA192" s="18" t="s">
        <v>103</v>
      </c>
      <c r="CB192" s="18" t="s">
        <v>108</v>
      </c>
      <c r="CC192" s="18" t="str">
        <f t="shared" si="23"/>
        <v>S,C,X横桁Cr</v>
      </c>
      <c r="CD192" s="18">
        <v>19</v>
      </c>
      <c r="CE192" s="18" t="e">
        <f>IF(COUNTIFS([2]その１１!$CV$10:CV5187,リスト!CC192),"該当","")</f>
        <v>#VALUE!</v>
      </c>
      <c r="CF192" s="18" t="e">
        <f>IF($CE192="","",COUNTIF($CC$5:CC192,CC192))</f>
        <v>#VALUE!</v>
      </c>
      <c r="CG192" s="18" t="e">
        <f t="shared" si="24"/>
        <v>#VALUE!</v>
      </c>
      <c r="CH192" s="18" t="s">
        <v>97</v>
      </c>
      <c r="CI192" s="18" t="s">
        <v>164</v>
      </c>
      <c r="CJ192" s="18" t="s">
        <v>165</v>
      </c>
      <c r="CK192" s="18" t="str">
        <f t="shared" si="25"/>
        <v>C塔部Th</v>
      </c>
      <c r="CL192" s="18">
        <v>19</v>
      </c>
      <c r="CM192" s="18" t="e">
        <f>IF(COUNTIFS([2]その１２!$CU$10:CU5343,リスト!CK192),"該当","")</f>
        <v>#VALUE!</v>
      </c>
      <c r="CN192" s="18" t="e">
        <f>IF($CM192="","",COUNTIF($CK$5:CK192,CK192))</f>
        <v>#VALUE!</v>
      </c>
      <c r="CO192" s="18" t="e">
        <f t="shared" si="26"/>
        <v>#VALUE!</v>
      </c>
      <c r="DC192" s="21" t="e">
        <f t="shared" si="27"/>
        <v>#VALUE!</v>
      </c>
      <c r="DD192" s="21" t="e">
        <f t="shared" si="28"/>
        <v>#VALUE!</v>
      </c>
    </row>
    <row r="193" spans="28:108">
      <c r="AB193" s="18" t="s">
        <v>94</v>
      </c>
      <c r="AC193" s="18" t="s">
        <v>537</v>
      </c>
      <c r="AD193" s="18" t="s">
        <v>229</v>
      </c>
      <c r="AE193" s="18" t="s">
        <v>118</v>
      </c>
      <c r="AF193" s="55" t="str">
        <f t="shared" si="21"/>
        <v>eその他(鳥の巣)鳥害Ⅱ</v>
      </c>
      <c r="AG193" s="56" t="s">
        <v>1121</v>
      </c>
      <c r="AV193" s="23" t="s">
        <v>746</v>
      </c>
      <c r="AW193" s="18" t="s">
        <v>747</v>
      </c>
      <c r="BN193" s="18" t="s">
        <v>352</v>
      </c>
      <c r="BO193" s="26" t="s">
        <v>701</v>
      </c>
      <c r="BP193" s="17" t="str">
        <f t="shared" si="22"/>
        <v>印西市282</v>
      </c>
      <c r="BQ193" s="18" t="s">
        <v>702</v>
      </c>
      <c r="BZ193" s="18" t="s">
        <v>781</v>
      </c>
      <c r="CA193" s="18" t="s">
        <v>103</v>
      </c>
      <c r="CB193" s="18" t="s">
        <v>108</v>
      </c>
      <c r="CC193" s="18" t="str">
        <f t="shared" si="23"/>
        <v>S,C,X横桁Cr</v>
      </c>
      <c r="CD193" s="18">
        <v>20</v>
      </c>
      <c r="CE193" s="18" t="e">
        <f>IF(COUNTIFS([2]その１１!$CV$10:CV5188,リスト!CC193),"該当","")</f>
        <v>#VALUE!</v>
      </c>
      <c r="CF193" s="18" t="e">
        <f>IF($CE193="","",COUNTIF($CC$5:CC193,CC193))</f>
        <v>#VALUE!</v>
      </c>
      <c r="CG193" s="18" t="e">
        <f t="shared" si="24"/>
        <v>#VALUE!</v>
      </c>
      <c r="CH193" s="18" t="s">
        <v>97</v>
      </c>
      <c r="CI193" s="18" t="s">
        <v>164</v>
      </c>
      <c r="CJ193" s="18" t="s">
        <v>165</v>
      </c>
      <c r="CK193" s="18" t="str">
        <f t="shared" si="25"/>
        <v>C塔部Th</v>
      </c>
      <c r="CL193" s="18">
        <v>20</v>
      </c>
      <c r="CM193" s="18" t="e">
        <f>IF(COUNTIFS([2]その１２!$CU$10:CU5344,リスト!CK193),"該当","")</f>
        <v>#VALUE!</v>
      </c>
      <c r="CN193" s="18" t="e">
        <f>IF($CM193="","",COUNTIF($CK$5:CK193,CK193))</f>
        <v>#VALUE!</v>
      </c>
      <c r="CO193" s="18" t="e">
        <f t="shared" si="26"/>
        <v>#VALUE!</v>
      </c>
      <c r="DC193" s="21" t="e">
        <f t="shared" si="27"/>
        <v>#VALUE!</v>
      </c>
      <c r="DD193" s="21" t="e">
        <f t="shared" si="28"/>
        <v>#VALUE!</v>
      </c>
    </row>
    <row r="194" spans="28:108">
      <c r="AB194" s="18" t="s">
        <v>94</v>
      </c>
      <c r="AC194" s="18" t="s">
        <v>547</v>
      </c>
      <c r="AD194" s="18" t="s">
        <v>167</v>
      </c>
      <c r="AE194" s="18" t="s">
        <v>84</v>
      </c>
      <c r="AF194" s="55" t="str">
        <f t="shared" si="21"/>
        <v>eその他(豆板)製作・施工不良Ⅰ</v>
      </c>
      <c r="AG194" s="56" t="s">
        <v>1122</v>
      </c>
      <c r="AV194" s="23" t="s">
        <v>752</v>
      </c>
      <c r="AW194" s="18" t="s">
        <v>753</v>
      </c>
      <c r="BN194" s="18" t="s">
        <v>352</v>
      </c>
      <c r="BO194" s="26" t="s">
        <v>1123</v>
      </c>
      <c r="BP194" s="17" t="str">
        <f t="shared" si="22"/>
        <v>印西市291</v>
      </c>
      <c r="BQ194" s="18" t="s">
        <v>1124</v>
      </c>
      <c r="BZ194" s="18" t="s">
        <v>781</v>
      </c>
      <c r="CA194" s="18" t="s">
        <v>103</v>
      </c>
      <c r="CB194" s="18" t="s">
        <v>108</v>
      </c>
      <c r="CC194" s="18" t="str">
        <f t="shared" si="23"/>
        <v>S,C,X横桁Cr</v>
      </c>
      <c r="CD194" s="18">
        <v>21</v>
      </c>
      <c r="CE194" s="18" t="e">
        <f>IF(COUNTIFS([2]その１１!$CV$10:CV5189,リスト!CC194),"該当","")</f>
        <v>#VALUE!</v>
      </c>
      <c r="CF194" s="18" t="e">
        <f>IF($CE194="","",COUNTIF($CC$5:CC194,CC194))</f>
        <v>#VALUE!</v>
      </c>
      <c r="CG194" s="18" t="e">
        <f t="shared" si="24"/>
        <v>#VALUE!</v>
      </c>
      <c r="CH194" s="18" t="s">
        <v>97</v>
      </c>
      <c r="CI194" s="18" t="s">
        <v>164</v>
      </c>
      <c r="CJ194" s="18" t="s">
        <v>165</v>
      </c>
      <c r="CK194" s="18" t="str">
        <f t="shared" si="25"/>
        <v>C塔部Th</v>
      </c>
      <c r="CL194" s="18">
        <v>21</v>
      </c>
      <c r="CM194" s="18" t="e">
        <f>IF(COUNTIFS([2]その１２!$CU$10:CU5345,リスト!CK194),"該当","")</f>
        <v>#VALUE!</v>
      </c>
      <c r="CN194" s="18" t="e">
        <f>IF($CM194="","",COUNTIF($CK$5:CK194,CK194))</f>
        <v>#VALUE!</v>
      </c>
      <c r="CO194" s="18" t="e">
        <f t="shared" si="26"/>
        <v>#VALUE!</v>
      </c>
      <c r="DC194" s="21" t="e">
        <f t="shared" si="27"/>
        <v>#VALUE!</v>
      </c>
      <c r="DD194" s="21" t="e">
        <f t="shared" si="28"/>
        <v>#VALUE!</v>
      </c>
    </row>
    <row r="195" spans="28:108">
      <c r="AB195" s="18" t="s">
        <v>94</v>
      </c>
      <c r="AC195" s="18" t="s">
        <v>547</v>
      </c>
      <c r="AD195" s="18" t="s">
        <v>86</v>
      </c>
      <c r="AE195" s="18" t="s">
        <v>84</v>
      </c>
      <c r="AF195" s="55" t="str">
        <f t="shared" si="21"/>
        <v>eその他(豆板)品質の経年劣化Ⅰ</v>
      </c>
      <c r="AG195" s="56" t="s">
        <v>1125</v>
      </c>
      <c r="AV195" s="23" t="s">
        <v>1126</v>
      </c>
      <c r="AW195" s="18" t="s">
        <v>1127</v>
      </c>
      <c r="BN195" s="18" t="s">
        <v>352</v>
      </c>
      <c r="BO195" s="26" t="s">
        <v>944</v>
      </c>
      <c r="BP195" s="17" t="str">
        <f t="shared" si="22"/>
        <v>印西市406</v>
      </c>
      <c r="BQ195" s="18" t="s">
        <v>945</v>
      </c>
      <c r="BZ195" s="18" t="s">
        <v>781</v>
      </c>
      <c r="CA195" s="18" t="s">
        <v>103</v>
      </c>
      <c r="CB195" s="18" t="s">
        <v>108</v>
      </c>
      <c r="CC195" s="18" t="str">
        <f t="shared" si="23"/>
        <v>S,C,X横桁Cr</v>
      </c>
      <c r="CD195" s="18">
        <v>22</v>
      </c>
      <c r="CE195" s="18" t="e">
        <f>IF(COUNTIFS([2]その１１!$CV$10:CV5190,リスト!CC195),"該当","")</f>
        <v>#VALUE!</v>
      </c>
      <c r="CF195" s="18" t="e">
        <f>IF($CE195="","",COUNTIF($CC$5:CC195,CC195))</f>
        <v>#VALUE!</v>
      </c>
      <c r="CG195" s="18" t="e">
        <f t="shared" si="24"/>
        <v>#VALUE!</v>
      </c>
      <c r="CH195" s="18" t="s">
        <v>97</v>
      </c>
      <c r="CI195" s="18" t="s">
        <v>164</v>
      </c>
      <c r="CJ195" s="18" t="s">
        <v>165</v>
      </c>
      <c r="CK195" s="18" t="str">
        <f t="shared" si="25"/>
        <v>C塔部Th</v>
      </c>
      <c r="CL195" s="18">
        <v>22</v>
      </c>
      <c r="CM195" s="18" t="e">
        <f>IF(COUNTIFS([2]その１２!$CU$10:CU5346,リスト!CK195),"該当","")</f>
        <v>#VALUE!</v>
      </c>
      <c r="CN195" s="18" t="e">
        <f>IF($CM195="","",COUNTIF($CK$5:CK195,CK195))</f>
        <v>#VALUE!</v>
      </c>
      <c r="CO195" s="18" t="e">
        <f t="shared" si="26"/>
        <v>#VALUE!</v>
      </c>
      <c r="DC195" s="21" t="e">
        <f t="shared" si="27"/>
        <v>#VALUE!</v>
      </c>
      <c r="DD195" s="21" t="e">
        <f t="shared" si="28"/>
        <v>#VALUE!</v>
      </c>
    </row>
    <row r="196" spans="28:108">
      <c r="AB196" s="18" t="s">
        <v>94</v>
      </c>
      <c r="AC196" s="18" t="s">
        <v>547</v>
      </c>
      <c r="AD196" s="18" t="s">
        <v>167</v>
      </c>
      <c r="AE196" s="18"/>
      <c r="AF196" s="55" t="str">
        <f t="shared" si="21"/>
        <v>eその他(豆板)製作・施工不良</v>
      </c>
      <c r="AG196" s="56" t="s">
        <v>1128</v>
      </c>
      <c r="AV196" s="23" t="s">
        <v>573</v>
      </c>
      <c r="AW196" s="18" t="s">
        <v>574</v>
      </c>
      <c r="BN196" s="18" t="s">
        <v>362</v>
      </c>
      <c r="BO196" s="26" t="s">
        <v>535</v>
      </c>
      <c r="BP196" s="17" t="str">
        <f t="shared" si="22"/>
        <v>酒々井町51</v>
      </c>
      <c r="BQ196" s="18" t="s">
        <v>977</v>
      </c>
      <c r="BZ196" s="18" t="s">
        <v>781</v>
      </c>
      <c r="CA196" s="18" t="s">
        <v>103</v>
      </c>
      <c r="CB196" s="18" t="s">
        <v>108</v>
      </c>
      <c r="CC196" s="18" t="str">
        <f t="shared" si="23"/>
        <v>S,C,X横桁Cr</v>
      </c>
      <c r="CD196" s="18">
        <v>23</v>
      </c>
      <c r="CE196" s="18" t="e">
        <f>IF(COUNTIFS([2]その１１!$CV$10:CV5191,リスト!CC196),"該当","")</f>
        <v>#VALUE!</v>
      </c>
      <c r="CF196" s="18" t="e">
        <f>IF($CE196="","",COUNTIF($CC$5:CC196,CC196))</f>
        <v>#VALUE!</v>
      </c>
      <c r="CG196" s="18" t="e">
        <f t="shared" si="24"/>
        <v>#VALUE!</v>
      </c>
      <c r="CH196" s="18" t="s">
        <v>97</v>
      </c>
      <c r="CI196" s="18" t="s">
        <v>164</v>
      </c>
      <c r="CJ196" s="18" t="s">
        <v>165</v>
      </c>
      <c r="CK196" s="18" t="str">
        <f t="shared" si="25"/>
        <v>C塔部Th</v>
      </c>
      <c r="CL196" s="18">
        <v>23</v>
      </c>
      <c r="CM196" s="18" t="e">
        <f>IF(COUNTIFS([2]その１２!$CU$10:CU5347,リスト!CK196),"該当","")</f>
        <v>#VALUE!</v>
      </c>
      <c r="CN196" s="18" t="e">
        <f>IF($CM196="","",COUNTIF($CK$5:CK196,CK196))</f>
        <v>#VALUE!</v>
      </c>
      <c r="CO196" s="18" t="e">
        <f t="shared" si="26"/>
        <v>#VALUE!</v>
      </c>
      <c r="DC196" s="21" t="e">
        <f t="shared" si="27"/>
        <v>#VALUE!</v>
      </c>
      <c r="DD196" s="21" t="e">
        <f t="shared" si="28"/>
        <v>#VALUE!</v>
      </c>
    </row>
    <row r="197" spans="28:108">
      <c r="AB197" s="18" t="s">
        <v>94</v>
      </c>
      <c r="AC197" s="18" t="s">
        <v>547</v>
      </c>
      <c r="AD197" s="18" t="s">
        <v>86</v>
      </c>
      <c r="AE197" s="18"/>
      <c r="AF197" s="55" t="str">
        <f t="shared" ref="AF197:AF260" si="29">CONCATENATE(AB197,AC197,AD197,AE197)</f>
        <v>eその他(豆板)品質の経年劣化</v>
      </c>
      <c r="AG197" s="56" t="s">
        <v>1129</v>
      </c>
      <c r="AV197" s="23" t="s">
        <v>581</v>
      </c>
      <c r="AW197" s="18" t="s">
        <v>582</v>
      </c>
      <c r="BN197" s="18" t="s">
        <v>362</v>
      </c>
      <c r="BO197" s="26" t="s">
        <v>768</v>
      </c>
      <c r="BP197" s="17" t="str">
        <f t="shared" ref="BP197:BP260" si="30">CONCATENATE(BN197,BO197)</f>
        <v>酒々井町296</v>
      </c>
      <c r="BQ197" s="18" t="s">
        <v>769</v>
      </c>
      <c r="BZ197" s="18" t="s">
        <v>76</v>
      </c>
      <c r="CA197" s="18" t="s">
        <v>137</v>
      </c>
      <c r="CB197" s="18" t="s">
        <v>138</v>
      </c>
      <c r="CC197" s="18" t="str">
        <f t="shared" ref="CC197:CC260" si="31">IF(LEFT(CA197,2)="基礎",CONCATENATE(BZ197,LEFT(CA197,3),CB197),CONCATENATE(BZ197,LEFT(CA197,2),CB197))</f>
        <v>S縦桁St</v>
      </c>
      <c r="CD197" s="18">
        <v>1</v>
      </c>
      <c r="CE197" s="18" t="e">
        <f>IF(COUNTIFS([2]その１１!$CV$10:CV5192,リスト!CC197),"該当","")</f>
        <v>#VALUE!</v>
      </c>
      <c r="CF197" s="18" t="e">
        <f>IF($CE197="","",COUNTIF($CC$5:CC197,CC197))</f>
        <v>#VALUE!</v>
      </c>
      <c r="CG197" s="18" t="e">
        <f t="shared" ref="CG197:CG260" si="32">IF($CE197="","",CONCATENATE(CC197,CF197))</f>
        <v>#VALUE!</v>
      </c>
      <c r="CH197" s="18" t="s">
        <v>227</v>
      </c>
      <c r="CI197" s="18" t="s">
        <v>164</v>
      </c>
      <c r="CJ197" s="18" t="s">
        <v>165</v>
      </c>
      <c r="CK197" s="18" t="str">
        <f t="shared" ref="CK197:CK260" si="33">CONCATENATE(CH197,LEFT(CI197,2),CJ197)</f>
        <v>S,C塔部Th</v>
      </c>
      <c r="CL197" s="18">
        <v>1</v>
      </c>
      <c r="CM197" s="18" t="e">
        <f>IF(COUNTIFS([2]その１２!$CU$10:CU5348,リスト!CK197),"該当","")</f>
        <v>#VALUE!</v>
      </c>
      <c r="CN197" s="18" t="e">
        <f>IF($CM197="","",COUNTIF($CK$5:CK197,CK197))</f>
        <v>#VALUE!</v>
      </c>
      <c r="CO197" s="18" t="e">
        <f t="shared" ref="CO197:CO260" si="34">IF($CM197="","",CONCATENATE(CK197,CN197))</f>
        <v>#VALUE!</v>
      </c>
      <c r="DC197" s="21" t="e">
        <f t="shared" ref="DC197:DC260" si="35">IF(CG197="","",CONCATENATE(CC197,CD197))</f>
        <v>#VALUE!</v>
      </c>
      <c r="DD197" s="21" t="e">
        <f t="shared" ref="DD197:DD260" si="36">IF(CO197="","",CONCATENATE(CK197,CL197))</f>
        <v>#VALUE!</v>
      </c>
    </row>
    <row r="198" spans="28:108">
      <c r="AB198" s="18" t="s">
        <v>94</v>
      </c>
      <c r="AC198" s="18" t="s">
        <v>1130</v>
      </c>
      <c r="AD198" s="18" t="s">
        <v>86</v>
      </c>
      <c r="AE198" s="18" t="s">
        <v>84</v>
      </c>
      <c r="AF198" s="55" t="str">
        <f t="shared" si="29"/>
        <v>eその他(成分溶出)品質の経年劣化Ⅰ</v>
      </c>
      <c r="AG198" s="56" t="s">
        <v>1131</v>
      </c>
      <c r="AV198" s="23" t="s">
        <v>929</v>
      </c>
      <c r="AW198" s="18" t="s">
        <v>930</v>
      </c>
      <c r="BN198" s="18" t="s">
        <v>362</v>
      </c>
      <c r="BO198" s="26" t="s">
        <v>773</v>
      </c>
      <c r="BP198" s="17" t="str">
        <f t="shared" si="30"/>
        <v>酒々井町76</v>
      </c>
      <c r="BQ198" s="18" t="s">
        <v>774</v>
      </c>
      <c r="BZ198" s="18" t="s">
        <v>76</v>
      </c>
      <c r="CA198" s="18" t="s">
        <v>137</v>
      </c>
      <c r="CB198" s="18" t="s">
        <v>138</v>
      </c>
      <c r="CC198" s="18" t="str">
        <f t="shared" si="31"/>
        <v>S縦桁St</v>
      </c>
      <c r="CD198" s="18">
        <v>2</v>
      </c>
      <c r="CE198" s="18" t="e">
        <f>IF(COUNTIFS([2]その１１!$CV$10:CV5193,リスト!CC198),"該当","")</f>
        <v>#VALUE!</v>
      </c>
      <c r="CF198" s="18" t="e">
        <f>IF($CE198="","",COUNTIF($CC$5:CC198,CC198))</f>
        <v>#VALUE!</v>
      </c>
      <c r="CG198" s="18" t="e">
        <f t="shared" si="32"/>
        <v>#VALUE!</v>
      </c>
      <c r="CH198" s="18" t="s">
        <v>227</v>
      </c>
      <c r="CI198" s="18" t="s">
        <v>164</v>
      </c>
      <c r="CJ198" s="18" t="s">
        <v>165</v>
      </c>
      <c r="CK198" s="18" t="str">
        <f t="shared" si="33"/>
        <v>S,C塔部Th</v>
      </c>
      <c r="CL198" s="18">
        <v>2</v>
      </c>
      <c r="CM198" s="18" t="e">
        <f>IF(COUNTIFS([2]その１２!$CU$10:CU5349,リスト!CK198),"該当","")</f>
        <v>#VALUE!</v>
      </c>
      <c r="CN198" s="18" t="e">
        <f>IF($CM198="","",COUNTIF($CK$5:CK198,CK198))</f>
        <v>#VALUE!</v>
      </c>
      <c r="CO198" s="18" t="e">
        <f t="shared" si="34"/>
        <v>#VALUE!</v>
      </c>
      <c r="DC198" s="21" t="e">
        <f t="shared" si="35"/>
        <v>#VALUE!</v>
      </c>
      <c r="DD198" s="21" t="e">
        <f t="shared" si="36"/>
        <v>#VALUE!</v>
      </c>
    </row>
    <row r="199" spans="28:108">
      <c r="AB199" s="18" t="s">
        <v>94</v>
      </c>
      <c r="AC199" s="18" t="s">
        <v>1130</v>
      </c>
      <c r="AD199" s="18" t="s">
        <v>86</v>
      </c>
      <c r="AE199" s="18"/>
      <c r="AF199" s="55" t="str">
        <f t="shared" si="29"/>
        <v>eその他(成分溶出)品質の経年劣化</v>
      </c>
      <c r="AG199" s="56" t="s">
        <v>1132</v>
      </c>
      <c r="AV199" s="23" t="s">
        <v>880</v>
      </c>
      <c r="AW199" s="18" t="s">
        <v>881</v>
      </c>
      <c r="BN199" s="18" t="s">
        <v>362</v>
      </c>
      <c r="BO199" s="26" t="s">
        <v>779</v>
      </c>
      <c r="BP199" s="17" t="str">
        <f t="shared" si="30"/>
        <v>酒々井町77</v>
      </c>
      <c r="BQ199" s="18" t="s">
        <v>780</v>
      </c>
      <c r="BZ199" s="18" t="s">
        <v>76</v>
      </c>
      <c r="CA199" s="18" t="s">
        <v>137</v>
      </c>
      <c r="CB199" s="18" t="s">
        <v>138</v>
      </c>
      <c r="CC199" s="18" t="str">
        <f t="shared" si="31"/>
        <v>S縦桁St</v>
      </c>
      <c r="CD199" s="18">
        <v>3</v>
      </c>
      <c r="CE199" s="18" t="e">
        <f>IF(COUNTIFS([2]その１１!$CV$10:CV5194,リスト!CC199),"該当","")</f>
        <v>#VALUE!</v>
      </c>
      <c r="CF199" s="18" t="e">
        <f>IF($CE199="","",COUNTIF($CC$5:CC199,CC199))</f>
        <v>#VALUE!</v>
      </c>
      <c r="CG199" s="18" t="e">
        <f t="shared" si="32"/>
        <v>#VALUE!</v>
      </c>
      <c r="CH199" s="18" t="s">
        <v>227</v>
      </c>
      <c r="CI199" s="18" t="s">
        <v>164</v>
      </c>
      <c r="CJ199" s="18" t="s">
        <v>165</v>
      </c>
      <c r="CK199" s="18" t="str">
        <f t="shared" si="33"/>
        <v>S,C塔部Th</v>
      </c>
      <c r="CL199" s="18">
        <v>3</v>
      </c>
      <c r="CM199" s="18" t="e">
        <f>IF(COUNTIFS([2]その１２!$CU$10:CU5350,リスト!CK199),"該当","")</f>
        <v>#VALUE!</v>
      </c>
      <c r="CN199" s="18" t="e">
        <f>IF($CM199="","",COUNTIF($CK$5:CK199,CK199))</f>
        <v>#VALUE!</v>
      </c>
      <c r="CO199" s="18" t="e">
        <f t="shared" si="34"/>
        <v>#VALUE!</v>
      </c>
      <c r="DC199" s="21" t="e">
        <f t="shared" si="35"/>
        <v>#VALUE!</v>
      </c>
      <c r="DD199" s="21" t="e">
        <f t="shared" si="36"/>
        <v>#VALUE!</v>
      </c>
    </row>
    <row r="200" spans="28:108">
      <c r="AB200" s="18" t="s">
        <v>94</v>
      </c>
      <c r="AC200" s="18" t="s">
        <v>556</v>
      </c>
      <c r="AD200" s="18" t="s">
        <v>266</v>
      </c>
      <c r="AE200" s="18"/>
      <c r="AF200" s="55" t="str">
        <f t="shared" si="29"/>
        <v>eその他(植生)経年</v>
      </c>
      <c r="AG200" s="56" t="s">
        <v>1133</v>
      </c>
      <c r="AV200" s="23" t="s">
        <v>833</v>
      </c>
      <c r="AW200" s="18" t="s">
        <v>834</v>
      </c>
      <c r="BN200" s="18" t="s">
        <v>362</v>
      </c>
      <c r="BO200" s="26" t="s">
        <v>954</v>
      </c>
      <c r="BP200" s="17" t="str">
        <f t="shared" si="30"/>
        <v>酒々井町137</v>
      </c>
      <c r="BQ200" s="18" t="s">
        <v>955</v>
      </c>
      <c r="BZ200" s="18" t="s">
        <v>76</v>
      </c>
      <c r="CA200" s="18" t="s">
        <v>137</v>
      </c>
      <c r="CB200" s="18" t="s">
        <v>138</v>
      </c>
      <c r="CC200" s="18" t="str">
        <f t="shared" si="31"/>
        <v>S縦桁St</v>
      </c>
      <c r="CD200" s="18">
        <v>4</v>
      </c>
      <c r="CE200" s="18" t="e">
        <f>IF(COUNTIFS([2]その１１!$CV$10:CV5195,リスト!CC200),"該当","")</f>
        <v>#VALUE!</v>
      </c>
      <c r="CF200" s="18" t="e">
        <f>IF($CE200="","",COUNTIF($CC$5:CC200,CC200))</f>
        <v>#VALUE!</v>
      </c>
      <c r="CG200" s="18" t="e">
        <f t="shared" si="32"/>
        <v>#VALUE!</v>
      </c>
      <c r="CH200" s="18" t="s">
        <v>227</v>
      </c>
      <c r="CI200" s="18" t="s">
        <v>164</v>
      </c>
      <c r="CJ200" s="18" t="s">
        <v>165</v>
      </c>
      <c r="CK200" s="18" t="str">
        <f t="shared" si="33"/>
        <v>S,C塔部Th</v>
      </c>
      <c r="CL200" s="18">
        <v>4</v>
      </c>
      <c r="CM200" s="18" t="e">
        <f>IF(COUNTIFS([2]その１２!$CU$10:CU5351,リスト!CK200),"該当","")</f>
        <v>#VALUE!</v>
      </c>
      <c r="CN200" s="18" t="e">
        <f>IF($CM200="","",COUNTIF($CK$5:CK200,CK200))</f>
        <v>#VALUE!</v>
      </c>
      <c r="CO200" s="18" t="e">
        <f t="shared" si="34"/>
        <v>#VALUE!</v>
      </c>
      <c r="DC200" s="21" t="e">
        <f t="shared" si="35"/>
        <v>#VALUE!</v>
      </c>
      <c r="DD200" s="21" t="e">
        <f t="shared" si="36"/>
        <v>#VALUE!</v>
      </c>
    </row>
    <row r="201" spans="28:108">
      <c r="AB201" s="18" t="s">
        <v>94</v>
      </c>
      <c r="AC201" s="18" t="s">
        <v>556</v>
      </c>
      <c r="AD201" s="18" t="s">
        <v>266</v>
      </c>
      <c r="AE201" s="18" t="s">
        <v>118</v>
      </c>
      <c r="AF201" s="55" t="str">
        <f t="shared" si="29"/>
        <v>eその他(植生)経年Ⅱ</v>
      </c>
      <c r="AG201" s="56" t="s">
        <v>1134</v>
      </c>
      <c r="AV201" s="23" t="s">
        <v>968</v>
      </c>
      <c r="AW201" s="18" t="s">
        <v>969</v>
      </c>
      <c r="BN201" s="18" t="s">
        <v>373</v>
      </c>
      <c r="BO201" s="26" t="s">
        <v>535</v>
      </c>
      <c r="BP201" s="17" t="str">
        <f t="shared" si="30"/>
        <v>佐倉市51</v>
      </c>
      <c r="BQ201" s="18" t="s">
        <v>977</v>
      </c>
      <c r="BZ201" s="18" t="s">
        <v>76</v>
      </c>
      <c r="CA201" s="18" t="s">
        <v>137</v>
      </c>
      <c r="CB201" s="18" t="s">
        <v>138</v>
      </c>
      <c r="CC201" s="18" t="str">
        <f t="shared" si="31"/>
        <v>S縦桁St</v>
      </c>
      <c r="CD201" s="18">
        <v>5</v>
      </c>
      <c r="CE201" s="18" t="e">
        <f>IF(COUNTIFS([2]その１１!$CV$10:CV5196,リスト!CC201),"該当","")</f>
        <v>#VALUE!</v>
      </c>
      <c r="CF201" s="18" t="e">
        <f>IF($CE201="","",COUNTIF($CC$5:CC201,CC201))</f>
        <v>#VALUE!</v>
      </c>
      <c r="CG201" s="18" t="e">
        <f t="shared" si="32"/>
        <v>#VALUE!</v>
      </c>
      <c r="CH201" s="18" t="s">
        <v>227</v>
      </c>
      <c r="CI201" s="18" t="s">
        <v>164</v>
      </c>
      <c r="CJ201" s="18" t="s">
        <v>165</v>
      </c>
      <c r="CK201" s="18" t="str">
        <f t="shared" si="33"/>
        <v>S,C塔部Th</v>
      </c>
      <c r="CL201" s="18">
        <v>5</v>
      </c>
      <c r="CM201" s="18" t="e">
        <f>IF(COUNTIFS([2]その１２!$CU$10:CU5352,リスト!CK201),"該当","")</f>
        <v>#VALUE!</v>
      </c>
      <c r="CN201" s="18" t="e">
        <f>IF($CM201="","",COUNTIF($CK$5:CK201,CK201))</f>
        <v>#VALUE!</v>
      </c>
      <c r="CO201" s="18" t="e">
        <f t="shared" si="34"/>
        <v>#VALUE!</v>
      </c>
      <c r="DC201" s="21" t="e">
        <f t="shared" si="35"/>
        <v>#VALUE!</v>
      </c>
      <c r="DD201" s="21" t="e">
        <f t="shared" si="36"/>
        <v>#VALUE!</v>
      </c>
    </row>
    <row r="202" spans="28:108">
      <c r="AB202" s="18" t="s">
        <v>94</v>
      </c>
      <c r="AC202" s="18" t="s">
        <v>575</v>
      </c>
      <c r="AD202" s="18" t="s">
        <v>266</v>
      </c>
      <c r="AE202" s="18"/>
      <c r="AF202" s="55" t="str">
        <f t="shared" si="29"/>
        <v>eその他(土砂堆積)経年</v>
      </c>
      <c r="AG202" s="56" t="s">
        <v>1135</v>
      </c>
      <c r="AV202" s="23" t="s">
        <v>1136</v>
      </c>
      <c r="AW202" s="18" t="s">
        <v>1137</v>
      </c>
      <c r="BN202" s="18" t="s">
        <v>373</v>
      </c>
      <c r="BO202" s="26" t="s">
        <v>768</v>
      </c>
      <c r="BP202" s="17" t="str">
        <f t="shared" si="30"/>
        <v>佐倉市296</v>
      </c>
      <c r="BQ202" s="18" t="s">
        <v>769</v>
      </c>
      <c r="BZ202" s="18" t="s">
        <v>76</v>
      </c>
      <c r="CA202" s="18" t="s">
        <v>137</v>
      </c>
      <c r="CB202" s="18" t="s">
        <v>138</v>
      </c>
      <c r="CC202" s="18" t="str">
        <f t="shared" si="31"/>
        <v>S縦桁St</v>
      </c>
      <c r="CD202" s="18">
        <v>10</v>
      </c>
      <c r="CE202" s="18" t="e">
        <f>IF(COUNTIFS([2]その１１!$CV$10:CV5197,リスト!CC202),"該当","")</f>
        <v>#VALUE!</v>
      </c>
      <c r="CF202" s="18" t="e">
        <f>IF($CE202="","",COUNTIF($CC$5:CC202,CC202))</f>
        <v>#VALUE!</v>
      </c>
      <c r="CG202" s="18" t="e">
        <f t="shared" si="32"/>
        <v>#VALUE!</v>
      </c>
      <c r="CH202" s="18" t="s">
        <v>227</v>
      </c>
      <c r="CI202" s="18" t="s">
        <v>164</v>
      </c>
      <c r="CJ202" s="18" t="s">
        <v>165</v>
      </c>
      <c r="CK202" s="18" t="str">
        <f t="shared" si="33"/>
        <v>S,C塔部Th</v>
      </c>
      <c r="CL202" s="18">
        <v>6</v>
      </c>
      <c r="CM202" s="18" t="e">
        <f>IF(COUNTIFS([2]その１２!$CU$10:CU5353,リスト!CK202),"該当","")</f>
        <v>#VALUE!</v>
      </c>
      <c r="CN202" s="18" t="e">
        <f>IF($CM202="","",COUNTIF($CK$5:CK202,CK202))</f>
        <v>#VALUE!</v>
      </c>
      <c r="CO202" s="18" t="e">
        <f t="shared" si="34"/>
        <v>#VALUE!</v>
      </c>
      <c r="DC202" s="21" t="e">
        <f t="shared" si="35"/>
        <v>#VALUE!</v>
      </c>
      <c r="DD202" s="21" t="e">
        <f t="shared" si="36"/>
        <v>#VALUE!</v>
      </c>
    </row>
    <row r="203" spans="28:108">
      <c r="AB203" s="18" t="s">
        <v>94</v>
      </c>
      <c r="AC203" s="18" t="s">
        <v>575</v>
      </c>
      <c r="AD203" s="18" t="s">
        <v>266</v>
      </c>
      <c r="AE203" s="18" t="s">
        <v>118</v>
      </c>
      <c r="AF203" s="55" t="str">
        <f t="shared" si="29"/>
        <v>eその他(土砂堆積)経年Ⅱ</v>
      </c>
      <c r="AG203" s="56" t="s">
        <v>1138</v>
      </c>
      <c r="AV203" s="23" t="s">
        <v>1139</v>
      </c>
      <c r="AW203" s="18" t="s">
        <v>1140</v>
      </c>
      <c r="BN203" s="18" t="s">
        <v>373</v>
      </c>
      <c r="BO203" s="26" t="s">
        <v>424</v>
      </c>
      <c r="BP203" s="17" t="str">
        <f t="shared" si="30"/>
        <v>佐倉市22</v>
      </c>
      <c r="BQ203" s="18" t="s">
        <v>425</v>
      </c>
      <c r="BZ203" s="18" t="s">
        <v>76</v>
      </c>
      <c r="CA203" s="18" t="s">
        <v>137</v>
      </c>
      <c r="CB203" s="18" t="s">
        <v>138</v>
      </c>
      <c r="CC203" s="18" t="str">
        <f t="shared" si="31"/>
        <v>S縦桁St</v>
      </c>
      <c r="CD203" s="18">
        <v>13</v>
      </c>
      <c r="CE203" s="18" t="e">
        <f>IF(COUNTIFS([2]その１１!$CV$10:CV5198,リスト!CC203),"該当","")</f>
        <v>#VALUE!</v>
      </c>
      <c r="CF203" s="18" t="e">
        <f>IF($CE203="","",COUNTIF($CC$5:CC203,CC203))</f>
        <v>#VALUE!</v>
      </c>
      <c r="CG203" s="18" t="e">
        <f t="shared" si="32"/>
        <v>#VALUE!</v>
      </c>
      <c r="CH203" s="18" t="s">
        <v>227</v>
      </c>
      <c r="CI203" s="18" t="s">
        <v>164</v>
      </c>
      <c r="CJ203" s="18" t="s">
        <v>165</v>
      </c>
      <c r="CK203" s="18" t="str">
        <f t="shared" si="33"/>
        <v>S,C塔部Th</v>
      </c>
      <c r="CL203" s="18">
        <v>7</v>
      </c>
      <c r="CM203" s="18" t="e">
        <f>IF(COUNTIFS([2]その１２!$CU$10:CU5354,リスト!CK203),"該当","")</f>
        <v>#VALUE!</v>
      </c>
      <c r="CN203" s="18" t="e">
        <f>IF($CM203="","",COUNTIF($CK$5:CK203,CK203))</f>
        <v>#VALUE!</v>
      </c>
      <c r="CO203" s="18" t="e">
        <f t="shared" si="34"/>
        <v>#VALUE!</v>
      </c>
      <c r="DC203" s="21" t="e">
        <f t="shared" si="35"/>
        <v>#VALUE!</v>
      </c>
      <c r="DD203" s="21" t="e">
        <f t="shared" si="36"/>
        <v>#VALUE!</v>
      </c>
    </row>
    <row r="204" spans="28:108">
      <c r="AB204" s="18" t="s">
        <v>94</v>
      </c>
      <c r="AC204" s="18" t="s">
        <v>583</v>
      </c>
      <c r="AD204" s="18" t="s">
        <v>167</v>
      </c>
      <c r="AE204" s="18"/>
      <c r="AF204" s="55" t="str">
        <f t="shared" si="29"/>
        <v>eその他(木片混入)製作・施工不良</v>
      </c>
      <c r="AG204" s="56" t="s">
        <v>1141</v>
      </c>
      <c r="AV204" s="23" t="s">
        <v>1142</v>
      </c>
      <c r="AW204" s="18" t="s">
        <v>1143</v>
      </c>
      <c r="BN204" s="18" t="s">
        <v>373</v>
      </c>
      <c r="BO204" s="26" t="s">
        <v>709</v>
      </c>
      <c r="BP204" s="17" t="str">
        <f t="shared" si="30"/>
        <v>佐倉市64</v>
      </c>
      <c r="BQ204" s="18" t="s">
        <v>710</v>
      </c>
      <c r="BZ204" s="18" t="s">
        <v>76</v>
      </c>
      <c r="CA204" s="18" t="s">
        <v>137</v>
      </c>
      <c r="CB204" s="18" t="s">
        <v>138</v>
      </c>
      <c r="CC204" s="18" t="str">
        <f t="shared" si="31"/>
        <v>S縦桁St</v>
      </c>
      <c r="CD204" s="18">
        <v>17</v>
      </c>
      <c r="CE204" s="18" t="e">
        <f>IF(COUNTIFS([2]その１１!$CV$10:CV5199,リスト!CC204),"該当","")</f>
        <v>#VALUE!</v>
      </c>
      <c r="CF204" s="18" t="e">
        <f>IF($CE204="","",COUNTIF($CC$5:CC204,CC204))</f>
        <v>#VALUE!</v>
      </c>
      <c r="CG204" s="18" t="e">
        <f t="shared" si="32"/>
        <v>#VALUE!</v>
      </c>
      <c r="CH204" s="18" t="s">
        <v>227</v>
      </c>
      <c r="CI204" s="18" t="s">
        <v>164</v>
      </c>
      <c r="CJ204" s="18" t="s">
        <v>165</v>
      </c>
      <c r="CK204" s="18" t="str">
        <f t="shared" si="33"/>
        <v>S,C塔部Th</v>
      </c>
      <c r="CL204" s="18">
        <v>8</v>
      </c>
      <c r="CM204" s="18" t="e">
        <f>IF(COUNTIFS([2]その１２!$CU$10:CU5355,リスト!CK204),"該当","")</f>
        <v>#VALUE!</v>
      </c>
      <c r="CN204" s="18" t="e">
        <f>IF($CM204="","",COUNTIF($CK$5:CK204,CK204))</f>
        <v>#VALUE!</v>
      </c>
      <c r="CO204" s="18" t="e">
        <f t="shared" si="34"/>
        <v>#VALUE!</v>
      </c>
      <c r="DC204" s="21" t="e">
        <f t="shared" si="35"/>
        <v>#VALUE!</v>
      </c>
      <c r="DD204" s="21" t="e">
        <f t="shared" si="36"/>
        <v>#VALUE!</v>
      </c>
    </row>
    <row r="205" spans="28:108">
      <c r="AB205" s="18" t="s">
        <v>94</v>
      </c>
      <c r="AC205" s="18" t="s">
        <v>1144</v>
      </c>
      <c r="AD205" s="18" t="s">
        <v>167</v>
      </c>
      <c r="AE205" s="18"/>
      <c r="AF205" s="55" t="str">
        <f t="shared" si="29"/>
        <v>eその他(木片)製作・施工不良</v>
      </c>
      <c r="AG205" s="56" t="s">
        <v>1141</v>
      </c>
      <c r="AV205" s="23" t="s">
        <v>1145</v>
      </c>
      <c r="AW205" s="18" t="s">
        <v>1146</v>
      </c>
      <c r="BN205" s="18" t="s">
        <v>373</v>
      </c>
      <c r="BO205" s="26" t="s">
        <v>951</v>
      </c>
      <c r="BP205" s="17" t="str">
        <f t="shared" si="30"/>
        <v>佐倉市136</v>
      </c>
      <c r="BQ205" s="18" t="s">
        <v>952</v>
      </c>
      <c r="BZ205" s="18" t="s">
        <v>76</v>
      </c>
      <c r="CA205" s="18" t="s">
        <v>137</v>
      </c>
      <c r="CB205" s="18" t="s">
        <v>138</v>
      </c>
      <c r="CC205" s="18" t="str">
        <f t="shared" si="31"/>
        <v>S縦桁St</v>
      </c>
      <c r="CD205" s="18">
        <v>18</v>
      </c>
      <c r="CE205" s="18" t="e">
        <f>IF(COUNTIFS([2]その１１!$CV$10:CV5200,リスト!CC205),"該当","")</f>
        <v>#VALUE!</v>
      </c>
      <c r="CF205" s="18" t="e">
        <f>IF($CE205="","",COUNTIF($CC$5:CC205,CC205))</f>
        <v>#VALUE!</v>
      </c>
      <c r="CG205" s="18" t="e">
        <f t="shared" si="32"/>
        <v>#VALUE!</v>
      </c>
      <c r="CH205" s="18" t="s">
        <v>227</v>
      </c>
      <c r="CI205" s="18" t="s">
        <v>164</v>
      </c>
      <c r="CJ205" s="18" t="s">
        <v>165</v>
      </c>
      <c r="CK205" s="18" t="str">
        <f t="shared" si="33"/>
        <v>S,C塔部Th</v>
      </c>
      <c r="CL205" s="18">
        <v>9</v>
      </c>
      <c r="CM205" s="18" t="e">
        <f>IF(COUNTIFS([2]その１２!$CU$10:CU5356,リスト!CK205),"該当","")</f>
        <v>#VALUE!</v>
      </c>
      <c r="CN205" s="18" t="e">
        <f>IF($CM205="","",COUNTIF($CK$5:CK205,CK205))</f>
        <v>#VALUE!</v>
      </c>
      <c r="CO205" s="18" t="e">
        <f t="shared" si="34"/>
        <v>#VALUE!</v>
      </c>
      <c r="DC205" s="21" t="e">
        <f t="shared" si="35"/>
        <v>#VALUE!</v>
      </c>
      <c r="DD205" s="21" t="e">
        <f t="shared" si="36"/>
        <v>#VALUE!</v>
      </c>
    </row>
    <row r="206" spans="28:108">
      <c r="AB206" s="18" t="s">
        <v>94</v>
      </c>
      <c r="AC206" s="18" t="s">
        <v>1147</v>
      </c>
      <c r="AD206" s="18" t="s">
        <v>167</v>
      </c>
      <c r="AE206" s="18"/>
      <c r="AF206" s="55" t="str">
        <f t="shared" si="29"/>
        <v>eその他(木片跡)製作・施工不良</v>
      </c>
      <c r="AG206" s="56" t="s">
        <v>1148</v>
      </c>
      <c r="AV206" s="23" t="s">
        <v>1149</v>
      </c>
      <c r="AW206" s="18" t="s">
        <v>1150</v>
      </c>
      <c r="BN206" s="18" t="s">
        <v>373</v>
      </c>
      <c r="BO206" s="26" t="s">
        <v>1011</v>
      </c>
      <c r="BP206" s="17" t="str">
        <f t="shared" si="30"/>
        <v>佐倉市155</v>
      </c>
      <c r="BQ206" s="18" t="s">
        <v>1012</v>
      </c>
      <c r="BZ206" s="18" t="s">
        <v>76</v>
      </c>
      <c r="CA206" s="18" t="s">
        <v>137</v>
      </c>
      <c r="CB206" s="18" t="s">
        <v>138</v>
      </c>
      <c r="CC206" s="18" t="str">
        <f t="shared" si="31"/>
        <v>S縦桁St</v>
      </c>
      <c r="CD206" s="18">
        <v>20</v>
      </c>
      <c r="CE206" s="18" t="e">
        <f>IF(COUNTIFS([2]その１１!$CV$10:CV5201,リスト!CC206),"該当","")</f>
        <v>#VALUE!</v>
      </c>
      <c r="CF206" s="18" t="e">
        <f>IF($CE206="","",COUNTIF($CC$5:CC206,CC206))</f>
        <v>#VALUE!</v>
      </c>
      <c r="CG206" s="18" t="e">
        <f t="shared" si="32"/>
        <v>#VALUE!</v>
      </c>
      <c r="CH206" s="18" t="s">
        <v>227</v>
      </c>
      <c r="CI206" s="18" t="s">
        <v>164</v>
      </c>
      <c r="CJ206" s="18" t="s">
        <v>165</v>
      </c>
      <c r="CK206" s="18" t="str">
        <f t="shared" si="33"/>
        <v>S,C塔部Th</v>
      </c>
      <c r="CL206" s="18">
        <v>10</v>
      </c>
      <c r="CM206" s="18" t="e">
        <f>IF(COUNTIFS([2]その１２!$CU$10:CU5357,リスト!CK206),"該当","")</f>
        <v>#VALUE!</v>
      </c>
      <c r="CN206" s="18" t="e">
        <f>IF($CM206="","",COUNTIF($CK$5:CK206,CK206))</f>
        <v>#VALUE!</v>
      </c>
      <c r="CO206" s="18" t="e">
        <f t="shared" si="34"/>
        <v>#VALUE!</v>
      </c>
      <c r="DC206" s="21" t="e">
        <f t="shared" si="35"/>
        <v>#VALUE!</v>
      </c>
      <c r="DD206" s="21" t="e">
        <f t="shared" si="36"/>
        <v>#VALUE!</v>
      </c>
    </row>
    <row r="207" spans="28:108">
      <c r="AB207" s="18" t="s">
        <v>94</v>
      </c>
      <c r="AC207" s="18" t="s">
        <v>1151</v>
      </c>
      <c r="AD207" s="18" t="s">
        <v>167</v>
      </c>
      <c r="AE207" s="18"/>
      <c r="AF207" s="55" t="str">
        <f t="shared" si="29"/>
        <v>eその他(異物混入)製作・施工不良</v>
      </c>
      <c r="AG207" s="56" t="s">
        <v>1152</v>
      </c>
      <c r="AV207" s="23" t="s">
        <v>1153</v>
      </c>
      <c r="AW207" s="18" t="s">
        <v>1154</v>
      </c>
      <c r="BN207" s="18" t="s">
        <v>373</v>
      </c>
      <c r="BO207" s="26" t="s">
        <v>944</v>
      </c>
      <c r="BP207" s="17" t="str">
        <f t="shared" si="30"/>
        <v>佐倉市406</v>
      </c>
      <c r="BQ207" s="18" t="s">
        <v>945</v>
      </c>
      <c r="BZ207" s="18" t="s">
        <v>76</v>
      </c>
      <c r="CA207" s="18" t="s">
        <v>137</v>
      </c>
      <c r="CB207" s="18" t="s">
        <v>138</v>
      </c>
      <c r="CC207" s="18" t="str">
        <f t="shared" si="31"/>
        <v>S縦桁St</v>
      </c>
      <c r="CD207" s="18">
        <v>21</v>
      </c>
      <c r="CE207" s="18" t="e">
        <f>IF(COUNTIFS([2]その１１!$CV$10:CV5202,リスト!CC207),"該当","")</f>
        <v>#VALUE!</v>
      </c>
      <c r="CF207" s="18" t="e">
        <f>IF($CE207="","",COUNTIF($CC$5:CC207,CC207))</f>
        <v>#VALUE!</v>
      </c>
      <c r="CG207" s="18" t="e">
        <f t="shared" si="32"/>
        <v>#VALUE!</v>
      </c>
      <c r="CH207" s="18" t="s">
        <v>227</v>
      </c>
      <c r="CI207" s="18" t="s">
        <v>164</v>
      </c>
      <c r="CJ207" s="18" t="s">
        <v>165</v>
      </c>
      <c r="CK207" s="18" t="str">
        <f t="shared" si="33"/>
        <v>S,C塔部Th</v>
      </c>
      <c r="CL207" s="18">
        <v>11</v>
      </c>
      <c r="CM207" s="18" t="e">
        <f>IF(COUNTIFS([2]その１２!$CU$10:CU5358,リスト!CK207),"該当","")</f>
        <v>#VALUE!</v>
      </c>
      <c r="CN207" s="18" t="e">
        <f>IF($CM207="","",COUNTIF($CK$5:CK207,CK207))</f>
        <v>#VALUE!</v>
      </c>
      <c r="CO207" s="18" t="e">
        <f t="shared" si="34"/>
        <v>#VALUE!</v>
      </c>
      <c r="DC207" s="21" t="e">
        <f t="shared" si="35"/>
        <v>#VALUE!</v>
      </c>
      <c r="DD207" s="21" t="e">
        <f t="shared" si="36"/>
        <v>#VALUE!</v>
      </c>
    </row>
    <row r="208" spans="28:108">
      <c r="AB208" s="18" t="s">
        <v>94</v>
      </c>
      <c r="AC208" s="18" t="s">
        <v>1155</v>
      </c>
      <c r="AD208" s="18" t="s">
        <v>167</v>
      </c>
      <c r="AE208" s="18" t="s">
        <v>84</v>
      </c>
      <c r="AF208" s="55" t="str">
        <f t="shared" si="29"/>
        <v>eその他(高さ不足)製作・施工不良Ⅰ</v>
      </c>
      <c r="AG208" s="56" t="s">
        <v>1156</v>
      </c>
      <c r="AV208" s="23" t="s">
        <v>1157</v>
      </c>
      <c r="AW208" s="18" t="s">
        <v>1158</v>
      </c>
      <c r="BN208" s="18" t="s">
        <v>383</v>
      </c>
      <c r="BO208" s="26" t="s">
        <v>535</v>
      </c>
      <c r="BP208" s="17" t="str">
        <f t="shared" si="30"/>
        <v>四街道市51</v>
      </c>
      <c r="BQ208" s="18" t="s">
        <v>977</v>
      </c>
      <c r="BZ208" s="18" t="s">
        <v>76</v>
      </c>
      <c r="CA208" s="18" t="s">
        <v>137</v>
      </c>
      <c r="CB208" s="18" t="s">
        <v>138</v>
      </c>
      <c r="CC208" s="18" t="str">
        <f t="shared" si="31"/>
        <v>S縦桁St</v>
      </c>
      <c r="CD208" s="18">
        <v>22</v>
      </c>
      <c r="CE208" s="18" t="e">
        <f>IF(COUNTIFS([2]その１１!$CV$10:CV5203,リスト!CC208),"該当","")</f>
        <v>#VALUE!</v>
      </c>
      <c r="CF208" s="18" t="e">
        <f>IF($CE208="","",COUNTIF($CC$5:CC208,CC208))</f>
        <v>#VALUE!</v>
      </c>
      <c r="CG208" s="18" t="e">
        <f t="shared" si="32"/>
        <v>#VALUE!</v>
      </c>
      <c r="CH208" s="18" t="s">
        <v>227</v>
      </c>
      <c r="CI208" s="18" t="s">
        <v>164</v>
      </c>
      <c r="CJ208" s="18" t="s">
        <v>165</v>
      </c>
      <c r="CK208" s="18" t="str">
        <f t="shared" si="33"/>
        <v>S,C塔部Th</v>
      </c>
      <c r="CL208" s="18">
        <v>12</v>
      </c>
      <c r="CM208" s="18" t="e">
        <f>IF(COUNTIFS([2]その１２!$CU$10:CU5359,リスト!CK208),"該当","")</f>
        <v>#VALUE!</v>
      </c>
      <c r="CN208" s="18" t="e">
        <f>IF($CM208="","",COUNTIF($CK$5:CK208,CK208))</f>
        <v>#VALUE!</v>
      </c>
      <c r="CO208" s="18" t="e">
        <f t="shared" si="34"/>
        <v>#VALUE!</v>
      </c>
      <c r="DC208" s="21" t="e">
        <f t="shared" si="35"/>
        <v>#VALUE!</v>
      </c>
      <c r="DD208" s="21" t="e">
        <f t="shared" si="36"/>
        <v>#VALUE!</v>
      </c>
    </row>
    <row r="209" spans="28:108">
      <c r="AB209" s="18" t="s">
        <v>94</v>
      </c>
      <c r="AC209" s="18" t="s">
        <v>1155</v>
      </c>
      <c r="AD209" s="18" t="s">
        <v>167</v>
      </c>
      <c r="AE209" s="18" t="s">
        <v>118</v>
      </c>
      <c r="AF209" s="55" t="str">
        <f t="shared" si="29"/>
        <v>eその他(高さ不足)製作・施工不良Ⅱ</v>
      </c>
      <c r="AG209" s="56" t="s">
        <v>1159</v>
      </c>
      <c r="AV209" s="23" t="s">
        <v>1160</v>
      </c>
      <c r="AW209" s="18" t="s">
        <v>1161</v>
      </c>
      <c r="BN209" s="18" t="s">
        <v>383</v>
      </c>
      <c r="BO209" s="26" t="s">
        <v>709</v>
      </c>
      <c r="BP209" s="17" t="str">
        <f t="shared" si="30"/>
        <v>四街道市64</v>
      </c>
      <c r="BQ209" s="18" t="s">
        <v>710</v>
      </c>
      <c r="BZ209" s="18" t="s">
        <v>76</v>
      </c>
      <c r="CA209" s="18" t="s">
        <v>137</v>
      </c>
      <c r="CB209" s="18" t="s">
        <v>138</v>
      </c>
      <c r="CC209" s="18" t="str">
        <f t="shared" si="31"/>
        <v>S縦桁St</v>
      </c>
      <c r="CD209" s="18">
        <v>23</v>
      </c>
      <c r="CE209" s="18" t="e">
        <f>IF(COUNTIFS([2]その１１!$CV$10:CV5204,リスト!CC209),"該当","")</f>
        <v>#VALUE!</v>
      </c>
      <c r="CF209" s="18" t="e">
        <f>IF($CE209="","",COUNTIF($CC$5:CC209,CC209))</f>
        <v>#VALUE!</v>
      </c>
      <c r="CG209" s="18" t="e">
        <f t="shared" si="32"/>
        <v>#VALUE!</v>
      </c>
      <c r="CH209" s="18" t="s">
        <v>227</v>
      </c>
      <c r="CI209" s="18" t="s">
        <v>164</v>
      </c>
      <c r="CJ209" s="18" t="s">
        <v>165</v>
      </c>
      <c r="CK209" s="18" t="str">
        <f t="shared" si="33"/>
        <v>S,C塔部Th</v>
      </c>
      <c r="CL209" s="18">
        <v>13</v>
      </c>
      <c r="CM209" s="18" t="e">
        <f>IF(COUNTIFS([2]その１２!$CU$10:CU5360,リスト!CK209),"該当","")</f>
        <v>#VALUE!</v>
      </c>
      <c r="CN209" s="18" t="e">
        <f>IF($CM209="","",COUNTIF($CK$5:CK209,CK209))</f>
        <v>#VALUE!</v>
      </c>
      <c r="CO209" s="18" t="e">
        <f t="shared" si="34"/>
        <v>#VALUE!</v>
      </c>
      <c r="DC209" s="21" t="e">
        <f t="shared" si="35"/>
        <v>#VALUE!</v>
      </c>
      <c r="DD209" s="21" t="e">
        <f t="shared" si="36"/>
        <v>#VALUE!</v>
      </c>
    </row>
    <row r="210" spans="28:108">
      <c r="AB210" s="18" t="s">
        <v>113</v>
      </c>
      <c r="AC210" s="18" t="s">
        <v>385</v>
      </c>
      <c r="AD210" s="18" t="s">
        <v>120</v>
      </c>
      <c r="AE210" s="18"/>
      <c r="AF210" s="55" t="str">
        <f t="shared" si="29"/>
        <v>c定着部の異常乾燥収縮・温度応力</v>
      </c>
      <c r="AG210" s="56" t="s">
        <v>688</v>
      </c>
      <c r="AV210" s="23" t="s">
        <v>1162</v>
      </c>
      <c r="AW210" s="18" t="s">
        <v>1163</v>
      </c>
      <c r="BN210" s="18" t="s">
        <v>383</v>
      </c>
      <c r="BO210" s="26" t="s">
        <v>719</v>
      </c>
      <c r="BP210" s="17" t="str">
        <f t="shared" si="30"/>
        <v>四街道市66</v>
      </c>
      <c r="BQ210" s="18" t="s">
        <v>720</v>
      </c>
      <c r="BZ210" s="18" t="s">
        <v>97</v>
      </c>
      <c r="CA210" s="18" t="s">
        <v>137</v>
      </c>
      <c r="CB210" s="18" t="s">
        <v>138</v>
      </c>
      <c r="CC210" s="18" t="str">
        <f t="shared" si="31"/>
        <v>C縦桁St</v>
      </c>
      <c r="CD210" s="18">
        <v>6</v>
      </c>
      <c r="CE210" s="18" t="e">
        <f>IF(COUNTIFS([2]その１１!$CV$10:CV5205,リスト!CC210),"該当","")</f>
        <v>#VALUE!</v>
      </c>
      <c r="CF210" s="18" t="e">
        <f>IF($CE210="","",COUNTIF($CC$5:CC210,CC210))</f>
        <v>#VALUE!</v>
      </c>
      <c r="CG210" s="18" t="e">
        <f t="shared" si="32"/>
        <v>#VALUE!</v>
      </c>
      <c r="CH210" s="18" t="s">
        <v>227</v>
      </c>
      <c r="CI210" s="18" t="s">
        <v>164</v>
      </c>
      <c r="CJ210" s="18" t="s">
        <v>165</v>
      </c>
      <c r="CK210" s="18" t="str">
        <f t="shared" si="33"/>
        <v>S,C塔部Th</v>
      </c>
      <c r="CL210" s="18">
        <v>17</v>
      </c>
      <c r="CM210" s="18" t="e">
        <f>IF(COUNTIFS([2]その１２!$CU$10:CU5361,リスト!CK210),"該当","")</f>
        <v>#VALUE!</v>
      </c>
      <c r="CN210" s="18" t="e">
        <f>IF($CM210="","",COUNTIF($CK$5:CK210,CK210))</f>
        <v>#VALUE!</v>
      </c>
      <c r="CO210" s="18" t="e">
        <f t="shared" si="34"/>
        <v>#VALUE!</v>
      </c>
      <c r="DC210" s="21" t="e">
        <f t="shared" si="35"/>
        <v>#VALUE!</v>
      </c>
      <c r="DD210" s="21" t="e">
        <f t="shared" si="36"/>
        <v>#VALUE!</v>
      </c>
    </row>
    <row r="211" spans="28:108">
      <c r="AB211" s="18" t="s">
        <v>113</v>
      </c>
      <c r="AC211" s="18" t="s">
        <v>385</v>
      </c>
      <c r="AD211" s="18" t="s">
        <v>167</v>
      </c>
      <c r="AE211" s="18"/>
      <c r="AF211" s="55" t="str">
        <f t="shared" si="29"/>
        <v>c定着部の異常製作・施工不良</v>
      </c>
      <c r="AG211" s="56" t="s">
        <v>1164</v>
      </c>
      <c r="AV211" s="23" t="s">
        <v>1165</v>
      </c>
      <c r="AW211" s="18" t="s">
        <v>1166</v>
      </c>
      <c r="BN211" s="18" t="s">
        <v>383</v>
      </c>
      <c r="BO211" s="26" t="s">
        <v>951</v>
      </c>
      <c r="BP211" s="17" t="str">
        <f t="shared" si="30"/>
        <v>四街道市136</v>
      </c>
      <c r="BQ211" s="18" t="s">
        <v>952</v>
      </c>
      <c r="BZ211" s="18" t="s">
        <v>97</v>
      </c>
      <c r="CA211" s="18" t="s">
        <v>137</v>
      </c>
      <c r="CB211" s="18" t="s">
        <v>138</v>
      </c>
      <c r="CC211" s="18" t="str">
        <f t="shared" si="31"/>
        <v>C縦桁St</v>
      </c>
      <c r="CD211" s="18">
        <v>7</v>
      </c>
      <c r="CE211" s="18" t="e">
        <f>IF(COUNTIFS([2]その１１!$CV$10:CV5206,リスト!CC211),"該当","")</f>
        <v>#VALUE!</v>
      </c>
      <c r="CF211" s="18" t="e">
        <f>IF($CE211="","",COUNTIF($CC$5:CC211,CC211))</f>
        <v>#VALUE!</v>
      </c>
      <c r="CG211" s="18" t="e">
        <f t="shared" si="32"/>
        <v>#VALUE!</v>
      </c>
      <c r="CH211" s="18" t="s">
        <v>227</v>
      </c>
      <c r="CI211" s="18" t="s">
        <v>164</v>
      </c>
      <c r="CJ211" s="18" t="s">
        <v>165</v>
      </c>
      <c r="CK211" s="18" t="str">
        <f t="shared" si="33"/>
        <v>S,C塔部Th</v>
      </c>
      <c r="CL211" s="18">
        <v>18</v>
      </c>
      <c r="CM211" s="18" t="e">
        <f>IF(COUNTIFS([2]その１２!$CU$10:CU5362,リスト!CK211),"該当","")</f>
        <v>#VALUE!</v>
      </c>
      <c r="CN211" s="18" t="e">
        <f>IF($CM211="","",COUNTIF($CK$5:CK211,CK211))</f>
        <v>#VALUE!</v>
      </c>
      <c r="CO211" s="18" t="e">
        <f t="shared" si="34"/>
        <v>#VALUE!</v>
      </c>
      <c r="DC211" s="21" t="e">
        <f t="shared" si="35"/>
        <v>#VALUE!</v>
      </c>
      <c r="DD211" s="21" t="e">
        <f t="shared" si="36"/>
        <v>#VALUE!</v>
      </c>
    </row>
    <row r="212" spans="28:108">
      <c r="AB212" s="18" t="s">
        <v>113</v>
      </c>
      <c r="AC212" s="18" t="s">
        <v>385</v>
      </c>
      <c r="AD212" s="18" t="s">
        <v>86</v>
      </c>
      <c r="AE212" s="18"/>
      <c r="AF212" s="55" t="str">
        <f t="shared" si="29"/>
        <v>c定着部の異常品質の経年劣化</v>
      </c>
      <c r="AG212" s="56" t="s">
        <v>1167</v>
      </c>
      <c r="AV212" s="23" t="s">
        <v>1168</v>
      </c>
      <c r="AW212" s="18" t="s">
        <v>1169</v>
      </c>
      <c r="AX212" s="57"/>
      <c r="BN212" s="18" t="s">
        <v>383</v>
      </c>
      <c r="BO212" s="26" t="s">
        <v>1011</v>
      </c>
      <c r="BP212" s="17" t="str">
        <f t="shared" si="30"/>
        <v>四街道市155</v>
      </c>
      <c r="BQ212" s="18" t="s">
        <v>1012</v>
      </c>
      <c r="BZ212" s="18" t="s">
        <v>97</v>
      </c>
      <c r="CA212" s="18" t="s">
        <v>137</v>
      </c>
      <c r="CB212" s="18" t="s">
        <v>138</v>
      </c>
      <c r="CC212" s="18" t="str">
        <f t="shared" si="31"/>
        <v>C縦桁St</v>
      </c>
      <c r="CD212" s="18">
        <v>8</v>
      </c>
      <c r="CE212" s="18" t="e">
        <f>IF(COUNTIFS([2]その１１!$CV$10:CV5207,リスト!CC212),"該当","")</f>
        <v>#VALUE!</v>
      </c>
      <c r="CF212" s="18" t="e">
        <f>IF($CE212="","",COUNTIF($CC$5:CC212,CC212))</f>
        <v>#VALUE!</v>
      </c>
      <c r="CG212" s="18" t="e">
        <f t="shared" si="32"/>
        <v>#VALUE!</v>
      </c>
      <c r="CH212" s="18" t="s">
        <v>227</v>
      </c>
      <c r="CI212" s="18" t="s">
        <v>164</v>
      </c>
      <c r="CJ212" s="18" t="s">
        <v>165</v>
      </c>
      <c r="CK212" s="18" t="str">
        <f t="shared" si="33"/>
        <v>S,C塔部Th</v>
      </c>
      <c r="CL212" s="18">
        <v>19</v>
      </c>
      <c r="CM212" s="18" t="e">
        <f>IF(COUNTIFS([2]その１２!$CU$10:CU5363,リスト!CK212),"該当","")</f>
        <v>#VALUE!</v>
      </c>
      <c r="CN212" s="18" t="e">
        <f>IF($CM212="","",COUNTIF($CK$5:CK212,CK212))</f>
        <v>#VALUE!</v>
      </c>
      <c r="CO212" s="18" t="e">
        <f t="shared" si="34"/>
        <v>#VALUE!</v>
      </c>
      <c r="DC212" s="21" t="e">
        <f t="shared" si="35"/>
        <v>#VALUE!</v>
      </c>
      <c r="DD212" s="21" t="e">
        <f t="shared" si="36"/>
        <v>#VALUE!</v>
      </c>
    </row>
    <row r="213" spans="28:108">
      <c r="AB213" s="18" t="s">
        <v>94</v>
      </c>
      <c r="AC213" s="18" t="s">
        <v>385</v>
      </c>
      <c r="AD213" s="18" t="s">
        <v>120</v>
      </c>
      <c r="AE213" s="18" t="s">
        <v>84</v>
      </c>
      <c r="AF213" s="55" t="str">
        <f t="shared" si="29"/>
        <v>e定着部の異常乾燥収縮・温度応力Ⅰ</v>
      </c>
      <c r="AG213" s="56" t="s">
        <v>1170</v>
      </c>
      <c r="AV213" s="23" t="s">
        <v>1171</v>
      </c>
      <c r="AW213" s="18" t="s">
        <v>1172</v>
      </c>
      <c r="BN213" s="18" t="s">
        <v>390</v>
      </c>
      <c r="BO213" s="26" t="s">
        <v>915</v>
      </c>
      <c r="BP213" s="17" t="str">
        <f t="shared" si="30"/>
        <v>八街市126</v>
      </c>
      <c r="BQ213" s="18" t="s">
        <v>981</v>
      </c>
      <c r="BZ213" s="18" t="s">
        <v>97</v>
      </c>
      <c r="CA213" s="18" t="s">
        <v>137</v>
      </c>
      <c r="CB213" s="18" t="s">
        <v>138</v>
      </c>
      <c r="CC213" s="18" t="str">
        <f t="shared" si="31"/>
        <v>C縦桁St</v>
      </c>
      <c r="CD213" s="18">
        <v>9</v>
      </c>
      <c r="CE213" s="18" t="e">
        <f>IF(COUNTIFS([2]その１１!$CV$10:CV5208,リスト!CC213),"該当","")</f>
        <v>#VALUE!</v>
      </c>
      <c r="CF213" s="18" t="e">
        <f>IF($CE213="","",COUNTIF($CC$5:CC213,CC213))</f>
        <v>#VALUE!</v>
      </c>
      <c r="CG213" s="18" t="e">
        <f t="shared" si="32"/>
        <v>#VALUE!</v>
      </c>
      <c r="CH213" s="18" t="s">
        <v>227</v>
      </c>
      <c r="CI213" s="18" t="s">
        <v>164</v>
      </c>
      <c r="CJ213" s="18" t="s">
        <v>165</v>
      </c>
      <c r="CK213" s="18" t="str">
        <f t="shared" si="33"/>
        <v>S,C塔部Th</v>
      </c>
      <c r="CL213" s="18">
        <v>20</v>
      </c>
      <c r="CM213" s="18" t="e">
        <f>IF(COUNTIFS([2]その１２!$CU$10:CU5364,リスト!CK213),"該当","")</f>
        <v>#VALUE!</v>
      </c>
      <c r="CN213" s="18" t="e">
        <f>IF($CM213="","",COUNTIF($CK$5:CK213,CK213))</f>
        <v>#VALUE!</v>
      </c>
      <c r="CO213" s="18" t="e">
        <f t="shared" si="34"/>
        <v>#VALUE!</v>
      </c>
      <c r="DC213" s="21" t="e">
        <f t="shared" si="35"/>
        <v>#VALUE!</v>
      </c>
      <c r="DD213" s="21" t="e">
        <f t="shared" si="36"/>
        <v>#VALUE!</v>
      </c>
    </row>
    <row r="214" spans="28:108">
      <c r="AB214" s="18" t="s">
        <v>94</v>
      </c>
      <c r="AC214" s="18" t="s">
        <v>385</v>
      </c>
      <c r="AD214" s="18" t="s">
        <v>167</v>
      </c>
      <c r="AE214" s="18" t="s">
        <v>84</v>
      </c>
      <c r="AF214" s="55" t="str">
        <f t="shared" si="29"/>
        <v>e定着部の異常製作・施工不良Ⅰ</v>
      </c>
      <c r="AG214" s="56" t="s">
        <v>1173</v>
      </c>
      <c r="AV214" s="23" t="s">
        <v>1041</v>
      </c>
      <c r="AW214" s="18" t="s">
        <v>1042</v>
      </c>
      <c r="BN214" s="18" t="s">
        <v>390</v>
      </c>
      <c r="BO214" s="26" t="s">
        <v>1096</v>
      </c>
      <c r="BP214" s="17" t="str">
        <f t="shared" si="30"/>
        <v>八街市409</v>
      </c>
      <c r="BQ214" s="18" t="s">
        <v>1174</v>
      </c>
      <c r="BZ214" s="18" t="s">
        <v>97</v>
      </c>
      <c r="CA214" s="18" t="s">
        <v>137</v>
      </c>
      <c r="CB214" s="18" t="s">
        <v>138</v>
      </c>
      <c r="CC214" s="18" t="str">
        <f t="shared" si="31"/>
        <v>C縦桁St</v>
      </c>
      <c r="CD214" s="18">
        <v>10</v>
      </c>
      <c r="CE214" s="18" t="e">
        <f>IF(COUNTIFS([2]その１１!$CV$10:CV5209,リスト!CC214),"該当","")</f>
        <v>#VALUE!</v>
      </c>
      <c r="CF214" s="18" t="e">
        <f>IF($CE214="","",COUNTIF($CC$5:CC214,CC214))</f>
        <v>#VALUE!</v>
      </c>
      <c r="CG214" s="18" t="e">
        <f t="shared" si="32"/>
        <v>#VALUE!</v>
      </c>
      <c r="CH214" s="18" t="s">
        <v>227</v>
      </c>
      <c r="CI214" s="18" t="s">
        <v>164</v>
      </c>
      <c r="CJ214" s="18" t="s">
        <v>165</v>
      </c>
      <c r="CK214" s="18" t="str">
        <f t="shared" si="33"/>
        <v>S,C塔部Th</v>
      </c>
      <c r="CL214" s="18">
        <v>21</v>
      </c>
      <c r="CM214" s="18" t="e">
        <f>IF(COUNTIFS([2]その１２!$CU$10:CU5365,リスト!CK214),"該当","")</f>
        <v>#VALUE!</v>
      </c>
      <c r="CN214" s="18" t="e">
        <f>IF($CM214="","",COUNTIF($CK$5:CK214,CK214))</f>
        <v>#VALUE!</v>
      </c>
      <c r="CO214" s="18" t="e">
        <f t="shared" si="34"/>
        <v>#VALUE!</v>
      </c>
      <c r="DC214" s="21" t="e">
        <f t="shared" si="35"/>
        <v>#VALUE!</v>
      </c>
      <c r="DD214" s="21" t="e">
        <f t="shared" si="36"/>
        <v>#VALUE!</v>
      </c>
    </row>
    <row r="215" spans="28:108">
      <c r="AB215" s="18" t="s">
        <v>94</v>
      </c>
      <c r="AC215" s="18" t="s">
        <v>385</v>
      </c>
      <c r="AD215" s="18" t="s">
        <v>86</v>
      </c>
      <c r="AE215" s="18" t="s">
        <v>84</v>
      </c>
      <c r="AF215" s="55" t="str">
        <f t="shared" si="29"/>
        <v>e定着部の異常品質の経年劣化Ⅰ</v>
      </c>
      <c r="AG215" s="56" t="s">
        <v>1175</v>
      </c>
      <c r="AV215" s="23" t="s">
        <v>1046</v>
      </c>
      <c r="AW215" s="18" t="s">
        <v>1047</v>
      </c>
      <c r="BN215" s="18" t="s">
        <v>390</v>
      </c>
      <c r="BO215" s="26" t="s">
        <v>424</v>
      </c>
      <c r="BP215" s="17" t="str">
        <f t="shared" si="30"/>
        <v>八街市22</v>
      </c>
      <c r="BQ215" s="18" t="s">
        <v>425</v>
      </c>
      <c r="BZ215" s="18" t="s">
        <v>97</v>
      </c>
      <c r="CA215" s="18" t="s">
        <v>137</v>
      </c>
      <c r="CB215" s="18" t="s">
        <v>138</v>
      </c>
      <c r="CC215" s="18" t="str">
        <f t="shared" si="31"/>
        <v>C縦桁St</v>
      </c>
      <c r="CD215" s="18">
        <v>11</v>
      </c>
      <c r="CE215" s="18" t="e">
        <f>IF(COUNTIFS([2]その１１!$CV$10:CV5210,リスト!CC215),"該当","")</f>
        <v>#VALUE!</v>
      </c>
      <c r="CF215" s="18" t="e">
        <f>IF($CE215="","",COUNTIF($CC$5:CC215,CC215))</f>
        <v>#VALUE!</v>
      </c>
      <c r="CG215" s="18" t="e">
        <f t="shared" si="32"/>
        <v>#VALUE!</v>
      </c>
      <c r="CH215" s="18" t="s">
        <v>227</v>
      </c>
      <c r="CI215" s="18" t="s">
        <v>164</v>
      </c>
      <c r="CJ215" s="18" t="s">
        <v>165</v>
      </c>
      <c r="CK215" s="18" t="str">
        <f t="shared" si="33"/>
        <v>S,C塔部Th</v>
      </c>
      <c r="CL215" s="18">
        <v>22</v>
      </c>
      <c r="CM215" s="18" t="e">
        <f>IF(COUNTIFS([2]その１２!$CU$10:CU5366,リスト!CK215),"該当","")</f>
        <v>#VALUE!</v>
      </c>
      <c r="CN215" s="18" t="e">
        <f>IF($CM215="","",COUNTIF($CK$5:CK215,CK215))</f>
        <v>#VALUE!</v>
      </c>
      <c r="CO215" s="18" t="e">
        <f t="shared" si="34"/>
        <v>#VALUE!</v>
      </c>
      <c r="DC215" s="21" t="e">
        <f t="shared" si="35"/>
        <v>#VALUE!</v>
      </c>
      <c r="DD215" s="21" t="e">
        <f t="shared" si="36"/>
        <v>#VALUE!</v>
      </c>
    </row>
    <row r="216" spans="28:108">
      <c r="AB216" s="18" t="s">
        <v>94</v>
      </c>
      <c r="AC216" s="18" t="s">
        <v>385</v>
      </c>
      <c r="AD216" s="18" t="s">
        <v>120</v>
      </c>
      <c r="AE216" s="18" t="s">
        <v>118</v>
      </c>
      <c r="AF216" s="55" t="str">
        <f t="shared" si="29"/>
        <v>e定着部の異常乾燥収縮・温度応力Ⅱ</v>
      </c>
      <c r="AG216" s="56" t="s">
        <v>1176</v>
      </c>
      <c r="AV216" s="23" t="s">
        <v>1049</v>
      </c>
      <c r="AW216" s="18" t="s">
        <v>1050</v>
      </c>
      <c r="BN216" s="18" t="s">
        <v>390</v>
      </c>
      <c r="BO216" s="26" t="s">
        <v>618</v>
      </c>
      <c r="BP216" s="17" t="str">
        <f t="shared" si="30"/>
        <v>八街市43</v>
      </c>
      <c r="BQ216" s="18" t="s">
        <v>619</v>
      </c>
      <c r="BZ216" s="18" t="s">
        <v>97</v>
      </c>
      <c r="CA216" s="18" t="s">
        <v>137</v>
      </c>
      <c r="CB216" s="18" t="s">
        <v>138</v>
      </c>
      <c r="CC216" s="18" t="str">
        <f t="shared" si="31"/>
        <v>C縦桁St</v>
      </c>
      <c r="CD216" s="18">
        <v>12</v>
      </c>
      <c r="CE216" s="18" t="e">
        <f>IF(COUNTIFS([2]その１１!$CV$10:CV5211,リスト!CC216),"該当","")</f>
        <v>#VALUE!</v>
      </c>
      <c r="CF216" s="18" t="e">
        <f>IF($CE216="","",COUNTIF($CC$5:CC216,CC216))</f>
        <v>#VALUE!</v>
      </c>
      <c r="CG216" s="18" t="e">
        <f t="shared" si="32"/>
        <v>#VALUE!</v>
      </c>
      <c r="CH216" s="18" t="s">
        <v>227</v>
      </c>
      <c r="CI216" s="18" t="s">
        <v>164</v>
      </c>
      <c r="CJ216" s="18" t="s">
        <v>165</v>
      </c>
      <c r="CK216" s="18" t="str">
        <f t="shared" si="33"/>
        <v>S,C塔部Th</v>
      </c>
      <c r="CL216" s="18">
        <v>23</v>
      </c>
      <c r="CM216" s="18" t="e">
        <f>IF(COUNTIFS([2]その１２!$CU$10:CU5367,リスト!CK216),"該当","")</f>
        <v>#VALUE!</v>
      </c>
      <c r="CN216" s="18" t="e">
        <f>IF($CM216="","",COUNTIF($CK$5:CK216,CK216))</f>
        <v>#VALUE!</v>
      </c>
      <c r="CO216" s="18" t="e">
        <f t="shared" si="34"/>
        <v>#VALUE!</v>
      </c>
      <c r="DC216" s="21" t="e">
        <f t="shared" si="35"/>
        <v>#VALUE!</v>
      </c>
      <c r="DD216" s="21" t="e">
        <f t="shared" si="36"/>
        <v>#VALUE!</v>
      </c>
    </row>
    <row r="217" spans="28:108">
      <c r="AB217" s="18" t="s">
        <v>94</v>
      </c>
      <c r="AC217" s="18" t="s">
        <v>385</v>
      </c>
      <c r="AD217" s="18" t="s">
        <v>167</v>
      </c>
      <c r="AE217" s="18" t="s">
        <v>118</v>
      </c>
      <c r="AF217" s="55" t="str">
        <f t="shared" si="29"/>
        <v>e定着部の異常製作・施工不良Ⅱ</v>
      </c>
      <c r="AG217" s="56" t="s">
        <v>1177</v>
      </c>
      <c r="AV217" s="23" t="s">
        <v>1178</v>
      </c>
      <c r="AW217" s="18" t="s">
        <v>1179</v>
      </c>
      <c r="BN217" s="18" t="s">
        <v>390</v>
      </c>
      <c r="BO217" s="26" t="s">
        <v>629</v>
      </c>
      <c r="BP217" s="17" t="str">
        <f t="shared" si="30"/>
        <v>八街市45</v>
      </c>
      <c r="BQ217" s="18" t="s">
        <v>630</v>
      </c>
      <c r="BZ217" s="18" t="s">
        <v>97</v>
      </c>
      <c r="CA217" s="18" t="s">
        <v>137</v>
      </c>
      <c r="CB217" s="18" t="s">
        <v>138</v>
      </c>
      <c r="CC217" s="18" t="str">
        <f t="shared" si="31"/>
        <v>C縦桁St</v>
      </c>
      <c r="CD217" s="18">
        <v>13</v>
      </c>
      <c r="CE217" s="18" t="e">
        <f>IF(COUNTIFS([2]その１１!$CV$10:CV5212,リスト!CC217),"該当","")</f>
        <v>#VALUE!</v>
      </c>
      <c r="CF217" s="18" t="e">
        <f>IF($CE217="","",COUNTIF($CC$5:CC217,CC217))</f>
        <v>#VALUE!</v>
      </c>
      <c r="CG217" s="18" t="e">
        <f t="shared" si="32"/>
        <v>#VALUE!</v>
      </c>
      <c r="CH217" s="18" t="s">
        <v>279</v>
      </c>
      <c r="CI217" s="18" t="s">
        <v>164</v>
      </c>
      <c r="CJ217" s="18" t="s">
        <v>165</v>
      </c>
      <c r="CK217" s="18" t="str">
        <f t="shared" si="33"/>
        <v>S,X塔部Th</v>
      </c>
      <c r="CL217" s="18">
        <v>1</v>
      </c>
      <c r="CM217" s="18" t="e">
        <f>IF(COUNTIFS([2]その１２!$CU$10:CU5368,リスト!CK217),"該当","")</f>
        <v>#VALUE!</v>
      </c>
      <c r="CN217" s="18" t="e">
        <f>IF($CM217="","",COUNTIF($CK$5:CK217,CK217))</f>
        <v>#VALUE!</v>
      </c>
      <c r="CO217" s="18" t="e">
        <f t="shared" si="34"/>
        <v>#VALUE!</v>
      </c>
      <c r="DC217" s="21" t="e">
        <f t="shared" si="35"/>
        <v>#VALUE!</v>
      </c>
      <c r="DD217" s="21" t="e">
        <f t="shared" si="36"/>
        <v>#VALUE!</v>
      </c>
    </row>
    <row r="218" spans="28:108">
      <c r="AB218" s="18" t="s">
        <v>94</v>
      </c>
      <c r="AC218" s="18" t="s">
        <v>385</v>
      </c>
      <c r="AD218" s="18" t="s">
        <v>86</v>
      </c>
      <c r="AE218" s="18" t="s">
        <v>118</v>
      </c>
      <c r="AF218" s="55" t="str">
        <f t="shared" si="29"/>
        <v>e定着部の異常品質の経年劣化Ⅱ</v>
      </c>
      <c r="AG218" s="56" t="s">
        <v>1180</v>
      </c>
      <c r="AV218" s="23" t="s">
        <v>1181</v>
      </c>
      <c r="AW218" s="18" t="s">
        <v>1182</v>
      </c>
      <c r="BN218" s="18" t="s">
        <v>390</v>
      </c>
      <c r="BO218" s="26" t="s">
        <v>671</v>
      </c>
      <c r="BP218" s="17" t="str">
        <f t="shared" si="30"/>
        <v>八街市53</v>
      </c>
      <c r="BQ218" s="18" t="s">
        <v>672</v>
      </c>
      <c r="BZ218" s="18" t="s">
        <v>97</v>
      </c>
      <c r="CA218" s="18" t="s">
        <v>137</v>
      </c>
      <c r="CB218" s="18" t="s">
        <v>138</v>
      </c>
      <c r="CC218" s="18" t="str">
        <f t="shared" si="31"/>
        <v>C縦桁St</v>
      </c>
      <c r="CD218" s="18">
        <v>17</v>
      </c>
      <c r="CE218" s="18" t="e">
        <f>IF(COUNTIFS([2]その１１!$CV$10:CV5213,リスト!CC218),"該当","")</f>
        <v>#VALUE!</v>
      </c>
      <c r="CF218" s="18" t="e">
        <f>IF($CE218="","",COUNTIF($CC$5:CC218,CC218))</f>
        <v>#VALUE!</v>
      </c>
      <c r="CG218" s="18" t="e">
        <f t="shared" si="32"/>
        <v>#VALUE!</v>
      </c>
      <c r="CH218" s="18" t="s">
        <v>279</v>
      </c>
      <c r="CI218" s="18" t="s">
        <v>164</v>
      </c>
      <c r="CJ218" s="18" t="s">
        <v>165</v>
      </c>
      <c r="CK218" s="18" t="str">
        <f t="shared" si="33"/>
        <v>S,X塔部Th</v>
      </c>
      <c r="CL218" s="18">
        <v>2</v>
      </c>
      <c r="CM218" s="18" t="e">
        <f>IF(COUNTIFS([2]その１２!$CU$10:CU5369,リスト!CK218),"該当","")</f>
        <v>#VALUE!</v>
      </c>
      <c r="CN218" s="18" t="e">
        <f>IF($CM218="","",COUNTIF($CK$5:CK218,CK218))</f>
        <v>#VALUE!</v>
      </c>
      <c r="CO218" s="18" t="e">
        <f t="shared" si="34"/>
        <v>#VALUE!</v>
      </c>
      <c r="DC218" s="21" t="e">
        <f t="shared" si="35"/>
        <v>#VALUE!</v>
      </c>
      <c r="DD218" s="21" t="e">
        <f t="shared" si="36"/>
        <v>#VALUE!</v>
      </c>
    </row>
    <row r="219" spans="28:108">
      <c r="AB219" s="18" t="s">
        <v>94</v>
      </c>
      <c r="AC219" s="18" t="s">
        <v>385</v>
      </c>
      <c r="AD219" s="18" t="s">
        <v>120</v>
      </c>
      <c r="AE219" s="18" t="s">
        <v>144</v>
      </c>
      <c r="AF219" s="55" t="str">
        <f t="shared" si="29"/>
        <v>e定着部の異常乾燥収縮・温度応力Ⅲ</v>
      </c>
      <c r="AG219" s="56" t="s">
        <v>1183</v>
      </c>
      <c r="AV219" s="23" t="s">
        <v>1184</v>
      </c>
      <c r="AW219" s="18" t="s">
        <v>1185</v>
      </c>
      <c r="BN219" s="18" t="s">
        <v>390</v>
      </c>
      <c r="BO219" s="26" t="s">
        <v>773</v>
      </c>
      <c r="BP219" s="17" t="str">
        <f t="shared" si="30"/>
        <v>八街市76</v>
      </c>
      <c r="BQ219" s="18" t="s">
        <v>774</v>
      </c>
      <c r="BZ219" s="18" t="s">
        <v>97</v>
      </c>
      <c r="CA219" s="18" t="s">
        <v>137</v>
      </c>
      <c r="CB219" s="18" t="s">
        <v>138</v>
      </c>
      <c r="CC219" s="18" t="str">
        <f t="shared" si="31"/>
        <v>C縦桁St</v>
      </c>
      <c r="CD219" s="18">
        <v>18</v>
      </c>
      <c r="CE219" s="18" t="e">
        <f>IF(COUNTIFS([2]その１１!$CV$10:CV5214,リスト!CC219),"該当","")</f>
        <v>#VALUE!</v>
      </c>
      <c r="CF219" s="18" t="e">
        <f>IF($CE219="","",COUNTIF($CC$5:CC219,CC219))</f>
        <v>#VALUE!</v>
      </c>
      <c r="CG219" s="18" t="e">
        <f t="shared" si="32"/>
        <v>#VALUE!</v>
      </c>
      <c r="CH219" s="18" t="s">
        <v>279</v>
      </c>
      <c r="CI219" s="18" t="s">
        <v>164</v>
      </c>
      <c r="CJ219" s="18" t="s">
        <v>165</v>
      </c>
      <c r="CK219" s="18" t="str">
        <f t="shared" si="33"/>
        <v>S,X塔部Th</v>
      </c>
      <c r="CL219" s="18">
        <v>3</v>
      </c>
      <c r="CM219" s="18" t="e">
        <f>IF(COUNTIFS([2]その１２!$CU$10:CU5370,リスト!CK219),"該当","")</f>
        <v>#VALUE!</v>
      </c>
      <c r="CN219" s="18" t="e">
        <f>IF($CM219="","",COUNTIF($CK$5:CK219,CK219))</f>
        <v>#VALUE!</v>
      </c>
      <c r="CO219" s="18" t="e">
        <f t="shared" si="34"/>
        <v>#VALUE!</v>
      </c>
      <c r="DC219" s="21" t="e">
        <f t="shared" si="35"/>
        <v>#VALUE!</v>
      </c>
      <c r="DD219" s="21" t="e">
        <f t="shared" si="36"/>
        <v>#VALUE!</v>
      </c>
    </row>
    <row r="220" spans="28:108">
      <c r="AB220" s="18" t="s">
        <v>94</v>
      </c>
      <c r="AC220" s="18" t="s">
        <v>385</v>
      </c>
      <c r="AD220" s="18" t="s">
        <v>167</v>
      </c>
      <c r="AE220" s="18" t="s">
        <v>144</v>
      </c>
      <c r="AF220" s="55" t="str">
        <f t="shared" si="29"/>
        <v>e定着部の異常製作・施工不良Ⅲ</v>
      </c>
      <c r="AG220" s="56" t="s">
        <v>1186</v>
      </c>
      <c r="AV220" s="23" t="s">
        <v>1187</v>
      </c>
      <c r="AW220" s="18" t="s">
        <v>1188</v>
      </c>
      <c r="BN220" s="18" t="s">
        <v>390</v>
      </c>
      <c r="BO220" s="26" t="s">
        <v>779</v>
      </c>
      <c r="BP220" s="17" t="str">
        <f t="shared" si="30"/>
        <v>八街市77</v>
      </c>
      <c r="BQ220" s="18" t="s">
        <v>780</v>
      </c>
      <c r="BZ220" s="18" t="s">
        <v>97</v>
      </c>
      <c r="CA220" s="18" t="s">
        <v>137</v>
      </c>
      <c r="CB220" s="18" t="s">
        <v>138</v>
      </c>
      <c r="CC220" s="18" t="str">
        <f t="shared" si="31"/>
        <v>C縦桁St</v>
      </c>
      <c r="CD220" s="18">
        <v>19</v>
      </c>
      <c r="CE220" s="18" t="e">
        <f>IF(COUNTIFS([2]その１１!$CV$10:CV5215,リスト!CC220),"該当","")</f>
        <v>#VALUE!</v>
      </c>
      <c r="CF220" s="18" t="e">
        <f>IF($CE220="","",COUNTIF($CC$5:CC220,CC220))</f>
        <v>#VALUE!</v>
      </c>
      <c r="CG220" s="18" t="e">
        <f t="shared" si="32"/>
        <v>#VALUE!</v>
      </c>
      <c r="CH220" s="18" t="s">
        <v>279</v>
      </c>
      <c r="CI220" s="18" t="s">
        <v>164</v>
      </c>
      <c r="CJ220" s="18" t="s">
        <v>165</v>
      </c>
      <c r="CK220" s="18" t="str">
        <f t="shared" si="33"/>
        <v>S,X塔部Th</v>
      </c>
      <c r="CL220" s="18">
        <v>4</v>
      </c>
      <c r="CM220" s="18" t="e">
        <f>IF(COUNTIFS([2]その１２!$CU$10:CU5371,リスト!CK220),"該当","")</f>
        <v>#VALUE!</v>
      </c>
      <c r="CN220" s="18" t="e">
        <f>IF($CM220="","",COUNTIF($CK$5:CK220,CK220))</f>
        <v>#VALUE!</v>
      </c>
      <c r="CO220" s="18" t="e">
        <f t="shared" si="34"/>
        <v>#VALUE!</v>
      </c>
      <c r="DC220" s="21" t="e">
        <f t="shared" si="35"/>
        <v>#VALUE!</v>
      </c>
      <c r="DD220" s="21" t="e">
        <f t="shared" si="36"/>
        <v>#VALUE!</v>
      </c>
    </row>
    <row r="221" spans="28:108">
      <c r="AB221" s="18" t="s">
        <v>94</v>
      </c>
      <c r="AC221" s="18" t="s">
        <v>385</v>
      </c>
      <c r="AD221" s="18" t="s">
        <v>86</v>
      </c>
      <c r="AE221" s="18" t="s">
        <v>144</v>
      </c>
      <c r="AF221" s="55" t="str">
        <f t="shared" si="29"/>
        <v>e定着部の異常品質の経年劣化Ⅲ</v>
      </c>
      <c r="AG221" s="56" t="s">
        <v>1189</v>
      </c>
      <c r="AV221" s="23" t="s">
        <v>1190</v>
      </c>
      <c r="AW221" s="18" t="s">
        <v>1191</v>
      </c>
      <c r="BN221" s="18" t="s">
        <v>390</v>
      </c>
      <c r="BO221" s="26" t="s">
        <v>797</v>
      </c>
      <c r="BP221" s="17" t="str">
        <f t="shared" si="30"/>
        <v>八街市83</v>
      </c>
      <c r="BQ221" s="18" t="s">
        <v>798</v>
      </c>
      <c r="BZ221" s="18" t="s">
        <v>97</v>
      </c>
      <c r="CA221" s="18" t="s">
        <v>137</v>
      </c>
      <c r="CB221" s="18" t="s">
        <v>138</v>
      </c>
      <c r="CC221" s="18" t="str">
        <f t="shared" si="31"/>
        <v>C縦桁St</v>
      </c>
      <c r="CD221" s="18">
        <v>20</v>
      </c>
      <c r="CE221" s="18" t="e">
        <f>IF(COUNTIFS([2]その１１!$CV$10:CV5216,リスト!CC221),"該当","")</f>
        <v>#VALUE!</v>
      </c>
      <c r="CF221" s="18" t="e">
        <f>IF($CE221="","",COUNTIF($CC$5:CC221,CC221))</f>
        <v>#VALUE!</v>
      </c>
      <c r="CG221" s="18" t="e">
        <f t="shared" si="32"/>
        <v>#VALUE!</v>
      </c>
      <c r="CH221" s="18" t="s">
        <v>279</v>
      </c>
      <c r="CI221" s="18" t="s">
        <v>164</v>
      </c>
      <c r="CJ221" s="18" t="s">
        <v>165</v>
      </c>
      <c r="CK221" s="18" t="str">
        <f t="shared" si="33"/>
        <v>S,X塔部Th</v>
      </c>
      <c r="CL221" s="18">
        <v>5</v>
      </c>
      <c r="CM221" s="18" t="e">
        <f>IF(COUNTIFS([2]その１２!$CU$10:CU5372,リスト!CK221),"該当","")</f>
        <v>#VALUE!</v>
      </c>
      <c r="CN221" s="18" t="e">
        <f>IF($CM221="","",COUNTIF($CK$5:CK221,CK221))</f>
        <v>#VALUE!</v>
      </c>
      <c r="CO221" s="18" t="e">
        <f t="shared" si="34"/>
        <v>#VALUE!</v>
      </c>
      <c r="DC221" s="21" t="e">
        <f t="shared" si="35"/>
        <v>#VALUE!</v>
      </c>
      <c r="DD221" s="21" t="e">
        <f t="shared" si="36"/>
        <v>#VALUE!</v>
      </c>
    </row>
    <row r="222" spans="28:108">
      <c r="AB222" s="18" t="s">
        <v>94</v>
      </c>
      <c r="AC222" s="18" t="s">
        <v>394</v>
      </c>
      <c r="AD222" s="18" t="s">
        <v>86</v>
      </c>
      <c r="AE222" s="18" t="s">
        <v>84</v>
      </c>
      <c r="AF222" s="55" t="str">
        <f t="shared" si="29"/>
        <v>e変色・劣化品質の経年劣化Ⅰ</v>
      </c>
      <c r="AG222" s="56" t="s">
        <v>1192</v>
      </c>
      <c r="AV222" s="23" t="s">
        <v>1193</v>
      </c>
      <c r="AW222" s="18" t="s">
        <v>1194</v>
      </c>
      <c r="BN222" s="18" t="s">
        <v>390</v>
      </c>
      <c r="BO222" s="26" t="s">
        <v>1168</v>
      </c>
      <c r="BP222" s="17" t="str">
        <f t="shared" si="30"/>
        <v>八街市215</v>
      </c>
      <c r="BQ222" s="18" t="s">
        <v>1169</v>
      </c>
      <c r="BZ222" s="18" t="s">
        <v>97</v>
      </c>
      <c r="CA222" s="18" t="s">
        <v>137</v>
      </c>
      <c r="CB222" s="18" t="s">
        <v>138</v>
      </c>
      <c r="CC222" s="18" t="str">
        <f t="shared" si="31"/>
        <v>C縦桁St</v>
      </c>
      <c r="CD222" s="18">
        <v>21</v>
      </c>
      <c r="CE222" s="18" t="e">
        <f>IF(COUNTIFS([2]その１１!$CV$10:CV5217,リスト!CC222),"該当","")</f>
        <v>#VALUE!</v>
      </c>
      <c r="CF222" s="18" t="e">
        <f>IF($CE222="","",COUNTIF($CC$5:CC222,CC222))</f>
        <v>#VALUE!</v>
      </c>
      <c r="CG222" s="18" t="e">
        <f t="shared" si="32"/>
        <v>#VALUE!</v>
      </c>
      <c r="CH222" s="18" t="s">
        <v>279</v>
      </c>
      <c r="CI222" s="18" t="s">
        <v>164</v>
      </c>
      <c r="CJ222" s="18" t="s">
        <v>165</v>
      </c>
      <c r="CK222" s="18" t="str">
        <f t="shared" si="33"/>
        <v>S,X塔部Th</v>
      </c>
      <c r="CL222" s="18">
        <v>10</v>
      </c>
      <c r="CM222" s="18" t="e">
        <f>IF(COUNTIFS([2]その１２!$CU$10:CU5373,リスト!CK222),"該当","")</f>
        <v>#VALUE!</v>
      </c>
      <c r="CN222" s="18" t="e">
        <f>IF($CM222="","",COUNTIF($CK$5:CK222,CK222))</f>
        <v>#VALUE!</v>
      </c>
      <c r="CO222" s="18" t="e">
        <f t="shared" si="34"/>
        <v>#VALUE!</v>
      </c>
      <c r="DC222" s="21" t="e">
        <f t="shared" si="35"/>
        <v>#VALUE!</v>
      </c>
      <c r="DD222" s="21" t="e">
        <f t="shared" si="36"/>
        <v>#VALUE!</v>
      </c>
    </row>
    <row r="223" spans="28:108">
      <c r="AB223" s="18" t="s">
        <v>94</v>
      </c>
      <c r="AC223" s="18" t="s">
        <v>394</v>
      </c>
      <c r="AD223" s="18" t="s">
        <v>86</v>
      </c>
      <c r="AE223" s="18"/>
      <c r="AF223" s="55" t="str">
        <f t="shared" si="29"/>
        <v>e変色・劣化品質の経年劣化</v>
      </c>
      <c r="AG223" s="56" t="s">
        <v>1195</v>
      </c>
      <c r="AV223" s="23" t="s">
        <v>1196</v>
      </c>
      <c r="AW223" s="18" t="s">
        <v>1197</v>
      </c>
      <c r="BN223" s="18" t="s">
        <v>390</v>
      </c>
      <c r="BO223" s="26" t="s">
        <v>1198</v>
      </c>
      <c r="BP223" s="17" t="str">
        <f t="shared" si="30"/>
        <v>八街市277</v>
      </c>
      <c r="BQ223" s="18" t="s">
        <v>1199</v>
      </c>
      <c r="BZ223" s="18" t="s">
        <v>97</v>
      </c>
      <c r="CA223" s="18" t="s">
        <v>137</v>
      </c>
      <c r="CB223" s="18" t="s">
        <v>138</v>
      </c>
      <c r="CC223" s="18" t="str">
        <f t="shared" si="31"/>
        <v>C縦桁St</v>
      </c>
      <c r="CD223" s="18">
        <v>22</v>
      </c>
      <c r="CE223" s="18" t="e">
        <f>IF(COUNTIFS([2]その１１!$CV$10:CV5218,リスト!CC223),"該当","")</f>
        <v>#VALUE!</v>
      </c>
      <c r="CF223" s="18" t="e">
        <f>IF($CE223="","",COUNTIF($CC$5:CC223,CC223))</f>
        <v>#VALUE!</v>
      </c>
      <c r="CG223" s="18" t="e">
        <f t="shared" si="32"/>
        <v>#VALUE!</v>
      </c>
      <c r="CH223" s="18" t="s">
        <v>279</v>
      </c>
      <c r="CI223" s="18" t="s">
        <v>164</v>
      </c>
      <c r="CJ223" s="18" t="s">
        <v>165</v>
      </c>
      <c r="CK223" s="18" t="str">
        <f t="shared" si="33"/>
        <v>S,X塔部Th</v>
      </c>
      <c r="CL223" s="18">
        <v>13</v>
      </c>
      <c r="CM223" s="18" t="e">
        <f>IF(COUNTIFS([2]その１２!$CU$10:CU5374,リスト!CK223),"該当","")</f>
        <v>#VALUE!</v>
      </c>
      <c r="CN223" s="18" t="e">
        <f>IF($CM223="","",COUNTIF($CK$5:CK223,CK223))</f>
        <v>#VALUE!</v>
      </c>
      <c r="CO223" s="18" t="e">
        <f t="shared" si="34"/>
        <v>#VALUE!</v>
      </c>
      <c r="DC223" s="21" t="e">
        <f t="shared" si="35"/>
        <v>#VALUE!</v>
      </c>
      <c r="DD223" s="21" t="e">
        <f t="shared" si="36"/>
        <v>#VALUE!</v>
      </c>
    </row>
    <row r="224" spans="28:108">
      <c r="AB224" s="18" t="s">
        <v>94</v>
      </c>
      <c r="AC224" s="18" t="s">
        <v>394</v>
      </c>
      <c r="AD224" s="18" t="s">
        <v>167</v>
      </c>
      <c r="AE224" s="18" t="s">
        <v>84</v>
      </c>
      <c r="AF224" s="55" t="str">
        <f t="shared" si="29"/>
        <v>e変色・劣化製作・施工不良Ⅰ</v>
      </c>
      <c r="AG224" s="56" t="s">
        <v>1200</v>
      </c>
      <c r="AV224" s="23" t="s">
        <v>1201</v>
      </c>
      <c r="AW224" s="18" t="s">
        <v>1202</v>
      </c>
      <c r="BN224" s="18" t="s">
        <v>390</v>
      </c>
      <c r="BO224" s="26" t="s">
        <v>1057</v>
      </c>
      <c r="BP224" s="17" t="str">
        <f t="shared" si="30"/>
        <v>八街市289</v>
      </c>
      <c r="BQ224" s="18" t="s">
        <v>1058</v>
      </c>
      <c r="BZ224" s="18" t="s">
        <v>97</v>
      </c>
      <c r="CA224" s="18" t="s">
        <v>137</v>
      </c>
      <c r="CB224" s="18" t="s">
        <v>138</v>
      </c>
      <c r="CC224" s="18" t="str">
        <f t="shared" si="31"/>
        <v>C縦桁St</v>
      </c>
      <c r="CD224" s="18">
        <v>23</v>
      </c>
      <c r="CE224" s="18" t="e">
        <f>IF(COUNTIFS([2]その１１!$CV$10:CV5219,リスト!CC224),"該当","")</f>
        <v>#VALUE!</v>
      </c>
      <c r="CF224" s="18" t="e">
        <f>IF($CE224="","",COUNTIF($CC$5:CC224,CC224))</f>
        <v>#VALUE!</v>
      </c>
      <c r="CG224" s="18" t="e">
        <f t="shared" si="32"/>
        <v>#VALUE!</v>
      </c>
      <c r="CH224" s="18" t="s">
        <v>279</v>
      </c>
      <c r="CI224" s="18" t="s">
        <v>164</v>
      </c>
      <c r="CJ224" s="18" t="s">
        <v>165</v>
      </c>
      <c r="CK224" s="18" t="str">
        <f t="shared" si="33"/>
        <v>S,X塔部Th</v>
      </c>
      <c r="CL224" s="18">
        <v>17</v>
      </c>
      <c r="CM224" s="18" t="e">
        <f>IF(COUNTIFS([2]その１２!$CU$10:CU5375,リスト!CK224),"該当","")</f>
        <v>#VALUE!</v>
      </c>
      <c r="CN224" s="18" t="e">
        <f>IF($CM224="","",COUNTIF($CK$5:CK224,CK224))</f>
        <v>#VALUE!</v>
      </c>
      <c r="CO224" s="18" t="e">
        <f t="shared" si="34"/>
        <v>#VALUE!</v>
      </c>
      <c r="DC224" s="21" t="e">
        <f t="shared" si="35"/>
        <v>#VALUE!</v>
      </c>
      <c r="DD224" s="21" t="e">
        <f t="shared" si="36"/>
        <v>#VALUE!</v>
      </c>
    </row>
    <row r="225" spans="28:108">
      <c r="AB225" s="18" t="s">
        <v>94</v>
      </c>
      <c r="AC225" s="18" t="s">
        <v>394</v>
      </c>
      <c r="AD225" s="18" t="s">
        <v>167</v>
      </c>
      <c r="AE225" s="18"/>
      <c r="AF225" s="55" t="str">
        <f t="shared" si="29"/>
        <v>e変色・劣化製作・施工不良</v>
      </c>
      <c r="AG225" s="56" t="s">
        <v>1203</v>
      </c>
      <c r="AV225" s="23" t="s">
        <v>1204</v>
      </c>
      <c r="AW225" s="18" t="s">
        <v>1205</v>
      </c>
      <c r="BN225" s="18" t="s">
        <v>390</v>
      </c>
      <c r="BO225" s="26" t="s">
        <v>1206</v>
      </c>
      <c r="BP225" s="17" t="str">
        <f t="shared" si="30"/>
        <v>八街市301</v>
      </c>
      <c r="BQ225" s="18" t="s">
        <v>1207</v>
      </c>
      <c r="BZ225" s="18" t="s">
        <v>227</v>
      </c>
      <c r="CA225" s="18" t="s">
        <v>137</v>
      </c>
      <c r="CB225" s="18" t="s">
        <v>138</v>
      </c>
      <c r="CC225" s="18" t="str">
        <f t="shared" si="31"/>
        <v>S,C縦桁St</v>
      </c>
      <c r="CD225" s="18">
        <v>1</v>
      </c>
      <c r="CE225" s="18" t="e">
        <f>IF(COUNTIFS([2]その１１!$CV$10:CV5220,リスト!CC225),"該当","")</f>
        <v>#VALUE!</v>
      </c>
      <c r="CF225" s="18" t="e">
        <f>IF($CE225="","",COUNTIF($CC$5:CC225,CC225))</f>
        <v>#VALUE!</v>
      </c>
      <c r="CG225" s="18" t="e">
        <f t="shared" si="32"/>
        <v>#VALUE!</v>
      </c>
      <c r="CH225" s="18" t="s">
        <v>279</v>
      </c>
      <c r="CI225" s="18" t="s">
        <v>164</v>
      </c>
      <c r="CJ225" s="18" t="s">
        <v>165</v>
      </c>
      <c r="CK225" s="18" t="str">
        <f t="shared" si="33"/>
        <v>S,X塔部Th</v>
      </c>
      <c r="CL225" s="18">
        <v>18</v>
      </c>
      <c r="CM225" s="18" t="e">
        <f>IF(COUNTIFS([2]その１２!$CU$10:CU5376,リスト!CK225),"該当","")</f>
        <v>#VALUE!</v>
      </c>
      <c r="CN225" s="18" t="e">
        <f>IF($CM225="","",COUNTIF($CK$5:CK225,CK225))</f>
        <v>#VALUE!</v>
      </c>
      <c r="CO225" s="18" t="e">
        <f t="shared" si="34"/>
        <v>#VALUE!</v>
      </c>
      <c r="DC225" s="21" t="e">
        <f t="shared" si="35"/>
        <v>#VALUE!</v>
      </c>
      <c r="DD225" s="21" t="e">
        <f t="shared" si="36"/>
        <v>#VALUE!</v>
      </c>
    </row>
    <row r="226" spans="28:108">
      <c r="AB226" s="18" t="s">
        <v>94</v>
      </c>
      <c r="AC226" s="18" t="s">
        <v>409</v>
      </c>
      <c r="AD226" s="18" t="s">
        <v>190</v>
      </c>
      <c r="AE226" s="18" t="s">
        <v>84</v>
      </c>
      <c r="AF226" s="55" t="str">
        <f t="shared" si="29"/>
        <v>e漏水・滞水防水・排水工不良Ⅰ</v>
      </c>
      <c r="AG226" s="56" t="s">
        <v>1208</v>
      </c>
      <c r="AV226" s="23" t="s">
        <v>1209</v>
      </c>
      <c r="AW226" s="18" t="s">
        <v>1210</v>
      </c>
      <c r="BN226" s="18" t="s">
        <v>404</v>
      </c>
      <c r="BO226" s="26" t="s">
        <v>535</v>
      </c>
      <c r="BP226" s="17" t="str">
        <f t="shared" si="30"/>
        <v>成田市51</v>
      </c>
      <c r="BQ226" s="18" t="s">
        <v>977</v>
      </c>
      <c r="BZ226" s="18" t="s">
        <v>227</v>
      </c>
      <c r="CA226" s="18" t="s">
        <v>137</v>
      </c>
      <c r="CB226" s="18" t="s">
        <v>138</v>
      </c>
      <c r="CC226" s="18" t="str">
        <f t="shared" si="31"/>
        <v>S,C縦桁St</v>
      </c>
      <c r="CD226" s="18">
        <v>2</v>
      </c>
      <c r="CE226" s="18" t="e">
        <f>IF(COUNTIFS([2]その１１!$CV$10:CV5221,リスト!CC226),"該当","")</f>
        <v>#VALUE!</v>
      </c>
      <c r="CF226" s="18" t="e">
        <f>IF($CE226="","",COUNTIF($CC$5:CC226,CC226))</f>
        <v>#VALUE!</v>
      </c>
      <c r="CG226" s="18" t="e">
        <f t="shared" si="32"/>
        <v>#VALUE!</v>
      </c>
      <c r="CH226" s="18" t="s">
        <v>279</v>
      </c>
      <c r="CI226" s="18" t="s">
        <v>164</v>
      </c>
      <c r="CJ226" s="18" t="s">
        <v>165</v>
      </c>
      <c r="CK226" s="18" t="str">
        <f t="shared" si="33"/>
        <v>S,X塔部Th</v>
      </c>
      <c r="CL226" s="18">
        <v>20</v>
      </c>
      <c r="CM226" s="18" t="e">
        <f>IF(COUNTIFS([2]その１２!$CU$10:CU5377,リスト!CK226),"該当","")</f>
        <v>#VALUE!</v>
      </c>
      <c r="CN226" s="18" t="e">
        <f>IF($CM226="","",COUNTIF($CK$5:CK226,CK226))</f>
        <v>#VALUE!</v>
      </c>
      <c r="CO226" s="18" t="e">
        <f t="shared" si="34"/>
        <v>#VALUE!</v>
      </c>
      <c r="DC226" s="21" t="e">
        <f t="shared" si="35"/>
        <v>#VALUE!</v>
      </c>
      <c r="DD226" s="21" t="e">
        <f t="shared" si="36"/>
        <v>#VALUE!</v>
      </c>
    </row>
    <row r="227" spans="28:108">
      <c r="AB227" s="18" t="s">
        <v>94</v>
      </c>
      <c r="AC227" s="18" t="s">
        <v>409</v>
      </c>
      <c r="AD227" s="18" t="s">
        <v>190</v>
      </c>
      <c r="AE227" s="18"/>
      <c r="AF227" s="55" t="str">
        <f t="shared" si="29"/>
        <v>e漏水・滞水防水・排水工不良</v>
      </c>
      <c r="AG227" s="56" t="s">
        <v>1211</v>
      </c>
      <c r="AV227" s="23" t="s">
        <v>1212</v>
      </c>
      <c r="AW227" s="18" t="s">
        <v>1213</v>
      </c>
      <c r="BN227" s="18" t="s">
        <v>404</v>
      </c>
      <c r="BO227" s="26" t="s">
        <v>614</v>
      </c>
      <c r="BP227" s="17" t="str">
        <f t="shared" si="30"/>
        <v>成田市295</v>
      </c>
      <c r="BQ227" s="18" t="s">
        <v>1214</v>
      </c>
      <c r="BZ227" s="18" t="s">
        <v>227</v>
      </c>
      <c r="CA227" s="18" t="s">
        <v>137</v>
      </c>
      <c r="CB227" s="18" t="s">
        <v>138</v>
      </c>
      <c r="CC227" s="18" t="str">
        <f t="shared" si="31"/>
        <v>S,C縦桁St</v>
      </c>
      <c r="CD227" s="18">
        <v>3</v>
      </c>
      <c r="CE227" s="18" t="e">
        <f>IF(COUNTIFS([2]その１１!$CV$10:CV5222,リスト!CC227),"該当","")</f>
        <v>#VALUE!</v>
      </c>
      <c r="CF227" s="18" t="e">
        <f>IF($CE227="","",COUNTIF($CC$5:CC227,CC227))</f>
        <v>#VALUE!</v>
      </c>
      <c r="CG227" s="18" t="e">
        <f t="shared" si="32"/>
        <v>#VALUE!</v>
      </c>
      <c r="CH227" s="18" t="s">
        <v>279</v>
      </c>
      <c r="CI227" s="18" t="s">
        <v>164</v>
      </c>
      <c r="CJ227" s="18" t="s">
        <v>165</v>
      </c>
      <c r="CK227" s="18" t="str">
        <f t="shared" si="33"/>
        <v>S,X塔部Th</v>
      </c>
      <c r="CL227" s="18">
        <v>21</v>
      </c>
      <c r="CM227" s="18" t="e">
        <f>IF(COUNTIFS([2]その１２!$CU$10:CU5378,リスト!CK227),"該当","")</f>
        <v>#VALUE!</v>
      </c>
      <c r="CN227" s="18" t="e">
        <f>IF($CM227="","",COUNTIF($CK$5:CK227,CK227))</f>
        <v>#VALUE!</v>
      </c>
      <c r="CO227" s="18" t="e">
        <f t="shared" si="34"/>
        <v>#VALUE!</v>
      </c>
      <c r="DC227" s="21" t="e">
        <f t="shared" si="35"/>
        <v>#VALUE!</v>
      </c>
      <c r="DD227" s="21" t="e">
        <f t="shared" si="36"/>
        <v>#VALUE!</v>
      </c>
    </row>
    <row r="228" spans="28:108">
      <c r="AB228" s="18" t="s">
        <v>94</v>
      </c>
      <c r="AC228" s="18" t="s">
        <v>420</v>
      </c>
      <c r="AD228" s="18" t="s">
        <v>86</v>
      </c>
      <c r="AE228" s="18" t="s">
        <v>118</v>
      </c>
      <c r="AF228" s="55" t="str">
        <f t="shared" si="29"/>
        <v>e異常な音・振動品質の経年劣化Ⅱ</v>
      </c>
      <c r="AG228" s="56" t="s">
        <v>1215</v>
      </c>
      <c r="AV228" s="23" t="s">
        <v>1216</v>
      </c>
      <c r="AW228" s="18" t="s">
        <v>1217</v>
      </c>
      <c r="BN228" s="18" t="s">
        <v>404</v>
      </c>
      <c r="BO228" s="26" t="s">
        <v>768</v>
      </c>
      <c r="BP228" s="17" t="str">
        <f t="shared" si="30"/>
        <v>成田市296</v>
      </c>
      <c r="BQ228" s="18" t="s">
        <v>769</v>
      </c>
      <c r="BZ228" s="18" t="s">
        <v>227</v>
      </c>
      <c r="CA228" s="18" t="s">
        <v>137</v>
      </c>
      <c r="CB228" s="18" t="s">
        <v>138</v>
      </c>
      <c r="CC228" s="18" t="str">
        <f t="shared" si="31"/>
        <v>S,C縦桁St</v>
      </c>
      <c r="CD228" s="18">
        <v>4</v>
      </c>
      <c r="CE228" s="18" t="e">
        <f>IF(COUNTIFS([2]その１１!$CV$10:CV5223,リスト!CC228),"該当","")</f>
        <v>#VALUE!</v>
      </c>
      <c r="CF228" s="18" t="e">
        <f>IF($CE228="","",COUNTIF($CC$5:CC228,CC228))</f>
        <v>#VALUE!</v>
      </c>
      <c r="CG228" s="18" t="e">
        <f t="shared" si="32"/>
        <v>#VALUE!</v>
      </c>
      <c r="CH228" s="18" t="s">
        <v>279</v>
      </c>
      <c r="CI228" s="18" t="s">
        <v>164</v>
      </c>
      <c r="CJ228" s="18" t="s">
        <v>165</v>
      </c>
      <c r="CK228" s="18" t="str">
        <f t="shared" si="33"/>
        <v>S,X塔部Th</v>
      </c>
      <c r="CL228" s="18">
        <v>22</v>
      </c>
      <c r="CM228" s="18" t="e">
        <f>IF(COUNTIFS([2]その１２!$CU$10:CU5379,リスト!CK228),"該当","")</f>
        <v>#VALUE!</v>
      </c>
      <c r="CN228" s="18" t="e">
        <f>IF($CM228="","",COUNTIF($CK$5:CK228,CK228))</f>
        <v>#VALUE!</v>
      </c>
      <c r="CO228" s="18" t="e">
        <f t="shared" si="34"/>
        <v>#VALUE!</v>
      </c>
      <c r="DC228" s="21" t="e">
        <f t="shared" si="35"/>
        <v>#VALUE!</v>
      </c>
      <c r="DD228" s="21" t="e">
        <f t="shared" si="36"/>
        <v>#VALUE!</v>
      </c>
    </row>
    <row r="229" spans="28:108">
      <c r="AB229" s="18" t="s">
        <v>94</v>
      </c>
      <c r="AC229" s="18" t="s">
        <v>420</v>
      </c>
      <c r="AD229" s="18" t="s">
        <v>247</v>
      </c>
      <c r="AE229" s="18" t="s">
        <v>118</v>
      </c>
      <c r="AF229" s="55" t="str">
        <f t="shared" si="29"/>
        <v>e異常な音・振動外力Ⅱ</v>
      </c>
      <c r="AG229" s="56" t="s">
        <v>1218</v>
      </c>
      <c r="AV229" s="23" t="s">
        <v>1219</v>
      </c>
      <c r="AW229" s="18" t="s">
        <v>1220</v>
      </c>
      <c r="BN229" s="18" t="s">
        <v>404</v>
      </c>
      <c r="BO229" s="26" t="s">
        <v>715</v>
      </c>
      <c r="BP229" s="17" t="str">
        <f t="shared" si="30"/>
        <v>成田市356</v>
      </c>
      <c r="BQ229" s="18" t="s">
        <v>716</v>
      </c>
      <c r="BZ229" s="18" t="s">
        <v>227</v>
      </c>
      <c r="CA229" s="18" t="s">
        <v>137</v>
      </c>
      <c r="CB229" s="18" t="s">
        <v>138</v>
      </c>
      <c r="CC229" s="18" t="str">
        <f t="shared" si="31"/>
        <v>S,C縦桁St</v>
      </c>
      <c r="CD229" s="18">
        <v>5</v>
      </c>
      <c r="CE229" s="18" t="e">
        <f>IF(COUNTIFS([2]その１１!$CV$10:CV5224,リスト!CC229),"該当","")</f>
        <v>#VALUE!</v>
      </c>
      <c r="CF229" s="18" t="e">
        <f>IF($CE229="","",COUNTIF($CC$5:CC229,CC229))</f>
        <v>#VALUE!</v>
      </c>
      <c r="CG229" s="18" t="e">
        <f t="shared" si="32"/>
        <v>#VALUE!</v>
      </c>
      <c r="CH229" s="18" t="s">
        <v>279</v>
      </c>
      <c r="CI229" s="18" t="s">
        <v>164</v>
      </c>
      <c r="CJ229" s="18" t="s">
        <v>165</v>
      </c>
      <c r="CK229" s="18" t="str">
        <f t="shared" si="33"/>
        <v>S,X塔部Th</v>
      </c>
      <c r="CL229" s="18">
        <v>23</v>
      </c>
      <c r="CM229" s="18" t="e">
        <f>IF(COUNTIFS([2]その１２!$CU$10:CU5380,リスト!CK229),"該当","")</f>
        <v>#VALUE!</v>
      </c>
      <c r="CN229" s="18" t="e">
        <f>IF($CM229="","",COUNTIF($CK$5:CK229,CK229))</f>
        <v>#VALUE!</v>
      </c>
      <c r="CO229" s="18" t="e">
        <f t="shared" si="34"/>
        <v>#VALUE!</v>
      </c>
      <c r="DC229" s="21" t="e">
        <f t="shared" si="35"/>
        <v>#VALUE!</v>
      </c>
      <c r="DD229" s="21" t="e">
        <f t="shared" si="36"/>
        <v>#VALUE!</v>
      </c>
    </row>
    <row r="230" spans="28:108">
      <c r="AB230" s="18" t="s">
        <v>94</v>
      </c>
      <c r="AC230" s="18" t="s">
        <v>430</v>
      </c>
      <c r="AD230" s="18" t="s">
        <v>167</v>
      </c>
      <c r="AE230" s="18"/>
      <c r="AF230" s="55" t="str">
        <f t="shared" si="29"/>
        <v>e異常なたわみ製作・施工不良</v>
      </c>
      <c r="AG230" s="56" t="s">
        <v>1221</v>
      </c>
      <c r="AV230" s="23" t="s">
        <v>1222</v>
      </c>
      <c r="AW230" s="18" t="s">
        <v>1223</v>
      </c>
      <c r="BN230" s="18" t="s">
        <v>404</v>
      </c>
      <c r="BO230" s="26" t="s">
        <v>1224</v>
      </c>
      <c r="BP230" s="17" t="str">
        <f t="shared" si="30"/>
        <v>成田市408</v>
      </c>
      <c r="BQ230" s="18" t="s">
        <v>1225</v>
      </c>
      <c r="BZ230" s="18" t="s">
        <v>227</v>
      </c>
      <c r="CA230" s="18" t="s">
        <v>137</v>
      </c>
      <c r="CB230" s="18" t="s">
        <v>138</v>
      </c>
      <c r="CC230" s="18" t="str">
        <f t="shared" si="31"/>
        <v>S,C縦桁St</v>
      </c>
      <c r="CD230" s="18">
        <v>6</v>
      </c>
      <c r="CE230" s="18" t="e">
        <f>IF(COUNTIFS([2]その１１!$CV$10:CV5225,リスト!CC230),"該当","")</f>
        <v>#VALUE!</v>
      </c>
      <c r="CF230" s="18" t="e">
        <f>IF($CE230="","",COUNTIF($CC$5:CC230,CC230))</f>
        <v>#VALUE!</v>
      </c>
      <c r="CG230" s="18" t="e">
        <f t="shared" si="32"/>
        <v>#VALUE!</v>
      </c>
      <c r="CH230" s="18" t="s">
        <v>331</v>
      </c>
      <c r="CI230" s="18" t="s">
        <v>164</v>
      </c>
      <c r="CJ230" s="18" t="s">
        <v>165</v>
      </c>
      <c r="CK230" s="18" t="str">
        <f t="shared" si="33"/>
        <v>C,X塔部Th</v>
      </c>
      <c r="CL230" s="18">
        <v>6</v>
      </c>
      <c r="CM230" s="18" t="e">
        <f>IF(COUNTIFS([2]その１２!$CU$10:CU5381,リスト!CK230),"該当","")</f>
        <v>#VALUE!</v>
      </c>
      <c r="CN230" s="18" t="e">
        <f>IF($CM230="","",COUNTIF($CK$5:CK230,CK230))</f>
        <v>#VALUE!</v>
      </c>
      <c r="CO230" s="18" t="e">
        <f t="shared" si="34"/>
        <v>#VALUE!</v>
      </c>
      <c r="DC230" s="21" t="e">
        <f t="shared" si="35"/>
        <v>#VALUE!</v>
      </c>
      <c r="DD230" s="21" t="e">
        <f t="shared" si="36"/>
        <v>#VALUE!</v>
      </c>
    </row>
    <row r="231" spans="28:108">
      <c r="AB231" s="18" t="s">
        <v>94</v>
      </c>
      <c r="AC231" s="18" t="s">
        <v>430</v>
      </c>
      <c r="AD231" s="18" t="s">
        <v>247</v>
      </c>
      <c r="AE231" s="18" t="s">
        <v>118</v>
      </c>
      <c r="AF231" s="55" t="str">
        <f t="shared" si="29"/>
        <v>e異常なたわみ外力Ⅱ</v>
      </c>
      <c r="AG231" s="56" t="s">
        <v>1226</v>
      </c>
      <c r="AV231" s="23" t="s">
        <v>1227</v>
      </c>
      <c r="AW231" s="18" t="s">
        <v>1228</v>
      </c>
      <c r="BN231" s="18" t="s">
        <v>404</v>
      </c>
      <c r="BO231" s="26" t="s">
        <v>1096</v>
      </c>
      <c r="BP231" s="17" t="str">
        <f t="shared" si="30"/>
        <v>成田市409</v>
      </c>
      <c r="BQ231" s="18" t="s">
        <v>1174</v>
      </c>
      <c r="BZ231" s="18" t="s">
        <v>227</v>
      </c>
      <c r="CA231" s="18" t="s">
        <v>137</v>
      </c>
      <c r="CB231" s="18" t="s">
        <v>138</v>
      </c>
      <c r="CC231" s="18" t="str">
        <f t="shared" si="31"/>
        <v>S,C縦桁St</v>
      </c>
      <c r="CD231" s="18">
        <v>7</v>
      </c>
      <c r="CE231" s="18" t="e">
        <f>IF(COUNTIFS([2]その１１!$CV$10:CV5226,リスト!CC231),"該当","")</f>
        <v>#VALUE!</v>
      </c>
      <c r="CF231" s="18" t="e">
        <f>IF($CE231="","",COUNTIF($CC$5:CC231,CC231))</f>
        <v>#VALUE!</v>
      </c>
      <c r="CG231" s="18" t="e">
        <f t="shared" si="32"/>
        <v>#VALUE!</v>
      </c>
      <c r="CH231" s="18" t="s">
        <v>331</v>
      </c>
      <c r="CI231" s="18" t="s">
        <v>164</v>
      </c>
      <c r="CJ231" s="18" t="s">
        <v>165</v>
      </c>
      <c r="CK231" s="18" t="str">
        <f t="shared" si="33"/>
        <v>C,X塔部Th</v>
      </c>
      <c r="CL231" s="18">
        <v>7</v>
      </c>
      <c r="CM231" s="18" t="e">
        <f>IF(COUNTIFS([2]その１２!$CU$10:CU5382,リスト!CK231),"該当","")</f>
        <v>#VALUE!</v>
      </c>
      <c r="CN231" s="18" t="e">
        <f>IF($CM231="","",COUNTIF($CK$5:CK231,CK231))</f>
        <v>#VALUE!</v>
      </c>
      <c r="CO231" s="18" t="e">
        <f t="shared" si="34"/>
        <v>#VALUE!</v>
      </c>
      <c r="DC231" s="21" t="e">
        <f t="shared" si="35"/>
        <v>#VALUE!</v>
      </c>
      <c r="DD231" s="21" t="e">
        <f t="shared" si="36"/>
        <v>#VALUE!</v>
      </c>
    </row>
    <row r="232" spans="28:108">
      <c r="AB232" s="18" t="s">
        <v>113</v>
      </c>
      <c r="AC232" s="18" t="s">
        <v>440</v>
      </c>
      <c r="AD232" s="18" t="s">
        <v>247</v>
      </c>
      <c r="AE232" s="18"/>
      <c r="AF232" s="55" t="str">
        <f t="shared" si="29"/>
        <v>c変形・欠損外力</v>
      </c>
      <c r="AG232" s="56" t="s">
        <v>1229</v>
      </c>
      <c r="AV232" s="23" t="s">
        <v>1230</v>
      </c>
      <c r="AW232" s="18" t="s">
        <v>1231</v>
      </c>
      <c r="BN232" s="18" t="s">
        <v>404</v>
      </c>
      <c r="BO232" s="26" t="s">
        <v>482</v>
      </c>
      <c r="BP232" s="17" t="str">
        <f t="shared" si="30"/>
        <v>成田市464</v>
      </c>
      <c r="BQ232" s="18" t="s">
        <v>483</v>
      </c>
      <c r="BZ232" s="18" t="s">
        <v>227</v>
      </c>
      <c r="CA232" s="18" t="s">
        <v>137</v>
      </c>
      <c r="CB232" s="18" t="s">
        <v>138</v>
      </c>
      <c r="CC232" s="18" t="str">
        <f t="shared" si="31"/>
        <v>S,C縦桁St</v>
      </c>
      <c r="CD232" s="18">
        <v>8</v>
      </c>
      <c r="CE232" s="18" t="e">
        <f>IF(COUNTIFS([2]その１１!$CV$10:CV5227,リスト!CC232),"該当","")</f>
        <v>#VALUE!</v>
      </c>
      <c r="CF232" s="18" t="e">
        <f>IF($CE232="","",COUNTIF($CC$5:CC232,CC232))</f>
        <v>#VALUE!</v>
      </c>
      <c r="CG232" s="18" t="e">
        <f t="shared" si="32"/>
        <v>#VALUE!</v>
      </c>
      <c r="CH232" s="18" t="s">
        <v>331</v>
      </c>
      <c r="CI232" s="18" t="s">
        <v>164</v>
      </c>
      <c r="CJ232" s="18" t="s">
        <v>165</v>
      </c>
      <c r="CK232" s="18" t="str">
        <f t="shared" si="33"/>
        <v>C,X塔部Th</v>
      </c>
      <c r="CL232" s="18">
        <v>8</v>
      </c>
      <c r="CM232" s="18" t="e">
        <f>IF(COUNTIFS([2]その１２!$CU$10:CU5383,リスト!CK232),"該当","")</f>
        <v>#VALUE!</v>
      </c>
      <c r="CN232" s="18" t="e">
        <f>IF($CM232="","",COUNTIF($CK$5:CK232,CK232))</f>
        <v>#VALUE!</v>
      </c>
      <c r="CO232" s="18" t="e">
        <f t="shared" si="34"/>
        <v>#VALUE!</v>
      </c>
      <c r="DC232" s="21" t="e">
        <f t="shared" si="35"/>
        <v>#VALUE!</v>
      </c>
      <c r="DD232" s="21" t="e">
        <f t="shared" si="36"/>
        <v>#VALUE!</v>
      </c>
    </row>
    <row r="233" spans="28:108">
      <c r="AB233" s="18" t="s">
        <v>113</v>
      </c>
      <c r="AC233" s="18" t="s">
        <v>440</v>
      </c>
      <c r="AD233" s="18" t="s">
        <v>86</v>
      </c>
      <c r="AE233" s="18"/>
      <c r="AF233" s="55" t="str">
        <f t="shared" si="29"/>
        <v>c変形・欠損品質の経年劣化</v>
      </c>
      <c r="AG233" s="56" t="s">
        <v>1232</v>
      </c>
      <c r="AV233" s="23" t="s">
        <v>1233</v>
      </c>
      <c r="AW233" s="18" t="s">
        <v>1234</v>
      </c>
      <c r="BN233" s="18" t="s">
        <v>404</v>
      </c>
      <c r="BO233" s="26" t="s">
        <v>380</v>
      </c>
      <c r="BP233" s="17" t="str">
        <f t="shared" si="30"/>
        <v>成田市18</v>
      </c>
      <c r="BQ233" s="18" t="s">
        <v>381</v>
      </c>
      <c r="BZ233" s="18" t="s">
        <v>227</v>
      </c>
      <c r="CA233" s="18" t="s">
        <v>137</v>
      </c>
      <c r="CB233" s="18" t="s">
        <v>138</v>
      </c>
      <c r="CC233" s="18" t="str">
        <f t="shared" si="31"/>
        <v>S,C縦桁St</v>
      </c>
      <c r="CD233" s="18">
        <v>9</v>
      </c>
      <c r="CE233" s="18" t="e">
        <f>IF(COUNTIFS([2]その１１!$CV$10:CV5228,リスト!CC233),"該当","")</f>
        <v>#VALUE!</v>
      </c>
      <c r="CF233" s="18" t="e">
        <f>IF($CE233="","",COUNTIF($CC$5:CC233,CC233))</f>
        <v>#VALUE!</v>
      </c>
      <c r="CG233" s="18" t="e">
        <f t="shared" si="32"/>
        <v>#VALUE!</v>
      </c>
      <c r="CH233" s="18" t="s">
        <v>331</v>
      </c>
      <c r="CI233" s="18" t="s">
        <v>164</v>
      </c>
      <c r="CJ233" s="18" t="s">
        <v>165</v>
      </c>
      <c r="CK233" s="18" t="str">
        <f t="shared" si="33"/>
        <v>C,X塔部Th</v>
      </c>
      <c r="CL233" s="18">
        <v>9</v>
      </c>
      <c r="CM233" s="18" t="e">
        <f>IF(COUNTIFS([2]その１２!$CU$10:CU5384,リスト!CK233),"該当","")</f>
        <v>#VALUE!</v>
      </c>
      <c r="CN233" s="18" t="e">
        <f>IF($CM233="","",COUNTIF($CK$5:CK233,CK233))</f>
        <v>#VALUE!</v>
      </c>
      <c r="CO233" s="18" t="e">
        <f t="shared" si="34"/>
        <v>#VALUE!</v>
      </c>
      <c r="DC233" s="21" t="e">
        <f t="shared" si="35"/>
        <v>#VALUE!</v>
      </c>
      <c r="DD233" s="21" t="e">
        <f t="shared" si="36"/>
        <v>#VALUE!</v>
      </c>
    </row>
    <row r="234" spans="28:108">
      <c r="AB234" s="18" t="s">
        <v>94</v>
      </c>
      <c r="AC234" s="18" t="s">
        <v>440</v>
      </c>
      <c r="AD234" s="18" t="s">
        <v>86</v>
      </c>
      <c r="AE234" s="18" t="s">
        <v>84</v>
      </c>
      <c r="AF234" s="55" t="str">
        <f t="shared" si="29"/>
        <v>e変形・欠損品質の経年劣化Ⅰ</v>
      </c>
      <c r="AG234" s="56" t="s">
        <v>1235</v>
      </c>
      <c r="AV234" s="23" t="s">
        <v>1236</v>
      </c>
      <c r="AW234" s="18" t="s">
        <v>1237</v>
      </c>
      <c r="BN234" s="18" t="s">
        <v>404</v>
      </c>
      <c r="BO234" s="26" t="s">
        <v>618</v>
      </c>
      <c r="BP234" s="17" t="str">
        <f t="shared" si="30"/>
        <v>成田市43</v>
      </c>
      <c r="BQ234" s="18" t="s">
        <v>619</v>
      </c>
      <c r="BZ234" s="18" t="s">
        <v>227</v>
      </c>
      <c r="CA234" s="18" t="s">
        <v>137</v>
      </c>
      <c r="CB234" s="18" t="s">
        <v>138</v>
      </c>
      <c r="CC234" s="18" t="str">
        <f t="shared" si="31"/>
        <v>S,C縦桁St</v>
      </c>
      <c r="CD234" s="18">
        <v>10</v>
      </c>
      <c r="CE234" s="18" t="e">
        <f>IF(COUNTIFS([2]その１１!$CV$10:CV5229,リスト!CC234),"該当","")</f>
        <v>#VALUE!</v>
      </c>
      <c r="CF234" s="18" t="e">
        <f>IF($CE234="","",COUNTIF($CC$5:CC234,CC234))</f>
        <v>#VALUE!</v>
      </c>
      <c r="CG234" s="18" t="e">
        <f t="shared" si="32"/>
        <v>#VALUE!</v>
      </c>
      <c r="CH234" s="18" t="s">
        <v>331</v>
      </c>
      <c r="CI234" s="18" t="s">
        <v>164</v>
      </c>
      <c r="CJ234" s="18" t="s">
        <v>165</v>
      </c>
      <c r="CK234" s="18" t="str">
        <f t="shared" si="33"/>
        <v>C,X塔部Th</v>
      </c>
      <c r="CL234" s="18">
        <v>10</v>
      </c>
      <c r="CM234" s="18" t="e">
        <f>IF(COUNTIFS([2]その１２!$CU$10:CU5385,リスト!CK234),"該当","")</f>
        <v>#VALUE!</v>
      </c>
      <c r="CN234" s="18" t="e">
        <f>IF($CM234="","",COUNTIF($CK$5:CK234,CK234))</f>
        <v>#VALUE!</v>
      </c>
      <c r="CO234" s="18" t="e">
        <f t="shared" si="34"/>
        <v>#VALUE!</v>
      </c>
      <c r="DC234" s="21" t="e">
        <f t="shared" si="35"/>
        <v>#VALUE!</v>
      </c>
      <c r="DD234" s="21" t="e">
        <f t="shared" si="36"/>
        <v>#VALUE!</v>
      </c>
    </row>
    <row r="235" spans="28:108">
      <c r="AB235" s="18" t="s">
        <v>94</v>
      </c>
      <c r="AC235" s="18" t="s">
        <v>440</v>
      </c>
      <c r="AD235" s="18" t="s">
        <v>86</v>
      </c>
      <c r="AE235" s="18" t="s">
        <v>118</v>
      </c>
      <c r="AF235" s="55" t="str">
        <f t="shared" si="29"/>
        <v>e変形・欠損品質の経年劣化Ⅱ</v>
      </c>
      <c r="AG235" s="56" t="s">
        <v>1238</v>
      </c>
      <c r="AV235" s="23" t="s">
        <v>1239</v>
      </c>
      <c r="AW235" s="18" t="s">
        <v>1240</v>
      </c>
      <c r="BN235" s="18" t="s">
        <v>404</v>
      </c>
      <c r="BO235" s="26" t="s">
        <v>623</v>
      </c>
      <c r="BP235" s="17" t="str">
        <f t="shared" si="30"/>
        <v>成田市44</v>
      </c>
      <c r="BQ235" s="18" t="s">
        <v>624</v>
      </c>
      <c r="BZ235" s="18" t="s">
        <v>227</v>
      </c>
      <c r="CA235" s="18" t="s">
        <v>137</v>
      </c>
      <c r="CB235" s="18" t="s">
        <v>138</v>
      </c>
      <c r="CC235" s="18" t="str">
        <f t="shared" si="31"/>
        <v>S,C縦桁St</v>
      </c>
      <c r="CD235" s="18">
        <v>11</v>
      </c>
      <c r="CE235" s="18" t="e">
        <f>IF(COUNTIFS([2]その１１!$CV$10:CV5230,リスト!CC235),"該当","")</f>
        <v>#VALUE!</v>
      </c>
      <c r="CF235" s="18" t="e">
        <f>IF($CE235="","",COUNTIF($CC$5:CC235,CC235))</f>
        <v>#VALUE!</v>
      </c>
      <c r="CG235" s="18" t="e">
        <f t="shared" si="32"/>
        <v>#VALUE!</v>
      </c>
      <c r="CH235" s="18" t="s">
        <v>331</v>
      </c>
      <c r="CI235" s="18" t="s">
        <v>164</v>
      </c>
      <c r="CJ235" s="18" t="s">
        <v>165</v>
      </c>
      <c r="CK235" s="18" t="str">
        <f t="shared" si="33"/>
        <v>C,X塔部Th</v>
      </c>
      <c r="CL235" s="18">
        <v>11</v>
      </c>
      <c r="CM235" s="18" t="e">
        <f>IF(COUNTIFS([2]その１２!$CU$10:CU5386,リスト!CK235),"該当","")</f>
        <v>#VALUE!</v>
      </c>
      <c r="CN235" s="18" t="e">
        <f>IF($CM235="","",COUNTIF($CK$5:CK235,CK235))</f>
        <v>#VALUE!</v>
      </c>
      <c r="CO235" s="18" t="e">
        <f t="shared" si="34"/>
        <v>#VALUE!</v>
      </c>
      <c r="DC235" s="21" t="e">
        <f t="shared" si="35"/>
        <v>#VALUE!</v>
      </c>
      <c r="DD235" s="21" t="e">
        <f t="shared" si="36"/>
        <v>#VALUE!</v>
      </c>
    </row>
    <row r="236" spans="28:108">
      <c r="AB236" s="18" t="s">
        <v>94</v>
      </c>
      <c r="AC236" s="18" t="s">
        <v>440</v>
      </c>
      <c r="AD236" s="18" t="s">
        <v>247</v>
      </c>
      <c r="AE236" s="18" t="s">
        <v>118</v>
      </c>
      <c r="AF236" s="55" t="str">
        <f t="shared" si="29"/>
        <v>e変形・欠損外力Ⅱ</v>
      </c>
      <c r="AG236" s="56" t="s">
        <v>1241</v>
      </c>
      <c r="AV236" s="23" t="s">
        <v>1242</v>
      </c>
      <c r="AW236" s="18" t="s">
        <v>1243</v>
      </c>
      <c r="BN236" s="18" t="s">
        <v>404</v>
      </c>
      <c r="BO236" s="26" t="s">
        <v>699</v>
      </c>
      <c r="BP236" s="17" t="str">
        <f t="shared" si="30"/>
        <v>成田市62</v>
      </c>
      <c r="BQ236" s="18" t="s">
        <v>700</v>
      </c>
      <c r="BZ236" s="18" t="s">
        <v>227</v>
      </c>
      <c r="CA236" s="18" t="s">
        <v>137</v>
      </c>
      <c r="CB236" s="18" t="s">
        <v>138</v>
      </c>
      <c r="CC236" s="18" t="str">
        <f t="shared" si="31"/>
        <v>S,C縦桁St</v>
      </c>
      <c r="CD236" s="18">
        <v>12</v>
      </c>
      <c r="CE236" s="18" t="e">
        <f>IF(COUNTIFS([2]その１１!$CV$10:CV5231,リスト!CC236),"該当","")</f>
        <v>#VALUE!</v>
      </c>
      <c r="CF236" s="18" t="e">
        <f>IF($CE236="","",COUNTIF($CC$5:CC236,CC236))</f>
        <v>#VALUE!</v>
      </c>
      <c r="CG236" s="18" t="e">
        <f t="shared" si="32"/>
        <v>#VALUE!</v>
      </c>
      <c r="CH236" s="18" t="s">
        <v>331</v>
      </c>
      <c r="CI236" s="18" t="s">
        <v>164</v>
      </c>
      <c r="CJ236" s="18" t="s">
        <v>165</v>
      </c>
      <c r="CK236" s="18" t="str">
        <f t="shared" si="33"/>
        <v>C,X塔部Th</v>
      </c>
      <c r="CL236" s="18">
        <v>12</v>
      </c>
      <c r="CM236" s="18" t="e">
        <f>IF(COUNTIFS([2]その１２!$CU$10:CU5387,リスト!CK236),"該当","")</f>
        <v>#VALUE!</v>
      </c>
      <c r="CN236" s="18" t="e">
        <f>IF($CM236="","",COUNTIF($CK$5:CK236,CK236))</f>
        <v>#VALUE!</v>
      </c>
      <c r="CO236" s="18" t="e">
        <f t="shared" si="34"/>
        <v>#VALUE!</v>
      </c>
      <c r="DC236" s="21" t="e">
        <f t="shared" si="35"/>
        <v>#VALUE!</v>
      </c>
      <c r="DD236" s="21" t="e">
        <f t="shared" si="36"/>
        <v>#VALUE!</v>
      </c>
    </row>
    <row r="237" spans="28:108">
      <c r="AB237" s="18" t="s">
        <v>94</v>
      </c>
      <c r="AC237" s="18" t="s">
        <v>440</v>
      </c>
      <c r="AD237" s="18" t="s">
        <v>86</v>
      </c>
      <c r="AE237" s="18" t="s">
        <v>144</v>
      </c>
      <c r="AF237" s="55" t="str">
        <f t="shared" si="29"/>
        <v>e変形・欠損品質の経年劣化Ⅲ</v>
      </c>
      <c r="AG237" s="56" t="s">
        <v>1244</v>
      </c>
      <c r="AV237" s="23" t="s">
        <v>1245</v>
      </c>
      <c r="AW237" s="18" t="s">
        <v>1246</v>
      </c>
      <c r="BN237" s="18" t="s">
        <v>404</v>
      </c>
      <c r="BO237" s="26" t="s">
        <v>705</v>
      </c>
      <c r="BP237" s="17" t="str">
        <f t="shared" si="30"/>
        <v>成田市63</v>
      </c>
      <c r="BQ237" s="18" t="s">
        <v>706</v>
      </c>
      <c r="BZ237" s="18" t="s">
        <v>227</v>
      </c>
      <c r="CA237" s="18" t="s">
        <v>137</v>
      </c>
      <c r="CB237" s="18" t="s">
        <v>138</v>
      </c>
      <c r="CC237" s="18" t="str">
        <f t="shared" si="31"/>
        <v>S,C縦桁St</v>
      </c>
      <c r="CD237" s="18">
        <v>13</v>
      </c>
      <c r="CE237" s="18" t="e">
        <f>IF(COUNTIFS([2]その１１!$CV$10:CV5232,リスト!CC237),"該当","")</f>
        <v>#VALUE!</v>
      </c>
      <c r="CF237" s="18" t="e">
        <f>IF($CE237="","",COUNTIF($CC$5:CC237,CC237))</f>
        <v>#VALUE!</v>
      </c>
      <c r="CG237" s="18" t="e">
        <f t="shared" si="32"/>
        <v>#VALUE!</v>
      </c>
      <c r="CH237" s="18" t="s">
        <v>331</v>
      </c>
      <c r="CI237" s="18" t="s">
        <v>164</v>
      </c>
      <c r="CJ237" s="18" t="s">
        <v>165</v>
      </c>
      <c r="CK237" s="18" t="str">
        <f t="shared" si="33"/>
        <v>C,X塔部Th</v>
      </c>
      <c r="CL237" s="18">
        <v>13</v>
      </c>
      <c r="CM237" s="18" t="e">
        <f>IF(COUNTIFS([2]その１２!$CU$10:CU5388,リスト!CK237),"該当","")</f>
        <v>#VALUE!</v>
      </c>
      <c r="CN237" s="18" t="e">
        <f>IF($CM237="","",COUNTIF($CK$5:CK237,CK237))</f>
        <v>#VALUE!</v>
      </c>
      <c r="CO237" s="18" t="e">
        <f t="shared" si="34"/>
        <v>#VALUE!</v>
      </c>
      <c r="DC237" s="21" t="e">
        <f t="shared" si="35"/>
        <v>#VALUE!</v>
      </c>
      <c r="DD237" s="21" t="e">
        <f t="shared" si="36"/>
        <v>#VALUE!</v>
      </c>
    </row>
    <row r="238" spans="28:108">
      <c r="AB238" s="18" t="s">
        <v>94</v>
      </c>
      <c r="AC238" s="18" t="s">
        <v>440</v>
      </c>
      <c r="AD238" s="18" t="s">
        <v>247</v>
      </c>
      <c r="AE238" s="18" t="s">
        <v>144</v>
      </c>
      <c r="AF238" s="55" t="str">
        <f t="shared" si="29"/>
        <v>e変形・欠損外力Ⅲ</v>
      </c>
      <c r="AG238" s="56" t="s">
        <v>1247</v>
      </c>
      <c r="AV238" s="23" t="s">
        <v>1248</v>
      </c>
      <c r="AW238" s="18" t="s">
        <v>1249</v>
      </c>
      <c r="BN238" s="18" t="s">
        <v>404</v>
      </c>
      <c r="BO238" s="26" t="s">
        <v>599</v>
      </c>
      <c r="BP238" s="17" t="str">
        <f t="shared" si="30"/>
        <v>成田市40</v>
      </c>
      <c r="BQ238" s="18" t="s">
        <v>600</v>
      </c>
      <c r="BZ238" s="18" t="s">
        <v>227</v>
      </c>
      <c r="CA238" s="18" t="s">
        <v>137</v>
      </c>
      <c r="CB238" s="18" t="s">
        <v>138</v>
      </c>
      <c r="CC238" s="18" t="str">
        <f t="shared" si="31"/>
        <v>S,C縦桁St</v>
      </c>
      <c r="CD238" s="18">
        <v>17</v>
      </c>
      <c r="CE238" s="18" t="e">
        <f>IF(COUNTIFS([2]その１１!$CV$10:CV5233,リスト!CC238),"該当","")</f>
        <v>#VALUE!</v>
      </c>
      <c r="CF238" s="18" t="e">
        <f>IF($CE238="","",COUNTIF($CC$5:CC238,CC238))</f>
        <v>#VALUE!</v>
      </c>
      <c r="CG238" s="18" t="e">
        <f t="shared" si="32"/>
        <v>#VALUE!</v>
      </c>
      <c r="CH238" s="18" t="s">
        <v>331</v>
      </c>
      <c r="CI238" s="18" t="s">
        <v>164</v>
      </c>
      <c r="CJ238" s="18" t="s">
        <v>165</v>
      </c>
      <c r="CK238" s="18" t="str">
        <f t="shared" si="33"/>
        <v>C,X塔部Th</v>
      </c>
      <c r="CL238" s="18">
        <v>17</v>
      </c>
      <c r="CM238" s="18" t="e">
        <f>IF(COUNTIFS([2]その１２!$CU$10:CU5389,リスト!CK238),"該当","")</f>
        <v>#VALUE!</v>
      </c>
      <c r="CN238" s="18" t="e">
        <f>IF($CM238="","",COUNTIF($CK$5:CK238,CK238))</f>
        <v>#VALUE!</v>
      </c>
      <c r="CO238" s="18" t="e">
        <f t="shared" si="34"/>
        <v>#VALUE!</v>
      </c>
      <c r="DC238" s="21" t="e">
        <f t="shared" si="35"/>
        <v>#VALUE!</v>
      </c>
      <c r="DD238" s="21" t="e">
        <f t="shared" si="36"/>
        <v>#VALUE!</v>
      </c>
    </row>
    <row r="239" spans="28:108">
      <c r="AB239" s="18" t="s">
        <v>94</v>
      </c>
      <c r="AC239" s="18" t="s">
        <v>453</v>
      </c>
      <c r="AD239" s="18" t="s">
        <v>266</v>
      </c>
      <c r="AE239" s="18"/>
      <c r="AF239" s="55" t="str">
        <f t="shared" si="29"/>
        <v>e土砂詰まり経年</v>
      </c>
      <c r="AG239" s="56" t="s">
        <v>1250</v>
      </c>
      <c r="AV239" s="23" t="s">
        <v>901</v>
      </c>
      <c r="AW239" s="18" t="s">
        <v>902</v>
      </c>
      <c r="BN239" s="18" t="s">
        <v>404</v>
      </c>
      <c r="BO239" s="26" t="s">
        <v>787</v>
      </c>
      <c r="BP239" s="17" t="str">
        <f t="shared" si="30"/>
        <v>成田市79</v>
      </c>
      <c r="BQ239" s="18" t="s">
        <v>788</v>
      </c>
      <c r="BZ239" s="18" t="s">
        <v>227</v>
      </c>
      <c r="CA239" s="18" t="s">
        <v>137</v>
      </c>
      <c r="CB239" s="18" t="s">
        <v>138</v>
      </c>
      <c r="CC239" s="18" t="str">
        <f t="shared" si="31"/>
        <v>S,C縦桁St</v>
      </c>
      <c r="CD239" s="18">
        <v>18</v>
      </c>
      <c r="CE239" s="18" t="e">
        <f>IF(COUNTIFS([2]その１１!$CV$10:CV5234,リスト!CC239),"該当","")</f>
        <v>#VALUE!</v>
      </c>
      <c r="CF239" s="18" t="e">
        <f>IF($CE239="","",COUNTIF($CC$5:CC239,CC239))</f>
        <v>#VALUE!</v>
      </c>
      <c r="CG239" s="18" t="e">
        <f t="shared" si="32"/>
        <v>#VALUE!</v>
      </c>
      <c r="CH239" s="18" t="s">
        <v>331</v>
      </c>
      <c r="CI239" s="18" t="s">
        <v>164</v>
      </c>
      <c r="CJ239" s="18" t="s">
        <v>165</v>
      </c>
      <c r="CK239" s="18" t="str">
        <f t="shared" si="33"/>
        <v>C,X塔部Th</v>
      </c>
      <c r="CL239" s="18">
        <v>18</v>
      </c>
      <c r="CM239" s="18" t="e">
        <f>IF(COUNTIFS([2]その１２!$CU$10:CU5390,リスト!CK239),"該当","")</f>
        <v>#VALUE!</v>
      </c>
      <c r="CN239" s="18" t="e">
        <f>IF($CM239="","",COUNTIF($CK$5:CK239,CK239))</f>
        <v>#VALUE!</v>
      </c>
      <c r="CO239" s="18" t="e">
        <f t="shared" si="34"/>
        <v>#VALUE!</v>
      </c>
      <c r="DC239" s="21" t="e">
        <f t="shared" si="35"/>
        <v>#VALUE!</v>
      </c>
      <c r="DD239" s="21" t="e">
        <f t="shared" si="36"/>
        <v>#VALUE!</v>
      </c>
    </row>
    <row r="240" spans="28:108">
      <c r="AB240" s="18" t="s">
        <v>94</v>
      </c>
      <c r="AC240" s="18" t="s">
        <v>453</v>
      </c>
      <c r="AD240" s="18" t="s">
        <v>266</v>
      </c>
      <c r="AE240" s="18" t="s">
        <v>118</v>
      </c>
      <c r="AF240" s="55" t="str">
        <f t="shared" si="29"/>
        <v>e土砂詰まり経年Ⅱ</v>
      </c>
      <c r="AG240" s="56" t="s">
        <v>1251</v>
      </c>
      <c r="AV240" s="23" t="s">
        <v>1252</v>
      </c>
      <c r="AW240" s="18" t="s">
        <v>1253</v>
      </c>
      <c r="BN240" s="18" t="s">
        <v>404</v>
      </c>
      <c r="BO240" s="26" t="s">
        <v>849</v>
      </c>
      <c r="BP240" s="17" t="str">
        <f t="shared" si="30"/>
        <v>成田市102</v>
      </c>
      <c r="BQ240" s="18" t="s">
        <v>850</v>
      </c>
      <c r="BZ240" s="18" t="s">
        <v>227</v>
      </c>
      <c r="CA240" s="18" t="s">
        <v>137</v>
      </c>
      <c r="CB240" s="18" t="s">
        <v>138</v>
      </c>
      <c r="CC240" s="18" t="str">
        <f t="shared" si="31"/>
        <v>S,C縦桁St</v>
      </c>
      <c r="CD240" s="18">
        <v>19</v>
      </c>
      <c r="CE240" s="18" t="e">
        <f>IF(COUNTIFS([2]その１１!$CV$10:CV5235,リスト!CC240),"該当","")</f>
        <v>#VALUE!</v>
      </c>
      <c r="CF240" s="18" t="e">
        <f>IF($CE240="","",COUNTIF($CC$5:CC240,CC240))</f>
        <v>#VALUE!</v>
      </c>
      <c r="CG240" s="18" t="e">
        <f t="shared" si="32"/>
        <v>#VALUE!</v>
      </c>
      <c r="CH240" s="18" t="s">
        <v>331</v>
      </c>
      <c r="CI240" s="18" t="s">
        <v>164</v>
      </c>
      <c r="CJ240" s="18" t="s">
        <v>165</v>
      </c>
      <c r="CK240" s="18" t="str">
        <f t="shared" si="33"/>
        <v>C,X塔部Th</v>
      </c>
      <c r="CL240" s="18">
        <v>19</v>
      </c>
      <c r="CM240" s="18" t="e">
        <f>IF(COUNTIFS([2]その１２!$CU$10:CU5391,リスト!CK240),"該当","")</f>
        <v>#VALUE!</v>
      </c>
      <c r="CN240" s="18" t="e">
        <f>IF($CM240="","",COUNTIF($CK$5:CK240,CK240))</f>
        <v>#VALUE!</v>
      </c>
      <c r="CO240" s="18" t="e">
        <f t="shared" si="34"/>
        <v>#VALUE!</v>
      </c>
      <c r="DC240" s="21" t="e">
        <f t="shared" si="35"/>
        <v>#VALUE!</v>
      </c>
      <c r="DD240" s="21" t="e">
        <f t="shared" si="36"/>
        <v>#VALUE!</v>
      </c>
    </row>
    <row r="241" spans="28:108">
      <c r="AB241" s="18" t="s">
        <v>94</v>
      </c>
      <c r="AC241" s="18" t="s">
        <v>453</v>
      </c>
      <c r="AD241" s="18" t="s">
        <v>86</v>
      </c>
      <c r="AE241" s="18"/>
      <c r="AF241" s="55" t="str">
        <f t="shared" si="29"/>
        <v>e土砂詰まり品質の経年劣化</v>
      </c>
      <c r="AG241" s="56" t="s">
        <v>1250</v>
      </c>
      <c r="AV241" s="23" t="s">
        <v>1254</v>
      </c>
      <c r="AW241" s="18" t="s">
        <v>1255</v>
      </c>
      <c r="BN241" s="18" t="s">
        <v>404</v>
      </c>
      <c r="BO241" s="26" t="s">
        <v>852</v>
      </c>
      <c r="BP241" s="17" t="str">
        <f t="shared" si="30"/>
        <v>成田市103</v>
      </c>
      <c r="BQ241" s="18" t="s">
        <v>853</v>
      </c>
      <c r="BZ241" s="18" t="s">
        <v>227</v>
      </c>
      <c r="CA241" s="18" t="s">
        <v>137</v>
      </c>
      <c r="CB241" s="18" t="s">
        <v>138</v>
      </c>
      <c r="CC241" s="18" t="str">
        <f t="shared" si="31"/>
        <v>S,C縦桁St</v>
      </c>
      <c r="CD241" s="18">
        <v>20</v>
      </c>
      <c r="CE241" s="18" t="e">
        <f>IF(COUNTIFS([2]その１１!$CV$10:CV5236,リスト!CC241),"該当","")</f>
        <v>#VALUE!</v>
      </c>
      <c r="CF241" s="18" t="e">
        <f>IF($CE241="","",COUNTIF($CC$5:CC241,CC241))</f>
        <v>#VALUE!</v>
      </c>
      <c r="CG241" s="18" t="e">
        <f t="shared" si="32"/>
        <v>#VALUE!</v>
      </c>
      <c r="CH241" s="18" t="s">
        <v>331</v>
      </c>
      <c r="CI241" s="18" t="s">
        <v>164</v>
      </c>
      <c r="CJ241" s="18" t="s">
        <v>165</v>
      </c>
      <c r="CK241" s="18" t="str">
        <f t="shared" si="33"/>
        <v>C,X塔部Th</v>
      </c>
      <c r="CL241" s="18">
        <v>20</v>
      </c>
      <c r="CM241" s="18" t="e">
        <f>IF(COUNTIFS([2]その１２!$CU$10:CU5392,リスト!CK241),"該当","")</f>
        <v>#VALUE!</v>
      </c>
      <c r="CN241" s="18" t="e">
        <f>IF($CM241="","",COUNTIF($CK$5:CK241,CK241))</f>
        <v>#VALUE!</v>
      </c>
      <c r="CO241" s="18" t="e">
        <f t="shared" si="34"/>
        <v>#VALUE!</v>
      </c>
      <c r="DC241" s="21" t="e">
        <f t="shared" si="35"/>
        <v>#VALUE!</v>
      </c>
      <c r="DD241" s="21" t="e">
        <f t="shared" si="36"/>
        <v>#VALUE!</v>
      </c>
    </row>
    <row r="242" spans="28:108">
      <c r="AB242" s="18" t="s">
        <v>94</v>
      </c>
      <c r="AC242" s="18" t="s">
        <v>453</v>
      </c>
      <c r="AD242" s="18" t="s">
        <v>86</v>
      </c>
      <c r="AE242" s="18" t="s">
        <v>118</v>
      </c>
      <c r="AF242" s="55" t="str">
        <f t="shared" si="29"/>
        <v>e土砂詰まり品質の経年劣化Ⅱ</v>
      </c>
      <c r="AG242" s="56" t="s">
        <v>1251</v>
      </c>
      <c r="AV242" s="23" t="s">
        <v>1256</v>
      </c>
      <c r="AW242" s="18" t="s">
        <v>1257</v>
      </c>
      <c r="BN242" s="18" t="s">
        <v>404</v>
      </c>
      <c r="BO242" s="26" t="s">
        <v>861</v>
      </c>
      <c r="BP242" s="17" t="str">
        <f t="shared" si="30"/>
        <v>成田市106</v>
      </c>
      <c r="BQ242" s="18" t="s">
        <v>862</v>
      </c>
      <c r="BZ242" s="18" t="s">
        <v>227</v>
      </c>
      <c r="CA242" s="18" t="s">
        <v>137</v>
      </c>
      <c r="CB242" s="18" t="s">
        <v>138</v>
      </c>
      <c r="CC242" s="18" t="str">
        <f t="shared" si="31"/>
        <v>S,C縦桁St</v>
      </c>
      <c r="CD242" s="18">
        <v>21</v>
      </c>
      <c r="CE242" s="18" t="e">
        <f>IF(COUNTIFS([2]その１１!$CV$10:CV5237,リスト!CC242),"該当","")</f>
        <v>#VALUE!</v>
      </c>
      <c r="CF242" s="18" t="e">
        <f>IF($CE242="","",COUNTIF($CC$5:CC242,CC242))</f>
        <v>#VALUE!</v>
      </c>
      <c r="CG242" s="18" t="e">
        <f t="shared" si="32"/>
        <v>#VALUE!</v>
      </c>
      <c r="CH242" s="18" t="s">
        <v>331</v>
      </c>
      <c r="CI242" s="18" t="s">
        <v>164</v>
      </c>
      <c r="CJ242" s="18" t="s">
        <v>165</v>
      </c>
      <c r="CK242" s="18" t="str">
        <f t="shared" si="33"/>
        <v>C,X塔部Th</v>
      </c>
      <c r="CL242" s="18">
        <v>21</v>
      </c>
      <c r="CM242" s="18" t="e">
        <f>IF(COUNTIFS([2]その１２!$CU$10:CU5393,リスト!CK242),"該当","")</f>
        <v>#VALUE!</v>
      </c>
      <c r="CN242" s="18" t="e">
        <f>IF($CM242="","",COUNTIF($CK$5:CK242,CK242))</f>
        <v>#VALUE!</v>
      </c>
      <c r="CO242" s="18" t="e">
        <f t="shared" si="34"/>
        <v>#VALUE!</v>
      </c>
      <c r="DC242" s="21" t="e">
        <f t="shared" si="35"/>
        <v>#VALUE!</v>
      </c>
      <c r="DD242" s="21" t="e">
        <f t="shared" si="36"/>
        <v>#VALUE!</v>
      </c>
    </row>
    <row r="243" spans="28:108">
      <c r="AB243" s="18" t="s">
        <v>94</v>
      </c>
      <c r="AC243" s="18" t="s">
        <v>463</v>
      </c>
      <c r="AD243" s="18" t="s">
        <v>296</v>
      </c>
      <c r="AE243" s="18" t="s">
        <v>118</v>
      </c>
      <c r="AF243" s="55" t="str">
        <f t="shared" si="29"/>
        <v>e沈下・移動・傾斜側方流動Ⅱ</v>
      </c>
      <c r="AG243" s="56" t="s">
        <v>1258</v>
      </c>
      <c r="AV243" s="23" t="s">
        <v>1259</v>
      </c>
      <c r="AW243" s="18" t="s">
        <v>1260</v>
      </c>
      <c r="BN243" s="18" t="s">
        <v>404</v>
      </c>
      <c r="BO243" s="26" t="s">
        <v>870</v>
      </c>
      <c r="BP243" s="17" t="str">
        <f t="shared" si="30"/>
        <v>成田市110</v>
      </c>
      <c r="BQ243" s="18" t="s">
        <v>871</v>
      </c>
      <c r="BZ243" s="18" t="s">
        <v>227</v>
      </c>
      <c r="CA243" s="18" t="s">
        <v>137</v>
      </c>
      <c r="CB243" s="18" t="s">
        <v>138</v>
      </c>
      <c r="CC243" s="18" t="str">
        <f t="shared" si="31"/>
        <v>S,C縦桁St</v>
      </c>
      <c r="CD243" s="18">
        <v>22</v>
      </c>
      <c r="CE243" s="18" t="e">
        <f>IF(COUNTIFS([2]その１１!$CV$10:CV5238,リスト!CC243),"該当","")</f>
        <v>#VALUE!</v>
      </c>
      <c r="CF243" s="18" t="e">
        <f>IF($CE243="","",COUNTIF($CC$5:CC243,CC243))</f>
        <v>#VALUE!</v>
      </c>
      <c r="CG243" s="18" t="e">
        <f t="shared" si="32"/>
        <v>#VALUE!</v>
      </c>
      <c r="CH243" s="18" t="s">
        <v>331</v>
      </c>
      <c r="CI243" s="18" t="s">
        <v>164</v>
      </c>
      <c r="CJ243" s="18" t="s">
        <v>165</v>
      </c>
      <c r="CK243" s="18" t="str">
        <f t="shared" si="33"/>
        <v>C,X塔部Th</v>
      </c>
      <c r="CL243" s="18">
        <v>22</v>
      </c>
      <c r="CM243" s="18" t="e">
        <f>IF(COUNTIFS([2]その１２!$CU$10:CU5394,リスト!CK243),"該当","")</f>
        <v>#VALUE!</v>
      </c>
      <c r="CN243" s="18" t="e">
        <f>IF($CM243="","",COUNTIF($CK$5:CK243,CK243))</f>
        <v>#VALUE!</v>
      </c>
      <c r="CO243" s="18" t="e">
        <f t="shared" si="34"/>
        <v>#VALUE!</v>
      </c>
      <c r="DC243" s="21" t="e">
        <f t="shared" si="35"/>
        <v>#VALUE!</v>
      </c>
      <c r="DD243" s="21" t="e">
        <f t="shared" si="36"/>
        <v>#VALUE!</v>
      </c>
    </row>
    <row r="244" spans="28:108">
      <c r="AB244" s="18" t="s">
        <v>94</v>
      </c>
      <c r="AC244" s="18" t="s">
        <v>463</v>
      </c>
      <c r="AD244" s="18" t="s">
        <v>296</v>
      </c>
      <c r="AE244" s="18" t="s">
        <v>144</v>
      </c>
      <c r="AF244" s="55" t="str">
        <f t="shared" si="29"/>
        <v>e沈下・移動・傾斜側方流動Ⅲ</v>
      </c>
      <c r="AG244" s="56" t="s">
        <v>1261</v>
      </c>
      <c r="AV244" s="23" t="s">
        <v>1262</v>
      </c>
      <c r="AW244" s="18" t="s">
        <v>1263</v>
      </c>
      <c r="BN244" s="18" t="s">
        <v>404</v>
      </c>
      <c r="BO244" s="26" t="s">
        <v>874</v>
      </c>
      <c r="BP244" s="17" t="str">
        <f t="shared" si="30"/>
        <v>成田市112</v>
      </c>
      <c r="BQ244" s="18" t="s">
        <v>875</v>
      </c>
      <c r="BZ244" s="18" t="s">
        <v>227</v>
      </c>
      <c r="CA244" s="18" t="s">
        <v>137</v>
      </c>
      <c r="CB244" s="18" t="s">
        <v>138</v>
      </c>
      <c r="CC244" s="18" t="str">
        <f t="shared" si="31"/>
        <v>S,C縦桁St</v>
      </c>
      <c r="CD244" s="18">
        <v>23</v>
      </c>
      <c r="CE244" s="18" t="e">
        <f>IF(COUNTIFS([2]その１１!$CV$10:CV5239,リスト!CC244),"該当","")</f>
        <v>#VALUE!</v>
      </c>
      <c r="CF244" s="18" t="e">
        <f>IF($CE244="","",COUNTIF($CC$5:CC244,CC244))</f>
        <v>#VALUE!</v>
      </c>
      <c r="CG244" s="18" t="e">
        <f t="shared" si="32"/>
        <v>#VALUE!</v>
      </c>
      <c r="CH244" s="18" t="s">
        <v>331</v>
      </c>
      <c r="CI244" s="18" t="s">
        <v>164</v>
      </c>
      <c r="CJ244" s="18" t="s">
        <v>165</v>
      </c>
      <c r="CK244" s="18" t="str">
        <f t="shared" si="33"/>
        <v>C,X塔部Th</v>
      </c>
      <c r="CL244" s="18">
        <v>23</v>
      </c>
      <c r="CM244" s="18" t="e">
        <f>IF(COUNTIFS([2]その１２!$CU$10:CU5395,リスト!CK244),"該当","")</f>
        <v>#VALUE!</v>
      </c>
      <c r="CN244" s="18" t="e">
        <f>IF($CM244="","",COUNTIF($CK$5:CK244,CK244))</f>
        <v>#VALUE!</v>
      </c>
      <c r="CO244" s="18" t="e">
        <f t="shared" si="34"/>
        <v>#VALUE!</v>
      </c>
      <c r="DC244" s="21" t="e">
        <f t="shared" si="35"/>
        <v>#VALUE!</v>
      </c>
      <c r="DD244" s="21" t="e">
        <f t="shared" si="36"/>
        <v>#VALUE!</v>
      </c>
    </row>
    <row r="245" spans="28:108">
      <c r="AB245" s="18" t="s">
        <v>113</v>
      </c>
      <c r="AC245" s="18" t="s">
        <v>1264</v>
      </c>
      <c r="AD245" s="18" t="s">
        <v>86</v>
      </c>
      <c r="AE245" s="18" t="s">
        <v>118</v>
      </c>
      <c r="AF245" s="55" t="str">
        <f t="shared" si="29"/>
        <v>c洗堀品質の経年劣化Ⅱ</v>
      </c>
      <c r="AG245" s="56" t="s">
        <v>1265</v>
      </c>
      <c r="AV245" s="23" t="s">
        <v>1266</v>
      </c>
      <c r="AW245" s="18" t="s">
        <v>1267</v>
      </c>
      <c r="BN245" s="18" t="s">
        <v>404</v>
      </c>
      <c r="BO245" s="26" t="s">
        <v>876</v>
      </c>
      <c r="BP245" s="17" t="str">
        <f t="shared" si="30"/>
        <v>成田市113</v>
      </c>
      <c r="BQ245" s="18" t="s">
        <v>877</v>
      </c>
      <c r="BZ245" s="18" t="s">
        <v>279</v>
      </c>
      <c r="CA245" s="18" t="s">
        <v>137</v>
      </c>
      <c r="CB245" s="18" t="s">
        <v>138</v>
      </c>
      <c r="CC245" s="18" t="str">
        <f t="shared" si="31"/>
        <v>S,X縦桁St</v>
      </c>
      <c r="CD245" s="18">
        <v>1</v>
      </c>
      <c r="CE245" s="18" t="e">
        <f>IF(COUNTIFS([2]その１１!$CV$10:CV5240,リスト!CC245),"該当","")</f>
        <v>#VALUE!</v>
      </c>
      <c r="CF245" s="18" t="e">
        <f>IF($CE245="","",COUNTIF($CC$5:CC245,CC245))</f>
        <v>#VALUE!</v>
      </c>
      <c r="CG245" s="18" t="e">
        <f t="shared" si="32"/>
        <v>#VALUE!</v>
      </c>
      <c r="CH245" s="18" t="s">
        <v>781</v>
      </c>
      <c r="CI245" s="18" t="s">
        <v>164</v>
      </c>
      <c r="CJ245" s="18" t="s">
        <v>165</v>
      </c>
      <c r="CK245" s="18" t="str">
        <f t="shared" si="33"/>
        <v>S,C,X塔部Th</v>
      </c>
      <c r="CL245" s="18">
        <v>1</v>
      </c>
      <c r="CM245" s="18" t="e">
        <f>IF(COUNTIFS([2]その１２!$CU$10:CU5396,リスト!CK245),"該当","")</f>
        <v>#VALUE!</v>
      </c>
      <c r="CN245" s="18" t="e">
        <f>IF($CM245="","",COUNTIF($CK$5:CK245,CK245))</f>
        <v>#VALUE!</v>
      </c>
      <c r="CO245" s="18" t="e">
        <f t="shared" si="34"/>
        <v>#VALUE!</v>
      </c>
      <c r="DC245" s="21" t="e">
        <f t="shared" si="35"/>
        <v>#VALUE!</v>
      </c>
      <c r="DD245" s="21" t="e">
        <f t="shared" si="36"/>
        <v>#VALUE!</v>
      </c>
    </row>
    <row r="246" spans="28:108">
      <c r="AB246" s="39" t="s">
        <v>94</v>
      </c>
      <c r="AC246" s="39" t="s">
        <v>1264</v>
      </c>
      <c r="AD246" s="39" t="s">
        <v>86</v>
      </c>
      <c r="AE246" s="39" t="s">
        <v>118</v>
      </c>
      <c r="AF246" s="58" t="str">
        <f t="shared" si="29"/>
        <v>e洗堀品質の経年劣化Ⅱ</v>
      </c>
      <c r="AG246" s="59" t="s">
        <v>1268</v>
      </c>
      <c r="AV246" s="23" t="s">
        <v>1269</v>
      </c>
      <c r="AW246" s="18" t="s">
        <v>1270</v>
      </c>
      <c r="BN246" s="18" t="s">
        <v>404</v>
      </c>
      <c r="BO246" s="26" t="s">
        <v>882</v>
      </c>
      <c r="BP246" s="17" t="str">
        <f t="shared" si="30"/>
        <v>成田市115</v>
      </c>
      <c r="BQ246" s="18" t="s">
        <v>883</v>
      </c>
      <c r="BZ246" s="18" t="s">
        <v>279</v>
      </c>
      <c r="CA246" s="18" t="s">
        <v>137</v>
      </c>
      <c r="CB246" s="18" t="s">
        <v>138</v>
      </c>
      <c r="CC246" s="18" t="str">
        <f t="shared" si="31"/>
        <v>S,X縦桁St</v>
      </c>
      <c r="CD246" s="18">
        <v>2</v>
      </c>
      <c r="CE246" s="18" t="e">
        <f>IF(COUNTIFS([2]その１１!$CV$10:CV5241,リスト!CC246),"該当","")</f>
        <v>#VALUE!</v>
      </c>
      <c r="CF246" s="18" t="e">
        <f>IF($CE246="","",COUNTIF($CC$5:CC246,CC246))</f>
        <v>#VALUE!</v>
      </c>
      <c r="CG246" s="18" t="e">
        <f t="shared" si="32"/>
        <v>#VALUE!</v>
      </c>
      <c r="CH246" s="18" t="s">
        <v>781</v>
      </c>
      <c r="CI246" s="18" t="s">
        <v>164</v>
      </c>
      <c r="CJ246" s="18" t="s">
        <v>165</v>
      </c>
      <c r="CK246" s="18" t="str">
        <f t="shared" si="33"/>
        <v>S,C,X塔部Th</v>
      </c>
      <c r="CL246" s="18">
        <v>2</v>
      </c>
      <c r="CM246" s="18" t="e">
        <f>IF(COUNTIFS([2]その１２!$CU$10:CU5397,リスト!CK246),"該当","")</f>
        <v>#VALUE!</v>
      </c>
      <c r="CN246" s="18" t="e">
        <f>IF($CM246="","",COUNTIF($CK$5:CK246,CK246))</f>
        <v>#VALUE!</v>
      </c>
      <c r="CO246" s="18" t="e">
        <f t="shared" si="34"/>
        <v>#VALUE!</v>
      </c>
      <c r="DC246" s="21" t="e">
        <f t="shared" si="35"/>
        <v>#VALUE!</v>
      </c>
      <c r="DD246" s="21" t="e">
        <f t="shared" si="36"/>
        <v>#VALUE!</v>
      </c>
    </row>
    <row r="247" spans="28:108">
      <c r="AV247" s="23" t="s">
        <v>1271</v>
      </c>
      <c r="AW247" s="18" t="s">
        <v>1272</v>
      </c>
      <c r="BN247" s="18" t="s">
        <v>404</v>
      </c>
      <c r="BO247" s="26" t="s">
        <v>954</v>
      </c>
      <c r="BP247" s="17" t="str">
        <f t="shared" si="30"/>
        <v>成田市137</v>
      </c>
      <c r="BQ247" s="18" t="s">
        <v>955</v>
      </c>
      <c r="BZ247" s="18" t="s">
        <v>279</v>
      </c>
      <c r="CA247" s="18" t="s">
        <v>137</v>
      </c>
      <c r="CB247" s="18" t="s">
        <v>138</v>
      </c>
      <c r="CC247" s="18" t="str">
        <f t="shared" si="31"/>
        <v>S,X縦桁St</v>
      </c>
      <c r="CD247" s="18">
        <v>3</v>
      </c>
      <c r="CE247" s="18" t="e">
        <f>IF(COUNTIFS([2]その１１!$CV$10:CV5242,リスト!CC247),"該当","")</f>
        <v>#VALUE!</v>
      </c>
      <c r="CF247" s="18" t="e">
        <f>IF($CE247="","",COUNTIF($CC$5:CC247,CC247))</f>
        <v>#VALUE!</v>
      </c>
      <c r="CG247" s="18" t="e">
        <f t="shared" si="32"/>
        <v>#VALUE!</v>
      </c>
      <c r="CH247" s="18" t="s">
        <v>781</v>
      </c>
      <c r="CI247" s="18" t="s">
        <v>164</v>
      </c>
      <c r="CJ247" s="18" t="s">
        <v>165</v>
      </c>
      <c r="CK247" s="18" t="str">
        <f t="shared" si="33"/>
        <v>S,C,X塔部Th</v>
      </c>
      <c r="CL247" s="18">
        <v>3</v>
      </c>
      <c r="CM247" s="18" t="e">
        <f>IF(COUNTIFS([2]その１２!$CU$10:CU5398,リスト!CK247),"該当","")</f>
        <v>#VALUE!</v>
      </c>
      <c r="CN247" s="18" t="e">
        <f>IF($CM247="","",COUNTIF($CK$5:CK247,CK247))</f>
        <v>#VALUE!</v>
      </c>
      <c r="CO247" s="18" t="e">
        <f t="shared" si="34"/>
        <v>#VALUE!</v>
      </c>
      <c r="DC247" s="21" t="e">
        <f t="shared" si="35"/>
        <v>#VALUE!</v>
      </c>
      <c r="DD247" s="21" t="e">
        <f t="shared" si="36"/>
        <v>#VALUE!</v>
      </c>
    </row>
    <row r="248" spans="28:108">
      <c r="AV248" s="23" t="s">
        <v>1273</v>
      </c>
      <c r="AW248" s="18" t="s">
        <v>1274</v>
      </c>
      <c r="BN248" s="18" t="s">
        <v>404</v>
      </c>
      <c r="BO248" s="26" t="s">
        <v>1026</v>
      </c>
      <c r="BP248" s="17" t="str">
        <f t="shared" si="30"/>
        <v>成田市161</v>
      </c>
      <c r="BQ248" s="18" t="s">
        <v>1027</v>
      </c>
      <c r="BZ248" s="18" t="s">
        <v>279</v>
      </c>
      <c r="CA248" s="18" t="s">
        <v>137</v>
      </c>
      <c r="CB248" s="18" t="s">
        <v>138</v>
      </c>
      <c r="CC248" s="18" t="str">
        <f t="shared" si="31"/>
        <v>S,X縦桁St</v>
      </c>
      <c r="CD248" s="18">
        <v>4</v>
      </c>
      <c r="CE248" s="18" t="e">
        <f>IF(COUNTIFS([2]その１１!$CV$10:CV5243,リスト!CC248),"該当","")</f>
        <v>#VALUE!</v>
      </c>
      <c r="CF248" s="18" t="e">
        <f>IF($CE248="","",COUNTIF($CC$5:CC248,CC248))</f>
        <v>#VALUE!</v>
      </c>
      <c r="CG248" s="18" t="e">
        <f t="shared" si="32"/>
        <v>#VALUE!</v>
      </c>
      <c r="CH248" s="18" t="s">
        <v>781</v>
      </c>
      <c r="CI248" s="18" t="s">
        <v>164</v>
      </c>
      <c r="CJ248" s="18" t="s">
        <v>165</v>
      </c>
      <c r="CK248" s="18" t="str">
        <f t="shared" si="33"/>
        <v>S,C,X塔部Th</v>
      </c>
      <c r="CL248" s="18">
        <v>4</v>
      </c>
      <c r="CM248" s="18" t="e">
        <f>IF(COUNTIFS([2]その１２!$CU$10:CU5399,リスト!CK248),"該当","")</f>
        <v>#VALUE!</v>
      </c>
      <c r="CN248" s="18" t="e">
        <f>IF($CM248="","",COUNTIF($CK$5:CK248,CK248))</f>
        <v>#VALUE!</v>
      </c>
      <c r="CO248" s="18" t="e">
        <f t="shared" si="34"/>
        <v>#VALUE!</v>
      </c>
      <c r="DC248" s="21" t="e">
        <f t="shared" si="35"/>
        <v>#VALUE!</v>
      </c>
      <c r="DD248" s="21" t="e">
        <f t="shared" si="36"/>
        <v>#VALUE!</v>
      </c>
    </row>
    <row r="249" spans="28:108">
      <c r="AV249" s="23" t="s">
        <v>1275</v>
      </c>
      <c r="AW249" s="18" t="s">
        <v>1276</v>
      </c>
      <c r="BN249" s="18" t="s">
        <v>404</v>
      </c>
      <c r="BO249" s="26" t="s">
        <v>1139</v>
      </c>
      <c r="BP249" s="17" t="str">
        <f t="shared" si="30"/>
        <v>成田市206</v>
      </c>
      <c r="BQ249" s="18" t="s">
        <v>1140</v>
      </c>
      <c r="BZ249" s="18" t="s">
        <v>279</v>
      </c>
      <c r="CA249" s="18" t="s">
        <v>137</v>
      </c>
      <c r="CB249" s="18" t="s">
        <v>138</v>
      </c>
      <c r="CC249" s="18" t="str">
        <f t="shared" si="31"/>
        <v>S,X縦桁St</v>
      </c>
      <c r="CD249" s="18">
        <v>5</v>
      </c>
      <c r="CE249" s="18" t="e">
        <f>IF(COUNTIFS([2]その１１!$CV$10:CV5244,リスト!CC249),"該当","")</f>
        <v>#VALUE!</v>
      </c>
      <c r="CF249" s="18" t="e">
        <f>IF($CE249="","",COUNTIF($CC$5:CC249,CC249))</f>
        <v>#VALUE!</v>
      </c>
      <c r="CG249" s="18" t="e">
        <f t="shared" si="32"/>
        <v>#VALUE!</v>
      </c>
      <c r="CH249" s="18" t="s">
        <v>781</v>
      </c>
      <c r="CI249" s="18" t="s">
        <v>164</v>
      </c>
      <c r="CJ249" s="18" t="s">
        <v>165</v>
      </c>
      <c r="CK249" s="18" t="str">
        <f t="shared" si="33"/>
        <v>S,C,X塔部Th</v>
      </c>
      <c r="CL249" s="18">
        <v>5</v>
      </c>
      <c r="CM249" s="18" t="e">
        <f>IF(COUNTIFS([2]その１２!$CU$10:CU5400,リスト!CK249),"該当","")</f>
        <v>#VALUE!</v>
      </c>
      <c r="CN249" s="18" t="e">
        <f>IF($CM249="","",COUNTIF($CK$5:CK249,CK249))</f>
        <v>#VALUE!</v>
      </c>
      <c r="CO249" s="18" t="e">
        <f t="shared" si="34"/>
        <v>#VALUE!</v>
      </c>
      <c r="DC249" s="21" t="e">
        <f t="shared" si="35"/>
        <v>#VALUE!</v>
      </c>
      <c r="DD249" s="21" t="e">
        <f t="shared" si="36"/>
        <v>#VALUE!</v>
      </c>
    </row>
    <row r="250" spans="28:108">
      <c r="AV250" s="23" t="s">
        <v>1277</v>
      </c>
      <c r="AW250" s="18" t="s">
        <v>1278</v>
      </c>
      <c r="BN250" s="18" t="s">
        <v>404</v>
      </c>
      <c r="BO250" s="26" t="s">
        <v>1142</v>
      </c>
      <c r="BP250" s="17" t="str">
        <f t="shared" si="30"/>
        <v>成田市207</v>
      </c>
      <c r="BQ250" s="18" t="s">
        <v>1143</v>
      </c>
      <c r="BZ250" s="18" t="s">
        <v>279</v>
      </c>
      <c r="CA250" s="18" t="s">
        <v>137</v>
      </c>
      <c r="CB250" s="18" t="s">
        <v>138</v>
      </c>
      <c r="CC250" s="18" t="str">
        <f t="shared" si="31"/>
        <v>S,X縦桁St</v>
      </c>
      <c r="CD250" s="18">
        <v>10</v>
      </c>
      <c r="CE250" s="18" t="e">
        <f>IF(COUNTIFS([2]その１１!$CV$10:CV5245,リスト!CC250),"該当","")</f>
        <v>#VALUE!</v>
      </c>
      <c r="CF250" s="18" t="e">
        <f>IF($CE250="","",COUNTIF($CC$5:CC250,CC250))</f>
        <v>#VALUE!</v>
      </c>
      <c r="CG250" s="18" t="e">
        <f t="shared" si="32"/>
        <v>#VALUE!</v>
      </c>
      <c r="CH250" s="18" t="s">
        <v>781</v>
      </c>
      <c r="CI250" s="18" t="s">
        <v>164</v>
      </c>
      <c r="CJ250" s="18" t="s">
        <v>165</v>
      </c>
      <c r="CK250" s="18" t="str">
        <f t="shared" si="33"/>
        <v>S,C,X塔部Th</v>
      </c>
      <c r="CL250" s="18">
        <v>6</v>
      </c>
      <c r="CM250" s="18" t="e">
        <f>IF(COUNTIFS([2]その１２!$CU$10:CU5401,リスト!CK250),"該当","")</f>
        <v>#VALUE!</v>
      </c>
      <c r="CN250" s="18" t="e">
        <f>IF($CM250="","",COUNTIF($CK$5:CK250,CK250))</f>
        <v>#VALUE!</v>
      </c>
      <c r="CO250" s="18" t="e">
        <f t="shared" si="34"/>
        <v>#VALUE!</v>
      </c>
      <c r="DC250" s="21" t="e">
        <f t="shared" si="35"/>
        <v>#VALUE!</v>
      </c>
      <c r="DD250" s="21" t="e">
        <f t="shared" si="36"/>
        <v>#VALUE!</v>
      </c>
    </row>
    <row r="251" spans="28:108">
      <c r="AV251" s="23" t="s">
        <v>1279</v>
      </c>
      <c r="AW251" s="18" t="s">
        <v>1280</v>
      </c>
      <c r="BN251" s="18" t="s">
        <v>404</v>
      </c>
      <c r="BO251" s="26" t="s">
        <v>1096</v>
      </c>
      <c r="BP251" s="17" t="str">
        <f t="shared" si="30"/>
        <v>成田市409</v>
      </c>
      <c r="BQ251" s="18" t="s">
        <v>1097</v>
      </c>
      <c r="BZ251" s="18" t="s">
        <v>279</v>
      </c>
      <c r="CA251" s="18" t="s">
        <v>137</v>
      </c>
      <c r="CB251" s="18" t="s">
        <v>138</v>
      </c>
      <c r="CC251" s="18" t="str">
        <f t="shared" si="31"/>
        <v>S,X縦桁St</v>
      </c>
      <c r="CD251" s="18">
        <v>13</v>
      </c>
      <c r="CE251" s="18" t="e">
        <f>IF(COUNTIFS([2]その１１!$CV$10:CV5246,リスト!CC251),"該当","")</f>
        <v>#VALUE!</v>
      </c>
      <c r="CF251" s="18" t="e">
        <f>IF($CE251="","",COUNTIF($CC$5:CC251,CC251))</f>
        <v>#VALUE!</v>
      </c>
      <c r="CG251" s="18" t="e">
        <f t="shared" si="32"/>
        <v>#VALUE!</v>
      </c>
      <c r="CH251" s="18" t="s">
        <v>781</v>
      </c>
      <c r="CI251" s="18" t="s">
        <v>164</v>
      </c>
      <c r="CJ251" s="18" t="s">
        <v>165</v>
      </c>
      <c r="CK251" s="18" t="str">
        <f t="shared" si="33"/>
        <v>S,C,X塔部Th</v>
      </c>
      <c r="CL251" s="18">
        <v>7</v>
      </c>
      <c r="CM251" s="18" t="e">
        <f>IF(COUNTIFS([2]その１２!$CU$10:CU5402,リスト!CK251),"該当","")</f>
        <v>#VALUE!</v>
      </c>
      <c r="CN251" s="18" t="e">
        <f>IF($CM251="","",COUNTIF($CK$5:CK251,CK251))</f>
        <v>#VALUE!</v>
      </c>
      <c r="CO251" s="18" t="e">
        <f t="shared" si="34"/>
        <v>#VALUE!</v>
      </c>
      <c r="DC251" s="21" t="e">
        <f t="shared" si="35"/>
        <v>#VALUE!</v>
      </c>
      <c r="DD251" s="21" t="e">
        <f t="shared" si="36"/>
        <v>#VALUE!</v>
      </c>
    </row>
    <row r="252" spans="28:108">
      <c r="AV252" s="23" t="s">
        <v>1281</v>
      </c>
      <c r="AW252" s="18" t="s">
        <v>1282</v>
      </c>
      <c r="BN252" s="18" t="s">
        <v>416</v>
      </c>
      <c r="BO252" s="26" t="s">
        <v>768</v>
      </c>
      <c r="BP252" s="17" t="str">
        <f t="shared" si="30"/>
        <v>富里市296</v>
      </c>
      <c r="BQ252" s="18" t="s">
        <v>769</v>
      </c>
      <c r="BZ252" s="18" t="s">
        <v>279</v>
      </c>
      <c r="CA252" s="18" t="s">
        <v>137</v>
      </c>
      <c r="CB252" s="18" t="s">
        <v>138</v>
      </c>
      <c r="CC252" s="18" t="str">
        <f t="shared" si="31"/>
        <v>S,X縦桁St</v>
      </c>
      <c r="CD252" s="18">
        <v>17</v>
      </c>
      <c r="CE252" s="18" t="e">
        <f>IF(COUNTIFS([2]その１１!$CV$10:CV5247,リスト!CC252),"該当","")</f>
        <v>#VALUE!</v>
      </c>
      <c r="CF252" s="18" t="e">
        <f>IF($CE252="","",COUNTIF($CC$5:CC252,CC252))</f>
        <v>#VALUE!</v>
      </c>
      <c r="CG252" s="18" t="e">
        <f t="shared" si="32"/>
        <v>#VALUE!</v>
      </c>
      <c r="CH252" s="18" t="s">
        <v>781</v>
      </c>
      <c r="CI252" s="18" t="s">
        <v>164</v>
      </c>
      <c r="CJ252" s="18" t="s">
        <v>165</v>
      </c>
      <c r="CK252" s="18" t="str">
        <f t="shared" si="33"/>
        <v>S,C,X塔部Th</v>
      </c>
      <c r="CL252" s="18">
        <v>8</v>
      </c>
      <c r="CM252" s="18" t="e">
        <f>IF(COUNTIFS([2]その１２!$CU$10:CU5403,リスト!CK252),"該当","")</f>
        <v>#VALUE!</v>
      </c>
      <c r="CN252" s="18" t="e">
        <f>IF($CM252="","",COUNTIF($CK$5:CK252,CK252))</f>
        <v>#VALUE!</v>
      </c>
      <c r="CO252" s="18" t="e">
        <f t="shared" si="34"/>
        <v>#VALUE!</v>
      </c>
      <c r="DC252" s="21" t="e">
        <f t="shared" si="35"/>
        <v>#VALUE!</v>
      </c>
      <c r="DD252" s="21" t="e">
        <f t="shared" si="36"/>
        <v>#VALUE!</v>
      </c>
    </row>
    <row r="253" spans="28:108">
      <c r="AV253" s="23" t="s">
        <v>1283</v>
      </c>
      <c r="AW253" s="18" t="s">
        <v>1284</v>
      </c>
      <c r="BN253" s="18" t="s">
        <v>416</v>
      </c>
      <c r="BO253" s="26" t="s">
        <v>1096</v>
      </c>
      <c r="BP253" s="17" t="str">
        <f t="shared" si="30"/>
        <v>富里市409</v>
      </c>
      <c r="BQ253" s="18" t="s">
        <v>1174</v>
      </c>
      <c r="BZ253" s="18" t="s">
        <v>279</v>
      </c>
      <c r="CA253" s="18" t="s">
        <v>137</v>
      </c>
      <c r="CB253" s="18" t="s">
        <v>138</v>
      </c>
      <c r="CC253" s="18" t="str">
        <f t="shared" si="31"/>
        <v>S,X縦桁St</v>
      </c>
      <c r="CD253" s="18">
        <v>18</v>
      </c>
      <c r="CE253" s="18" t="e">
        <f>IF(COUNTIFS([2]その１１!$CV$10:CV5248,リスト!CC253),"該当","")</f>
        <v>#VALUE!</v>
      </c>
      <c r="CF253" s="18" t="e">
        <f>IF($CE253="","",COUNTIF($CC$5:CC253,CC253))</f>
        <v>#VALUE!</v>
      </c>
      <c r="CG253" s="18" t="e">
        <f t="shared" si="32"/>
        <v>#VALUE!</v>
      </c>
      <c r="CH253" s="18" t="s">
        <v>781</v>
      </c>
      <c r="CI253" s="18" t="s">
        <v>164</v>
      </c>
      <c r="CJ253" s="18" t="s">
        <v>165</v>
      </c>
      <c r="CK253" s="18" t="str">
        <f t="shared" si="33"/>
        <v>S,C,X塔部Th</v>
      </c>
      <c r="CL253" s="18">
        <v>9</v>
      </c>
      <c r="CM253" s="18" t="e">
        <f>IF(COUNTIFS([2]その１２!$CU$10:CU5404,リスト!CK253),"該当","")</f>
        <v>#VALUE!</v>
      </c>
      <c r="CN253" s="18" t="e">
        <f>IF($CM253="","",COUNTIF($CK$5:CK253,CK253))</f>
        <v>#VALUE!</v>
      </c>
      <c r="CO253" s="18" t="e">
        <f t="shared" si="34"/>
        <v>#VALUE!</v>
      </c>
      <c r="DC253" s="21" t="e">
        <f t="shared" si="35"/>
        <v>#VALUE!</v>
      </c>
      <c r="DD253" s="21" t="e">
        <f t="shared" si="36"/>
        <v>#VALUE!</v>
      </c>
    </row>
    <row r="254" spans="28:108">
      <c r="AV254" s="23" t="s">
        <v>1285</v>
      </c>
      <c r="AW254" s="18" t="s">
        <v>1286</v>
      </c>
      <c r="BN254" s="18" t="s">
        <v>416</v>
      </c>
      <c r="BO254" s="26" t="s">
        <v>618</v>
      </c>
      <c r="BP254" s="17" t="str">
        <f t="shared" si="30"/>
        <v>富里市43</v>
      </c>
      <c r="BQ254" s="18" t="s">
        <v>619</v>
      </c>
      <c r="BZ254" s="18" t="s">
        <v>279</v>
      </c>
      <c r="CA254" s="18" t="s">
        <v>137</v>
      </c>
      <c r="CB254" s="18" t="s">
        <v>138</v>
      </c>
      <c r="CC254" s="18" t="str">
        <f t="shared" si="31"/>
        <v>S,X縦桁St</v>
      </c>
      <c r="CD254" s="18">
        <v>20</v>
      </c>
      <c r="CE254" s="18" t="e">
        <f>IF(COUNTIFS([2]その１１!$CV$10:CV5249,リスト!CC254),"該当","")</f>
        <v>#VALUE!</v>
      </c>
      <c r="CF254" s="18" t="e">
        <f>IF($CE254="","",COUNTIF($CC$5:CC254,CC254))</f>
        <v>#VALUE!</v>
      </c>
      <c r="CG254" s="18" t="e">
        <f t="shared" si="32"/>
        <v>#VALUE!</v>
      </c>
      <c r="CH254" s="18" t="s">
        <v>781</v>
      </c>
      <c r="CI254" s="18" t="s">
        <v>164</v>
      </c>
      <c r="CJ254" s="18" t="s">
        <v>165</v>
      </c>
      <c r="CK254" s="18" t="str">
        <f t="shared" si="33"/>
        <v>S,C,X塔部Th</v>
      </c>
      <c r="CL254" s="18">
        <v>10</v>
      </c>
      <c r="CM254" s="18" t="e">
        <f>IF(COUNTIFS([2]その１２!$CU$10:CU5405,リスト!CK254),"該当","")</f>
        <v>#VALUE!</v>
      </c>
      <c r="CN254" s="18" t="e">
        <f>IF($CM254="","",COUNTIF($CK$5:CK254,CK254))</f>
        <v>#VALUE!</v>
      </c>
      <c r="CO254" s="18" t="e">
        <f t="shared" si="34"/>
        <v>#VALUE!</v>
      </c>
      <c r="DC254" s="21" t="e">
        <f t="shared" si="35"/>
        <v>#VALUE!</v>
      </c>
      <c r="DD254" s="21" t="e">
        <f t="shared" si="36"/>
        <v>#VALUE!</v>
      </c>
    </row>
    <row r="255" spans="28:108">
      <c r="AV255" s="23" t="s">
        <v>1287</v>
      </c>
      <c r="AW255" s="18" t="s">
        <v>1288</v>
      </c>
      <c r="BN255" s="18" t="s">
        <v>416</v>
      </c>
      <c r="BO255" s="26" t="s">
        <v>629</v>
      </c>
      <c r="BP255" s="17" t="str">
        <f t="shared" si="30"/>
        <v>富里市45</v>
      </c>
      <c r="BQ255" s="18" t="s">
        <v>630</v>
      </c>
      <c r="BZ255" s="18" t="s">
        <v>279</v>
      </c>
      <c r="CA255" s="18" t="s">
        <v>137</v>
      </c>
      <c r="CB255" s="18" t="s">
        <v>138</v>
      </c>
      <c r="CC255" s="18" t="str">
        <f t="shared" si="31"/>
        <v>S,X縦桁St</v>
      </c>
      <c r="CD255" s="18">
        <v>21</v>
      </c>
      <c r="CE255" s="18" t="e">
        <f>IF(COUNTIFS([2]その１１!$CV$10:CV5250,リスト!CC255),"該当","")</f>
        <v>#VALUE!</v>
      </c>
      <c r="CF255" s="18" t="e">
        <f>IF($CE255="","",COUNTIF($CC$5:CC255,CC255))</f>
        <v>#VALUE!</v>
      </c>
      <c r="CG255" s="18" t="e">
        <f t="shared" si="32"/>
        <v>#VALUE!</v>
      </c>
      <c r="CH255" s="18" t="s">
        <v>781</v>
      </c>
      <c r="CI255" s="18" t="s">
        <v>164</v>
      </c>
      <c r="CJ255" s="18" t="s">
        <v>165</v>
      </c>
      <c r="CK255" s="18" t="str">
        <f t="shared" si="33"/>
        <v>S,C,X塔部Th</v>
      </c>
      <c r="CL255" s="18">
        <v>11</v>
      </c>
      <c r="CM255" s="18" t="e">
        <f>IF(COUNTIFS([2]その１２!$CU$10:CU5406,リスト!CK255),"該当","")</f>
        <v>#VALUE!</v>
      </c>
      <c r="CN255" s="18" t="e">
        <f>IF($CM255="","",COUNTIF($CK$5:CK255,CK255))</f>
        <v>#VALUE!</v>
      </c>
      <c r="CO255" s="18" t="e">
        <f t="shared" si="34"/>
        <v>#VALUE!</v>
      </c>
      <c r="DC255" s="21" t="e">
        <f t="shared" si="35"/>
        <v>#VALUE!</v>
      </c>
      <c r="DD255" s="21" t="e">
        <f t="shared" si="36"/>
        <v>#VALUE!</v>
      </c>
    </row>
    <row r="256" spans="28:108">
      <c r="AV256" s="23" t="s">
        <v>1289</v>
      </c>
      <c r="AW256" s="18" t="s">
        <v>1290</v>
      </c>
      <c r="BN256" s="18" t="s">
        <v>416</v>
      </c>
      <c r="BO256" s="26" t="s">
        <v>779</v>
      </c>
      <c r="BP256" s="17" t="str">
        <f t="shared" si="30"/>
        <v>富里市77</v>
      </c>
      <c r="BQ256" s="18" t="s">
        <v>780</v>
      </c>
      <c r="BZ256" s="18" t="s">
        <v>279</v>
      </c>
      <c r="CA256" s="18" t="s">
        <v>137</v>
      </c>
      <c r="CB256" s="18" t="s">
        <v>138</v>
      </c>
      <c r="CC256" s="18" t="str">
        <f t="shared" si="31"/>
        <v>S,X縦桁St</v>
      </c>
      <c r="CD256" s="18">
        <v>22</v>
      </c>
      <c r="CE256" s="18" t="e">
        <f>IF(COUNTIFS([2]その１１!$CV$10:CV5251,リスト!CC256),"該当","")</f>
        <v>#VALUE!</v>
      </c>
      <c r="CF256" s="18" t="e">
        <f>IF($CE256="","",COUNTIF($CC$5:CC256,CC256))</f>
        <v>#VALUE!</v>
      </c>
      <c r="CG256" s="18" t="e">
        <f t="shared" si="32"/>
        <v>#VALUE!</v>
      </c>
      <c r="CH256" s="18" t="s">
        <v>781</v>
      </c>
      <c r="CI256" s="18" t="s">
        <v>164</v>
      </c>
      <c r="CJ256" s="18" t="s">
        <v>165</v>
      </c>
      <c r="CK256" s="18" t="str">
        <f t="shared" si="33"/>
        <v>S,C,X塔部Th</v>
      </c>
      <c r="CL256" s="18">
        <v>12</v>
      </c>
      <c r="CM256" s="18" t="e">
        <f>IF(COUNTIFS([2]その１２!$CU$10:CU5407,リスト!CK256),"該当","")</f>
        <v>#VALUE!</v>
      </c>
      <c r="CN256" s="18" t="e">
        <f>IF($CM256="","",COUNTIF($CK$5:CK256,CK256))</f>
        <v>#VALUE!</v>
      </c>
      <c r="CO256" s="18" t="e">
        <f t="shared" si="34"/>
        <v>#VALUE!</v>
      </c>
      <c r="DC256" s="21" t="e">
        <f t="shared" si="35"/>
        <v>#VALUE!</v>
      </c>
      <c r="DD256" s="21" t="e">
        <f t="shared" si="36"/>
        <v>#VALUE!</v>
      </c>
    </row>
    <row r="257" spans="48:108">
      <c r="AV257" s="23" t="s">
        <v>1291</v>
      </c>
      <c r="AW257" s="18" t="s">
        <v>1292</v>
      </c>
      <c r="BN257" s="18" t="s">
        <v>416</v>
      </c>
      <c r="BO257" s="26" t="s">
        <v>849</v>
      </c>
      <c r="BP257" s="17" t="str">
        <f t="shared" si="30"/>
        <v>富里市102</v>
      </c>
      <c r="BQ257" s="18" t="s">
        <v>850</v>
      </c>
      <c r="BZ257" s="18" t="s">
        <v>279</v>
      </c>
      <c r="CA257" s="18" t="s">
        <v>137</v>
      </c>
      <c r="CB257" s="18" t="s">
        <v>138</v>
      </c>
      <c r="CC257" s="18" t="str">
        <f t="shared" si="31"/>
        <v>S,X縦桁St</v>
      </c>
      <c r="CD257" s="18">
        <v>23</v>
      </c>
      <c r="CE257" s="18" t="e">
        <f>IF(COUNTIFS([2]その１１!$CV$10:CV5252,リスト!CC257),"該当","")</f>
        <v>#VALUE!</v>
      </c>
      <c r="CF257" s="18" t="e">
        <f>IF($CE257="","",COUNTIF($CC$5:CC257,CC257))</f>
        <v>#VALUE!</v>
      </c>
      <c r="CG257" s="18" t="e">
        <f t="shared" si="32"/>
        <v>#VALUE!</v>
      </c>
      <c r="CH257" s="18" t="s">
        <v>781</v>
      </c>
      <c r="CI257" s="18" t="s">
        <v>164</v>
      </c>
      <c r="CJ257" s="18" t="s">
        <v>165</v>
      </c>
      <c r="CK257" s="18" t="str">
        <f t="shared" si="33"/>
        <v>S,C,X塔部Th</v>
      </c>
      <c r="CL257" s="18">
        <v>13</v>
      </c>
      <c r="CM257" s="18" t="e">
        <f>IF(COUNTIFS([2]その１２!$CU$10:CU5408,リスト!CK257),"該当","")</f>
        <v>#VALUE!</v>
      </c>
      <c r="CN257" s="18" t="e">
        <f>IF($CM257="","",COUNTIF($CK$5:CK257,CK257))</f>
        <v>#VALUE!</v>
      </c>
      <c r="CO257" s="18" t="e">
        <f t="shared" si="34"/>
        <v>#VALUE!</v>
      </c>
      <c r="DC257" s="21" t="e">
        <f t="shared" si="35"/>
        <v>#VALUE!</v>
      </c>
      <c r="DD257" s="21" t="e">
        <f t="shared" si="36"/>
        <v>#VALUE!</v>
      </c>
    </row>
    <row r="258" spans="48:108">
      <c r="AV258" s="23" t="s">
        <v>417</v>
      </c>
      <c r="AW258" s="18" t="s">
        <v>418</v>
      </c>
      <c r="BN258" s="18" t="s">
        <v>416</v>
      </c>
      <c r="BO258" s="26" t="s">
        <v>861</v>
      </c>
      <c r="BP258" s="17" t="str">
        <f t="shared" si="30"/>
        <v>富里市106</v>
      </c>
      <c r="BQ258" s="18" t="s">
        <v>862</v>
      </c>
      <c r="BZ258" s="18" t="s">
        <v>331</v>
      </c>
      <c r="CA258" s="18" t="s">
        <v>137</v>
      </c>
      <c r="CB258" s="18" t="s">
        <v>138</v>
      </c>
      <c r="CC258" s="18" t="str">
        <f t="shared" si="31"/>
        <v>C,X縦桁St</v>
      </c>
      <c r="CD258" s="18">
        <v>6</v>
      </c>
      <c r="CE258" s="18" t="e">
        <f>IF(COUNTIFS([2]その１１!$CV$10:CV5253,リスト!CC258),"該当","")</f>
        <v>#VALUE!</v>
      </c>
      <c r="CF258" s="18" t="e">
        <f>IF($CE258="","",COUNTIF($CC$5:CC258,CC258))</f>
        <v>#VALUE!</v>
      </c>
      <c r="CG258" s="18" t="e">
        <f t="shared" si="32"/>
        <v>#VALUE!</v>
      </c>
      <c r="CH258" s="18" t="s">
        <v>781</v>
      </c>
      <c r="CI258" s="18" t="s">
        <v>164</v>
      </c>
      <c r="CJ258" s="18" t="s">
        <v>165</v>
      </c>
      <c r="CK258" s="18" t="str">
        <f t="shared" si="33"/>
        <v>S,C,X塔部Th</v>
      </c>
      <c r="CL258" s="18">
        <v>17</v>
      </c>
      <c r="CM258" s="18" t="e">
        <f>IF(COUNTIFS([2]その１２!$CU$10:CU5409,リスト!CK258),"該当","")</f>
        <v>#VALUE!</v>
      </c>
      <c r="CN258" s="18" t="e">
        <f>IF($CM258="","",COUNTIF($CK$5:CK258,CK258))</f>
        <v>#VALUE!</v>
      </c>
      <c r="CO258" s="18" t="e">
        <f t="shared" si="34"/>
        <v>#VALUE!</v>
      </c>
      <c r="DC258" s="21" t="e">
        <f t="shared" si="35"/>
        <v>#VALUE!</v>
      </c>
      <c r="DD258" s="21" t="e">
        <f t="shared" si="36"/>
        <v>#VALUE!</v>
      </c>
    </row>
    <row r="259" spans="48:108">
      <c r="AV259" s="23" t="s">
        <v>934</v>
      </c>
      <c r="AW259" s="18" t="s">
        <v>935</v>
      </c>
      <c r="BN259" s="18" t="s">
        <v>426</v>
      </c>
      <c r="BO259" s="26" t="s">
        <v>768</v>
      </c>
      <c r="BP259" s="17" t="str">
        <f t="shared" si="30"/>
        <v>芝山町296</v>
      </c>
      <c r="BQ259" s="18" t="s">
        <v>769</v>
      </c>
      <c r="BZ259" s="18" t="s">
        <v>331</v>
      </c>
      <c r="CA259" s="18" t="s">
        <v>137</v>
      </c>
      <c r="CB259" s="18" t="s">
        <v>138</v>
      </c>
      <c r="CC259" s="18" t="str">
        <f t="shared" si="31"/>
        <v>C,X縦桁St</v>
      </c>
      <c r="CD259" s="18">
        <v>7</v>
      </c>
      <c r="CE259" s="18" t="e">
        <f>IF(COUNTIFS([2]その１１!$CV$10:CV5254,リスト!CC259),"該当","")</f>
        <v>#VALUE!</v>
      </c>
      <c r="CF259" s="18" t="e">
        <f>IF($CE259="","",COUNTIF($CC$5:CC259,CC259))</f>
        <v>#VALUE!</v>
      </c>
      <c r="CG259" s="18" t="e">
        <f t="shared" si="32"/>
        <v>#VALUE!</v>
      </c>
      <c r="CH259" s="18" t="s">
        <v>781</v>
      </c>
      <c r="CI259" s="18" t="s">
        <v>164</v>
      </c>
      <c r="CJ259" s="18" t="s">
        <v>165</v>
      </c>
      <c r="CK259" s="18" t="str">
        <f t="shared" si="33"/>
        <v>S,C,X塔部Th</v>
      </c>
      <c r="CL259" s="18">
        <v>18</v>
      </c>
      <c r="CM259" s="18" t="e">
        <f>IF(COUNTIFS([2]その１２!$CU$10:CU5410,リスト!CK259),"該当","")</f>
        <v>#VALUE!</v>
      </c>
      <c r="CN259" s="18" t="e">
        <f>IF($CM259="","",COUNTIF($CK$5:CK259,CK259))</f>
        <v>#VALUE!</v>
      </c>
      <c r="CO259" s="18" t="e">
        <f t="shared" si="34"/>
        <v>#VALUE!</v>
      </c>
      <c r="DC259" s="21" t="e">
        <f t="shared" si="35"/>
        <v>#VALUE!</v>
      </c>
      <c r="DD259" s="21" t="e">
        <f t="shared" si="36"/>
        <v>#VALUE!</v>
      </c>
    </row>
    <row r="260" spans="48:108">
      <c r="AV260" s="23" t="s">
        <v>939</v>
      </c>
      <c r="AW260" s="18" t="s">
        <v>940</v>
      </c>
      <c r="BN260" s="18" t="s">
        <v>426</v>
      </c>
      <c r="BO260" s="26" t="s">
        <v>618</v>
      </c>
      <c r="BP260" s="17" t="str">
        <f t="shared" si="30"/>
        <v>芝山町43</v>
      </c>
      <c r="BQ260" s="18" t="s">
        <v>619</v>
      </c>
      <c r="BZ260" s="18" t="s">
        <v>331</v>
      </c>
      <c r="CA260" s="18" t="s">
        <v>137</v>
      </c>
      <c r="CB260" s="18" t="s">
        <v>138</v>
      </c>
      <c r="CC260" s="18" t="str">
        <f t="shared" si="31"/>
        <v>C,X縦桁St</v>
      </c>
      <c r="CD260" s="18">
        <v>8</v>
      </c>
      <c r="CE260" s="18" t="e">
        <f>IF(COUNTIFS([2]その１１!$CV$10:CV5255,リスト!CC260),"該当","")</f>
        <v>#VALUE!</v>
      </c>
      <c r="CF260" s="18" t="e">
        <f>IF($CE260="","",COUNTIF($CC$5:CC260,CC260))</f>
        <v>#VALUE!</v>
      </c>
      <c r="CG260" s="18" t="e">
        <f t="shared" si="32"/>
        <v>#VALUE!</v>
      </c>
      <c r="CH260" s="18" t="s">
        <v>781</v>
      </c>
      <c r="CI260" s="18" t="s">
        <v>164</v>
      </c>
      <c r="CJ260" s="18" t="s">
        <v>165</v>
      </c>
      <c r="CK260" s="18" t="str">
        <f t="shared" si="33"/>
        <v>S,C,X塔部Th</v>
      </c>
      <c r="CL260" s="18">
        <v>19</v>
      </c>
      <c r="CM260" s="18" t="e">
        <f>IF(COUNTIFS([2]その１２!$CU$10:CU5411,リスト!CK260),"該当","")</f>
        <v>#VALUE!</v>
      </c>
      <c r="CN260" s="18" t="e">
        <f>IF($CM260="","",COUNTIF($CK$5:CK260,CK260))</f>
        <v>#VALUE!</v>
      </c>
      <c r="CO260" s="18" t="e">
        <f t="shared" si="34"/>
        <v>#VALUE!</v>
      </c>
      <c r="DC260" s="21" t="e">
        <f t="shared" si="35"/>
        <v>#VALUE!</v>
      </c>
      <c r="DD260" s="21" t="e">
        <f t="shared" si="36"/>
        <v>#VALUE!</v>
      </c>
    </row>
    <row r="261" spans="48:108">
      <c r="AV261" s="23" t="s">
        <v>594</v>
      </c>
      <c r="AW261" s="18" t="s">
        <v>595</v>
      </c>
      <c r="BN261" s="18" t="s">
        <v>426</v>
      </c>
      <c r="BO261" s="26" t="s">
        <v>629</v>
      </c>
      <c r="BP261" s="17" t="str">
        <f t="shared" ref="BP261:BP324" si="37">CONCATENATE(BN261,BO261)</f>
        <v>芝山町45</v>
      </c>
      <c r="BQ261" s="18" t="s">
        <v>630</v>
      </c>
      <c r="BZ261" s="18" t="s">
        <v>331</v>
      </c>
      <c r="CA261" s="18" t="s">
        <v>137</v>
      </c>
      <c r="CB261" s="18" t="s">
        <v>138</v>
      </c>
      <c r="CC261" s="18" t="str">
        <f t="shared" ref="CC261:CC324" si="38">IF(LEFT(CA261,2)="基礎",CONCATENATE(BZ261,LEFT(CA261,3),CB261),CONCATENATE(BZ261,LEFT(CA261,2),CB261))</f>
        <v>C,X縦桁St</v>
      </c>
      <c r="CD261" s="18">
        <v>9</v>
      </c>
      <c r="CE261" s="18" t="e">
        <f>IF(COUNTIFS([2]その１１!$CV$10:CV5256,リスト!CC261),"該当","")</f>
        <v>#VALUE!</v>
      </c>
      <c r="CF261" s="18" t="e">
        <f>IF($CE261="","",COUNTIF($CC$5:CC261,CC261))</f>
        <v>#VALUE!</v>
      </c>
      <c r="CG261" s="18" t="e">
        <f t="shared" ref="CG261:CG324" si="39">IF($CE261="","",CONCATENATE(CC261,CF261))</f>
        <v>#VALUE!</v>
      </c>
      <c r="CH261" s="18" t="s">
        <v>781</v>
      </c>
      <c r="CI261" s="18" t="s">
        <v>164</v>
      </c>
      <c r="CJ261" s="18" t="s">
        <v>165</v>
      </c>
      <c r="CK261" s="18" t="str">
        <f t="shared" ref="CK261:CK324" si="40">CONCATENATE(CH261,LEFT(CI261,2),CJ261)</f>
        <v>S,C,X塔部Th</v>
      </c>
      <c r="CL261" s="18">
        <v>20</v>
      </c>
      <c r="CM261" s="18" t="e">
        <f>IF(COUNTIFS([2]その１２!$CU$10:CU5412,リスト!CK261),"該当","")</f>
        <v>#VALUE!</v>
      </c>
      <c r="CN261" s="18" t="e">
        <f>IF($CM261="","",COUNTIF($CK$5:CK261,CK261))</f>
        <v>#VALUE!</v>
      </c>
      <c r="CO261" s="18" t="e">
        <f t="shared" ref="CO261:CO324" si="41">IF($CM261="","",CONCATENATE(CK261,CN261))</f>
        <v>#VALUE!</v>
      </c>
      <c r="DC261" s="21" t="e">
        <f t="shared" ref="DC261:DC324" si="42">IF(CG261="","",CONCATENATE(CC261,CD261))</f>
        <v>#VALUE!</v>
      </c>
      <c r="DD261" s="21" t="e">
        <f t="shared" ref="DD261:DD324" si="43">IF(CO261="","",CONCATENATE(CK261,CL261))</f>
        <v>#VALUE!</v>
      </c>
    </row>
    <row r="262" spans="48:108">
      <c r="AV262" s="23" t="s">
        <v>1293</v>
      </c>
      <c r="AW262" s="18" t="s">
        <v>1294</v>
      </c>
      <c r="BN262" s="18" t="s">
        <v>426</v>
      </c>
      <c r="BO262" s="26" t="s">
        <v>699</v>
      </c>
      <c r="BP262" s="17" t="str">
        <f t="shared" si="37"/>
        <v>芝山町62</v>
      </c>
      <c r="BQ262" s="18" t="s">
        <v>700</v>
      </c>
      <c r="BZ262" s="18" t="s">
        <v>331</v>
      </c>
      <c r="CA262" s="18" t="s">
        <v>137</v>
      </c>
      <c r="CB262" s="18" t="s">
        <v>138</v>
      </c>
      <c r="CC262" s="18" t="str">
        <f t="shared" si="38"/>
        <v>C,X縦桁St</v>
      </c>
      <c r="CD262" s="18">
        <v>10</v>
      </c>
      <c r="CE262" s="18" t="e">
        <f>IF(COUNTIFS([2]その１１!$CV$10:CV5257,リスト!CC262),"該当","")</f>
        <v>#VALUE!</v>
      </c>
      <c r="CF262" s="18" t="e">
        <f>IF($CE262="","",COUNTIF($CC$5:CC262,CC262))</f>
        <v>#VALUE!</v>
      </c>
      <c r="CG262" s="18" t="e">
        <f t="shared" si="39"/>
        <v>#VALUE!</v>
      </c>
      <c r="CH262" s="18" t="s">
        <v>781</v>
      </c>
      <c r="CI262" s="18" t="s">
        <v>164</v>
      </c>
      <c r="CJ262" s="18" t="s">
        <v>165</v>
      </c>
      <c r="CK262" s="18" t="str">
        <f t="shared" si="40"/>
        <v>S,C,X塔部Th</v>
      </c>
      <c r="CL262" s="18">
        <v>21</v>
      </c>
      <c r="CM262" s="18" t="e">
        <f>IF(COUNTIFS([2]その１２!$CU$10:CU5413,リスト!CK262),"該当","")</f>
        <v>#VALUE!</v>
      </c>
      <c r="CN262" s="18" t="e">
        <f>IF($CM262="","",COUNTIF($CK$5:CK262,CK262))</f>
        <v>#VALUE!</v>
      </c>
      <c r="CO262" s="18" t="e">
        <f t="shared" si="41"/>
        <v>#VALUE!</v>
      </c>
      <c r="DC262" s="21" t="e">
        <f t="shared" si="42"/>
        <v>#VALUE!</v>
      </c>
      <c r="DD262" s="21" t="e">
        <f t="shared" si="43"/>
        <v>#VALUE!</v>
      </c>
    </row>
    <row r="263" spans="48:108">
      <c r="AV263" s="23" t="s">
        <v>1295</v>
      </c>
      <c r="AW263" s="18" t="s">
        <v>1296</v>
      </c>
      <c r="BN263" s="18" t="s">
        <v>426</v>
      </c>
      <c r="BO263" s="26" t="s">
        <v>861</v>
      </c>
      <c r="BP263" s="17" t="str">
        <f t="shared" si="37"/>
        <v>芝山町106</v>
      </c>
      <c r="BQ263" s="18" t="s">
        <v>862</v>
      </c>
      <c r="BZ263" s="18" t="s">
        <v>331</v>
      </c>
      <c r="CA263" s="18" t="s">
        <v>137</v>
      </c>
      <c r="CB263" s="18" t="s">
        <v>138</v>
      </c>
      <c r="CC263" s="18" t="str">
        <f t="shared" si="38"/>
        <v>C,X縦桁St</v>
      </c>
      <c r="CD263" s="18">
        <v>11</v>
      </c>
      <c r="CE263" s="18" t="e">
        <f>IF(COUNTIFS([2]その１１!$CV$10:CV5258,リスト!CC263),"該当","")</f>
        <v>#VALUE!</v>
      </c>
      <c r="CF263" s="18" t="e">
        <f>IF($CE263="","",COUNTIF($CC$5:CC263,CC263))</f>
        <v>#VALUE!</v>
      </c>
      <c r="CG263" s="18" t="e">
        <f t="shared" si="39"/>
        <v>#VALUE!</v>
      </c>
      <c r="CH263" s="18" t="s">
        <v>781</v>
      </c>
      <c r="CI263" s="18" t="s">
        <v>164</v>
      </c>
      <c r="CJ263" s="18" t="s">
        <v>165</v>
      </c>
      <c r="CK263" s="18" t="str">
        <f t="shared" si="40"/>
        <v>S,C,X塔部Th</v>
      </c>
      <c r="CL263" s="18">
        <v>22</v>
      </c>
      <c r="CM263" s="18" t="e">
        <f>IF(COUNTIFS([2]その１２!$CU$10:CU5414,リスト!CK263),"該当","")</f>
        <v>#VALUE!</v>
      </c>
      <c r="CN263" s="18" t="e">
        <f>IF($CM263="","",COUNTIF($CK$5:CK263,CK263))</f>
        <v>#VALUE!</v>
      </c>
      <c r="CO263" s="18" t="e">
        <f t="shared" si="41"/>
        <v>#VALUE!</v>
      </c>
      <c r="DC263" s="21" t="e">
        <f t="shared" si="42"/>
        <v>#VALUE!</v>
      </c>
      <c r="DD263" s="21" t="e">
        <f t="shared" si="43"/>
        <v>#VALUE!</v>
      </c>
    </row>
    <row r="264" spans="48:108">
      <c r="AV264" s="23" t="s">
        <v>1297</v>
      </c>
      <c r="AW264" s="18" t="s">
        <v>1298</v>
      </c>
      <c r="BN264" s="18" t="s">
        <v>426</v>
      </c>
      <c r="BO264" s="26" t="s">
        <v>874</v>
      </c>
      <c r="BP264" s="17" t="str">
        <f t="shared" si="37"/>
        <v>芝山町112</v>
      </c>
      <c r="BQ264" s="18" t="s">
        <v>875</v>
      </c>
      <c r="BZ264" s="18" t="s">
        <v>331</v>
      </c>
      <c r="CA264" s="18" t="s">
        <v>137</v>
      </c>
      <c r="CB264" s="18" t="s">
        <v>138</v>
      </c>
      <c r="CC264" s="18" t="str">
        <f t="shared" si="38"/>
        <v>C,X縦桁St</v>
      </c>
      <c r="CD264" s="18">
        <v>12</v>
      </c>
      <c r="CE264" s="18" t="e">
        <f>IF(COUNTIFS([2]その１１!$CV$10:CV5259,リスト!CC264),"該当","")</f>
        <v>#VALUE!</v>
      </c>
      <c r="CF264" s="18" t="e">
        <f>IF($CE264="","",COUNTIF($CC$5:CC264,CC264))</f>
        <v>#VALUE!</v>
      </c>
      <c r="CG264" s="18" t="e">
        <f t="shared" si="39"/>
        <v>#VALUE!</v>
      </c>
      <c r="CH264" s="18" t="s">
        <v>781</v>
      </c>
      <c r="CI264" s="18" t="s">
        <v>164</v>
      </c>
      <c r="CJ264" s="18" t="s">
        <v>165</v>
      </c>
      <c r="CK264" s="18" t="str">
        <f t="shared" si="40"/>
        <v>S,C,X塔部Th</v>
      </c>
      <c r="CL264" s="18">
        <v>23</v>
      </c>
      <c r="CM264" s="18" t="e">
        <f>IF(COUNTIFS([2]その１２!$CU$10:CU5415,リスト!CK264),"該当","")</f>
        <v>#VALUE!</v>
      </c>
      <c r="CN264" s="18" t="e">
        <f>IF($CM264="","",COUNTIF($CK$5:CK264,CK264))</f>
        <v>#VALUE!</v>
      </c>
      <c r="CO264" s="18" t="e">
        <f t="shared" si="41"/>
        <v>#VALUE!</v>
      </c>
      <c r="DC264" s="21" t="e">
        <f t="shared" si="42"/>
        <v>#VALUE!</v>
      </c>
      <c r="DD264" s="21" t="e">
        <f t="shared" si="43"/>
        <v>#VALUE!</v>
      </c>
    </row>
    <row r="265" spans="48:108">
      <c r="AV265" s="23" t="s">
        <v>1299</v>
      </c>
      <c r="AW265" s="18" t="s">
        <v>1300</v>
      </c>
      <c r="BN265" s="18" t="s">
        <v>426</v>
      </c>
      <c r="BO265" s="26" t="s">
        <v>1301</v>
      </c>
      <c r="BP265" s="17" t="str">
        <f t="shared" si="37"/>
        <v>芝山町290</v>
      </c>
      <c r="BQ265" s="18" t="s">
        <v>1302</v>
      </c>
      <c r="BZ265" s="18" t="s">
        <v>331</v>
      </c>
      <c r="CA265" s="18" t="s">
        <v>137</v>
      </c>
      <c r="CB265" s="18" t="s">
        <v>138</v>
      </c>
      <c r="CC265" s="18" t="str">
        <f t="shared" si="38"/>
        <v>C,X縦桁St</v>
      </c>
      <c r="CD265" s="18">
        <v>13</v>
      </c>
      <c r="CE265" s="18" t="e">
        <f>IF(COUNTIFS([2]その１１!$CV$10:CV5260,リスト!CC265),"該当","")</f>
        <v>#VALUE!</v>
      </c>
      <c r="CF265" s="18" t="e">
        <f>IF($CE265="","",COUNTIF($CC$5:CC265,CC265))</f>
        <v>#VALUE!</v>
      </c>
      <c r="CG265" s="18" t="e">
        <f t="shared" si="39"/>
        <v>#VALUE!</v>
      </c>
      <c r="CH265" s="18" t="s">
        <v>76</v>
      </c>
      <c r="CI265" s="18" t="s">
        <v>187</v>
      </c>
      <c r="CJ265" s="18" t="s">
        <v>188</v>
      </c>
      <c r="CK265" s="18" t="str">
        <f t="shared" si="40"/>
        <v>S塔部Td</v>
      </c>
      <c r="CL265" s="18">
        <v>1</v>
      </c>
      <c r="CM265" s="18" t="e">
        <f>IF(COUNTIFS([2]その１２!$CU$10:CU5416,リスト!CK265),"該当","")</f>
        <v>#VALUE!</v>
      </c>
      <c r="CN265" s="18" t="e">
        <f>IF($CM265="","",COUNTIF($CK$5:CK265,CK265))</f>
        <v>#VALUE!</v>
      </c>
      <c r="CO265" s="18" t="e">
        <f t="shared" si="41"/>
        <v>#VALUE!</v>
      </c>
      <c r="DC265" s="21" t="e">
        <f t="shared" si="42"/>
        <v>#VALUE!</v>
      </c>
      <c r="DD265" s="21" t="e">
        <f t="shared" si="43"/>
        <v>#VALUE!</v>
      </c>
    </row>
    <row r="266" spans="48:108">
      <c r="AV266" s="23" t="s">
        <v>1303</v>
      </c>
      <c r="AW266" s="18" t="s">
        <v>1304</v>
      </c>
      <c r="BN266" s="18" t="s">
        <v>436</v>
      </c>
      <c r="BO266" s="26" t="s">
        <v>768</v>
      </c>
      <c r="BP266" s="17" t="str">
        <f t="shared" si="37"/>
        <v>多古町296</v>
      </c>
      <c r="BQ266" s="18" t="s">
        <v>769</v>
      </c>
      <c r="BZ266" s="18" t="s">
        <v>331</v>
      </c>
      <c r="CA266" s="18" t="s">
        <v>137</v>
      </c>
      <c r="CB266" s="18" t="s">
        <v>138</v>
      </c>
      <c r="CC266" s="18" t="str">
        <f t="shared" si="38"/>
        <v>C,X縦桁St</v>
      </c>
      <c r="CD266" s="18">
        <v>17</v>
      </c>
      <c r="CE266" s="18" t="e">
        <f>IF(COUNTIFS([2]その１１!$CV$10:CV5261,リスト!CC266),"該当","")</f>
        <v>#VALUE!</v>
      </c>
      <c r="CF266" s="18" t="e">
        <f>IF($CE266="","",COUNTIF($CC$5:CC266,CC266))</f>
        <v>#VALUE!</v>
      </c>
      <c r="CG266" s="18" t="e">
        <f t="shared" si="39"/>
        <v>#VALUE!</v>
      </c>
      <c r="CH266" s="18" t="s">
        <v>76</v>
      </c>
      <c r="CI266" s="18" t="s">
        <v>187</v>
      </c>
      <c r="CJ266" s="18" t="s">
        <v>188</v>
      </c>
      <c r="CK266" s="18" t="str">
        <f t="shared" si="40"/>
        <v>S塔部Td</v>
      </c>
      <c r="CL266" s="18">
        <v>2</v>
      </c>
      <c r="CM266" s="18" t="e">
        <f>IF(COUNTIFS([2]その１２!$CU$10:CU5417,リスト!CK266),"該当","")</f>
        <v>#VALUE!</v>
      </c>
      <c r="CN266" s="18" t="e">
        <f>IF($CM266="","",COUNTIF($CK$5:CK266,CK266))</f>
        <v>#VALUE!</v>
      </c>
      <c r="CO266" s="18" t="e">
        <f t="shared" si="41"/>
        <v>#VALUE!</v>
      </c>
      <c r="DC266" s="21" t="e">
        <f t="shared" si="42"/>
        <v>#VALUE!</v>
      </c>
      <c r="DD266" s="21" t="e">
        <f t="shared" si="43"/>
        <v>#VALUE!</v>
      </c>
    </row>
    <row r="267" spans="48:108">
      <c r="AV267" s="23" t="s">
        <v>1305</v>
      </c>
      <c r="AW267" s="18" t="s">
        <v>1306</v>
      </c>
      <c r="BN267" s="18" t="s">
        <v>436</v>
      </c>
      <c r="BO267" s="26" t="s">
        <v>95</v>
      </c>
      <c r="BP267" s="17" t="str">
        <f t="shared" si="37"/>
        <v>多古町16</v>
      </c>
      <c r="BQ267" s="18" t="s">
        <v>360</v>
      </c>
      <c r="BZ267" s="18" t="s">
        <v>331</v>
      </c>
      <c r="CA267" s="18" t="s">
        <v>137</v>
      </c>
      <c r="CB267" s="18" t="s">
        <v>138</v>
      </c>
      <c r="CC267" s="18" t="str">
        <f t="shared" si="38"/>
        <v>C,X縦桁St</v>
      </c>
      <c r="CD267" s="18">
        <v>18</v>
      </c>
      <c r="CE267" s="18" t="e">
        <f>IF(COUNTIFS([2]その１１!$CV$10:CV5262,リスト!CC267),"該当","")</f>
        <v>#VALUE!</v>
      </c>
      <c r="CF267" s="18" t="e">
        <f>IF($CE267="","",COUNTIF($CC$5:CC267,CC267))</f>
        <v>#VALUE!</v>
      </c>
      <c r="CG267" s="18" t="e">
        <f t="shared" si="39"/>
        <v>#VALUE!</v>
      </c>
      <c r="CH267" s="18" t="s">
        <v>76</v>
      </c>
      <c r="CI267" s="18" t="s">
        <v>187</v>
      </c>
      <c r="CJ267" s="18" t="s">
        <v>188</v>
      </c>
      <c r="CK267" s="18" t="str">
        <f t="shared" si="40"/>
        <v>S塔部Td</v>
      </c>
      <c r="CL267" s="18">
        <v>3</v>
      </c>
      <c r="CM267" s="18" t="e">
        <f>IF(COUNTIFS([2]その１２!$CU$10:CU5418,リスト!CK267),"該当","")</f>
        <v>#VALUE!</v>
      </c>
      <c r="CN267" s="18" t="e">
        <f>IF($CM267="","",COUNTIF($CK$5:CK267,CK267))</f>
        <v>#VALUE!</v>
      </c>
      <c r="CO267" s="18" t="e">
        <f t="shared" si="41"/>
        <v>#VALUE!</v>
      </c>
      <c r="DC267" s="21" t="e">
        <f t="shared" si="42"/>
        <v>#VALUE!</v>
      </c>
      <c r="DD267" s="21" t="e">
        <f t="shared" si="43"/>
        <v>#VALUE!</v>
      </c>
    </row>
    <row r="268" spans="48:108">
      <c r="AV268" s="23" t="s">
        <v>1307</v>
      </c>
      <c r="AW268" s="18" t="s">
        <v>1308</v>
      </c>
      <c r="BN268" s="18" t="s">
        <v>436</v>
      </c>
      <c r="BO268" s="26" t="s">
        <v>623</v>
      </c>
      <c r="BP268" s="17" t="str">
        <f t="shared" si="37"/>
        <v>多古町44</v>
      </c>
      <c r="BQ268" s="18" t="s">
        <v>624</v>
      </c>
      <c r="BZ268" s="18" t="s">
        <v>331</v>
      </c>
      <c r="CA268" s="18" t="s">
        <v>137</v>
      </c>
      <c r="CB268" s="18" t="s">
        <v>138</v>
      </c>
      <c r="CC268" s="18" t="str">
        <f t="shared" si="38"/>
        <v>C,X縦桁St</v>
      </c>
      <c r="CD268" s="18">
        <v>19</v>
      </c>
      <c r="CE268" s="18" t="e">
        <f>IF(COUNTIFS([2]その１１!$CV$10:CV5263,リスト!CC268),"該当","")</f>
        <v>#VALUE!</v>
      </c>
      <c r="CF268" s="18" t="e">
        <f>IF($CE268="","",COUNTIF($CC$5:CC268,CC268))</f>
        <v>#VALUE!</v>
      </c>
      <c r="CG268" s="18" t="e">
        <f t="shared" si="39"/>
        <v>#VALUE!</v>
      </c>
      <c r="CH268" s="18" t="s">
        <v>76</v>
      </c>
      <c r="CI268" s="18" t="s">
        <v>187</v>
      </c>
      <c r="CJ268" s="18" t="s">
        <v>188</v>
      </c>
      <c r="CK268" s="18" t="str">
        <f t="shared" si="40"/>
        <v>S塔部Td</v>
      </c>
      <c r="CL268" s="18">
        <v>4</v>
      </c>
      <c r="CM268" s="18" t="e">
        <f>IF(COUNTIFS([2]その１２!$CU$10:CU5419,リスト!CK268),"該当","")</f>
        <v>#VALUE!</v>
      </c>
      <c r="CN268" s="18" t="e">
        <f>IF($CM268="","",COUNTIF($CK$5:CK268,CK268))</f>
        <v>#VALUE!</v>
      </c>
      <c r="CO268" s="18" t="e">
        <f t="shared" si="41"/>
        <v>#VALUE!</v>
      </c>
      <c r="DC268" s="21" t="e">
        <f t="shared" si="42"/>
        <v>#VALUE!</v>
      </c>
      <c r="DD268" s="21" t="e">
        <f t="shared" si="43"/>
        <v>#VALUE!</v>
      </c>
    </row>
    <row r="269" spans="48:108">
      <c r="AV269" s="23" t="s">
        <v>1309</v>
      </c>
      <c r="AW269" s="18" t="s">
        <v>1310</v>
      </c>
      <c r="BN269" s="18" t="s">
        <v>436</v>
      </c>
      <c r="BO269" s="26" t="s">
        <v>629</v>
      </c>
      <c r="BP269" s="17" t="str">
        <f t="shared" si="37"/>
        <v>多古町45</v>
      </c>
      <c r="BQ269" s="18" t="s">
        <v>630</v>
      </c>
      <c r="BZ269" s="18" t="s">
        <v>331</v>
      </c>
      <c r="CA269" s="18" t="s">
        <v>137</v>
      </c>
      <c r="CB269" s="18" t="s">
        <v>138</v>
      </c>
      <c r="CC269" s="18" t="str">
        <f t="shared" si="38"/>
        <v>C,X縦桁St</v>
      </c>
      <c r="CD269" s="18">
        <v>20</v>
      </c>
      <c r="CE269" s="18" t="e">
        <f>IF(COUNTIFS([2]その１１!$CV$10:CV5264,リスト!CC269),"該当","")</f>
        <v>#VALUE!</v>
      </c>
      <c r="CF269" s="18" t="e">
        <f>IF($CE269="","",COUNTIF($CC$5:CC269,CC269))</f>
        <v>#VALUE!</v>
      </c>
      <c r="CG269" s="18" t="e">
        <f t="shared" si="39"/>
        <v>#VALUE!</v>
      </c>
      <c r="CH269" s="18" t="s">
        <v>76</v>
      </c>
      <c r="CI269" s="18" t="s">
        <v>187</v>
      </c>
      <c r="CJ269" s="18" t="s">
        <v>188</v>
      </c>
      <c r="CK269" s="18" t="str">
        <f t="shared" si="40"/>
        <v>S塔部Td</v>
      </c>
      <c r="CL269" s="18">
        <v>5</v>
      </c>
      <c r="CM269" s="18" t="e">
        <f>IF(COUNTIFS([2]その１２!$CU$10:CU5420,リスト!CK269),"該当","")</f>
        <v>#VALUE!</v>
      </c>
      <c r="CN269" s="18" t="e">
        <f>IF($CM269="","",COUNTIF($CK$5:CK269,CK269))</f>
        <v>#VALUE!</v>
      </c>
      <c r="CO269" s="18" t="e">
        <f t="shared" si="41"/>
        <v>#VALUE!</v>
      </c>
      <c r="DC269" s="21" t="e">
        <f t="shared" si="42"/>
        <v>#VALUE!</v>
      </c>
      <c r="DD269" s="21" t="e">
        <f t="shared" si="43"/>
        <v>#VALUE!</v>
      </c>
    </row>
    <row r="270" spans="48:108">
      <c r="AV270" s="23" t="s">
        <v>1311</v>
      </c>
      <c r="AW270" s="18" t="s">
        <v>1312</v>
      </c>
      <c r="BN270" s="18" t="s">
        <v>436</v>
      </c>
      <c r="BO270" s="26" t="s">
        <v>762</v>
      </c>
      <c r="BP270" s="17" t="str">
        <f t="shared" si="37"/>
        <v>多古町74</v>
      </c>
      <c r="BQ270" s="18" t="s">
        <v>763</v>
      </c>
      <c r="BZ270" s="18" t="s">
        <v>331</v>
      </c>
      <c r="CA270" s="18" t="s">
        <v>137</v>
      </c>
      <c r="CB270" s="18" t="s">
        <v>138</v>
      </c>
      <c r="CC270" s="18" t="str">
        <f t="shared" si="38"/>
        <v>C,X縦桁St</v>
      </c>
      <c r="CD270" s="18">
        <v>21</v>
      </c>
      <c r="CE270" s="18" t="e">
        <f>IF(COUNTIFS([2]その１１!$CV$10:CV5265,リスト!CC270),"該当","")</f>
        <v>#VALUE!</v>
      </c>
      <c r="CF270" s="18" t="e">
        <f>IF($CE270="","",COUNTIF($CC$5:CC270,CC270))</f>
        <v>#VALUE!</v>
      </c>
      <c r="CG270" s="18" t="e">
        <f t="shared" si="39"/>
        <v>#VALUE!</v>
      </c>
      <c r="CH270" s="18" t="s">
        <v>76</v>
      </c>
      <c r="CI270" s="18" t="s">
        <v>187</v>
      </c>
      <c r="CJ270" s="18" t="s">
        <v>188</v>
      </c>
      <c r="CK270" s="18" t="str">
        <f t="shared" si="40"/>
        <v>S塔部Td</v>
      </c>
      <c r="CL270" s="18">
        <v>10</v>
      </c>
      <c r="CM270" s="18" t="e">
        <f>IF(COUNTIFS([2]その１２!$CU$10:CU5421,リスト!CK270),"該当","")</f>
        <v>#VALUE!</v>
      </c>
      <c r="CN270" s="18" t="e">
        <f>IF($CM270="","",COUNTIF($CK$5:CK270,CK270))</f>
        <v>#VALUE!</v>
      </c>
      <c r="CO270" s="18" t="e">
        <f t="shared" si="41"/>
        <v>#VALUE!</v>
      </c>
      <c r="DC270" s="21" t="e">
        <f t="shared" si="42"/>
        <v>#VALUE!</v>
      </c>
      <c r="DD270" s="21" t="e">
        <f t="shared" si="43"/>
        <v>#VALUE!</v>
      </c>
    </row>
    <row r="271" spans="48:108">
      <c r="AV271" s="23" t="s">
        <v>1313</v>
      </c>
      <c r="AW271" s="18" t="s">
        <v>1314</v>
      </c>
      <c r="BN271" s="18" t="s">
        <v>436</v>
      </c>
      <c r="BO271" s="26" t="s">
        <v>787</v>
      </c>
      <c r="BP271" s="17" t="str">
        <f t="shared" si="37"/>
        <v>多古町79</v>
      </c>
      <c r="BQ271" s="18" t="s">
        <v>788</v>
      </c>
      <c r="BZ271" s="18" t="s">
        <v>331</v>
      </c>
      <c r="CA271" s="18" t="s">
        <v>137</v>
      </c>
      <c r="CB271" s="18" t="s">
        <v>138</v>
      </c>
      <c r="CC271" s="18" t="str">
        <f t="shared" si="38"/>
        <v>C,X縦桁St</v>
      </c>
      <c r="CD271" s="18">
        <v>22</v>
      </c>
      <c r="CE271" s="18" t="e">
        <f>IF(COUNTIFS([2]その１１!$CV$10:CV5266,リスト!CC271),"該当","")</f>
        <v>#VALUE!</v>
      </c>
      <c r="CF271" s="18" t="e">
        <f>IF($CE271="","",COUNTIF($CC$5:CC271,CC271))</f>
        <v>#VALUE!</v>
      </c>
      <c r="CG271" s="18" t="e">
        <f t="shared" si="39"/>
        <v>#VALUE!</v>
      </c>
      <c r="CH271" s="18" t="s">
        <v>76</v>
      </c>
      <c r="CI271" s="18" t="s">
        <v>187</v>
      </c>
      <c r="CJ271" s="18" t="s">
        <v>188</v>
      </c>
      <c r="CK271" s="18" t="str">
        <f t="shared" si="40"/>
        <v>S塔部Td</v>
      </c>
      <c r="CL271" s="18">
        <v>13</v>
      </c>
      <c r="CM271" s="18" t="e">
        <f>IF(COUNTIFS([2]その１２!$CU$10:CU5422,リスト!CK271),"該当","")</f>
        <v>#VALUE!</v>
      </c>
      <c r="CN271" s="18" t="e">
        <f>IF($CM271="","",COUNTIF($CK$5:CK271,CK271))</f>
        <v>#VALUE!</v>
      </c>
      <c r="CO271" s="18" t="e">
        <f t="shared" si="41"/>
        <v>#VALUE!</v>
      </c>
      <c r="DC271" s="21" t="e">
        <f t="shared" si="42"/>
        <v>#VALUE!</v>
      </c>
      <c r="DD271" s="21" t="e">
        <f t="shared" si="43"/>
        <v>#VALUE!</v>
      </c>
    </row>
    <row r="272" spans="48:108">
      <c r="AV272" s="23" t="s">
        <v>1315</v>
      </c>
      <c r="AW272" s="18" t="s">
        <v>1316</v>
      </c>
      <c r="BN272" s="18" t="s">
        <v>436</v>
      </c>
      <c r="BO272" s="26" t="s">
        <v>861</v>
      </c>
      <c r="BP272" s="17" t="str">
        <f t="shared" si="37"/>
        <v>多古町106</v>
      </c>
      <c r="BQ272" s="18" t="s">
        <v>862</v>
      </c>
      <c r="BZ272" s="18" t="s">
        <v>331</v>
      </c>
      <c r="CA272" s="18" t="s">
        <v>137</v>
      </c>
      <c r="CB272" s="18" t="s">
        <v>138</v>
      </c>
      <c r="CC272" s="18" t="str">
        <f t="shared" si="38"/>
        <v>C,X縦桁St</v>
      </c>
      <c r="CD272" s="18">
        <v>23</v>
      </c>
      <c r="CE272" s="18" t="e">
        <f>IF(COUNTIFS([2]その１１!$CV$10:CV5267,リスト!CC272),"該当","")</f>
        <v>#VALUE!</v>
      </c>
      <c r="CF272" s="18" t="e">
        <f>IF($CE272="","",COUNTIF($CC$5:CC272,CC272))</f>
        <v>#VALUE!</v>
      </c>
      <c r="CG272" s="18" t="e">
        <f t="shared" si="39"/>
        <v>#VALUE!</v>
      </c>
      <c r="CH272" s="18" t="s">
        <v>76</v>
      </c>
      <c r="CI272" s="18" t="s">
        <v>187</v>
      </c>
      <c r="CJ272" s="18" t="s">
        <v>188</v>
      </c>
      <c r="CK272" s="18" t="str">
        <f t="shared" si="40"/>
        <v>S塔部Td</v>
      </c>
      <c r="CL272" s="18">
        <v>17</v>
      </c>
      <c r="CM272" s="18" t="e">
        <f>IF(COUNTIFS([2]その１２!$CU$10:CU5423,リスト!CK272),"該当","")</f>
        <v>#VALUE!</v>
      </c>
      <c r="CN272" s="18" t="e">
        <f>IF($CM272="","",COUNTIF($CK$5:CK272,CK272))</f>
        <v>#VALUE!</v>
      </c>
      <c r="CO272" s="18" t="e">
        <f t="shared" si="41"/>
        <v>#VALUE!</v>
      </c>
      <c r="DC272" s="21" t="e">
        <f t="shared" si="42"/>
        <v>#VALUE!</v>
      </c>
      <c r="DD272" s="21" t="e">
        <f t="shared" si="43"/>
        <v>#VALUE!</v>
      </c>
    </row>
    <row r="273" spans="48:108">
      <c r="AV273" s="23" t="s">
        <v>906</v>
      </c>
      <c r="AW273" s="18" t="s">
        <v>907</v>
      </c>
      <c r="BN273" s="18" t="s">
        <v>436</v>
      </c>
      <c r="BO273" s="26" t="s">
        <v>876</v>
      </c>
      <c r="BP273" s="17" t="str">
        <f t="shared" si="37"/>
        <v>多古町113</v>
      </c>
      <c r="BQ273" s="18" t="s">
        <v>877</v>
      </c>
      <c r="BZ273" s="18" t="s">
        <v>781</v>
      </c>
      <c r="CA273" s="18" t="s">
        <v>137</v>
      </c>
      <c r="CB273" s="18" t="s">
        <v>138</v>
      </c>
      <c r="CC273" s="18" t="str">
        <f t="shared" si="38"/>
        <v>S,C,X縦桁St</v>
      </c>
      <c r="CD273" s="18">
        <v>1</v>
      </c>
      <c r="CE273" s="18" t="e">
        <f>IF(COUNTIFS([2]その１１!$CV$10:CV5268,リスト!CC273),"該当","")</f>
        <v>#VALUE!</v>
      </c>
      <c r="CF273" s="18" t="e">
        <f>IF($CE273="","",COUNTIF($CC$5:CC273,CC273))</f>
        <v>#VALUE!</v>
      </c>
      <c r="CG273" s="18" t="e">
        <f t="shared" si="39"/>
        <v>#VALUE!</v>
      </c>
      <c r="CH273" s="18" t="s">
        <v>76</v>
      </c>
      <c r="CI273" s="18" t="s">
        <v>187</v>
      </c>
      <c r="CJ273" s="18" t="s">
        <v>188</v>
      </c>
      <c r="CK273" s="18" t="str">
        <f t="shared" si="40"/>
        <v>S塔部Td</v>
      </c>
      <c r="CL273" s="18">
        <v>18</v>
      </c>
      <c r="CM273" s="18" t="e">
        <f>IF(COUNTIFS([2]その１２!$CU$10:CU5424,リスト!CK273),"該当","")</f>
        <v>#VALUE!</v>
      </c>
      <c r="CN273" s="18" t="e">
        <f>IF($CM273="","",COUNTIF($CK$5:CK273,CK273))</f>
        <v>#VALUE!</v>
      </c>
      <c r="CO273" s="18" t="e">
        <f t="shared" si="41"/>
        <v>#VALUE!</v>
      </c>
      <c r="DC273" s="21" t="e">
        <f t="shared" si="42"/>
        <v>#VALUE!</v>
      </c>
      <c r="DD273" s="21" t="e">
        <f t="shared" si="43"/>
        <v>#VALUE!</v>
      </c>
    </row>
    <row r="274" spans="48:108">
      <c r="AV274" s="23" t="s">
        <v>1198</v>
      </c>
      <c r="AW274" s="18" t="s">
        <v>1199</v>
      </c>
      <c r="BN274" s="18" t="s">
        <v>436</v>
      </c>
      <c r="BO274" s="26" t="s">
        <v>878</v>
      </c>
      <c r="BP274" s="17" t="str">
        <f t="shared" si="37"/>
        <v>多古町114</v>
      </c>
      <c r="BQ274" s="18" t="s">
        <v>879</v>
      </c>
      <c r="BZ274" s="18" t="s">
        <v>781</v>
      </c>
      <c r="CA274" s="18" t="s">
        <v>137</v>
      </c>
      <c r="CB274" s="18" t="s">
        <v>138</v>
      </c>
      <c r="CC274" s="18" t="str">
        <f t="shared" si="38"/>
        <v>S,C,X縦桁St</v>
      </c>
      <c r="CD274" s="18">
        <v>2</v>
      </c>
      <c r="CE274" s="18" t="e">
        <f>IF(COUNTIFS([2]その１１!$CV$10:CV5269,リスト!CC274),"該当","")</f>
        <v>#VALUE!</v>
      </c>
      <c r="CF274" s="18" t="e">
        <f>IF($CE274="","",COUNTIF($CC$5:CC274,CC274))</f>
        <v>#VALUE!</v>
      </c>
      <c r="CG274" s="18" t="e">
        <f t="shared" si="39"/>
        <v>#VALUE!</v>
      </c>
      <c r="CH274" s="18" t="s">
        <v>76</v>
      </c>
      <c r="CI274" s="18" t="s">
        <v>187</v>
      </c>
      <c r="CJ274" s="18" t="s">
        <v>188</v>
      </c>
      <c r="CK274" s="18" t="str">
        <f t="shared" si="40"/>
        <v>S塔部Td</v>
      </c>
      <c r="CL274" s="18">
        <v>20</v>
      </c>
      <c r="CM274" s="18" t="e">
        <f>IF(COUNTIFS([2]その１２!$CU$10:CU5425,リスト!CK274),"該当","")</f>
        <v>#VALUE!</v>
      </c>
      <c r="CN274" s="18" t="e">
        <f>IF($CM274="","",COUNTIF($CK$5:CK274,CK274))</f>
        <v>#VALUE!</v>
      </c>
      <c r="CO274" s="18" t="e">
        <f t="shared" si="41"/>
        <v>#VALUE!</v>
      </c>
      <c r="DC274" s="21" t="e">
        <f t="shared" si="42"/>
        <v>#VALUE!</v>
      </c>
      <c r="DD274" s="21" t="e">
        <f t="shared" si="43"/>
        <v>#VALUE!</v>
      </c>
    </row>
    <row r="275" spans="48:108">
      <c r="AV275" s="23" t="s">
        <v>427</v>
      </c>
      <c r="AW275" s="18" t="s">
        <v>428</v>
      </c>
      <c r="BN275" s="18" t="s">
        <v>436</v>
      </c>
      <c r="BO275" s="26" t="s">
        <v>894</v>
      </c>
      <c r="BP275" s="17" t="str">
        <f t="shared" si="37"/>
        <v>多古町120</v>
      </c>
      <c r="BQ275" s="18" t="s">
        <v>895</v>
      </c>
      <c r="BZ275" s="18" t="s">
        <v>781</v>
      </c>
      <c r="CA275" s="18" t="s">
        <v>137</v>
      </c>
      <c r="CB275" s="18" t="s">
        <v>138</v>
      </c>
      <c r="CC275" s="18" t="str">
        <f t="shared" si="38"/>
        <v>S,C,X縦桁St</v>
      </c>
      <c r="CD275" s="18">
        <v>3</v>
      </c>
      <c r="CE275" s="18" t="e">
        <f>IF(COUNTIFS([2]その１１!$CV$10:CV5270,リスト!CC275),"該当","")</f>
        <v>#VALUE!</v>
      </c>
      <c r="CF275" s="18" t="e">
        <f>IF($CE275="","",COUNTIF($CC$5:CC275,CC275))</f>
        <v>#VALUE!</v>
      </c>
      <c r="CG275" s="18" t="e">
        <f t="shared" si="39"/>
        <v>#VALUE!</v>
      </c>
      <c r="CH275" s="18" t="s">
        <v>76</v>
      </c>
      <c r="CI275" s="18" t="s">
        <v>187</v>
      </c>
      <c r="CJ275" s="18" t="s">
        <v>188</v>
      </c>
      <c r="CK275" s="18" t="str">
        <f t="shared" si="40"/>
        <v>S塔部Td</v>
      </c>
      <c r="CL275" s="18">
        <v>21</v>
      </c>
      <c r="CM275" s="18" t="e">
        <f>IF(COUNTIFS([2]その１２!$CU$10:CU5426,リスト!CK275),"該当","")</f>
        <v>#VALUE!</v>
      </c>
      <c r="CN275" s="18" t="e">
        <f>IF($CM275="","",COUNTIF($CK$5:CK275,CK275))</f>
        <v>#VALUE!</v>
      </c>
      <c r="CO275" s="18" t="e">
        <f t="shared" si="41"/>
        <v>#VALUE!</v>
      </c>
      <c r="DC275" s="21" t="e">
        <f t="shared" si="42"/>
        <v>#VALUE!</v>
      </c>
      <c r="DD275" s="21" t="e">
        <f t="shared" si="43"/>
        <v>#VALUE!</v>
      </c>
    </row>
    <row r="276" spans="48:108">
      <c r="AV276" s="23" t="s">
        <v>437</v>
      </c>
      <c r="AW276" s="18" t="s">
        <v>438</v>
      </c>
      <c r="BN276" s="18" t="s">
        <v>436</v>
      </c>
      <c r="BO276" s="26" t="s">
        <v>918</v>
      </c>
      <c r="BP276" s="17" t="str">
        <f t="shared" si="37"/>
        <v>多古町127</v>
      </c>
      <c r="BQ276" s="18" t="s">
        <v>919</v>
      </c>
      <c r="BZ276" s="18" t="s">
        <v>781</v>
      </c>
      <c r="CA276" s="18" t="s">
        <v>137</v>
      </c>
      <c r="CB276" s="18" t="s">
        <v>138</v>
      </c>
      <c r="CC276" s="18" t="str">
        <f t="shared" si="38"/>
        <v>S,C,X縦桁St</v>
      </c>
      <c r="CD276" s="18">
        <v>4</v>
      </c>
      <c r="CE276" s="18" t="e">
        <f>IF(COUNTIFS([2]その１１!$CV$10:CV5271,リスト!CC276),"該当","")</f>
        <v>#VALUE!</v>
      </c>
      <c r="CF276" s="18" t="e">
        <f>IF($CE276="","",COUNTIF($CC$5:CC276,CC276))</f>
        <v>#VALUE!</v>
      </c>
      <c r="CG276" s="18" t="e">
        <f t="shared" si="39"/>
        <v>#VALUE!</v>
      </c>
      <c r="CH276" s="18" t="s">
        <v>76</v>
      </c>
      <c r="CI276" s="18" t="s">
        <v>187</v>
      </c>
      <c r="CJ276" s="18" t="s">
        <v>188</v>
      </c>
      <c r="CK276" s="18" t="str">
        <f t="shared" si="40"/>
        <v>S塔部Td</v>
      </c>
      <c r="CL276" s="18">
        <v>22</v>
      </c>
      <c r="CM276" s="18" t="e">
        <f>IF(COUNTIFS([2]その１２!$CU$10:CU5427,リスト!CK276),"該当","")</f>
        <v>#VALUE!</v>
      </c>
      <c r="CN276" s="18" t="e">
        <f>IF($CM276="","",COUNTIF($CK$5:CK276,CK276))</f>
        <v>#VALUE!</v>
      </c>
      <c r="CO276" s="18" t="e">
        <f t="shared" si="41"/>
        <v>#VALUE!</v>
      </c>
      <c r="DC276" s="21" t="e">
        <f t="shared" si="42"/>
        <v>#VALUE!</v>
      </c>
      <c r="DD276" s="21" t="e">
        <f t="shared" si="43"/>
        <v>#VALUE!</v>
      </c>
    </row>
    <row r="277" spans="48:108">
      <c r="AV277" s="23" t="s">
        <v>450</v>
      </c>
      <c r="AW277" s="18" t="s">
        <v>451</v>
      </c>
      <c r="BN277" s="18" t="s">
        <v>448</v>
      </c>
      <c r="BO277" s="26" t="s">
        <v>715</v>
      </c>
      <c r="BP277" s="17" t="str">
        <f t="shared" si="37"/>
        <v>神崎町356</v>
      </c>
      <c r="BQ277" s="18" t="s">
        <v>716</v>
      </c>
      <c r="BZ277" s="18" t="s">
        <v>781</v>
      </c>
      <c r="CA277" s="18" t="s">
        <v>137</v>
      </c>
      <c r="CB277" s="18" t="s">
        <v>138</v>
      </c>
      <c r="CC277" s="18" t="str">
        <f t="shared" si="38"/>
        <v>S,C,X縦桁St</v>
      </c>
      <c r="CD277" s="18">
        <v>5</v>
      </c>
      <c r="CE277" s="18" t="e">
        <f>IF(COUNTIFS([2]その１１!$CV$10:CV5272,リスト!CC277),"該当","")</f>
        <v>#VALUE!</v>
      </c>
      <c r="CF277" s="18" t="e">
        <f>IF($CE277="","",COUNTIF($CC$5:CC277,CC277))</f>
        <v>#VALUE!</v>
      </c>
      <c r="CG277" s="18" t="e">
        <f t="shared" si="39"/>
        <v>#VALUE!</v>
      </c>
      <c r="CH277" s="18" t="s">
        <v>76</v>
      </c>
      <c r="CI277" s="18" t="s">
        <v>187</v>
      </c>
      <c r="CJ277" s="18" t="s">
        <v>188</v>
      </c>
      <c r="CK277" s="18" t="str">
        <f t="shared" si="40"/>
        <v>S塔部Td</v>
      </c>
      <c r="CL277" s="18">
        <v>23</v>
      </c>
      <c r="CM277" s="18" t="e">
        <f>IF(COUNTIFS([2]その１２!$CU$10:CU5428,リスト!CK277),"該当","")</f>
        <v>#VALUE!</v>
      </c>
      <c r="CN277" s="18" t="e">
        <f>IF($CM277="","",COUNTIF($CK$5:CK277,CK277))</f>
        <v>#VALUE!</v>
      </c>
      <c r="CO277" s="18" t="e">
        <f t="shared" si="41"/>
        <v>#VALUE!</v>
      </c>
      <c r="DC277" s="21" t="e">
        <f t="shared" si="42"/>
        <v>#VALUE!</v>
      </c>
      <c r="DD277" s="21" t="e">
        <f t="shared" si="43"/>
        <v>#VALUE!</v>
      </c>
    </row>
    <row r="278" spans="48:108">
      <c r="AV278" s="23" t="s">
        <v>608</v>
      </c>
      <c r="AW278" s="18" t="s">
        <v>609</v>
      </c>
      <c r="BN278" s="18" t="s">
        <v>448</v>
      </c>
      <c r="BO278" s="26" t="s">
        <v>864</v>
      </c>
      <c r="BP278" s="17" t="str">
        <f t="shared" si="37"/>
        <v>神崎町107</v>
      </c>
      <c r="BQ278" s="18" t="s">
        <v>865</v>
      </c>
      <c r="BZ278" s="18" t="s">
        <v>781</v>
      </c>
      <c r="CA278" s="18" t="s">
        <v>137</v>
      </c>
      <c r="CB278" s="18" t="s">
        <v>138</v>
      </c>
      <c r="CC278" s="18" t="str">
        <f t="shared" si="38"/>
        <v>S,C,X縦桁St</v>
      </c>
      <c r="CD278" s="18">
        <v>6</v>
      </c>
      <c r="CE278" s="18" t="e">
        <f>IF(COUNTIFS([2]その１１!$CV$10:CV5273,リスト!CC278),"該当","")</f>
        <v>#VALUE!</v>
      </c>
      <c r="CF278" s="18" t="e">
        <f>IF($CE278="","",COUNTIF($CC$5:CC278,CC278))</f>
        <v>#VALUE!</v>
      </c>
      <c r="CG278" s="18" t="e">
        <f t="shared" si="39"/>
        <v>#VALUE!</v>
      </c>
      <c r="CH278" s="18" t="s">
        <v>97</v>
      </c>
      <c r="CI278" s="18" t="s">
        <v>187</v>
      </c>
      <c r="CJ278" s="18" t="s">
        <v>188</v>
      </c>
      <c r="CK278" s="18" t="str">
        <f t="shared" si="40"/>
        <v>C塔部Td</v>
      </c>
      <c r="CL278" s="18">
        <v>6</v>
      </c>
      <c r="CM278" s="18" t="e">
        <f>IF(COUNTIFS([2]その１２!$CU$10:CU5429,リスト!CK278),"該当","")</f>
        <v>#VALUE!</v>
      </c>
      <c r="CN278" s="18" t="e">
        <f>IF($CM278="","",COUNTIF($CK$5:CK278,CK278))</f>
        <v>#VALUE!</v>
      </c>
      <c r="CO278" s="18" t="e">
        <f t="shared" si="41"/>
        <v>#VALUE!</v>
      </c>
      <c r="DC278" s="21" t="e">
        <f t="shared" si="42"/>
        <v>#VALUE!</v>
      </c>
      <c r="DD278" s="21" t="e">
        <f t="shared" si="43"/>
        <v>#VALUE!</v>
      </c>
    </row>
    <row r="279" spans="48:108">
      <c r="AV279" s="23" t="s">
        <v>701</v>
      </c>
      <c r="AW279" s="18" t="s">
        <v>702</v>
      </c>
      <c r="BN279" s="18" t="s">
        <v>448</v>
      </c>
      <c r="BO279" s="26" t="s">
        <v>870</v>
      </c>
      <c r="BP279" s="17" t="str">
        <f t="shared" si="37"/>
        <v>神崎町110</v>
      </c>
      <c r="BQ279" s="18" t="s">
        <v>871</v>
      </c>
      <c r="BZ279" s="18" t="s">
        <v>781</v>
      </c>
      <c r="CA279" s="18" t="s">
        <v>137</v>
      </c>
      <c r="CB279" s="18" t="s">
        <v>138</v>
      </c>
      <c r="CC279" s="18" t="str">
        <f t="shared" si="38"/>
        <v>S,C,X縦桁St</v>
      </c>
      <c r="CD279" s="18">
        <v>7</v>
      </c>
      <c r="CE279" s="18" t="e">
        <f>IF(COUNTIFS([2]その１１!$CV$10:CV5274,リスト!CC279),"該当","")</f>
        <v>#VALUE!</v>
      </c>
      <c r="CF279" s="18" t="e">
        <f>IF($CE279="","",COUNTIF($CC$5:CC279,CC279))</f>
        <v>#VALUE!</v>
      </c>
      <c r="CG279" s="18" t="e">
        <f t="shared" si="39"/>
        <v>#VALUE!</v>
      </c>
      <c r="CH279" s="18" t="s">
        <v>97</v>
      </c>
      <c r="CI279" s="18" t="s">
        <v>187</v>
      </c>
      <c r="CJ279" s="18" t="s">
        <v>188</v>
      </c>
      <c r="CK279" s="18" t="str">
        <f t="shared" si="40"/>
        <v>C塔部Td</v>
      </c>
      <c r="CL279" s="18">
        <v>7</v>
      </c>
      <c r="CM279" s="18" t="e">
        <f>IF(COUNTIFS([2]その１２!$CU$10:CU5430,リスト!CK279),"該当","")</f>
        <v>#VALUE!</v>
      </c>
      <c r="CN279" s="18" t="e">
        <f>IF($CM279="","",COUNTIF($CK$5:CK279,CK279))</f>
        <v>#VALUE!</v>
      </c>
      <c r="CO279" s="18" t="e">
        <f t="shared" si="41"/>
        <v>#VALUE!</v>
      </c>
      <c r="DC279" s="21" t="e">
        <f t="shared" si="42"/>
        <v>#VALUE!</v>
      </c>
      <c r="DD279" s="21" t="e">
        <f t="shared" si="43"/>
        <v>#VALUE!</v>
      </c>
    </row>
    <row r="280" spans="48:108">
      <c r="AV280" s="23" t="s">
        <v>838</v>
      </c>
      <c r="AW280" s="18" t="s">
        <v>839</v>
      </c>
      <c r="BN280" s="18" t="s">
        <v>448</v>
      </c>
      <c r="BO280" s="26" t="s">
        <v>1096</v>
      </c>
      <c r="BP280" s="17" t="str">
        <f t="shared" si="37"/>
        <v>神崎町409</v>
      </c>
      <c r="BQ280" s="18" t="s">
        <v>1097</v>
      </c>
      <c r="BZ280" s="18" t="s">
        <v>781</v>
      </c>
      <c r="CA280" s="18" t="s">
        <v>137</v>
      </c>
      <c r="CB280" s="18" t="s">
        <v>138</v>
      </c>
      <c r="CC280" s="18" t="str">
        <f t="shared" si="38"/>
        <v>S,C,X縦桁St</v>
      </c>
      <c r="CD280" s="18">
        <v>8</v>
      </c>
      <c r="CE280" s="18" t="e">
        <f>IF(COUNTIFS([2]その１１!$CV$10:CV5275,リスト!CC280),"該当","")</f>
        <v>#VALUE!</v>
      </c>
      <c r="CF280" s="18" t="e">
        <f>IF($CE280="","",COUNTIF($CC$5:CC280,CC280))</f>
        <v>#VALUE!</v>
      </c>
      <c r="CG280" s="18" t="e">
        <f t="shared" si="39"/>
        <v>#VALUE!</v>
      </c>
      <c r="CH280" s="18" t="s">
        <v>97</v>
      </c>
      <c r="CI280" s="18" t="s">
        <v>187</v>
      </c>
      <c r="CJ280" s="18" t="s">
        <v>188</v>
      </c>
      <c r="CK280" s="18" t="str">
        <f t="shared" si="40"/>
        <v>C塔部Td</v>
      </c>
      <c r="CL280" s="18">
        <v>8</v>
      </c>
      <c r="CM280" s="18" t="e">
        <f>IF(COUNTIFS([2]その１２!$CU$10:CU5431,リスト!CK280),"該当","")</f>
        <v>#VALUE!</v>
      </c>
      <c r="CN280" s="18" t="e">
        <f>IF($CM280="","",COUNTIF($CK$5:CK280,CK280))</f>
        <v>#VALUE!</v>
      </c>
      <c r="CO280" s="18" t="e">
        <f t="shared" si="41"/>
        <v>#VALUE!</v>
      </c>
      <c r="DC280" s="21" t="e">
        <f t="shared" si="42"/>
        <v>#VALUE!</v>
      </c>
      <c r="DD280" s="21" t="e">
        <f t="shared" si="43"/>
        <v>#VALUE!</v>
      </c>
    </row>
    <row r="281" spans="48:108">
      <c r="AV281" s="23" t="s">
        <v>1317</v>
      </c>
      <c r="AW281" s="18" t="s">
        <v>1318</v>
      </c>
      <c r="BN281" s="18" t="s">
        <v>460</v>
      </c>
      <c r="BO281" s="26" t="s">
        <v>535</v>
      </c>
      <c r="BP281" s="17" t="str">
        <f t="shared" si="37"/>
        <v>香取市51</v>
      </c>
      <c r="BQ281" s="18" t="s">
        <v>977</v>
      </c>
      <c r="BZ281" s="18" t="s">
        <v>781</v>
      </c>
      <c r="CA281" s="18" t="s">
        <v>137</v>
      </c>
      <c r="CB281" s="18" t="s">
        <v>138</v>
      </c>
      <c r="CC281" s="18" t="str">
        <f t="shared" si="38"/>
        <v>S,C,X縦桁St</v>
      </c>
      <c r="CD281" s="18">
        <v>9</v>
      </c>
      <c r="CE281" s="18" t="e">
        <f>IF(COUNTIFS([2]その１１!$CV$10:CV5276,リスト!CC281),"該当","")</f>
        <v>#VALUE!</v>
      </c>
      <c r="CF281" s="18" t="e">
        <f>IF($CE281="","",COUNTIF($CC$5:CC281,CC281))</f>
        <v>#VALUE!</v>
      </c>
      <c r="CG281" s="18" t="e">
        <f t="shared" si="39"/>
        <v>#VALUE!</v>
      </c>
      <c r="CH281" s="18" t="s">
        <v>97</v>
      </c>
      <c r="CI281" s="18" t="s">
        <v>187</v>
      </c>
      <c r="CJ281" s="18" t="s">
        <v>188</v>
      </c>
      <c r="CK281" s="18" t="str">
        <f t="shared" si="40"/>
        <v>C塔部Td</v>
      </c>
      <c r="CL281" s="18">
        <v>9</v>
      </c>
      <c r="CM281" s="18" t="e">
        <f>IF(COUNTIFS([2]その１２!$CU$10:CU5432,リスト!CK281),"該当","")</f>
        <v>#VALUE!</v>
      </c>
      <c r="CN281" s="18" t="e">
        <f>IF($CM281="","",COUNTIF($CK$5:CK281,CK281))</f>
        <v>#VALUE!</v>
      </c>
      <c r="CO281" s="18" t="e">
        <f t="shared" si="41"/>
        <v>#VALUE!</v>
      </c>
      <c r="DC281" s="21" t="e">
        <f t="shared" si="42"/>
        <v>#VALUE!</v>
      </c>
      <c r="DD281" s="21" t="e">
        <f t="shared" si="43"/>
        <v>#VALUE!</v>
      </c>
    </row>
    <row r="282" spans="48:108">
      <c r="AV282" s="23" t="s">
        <v>1319</v>
      </c>
      <c r="AW282" s="18" t="s">
        <v>1320</v>
      </c>
      <c r="BN282" s="18" t="s">
        <v>460</v>
      </c>
      <c r="BO282" s="26" t="s">
        <v>912</v>
      </c>
      <c r="BP282" s="17" t="str">
        <f t="shared" si="37"/>
        <v>香取市125</v>
      </c>
      <c r="BQ282" s="18" t="s">
        <v>1321</v>
      </c>
      <c r="BZ282" s="18" t="s">
        <v>781</v>
      </c>
      <c r="CA282" s="18" t="s">
        <v>137</v>
      </c>
      <c r="CB282" s="18" t="s">
        <v>138</v>
      </c>
      <c r="CC282" s="18" t="str">
        <f t="shared" si="38"/>
        <v>S,C,X縦桁St</v>
      </c>
      <c r="CD282" s="18">
        <v>10</v>
      </c>
      <c r="CE282" s="18" t="e">
        <f>IF(COUNTIFS([2]その１１!$CV$10:CV5277,リスト!CC282),"該当","")</f>
        <v>#VALUE!</v>
      </c>
      <c r="CF282" s="18" t="e">
        <f>IF($CE282="","",COUNTIF($CC$5:CC282,CC282))</f>
        <v>#VALUE!</v>
      </c>
      <c r="CG282" s="18" t="e">
        <f t="shared" si="39"/>
        <v>#VALUE!</v>
      </c>
      <c r="CH282" s="18" t="s">
        <v>97</v>
      </c>
      <c r="CI282" s="18" t="s">
        <v>187</v>
      </c>
      <c r="CJ282" s="18" t="s">
        <v>188</v>
      </c>
      <c r="CK282" s="18" t="str">
        <f t="shared" si="40"/>
        <v>C塔部Td</v>
      </c>
      <c r="CL282" s="18">
        <v>10</v>
      </c>
      <c r="CM282" s="18" t="e">
        <f>IF(COUNTIFS([2]その１２!$CU$10:CU5433,リスト!CK282),"該当","")</f>
        <v>#VALUE!</v>
      </c>
      <c r="CN282" s="18" t="e">
        <f>IF($CM282="","",COUNTIF($CK$5:CK282,CK282))</f>
        <v>#VALUE!</v>
      </c>
      <c r="CO282" s="18" t="e">
        <f t="shared" si="41"/>
        <v>#VALUE!</v>
      </c>
      <c r="DC282" s="21" t="e">
        <f t="shared" si="42"/>
        <v>#VALUE!</v>
      </c>
      <c r="DD282" s="21" t="e">
        <f t="shared" si="43"/>
        <v>#VALUE!</v>
      </c>
    </row>
    <row r="283" spans="48:108">
      <c r="AV283" s="23" t="s">
        <v>1322</v>
      </c>
      <c r="AW283" s="18" t="s">
        <v>1323</v>
      </c>
      <c r="BN283" s="18" t="s">
        <v>460</v>
      </c>
      <c r="BO283" s="26" t="s">
        <v>1324</v>
      </c>
      <c r="BP283" s="17" t="str">
        <f t="shared" si="37"/>
        <v>香取市355</v>
      </c>
      <c r="BQ283" s="18" t="s">
        <v>1325</v>
      </c>
      <c r="BZ283" s="18" t="s">
        <v>781</v>
      </c>
      <c r="CA283" s="18" t="s">
        <v>137</v>
      </c>
      <c r="CB283" s="18" t="s">
        <v>138</v>
      </c>
      <c r="CC283" s="18" t="str">
        <f t="shared" si="38"/>
        <v>S,C,X縦桁St</v>
      </c>
      <c r="CD283" s="18">
        <v>11</v>
      </c>
      <c r="CE283" s="18" t="e">
        <f>IF(COUNTIFS([2]その１１!$CV$10:CV5278,リスト!CC283),"該当","")</f>
        <v>#VALUE!</v>
      </c>
      <c r="CF283" s="18" t="e">
        <f>IF($CE283="","",COUNTIF($CC$5:CC283,CC283))</f>
        <v>#VALUE!</v>
      </c>
      <c r="CG283" s="18" t="e">
        <f t="shared" si="39"/>
        <v>#VALUE!</v>
      </c>
      <c r="CH283" s="18" t="s">
        <v>97</v>
      </c>
      <c r="CI283" s="18" t="s">
        <v>187</v>
      </c>
      <c r="CJ283" s="18" t="s">
        <v>188</v>
      </c>
      <c r="CK283" s="18" t="str">
        <f t="shared" si="40"/>
        <v>C塔部Td</v>
      </c>
      <c r="CL283" s="18">
        <v>11</v>
      </c>
      <c r="CM283" s="18" t="e">
        <f>IF(COUNTIFS([2]その１２!$CU$10:CU5434,リスト!CK283),"該当","")</f>
        <v>#VALUE!</v>
      </c>
      <c r="CN283" s="18" t="e">
        <f>IF($CM283="","",COUNTIF($CK$5:CK283,CK283))</f>
        <v>#VALUE!</v>
      </c>
      <c r="CO283" s="18" t="e">
        <f t="shared" si="41"/>
        <v>#VALUE!</v>
      </c>
      <c r="DC283" s="21" t="e">
        <f t="shared" si="42"/>
        <v>#VALUE!</v>
      </c>
      <c r="DD283" s="21" t="e">
        <f t="shared" si="43"/>
        <v>#VALUE!</v>
      </c>
    </row>
    <row r="284" spans="48:108">
      <c r="AV284" s="23" t="s">
        <v>1326</v>
      </c>
      <c r="AW284" s="18" t="s">
        <v>1327</v>
      </c>
      <c r="BN284" s="18" t="s">
        <v>460</v>
      </c>
      <c r="BO284" s="26" t="s">
        <v>715</v>
      </c>
      <c r="BP284" s="17" t="str">
        <f t="shared" si="37"/>
        <v>香取市356</v>
      </c>
      <c r="BQ284" s="18" t="s">
        <v>716</v>
      </c>
      <c r="BZ284" s="18" t="s">
        <v>781</v>
      </c>
      <c r="CA284" s="18" t="s">
        <v>137</v>
      </c>
      <c r="CB284" s="18" t="s">
        <v>138</v>
      </c>
      <c r="CC284" s="18" t="str">
        <f t="shared" si="38"/>
        <v>S,C,X縦桁St</v>
      </c>
      <c r="CD284" s="18">
        <v>12</v>
      </c>
      <c r="CE284" s="18" t="e">
        <f>IF(COUNTIFS([2]その１１!$CV$10:CV5279,リスト!CC284),"該当","")</f>
        <v>#VALUE!</v>
      </c>
      <c r="CF284" s="18" t="e">
        <f>IF($CE284="","",COUNTIF($CC$5:CC284,CC284))</f>
        <v>#VALUE!</v>
      </c>
      <c r="CG284" s="18" t="e">
        <f t="shared" si="39"/>
        <v>#VALUE!</v>
      </c>
      <c r="CH284" s="18" t="s">
        <v>97</v>
      </c>
      <c r="CI284" s="18" t="s">
        <v>187</v>
      </c>
      <c r="CJ284" s="18" t="s">
        <v>188</v>
      </c>
      <c r="CK284" s="18" t="str">
        <f t="shared" si="40"/>
        <v>C塔部Td</v>
      </c>
      <c r="CL284" s="18">
        <v>12</v>
      </c>
      <c r="CM284" s="18" t="e">
        <f>IF(COUNTIFS([2]その１２!$CU$10:CU5435,リスト!CK284),"該当","")</f>
        <v>#VALUE!</v>
      </c>
      <c r="CN284" s="18" t="e">
        <f>IF($CM284="","",COUNTIF($CK$5:CK284,CK284))</f>
        <v>#VALUE!</v>
      </c>
      <c r="CO284" s="18" t="e">
        <f t="shared" si="41"/>
        <v>#VALUE!</v>
      </c>
      <c r="DC284" s="21" t="e">
        <f t="shared" si="42"/>
        <v>#VALUE!</v>
      </c>
      <c r="DD284" s="21" t="e">
        <f t="shared" si="43"/>
        <v>#VALUE!</v>
      </c>
    </row>
    <row r="285" spans="48:108">
      <c r="AV285" s="23" t="s">
        <v>843</v>
      </c>
      <c r="AW285" s="18" t="s">
        <v>844</v>
      </c>
      <c r="BN285" s="18" t="s">
        <v>460</v>
      </c>
      <c r="BO285" s="26" t="s">
        <v>123</v>
      </c>
      <c r="BP285" s="17" t="str">
        <f t="shared" si="37"/>
        <v>香取市2</v>
      </c>
      <c r="BQ285" s="18" t="s">
        <v>124</v>
      </c>
      <c r="BZ285" s="18" t="s">
        <v>781</v>
      </c>
      <c r="CA285" s="18" t="s">
        <v>137</v>
      </c>
      <c r="CB285" s="18" t="s">
        <v>138</v>
      </c>
      <c r="CC285" s="18" t="str">
        <f t="shared" si="38"/>
        <v>S,C,X縦桁St</v>
      </c>
      <c r="CD285" s="18">
        <v>13</v>
      </c>
      <c r="CE285" s="18" t="e">
        <f>IF(COUNTIFS([2]その１１!$CV$10:CV5280,リスト!CC285),"該当","")</f>
        <v>#VALUE!</v>
      </c>
      <c r="CF285" s="18" t="e">
        <f>IF($CE285="","",COUNTIF($CC$5:CC285,CC285))</f>
        <v>#VALUE!</v>
      </c>
      <c r="CG285" s="18" t="e">
        <f t="shared" si="39"/>
        <v>#VALUE!</v>
      </c>
      <c r="CH285" s="18" t="s">
        <v>97</v>
      </c>
      <c r="CI285" s="18" t="s">
        <v>187</v>
      </c>
      <c r="CJ285" s="18" t="s">
        <v>188</v>
      </c>
      <c r="CK285" s="18" t="str">
        <f t="shared" si="40"/>
        <v>C塔部Td</v>
      </c>
      <c r="CL285" s="18">
        <v>13</v>
      </c>
      <c r="CM285" s="18" t="e">
        <f>IF(COUNTIFS([2]その１２!$CU$10:CU5436,リスト!CK285),"該当","")</f>
        <v>#VALUE!</v>
      </c>
      <c r="CN285" s="18" t="e">
        <f>IF($CM285="","",COUNTIF($CK$5:CK285,CK285))</f>
        <v>#VALUE!</v>
      </c>
      <c r="CO285" s="18" t="e">
        <f t="shared" si="41"/>
        <v>#VALUE!</v>
      </c>
      <c r="DC285" s="21" t="e">
        <f t="shared" si="42"/>
        <v>#VALUE!</v>
      </c>
      <c r="DD285" s="21" t="e">
        <f t="shared" si="43"/>
        <v>#VALUE!</v>
      </c>
    </row>
    <row r="286" spans="48:108">
      <c r="AV286" s="23" t="s">
        <v>1057</v>
      </c>
      <c r="AW286" s="18" t="s">
        <v>1058</v>
      </c>
      <c r="BN286" s="18" t="s">
        <v>460</v>
      </c>
      <c r="BO286" s="26" t="s">
        <v>298</v>
      </c>
      <c r="BP286" s="17" t="str">
        <f t="shared" si="37"/>
        <v>香取市11</v>
      </c>
      <c r="BQ286" s="18" t="s">
        <v>299</v>
      </c>
      <c r="BZ286" s="18" t="s">
        <v>781</v>
      </c>
      <c r="CA286" s="18" t="s">
        <v>137</v>
      </c>
      <c r="CB286" s="18" t="s">
        <v>138</v>
      </c>
      <c r="CC286" s="18" t="str">
        <f t="shared" si="38"/>
        <v>S,C,X縦桁St</v>
      </c>
      <c r="CD286" s="18">
        <v>17</v>
      </c>
      <c r="CE286" s="18" t="e">
        <f>IF(COUNTIFS([2]その１１!$CV$10:CV5281,リスト!CC286),"該当","")</f>
        <v>#VALUE!</v>
      </c>
      <c r="CF286" s="18" t="e">
        <f>IF($CE286="","",COUNTIF($CC$5:CC286,CC286))</f>
        <v>#VALUE!</v>
      </c>
      <c r="CG286" s="18" t="e">
        <f t="shared" si="39"/>
        <v>#VALUE!</v>
      </c>
      <c r="CH286" s="18" t="s">
        <v>97</v>
      </c>
      <c r="CI286" s="18" t="s">
        <v>187</v>
      </c>
      <c r="CJ286" s="18" t="s">
        <v>188</v>
      </c>
      <c r="CK286" s="18" t="str">
        <f t="shared" si="40"/>
        <v>C塔部Td</v>
      </c>
      <c r="CL286" s="18">
        <v>17</v>
      </c>
      <c r="CM286" s="18" t="e">
        <f>IF(COUNTIFS([2]その１２!$CU$10:CU5437,リスト!CK286),"該当","")</f>
        <v>#VALUE!</v>
      </c>
      <c r="CN286" s="18" t="e">
        <f>IF($CM286="","",COUNTIF($CK$5:CK286,CK286))</f>
        <v>#VALUE!</v>
      </c>
      <c r="CO286" s="18" t="e">
        <f t="shared" si="41"/>
        <v>#VALUE!</v>
      </c>
      <c r="DC286" s="21" t="e">
        <f t="shared" si="42"/>
        <v>#VALUE!</v>
      </c>
      <c r="DD286" s="21" t="e">
        <f t="shared" si="43"/>
        <v>#VALUE!</v>
      </c>
    </row>
    <row r="287" spans="48:108">
      <c r="AV287" s="23" t="s">
        <v>1301</v>
      </c>
      <c r="AW287" s="18" t="s">
        <v>1302</v>
      </c>
      <c r="BN287" s="18" t="s">
        <v>460</v>
      </c>
      <c r="BO287" s="26" t="s">
        <v>95</v>
      </c>
      <c r="BP287" s="17" t="str">
        <f t="shared" si="37"/>
        <v>香取市16</v>
      </c>
      <c r="BQ287" s="18" t="s">
        <v>360</v>
      </c>
      <c r="BZ287" s="18" t="s">
        <v>781</v>
      </c>
      <c r="CA287" s="18" t="s">
        <v>137</v>
      </c>
      <c r="CB287" s="18" t="s">
        <v>138</v>
      </c>
      <c r="CC287" s="18" t="str">
        <f t="shared" si="38"/>
        <v>S,C,X縦桁St</v>
      </c>
      <c r="CD287" s="18">
        <v>18</v>
      </c>
      <c r="CE287" s="18" t="e">
        <f>IF(COUNTIFS([2]その１１!$CV$10:CV5282,リスト!CC287),"該当","")</f>
        <v>#VALUE!</v>
      </c>
      <c r="CF287" s="18" t="e">
        <f>IF($CE287="","",COUNTIF($CC$5:CC287,CC287))</f>
        <v>#VALUE!</v>
      </c>
      <c r="CG287" s="18" t="e">
        <f t="shared" si="39"/>
        <v>#VALUE!</v>
      </c>
      <c r="CH287" s="18" t="s">
        <v>97</v>
      </c>
      <c r="CI287" s="18" t="s">
        <v>187</v>
      </c>
      <c r="CJ287" s="18" t="s">
        <v>188</v>
      </c>
      <c r="CK287" s="18" t="str">
        <f t="shared" si="40"/>
        <v>C塔部Td</v>
      </c>
      <c r="CL287" s="18">
        <v>18</v>
      </c>
      <c r="CM287" s="18" t="e">
        <f>IF(COUNTIFS([2]その１２!$CU$10:CU5438,リスト!CK287),"該当","")</f>
        <v>#VALUE!</v>
      </c>
      <c r="CN287" s="18" t="e">
        <f>IF($CM287="","",COUNTIF($CK$5:CK287,CK287))</f>
        <v>#VALUE!</v>
      </c>
      <c r="CO287" s="18" t="e">
        <f t="shared" si="41"/>
        <v>#VALUE!</v>
      </c>
      <c r="DC287" s="21" t="e">
        <f t="shared" si="42"/>
        <v>#VALUE!</v>
      </c>
      <c r="DD287" s="21" t="e">
        <f t="shared" si="43"/>
        <v>#VALUE!</v>
      </c>
    </row>
    <row r="288" spans="48:108">
      <c r="AV288" s="23" t="s">
        <v>1123</v>
      </c>
      <c r="AW288" s="18" t="s">
        <v>1124</v>
      </c>
      <c r="BN288" s="18" t="s">
        <v>460</v>
      </c>
      <c r="BO288" s="26" t="s">
        <v>492</v>
      </c>
      <c r="BP288" s="17" t="str">
        <f t="shared" si="37"/>
        <v>香取市28</v>
      </c>
      <c r="BQ288" s="18" t="s">
        <v>493</v>
      </c>
      <c r="BZ288" s="18" t="s">
        <v>781</v>
      </c>
      <c r="CA288" s="18" t="s">
        <v>137</v>
      </c>
      <c r="CB288" s="18" t="s">
        <v>138</v>
      </c>
      <c r="CC288" s="18" t="str">
        <f t="shared" si="38"/>
        <v>S,C,X縦桁St</v>
      </c>
      <c r="CD288" s="18">
        <v>19</v>
      </c>
      <c r="CE288" s="18" t="e">
        <f>IF(COUNTIFS([2]その１１!$CV$10:CV5283,リスト!CC288),"該当","")</f>
        <v>#VALUE!</v>
      </c>
      <c r="CF288" s="18" t="e">
        <f>IF($CE288="","",COUNTIF($CC$5:CC288,CC288))</f>
        <v>#VALUE!</v>
      </c>
      <c r="CG288" s="18" t="e">
        <f t="shared" si="39"/>
        <v>#VALUE!</v>
      </c>
      <c r="CH288" s="18" t="s">
        <v>97</v>
      </c>
      <c r="CI288" s="18" t="s">
        <v>187</v>
      </c>
      <c r="CJ288" s="18" t="s">
        <v>188</v>
      </c>
      <c r="CK288" s="18" t="str">
        <f t="shared" si="40"/>
        <v>C塔部Td</v>
      </c>
      <c r="CL288" s="18">
        <v>19</v>
      </c>
      <c r="CM288" s="18" t="e">
        <f>IF(COUNTIFS([2]その１２!$CU$10:CU5439,リスト!CK288),"該当","")</f>
        <v>#VALUE!</v>
      </c>
      <c r="CN288" s="18" t="e">
        <f>IF($CM288="","",COUNTIF($CK$5:CK288,CK288))</f>
        <v>#VALUE!</v>
      </c>
      <c r="CO288" s="18" t="e">
        <f t="shared" si="41"/>
        <v>#VALUE!</v>
      </c>
      <c r="DC288" s="21" t="e">
        <f t="shared" si="42"/>
        <v>#VALUE!</v>
      </c>
      <c r="DD288" s="21" t="e">
        <f t="shared" si="43"/>
        <v>#VALUE!</v>
      </c>
    </row>
    <row r="289" spans="48:108">
      <c r="AV289" s="23" t="s">
        <v>1328</v>
      </c>
      <c r="AW289" s="18" t="s">
        <v>1329</v>
      </c>
      <c r="BN289" s="18" t="s">
        <v>460</v>
      </c>
      <c r="BO289" s="26" t="s">
        <v>570</v>
      </c>
      <c r="BP289" s="17" t="str">
        <f t="shared" si="37"/>
        <v>香取市36</v>
      </c>
      <c r="BQ289" s="18" t="s">
        <v>571</v>
      </c>
      <c r="BZ289" s="18" t="s">
        <v>781</v>
      </c>
      <c r="CA289" s="18" t="s">
        <v>137</v>
      </c>
      <c r="CB289" s="18" t="s">
        <v>138</v>
      </c>
      <c r="CC289" s="18" t="str">
        <f t="shared" si="38"/>
        <v>S,C,X縦桁St</v>
      </c>
      <c r="CD289" s="18">
        <v>20</v>
      </c>
      <c r="CE289" s="18" t="e">
        <f>IF(COUNTIFS([2]その１１!$CV$10:CV5284,リスト!CC289),"該当","")</f>
        <v>#VALUE!</v>
      </c>
      <c r="CF289" s="18" t="e">
        <f>IF($CE289="","",COUNTIF($CC$5:CC289,CC289))</f>
        <v>#VALUE!</v>
      </c>
      <c r="CG289" s="18" t="e">
        <f t="shared" si="39"/>
        <v>#VALUE!</v>
      </c>
      <c r="CH289" s="18" t="s">
        <v>97</v>
      </c>
      <c r="CI289" s="18" t="s">
        <v>187</v>
      </c>
      <c r="CJ289" s="18" t="s">
        <v>188</v>
      </c>
      <c r="CK289" s="18" t="str">
        <f t="shared" si="40"/>
        <v>C塔部Td</v>
      </c>
      <c r="CL289" s="18">
        <v>20</v>
      </c>
      <c r="CM289" s="18" t="e">
        <f>IF(COUNTIFS([2]その１２!$CU$10:CU5440,リスト!CK289),"該当","")</f>
        <v>#VALUE!</v>
      </c>
      <c r="CN289" s="18" t="e">
        <f>IF($CM289="","",COUNTIF($CK$5:CK289,CK289))</f>
        <v>#VALUE!</v>
      </c>
      <c r="CO289" s="18" t="e">
        <f t="shared" si="41"/>
        <v>#VALUE!</v>
      </c>
      <c r="DC289" s="21" t="e">
        <f t="shared" si="42"/>
        <v>#VALUE!</v>
      </c>
      <c r="DD289" s="21" t="e">
        <f t="shared" si="43"/>
        <v>#VALUE!</v>
      </c>
    </row>
    <row r="290" spans="48:108">
      <c r="AV290" s="23" t="s">
        <v>1330</v>
      </c>
      <c r="AW290" s="18" t="s">
        <v>1331</v>
      </c>
      <c r="BN290" s="18" t="s">
        <v>460</v>
      </c>
      <c r="BO290" s="26" t="s">
        <v>623</v>
      </c>
      <c r="BP290" s="17" t="str">
        <f t="shared" si="37"/>
        <v>香取市44</v>
      </c>
      <c r="BQ290" s="18" t="s">
        <v>624</v>
      </c>
      <c r="BZ290" s="18" t="s">
        <v>781</v>
      </c>
      <c r="CA290" s="18" t="s">
        <v>137</v>
      </c>
      <c r="CB290" s="18" t="s">
        <v>138</v>
      </c>
      <c r="CC290" s="18" t="str">
        <f t="shared" si="38"/>
        <v>S,C,X縦桁St</v>
      </c>
      <c r="CD290" s="18">
        <v>21</v>
      </c>
      <c r="CE290" s="18" t="e">
        <f>IF(COUNTIFS([2]その１１!$CV$10:CV5285,リスト!CC290),"該当","")</f>
        <v>#VALUE!</v>
      </c>
      <c r="CF290" s="18" t="e">
        <f>IF($CE290="","",COUNTIF($CC$5:CC290,CC290))</f>
        <v>#VALUE!</v>
      </c>
      <c r="CG290" s="18" t="e">
        <f t="shared" si="39"/>
        <v>#VALUE!</v>
      </c>
      <c r="CH290" s="18" t="s">
        <v>97</v>
      </c>
      <c r="CI290" s="18" t="s">
        <v>187</v>
      </c>
      <c r="CJ290" s="18" t="s">
        <v>188</v>
      </c>
      <c r="CK290" s="18" t="str">
        <f t="shared" si="40"/>
        <v>C塔部Td</v>
      </c>
      <c r="CL290" s="18">
        <v>21</v>
      </c>
      <c r="CM290" s="18" t="e">
        <f>IF(COUNTIFS([2]その１２!$CU$10:CU5441,リスト!CK290),"該当","")</f>
        <v>#VALUE!</v>
      </c>
      <c r="CN290" s="18" t="e">
        <f>IF($CM290="","",COUNTIF($CK$5:CK290,CK290))</f>
        <v>#VALUE!</v>
      </c>
      <c r="CO290" s="18" t="e">
        <f t="shared" si="41"/>
        <v>#VALUE!</v>
      </c>
      <c r="DC290" s="21" t="e">
        <f t="shared" si="42"/>
        <v>#VALUE!</v>
      </c>
      <c r="DD290" s="21" t="e">
        <f t="shared" si="43"/>
        <v>#VALUE!</v>
      </c>
    </row>
    <row r="291" spans="48:108">
      <c r="AV291" s="23" t="s">
        <v>668</v>
      </c>
      <c r="AW291" s="18" t="s">
        <v>910</v>
      </c>
      <c r="BN291" s="18" t="s">
        <v>460</v>
      </c>
      <c r="BO291" s="26" t="s">
        <v>679</v>
      </c>
      <c r="BP291" s="17" t="str">
        <f t="shared" si="37"/>
        <v>香取市55</v>
      </c>
      <c r="BQ291" s="18" t="s">
        <v>680</v>
      </c>
      <c r="BZ291" s="18" t="s">
        <v>781</v>
      </c>
      <c r="CA291" s="18" t="s">
        <v>137</v>
      </c>
      <c r="CB291" s="18" t="s">
        <v>138</v>
      </c>
      <c r="CC291" s="18" t="str">
        <f t="shared" si="38"/>
        <v>S,C,X縦桁St</v>
      </c>
      <c r="CD291" s="18">
        <v>22</v>
      </c>
      <c r="CE291" s="18" t="e">
        <f>IF(COUNTIFS([2]その１１!$CV$10:CV5286,リスト!CC291),"該当","")</f>
        <v>#VALUE!</v>
      </c>
      <c r="CF291" s="18" t="e">
        <f>IF($CE291="","",COUNTIF($CC$5:CC291,CC291))</f>
        <v>#VALUE!</v>
      </c>
      <c r="CG291" s="18" t="e">
        <f t="shared" si="39"/>
        <v>#VALUE!</v>
      </c>
      <c r="CH291" s="18" t="s">
        <v>97</v>
      </c>
      <c r="CI291" s="18" t="s">
        <v>187</v>
      </c>
      <c r="CJ291" s="18" t="s">
        <v>188</v>
      </c>
      <c r="CK291" s="18" t="str">
        <f t="shared" si="40"/>
        <v>C塔部Td</v>
      </c>
      <c r="CL291" s="18">
        <v>22</v>
      </c>
      <c r="CM291" s="18" t="e">
        <f>IF(COUNTIFS([2]その１２!$CU$10:CU5442,リスト!CK291),"該当","")</f>
        <v>#VALUE!</v>
      </c>
      <c r="CN291" s="18" t="e">
        <f>IF($CM291="","",COUNTIF($CK$5:CK291,CK291))</f>
        <v>#VALUE!</v>
      </c>
      <c r="CO291" s="18" t="e">
        <f t="shared" si="41"/>
        <v>#VALUE!</v>
      </c>
      <c r="DC291" s="21" t="e">
        <f t="shared" si="42"/>
        <v>#VALUE!</v>
      </c>
      <c r="DD291" s="21" t="e">
        <f t="shared" si="43"/>
        <v>#VALUE!</v>
      </c>
    </row>
    <row r="292" spans="48:108">
      <c r="AV292" s="23" t="s">
        <v>614</v>
      </c>
      <c r="AW292" s="18" t="s">
        <v>615</v>
      </c>
      <c r="BN292" s="18" t="s">
        <v>460</v>
      </c>
      <c r="BO292" s="26" t="s">
        <v>681</v>
      </c>
      <c r="BP292" s="17" t="str">
        <f t="shared" si="37"/>
        <v>香取市56</v>
      </c>
      <c r="BQ292" s="18" t="s">
        <v>682</v>
      </c>
      <c r="BZ292" s="18" t="s">
        <v>781</v>
      </c>
      <c r="CA292" s="18" t="s">
        <v>137</v>
      </c>
      <c r="CB292" s="18" t="s">
        <v>138</v>
      </c>
      <c r="CC292" s="18" t="str">
        <f t="shared" si="38"/>
        <v>S,C,X縦桁St</v>
      </c>
      <c r="CD292" s="18">
        <v>23</v>
      </c>
      <c r="CE292" s="18" t="e">
        <f>IF(COUNTIFS([2]その１１!$CV$10:CV5287,リスト!CC292),"該当","")</f>
        <v>#VALUE!</v>
      </c>
      <c r="CF292" s="18" t="e">
        <f>IF($CE292="","",COUNTIF($CC$5:CC292,CC292))</f>
        <v>#VALUE!</v>
      </c>
      <c r="CG292" s="18" t="e">
        <f t="shared" si="39"/>
        <v>#VALUE!</v>
      </c>
      <c r="CH292" s="18" t="s">
        <v>97</v>
      </c>
      <c r="CI292" s="18" t="s">
        <v>187</v>
      </c>
      <c r="CJ292" s="18" t="s">
        <v>188</v>
      </c>
      <c r="CK292" s="18" t="str">
        <f t="shared" si="40"/>
        <v>C塔部Td</v>
      </c>
      <c r="CL292" s="18">
        <v>23</v>
      </c>
      <c r="CM292" s="18" t="e">
        <f>IF(COUNTIFS([2]その１２!$CU$10:CU5443,リスト!CK292),"該当","")</f>
        <v>#VALUE!</v>
      </c>
      <c r="CN292" s="18" t="e">
        <f>IF($CM292="","",COUNTIF($CK$5:CK292,CK292))</f>
        <v>#VALUE!</v>
      </c>
      <c r="CO292" s="18" t="e">
        <f t="shared" si="41"/>
        <v>#VALUE!</v>
      </c>
      <c r="DC292" s="21" t="e">
        <f t="shared" si="42"/>
        <v>#VALUE!</v>
      </c>
      <c r="DD292" s="21" t="e">
        <f t="shared" si="43"/>
        <v>#VALUE!</v>
      </c>
    </row>
    <row r="293" spans="48:108">
      <c r="AV293" s="23" t="s">
        <v>768</v>
      </c>
      <c r="AW293" s="18" t="s">
        <v>1332</v>
      </c>
      <c r="BN293" s="18" t="s">
        <v>460</v>
      </c>
      <c r="BO293" s="26" t="s">
        <v>738</v>
      </c>
      <c r="BP293" s="17" t="str">
        <f t="shared" si="37"/>
        <v>香取市70</v>
      </c>
      <c r="BQ293" s="18" t="s">
        <v>739</v>
      </c>
      <c r="BZ293" s="18" t="s">
        <v>76</v>
      </c>
      <c r="CA293" s="18" t="s">
        <v>104</v>
      </c>
      <c r="CB293" s="18" t="s">
        <v>158</v>
      </c>
      <c r="CC293" s="18" t="str">
        <f t="shared" si="38"/>
        <v>S床版Ds</v>
      </c>
      <c r="CD293" s="18">
        <v>1</v>
      </c>
      <c r="CE293" s="18" t="e">
        <f>IF(COUNTIFS([2]その１１!$CV$10:CV5288,リスト!CC293),"該当","")</f>
        <v>#VALUE!</v>
      </c>
      <c r="CF293" s="18" t="e">
        <f>IF($CE293="","",COUNTIF($CC$5:CC293,CC293))</f>
        <v>#VALUE!</v>
      </c>
      <c r="CG293" s="18" t="e">
        <f t="shared" si="39"/>
        <v>#VALUE!</v>
      </c>
      <c r="CH293" s="18" t="s">
        <v>227</v>
      </c>
      <c r="CI293" s="18" t="s">
        <v>187</v>
      </c>
      <c r="CJ293" s="18" t="s">
        <v>188</v>
      </c>
      <c r="CK293" s="18" t="str">
        <f t="shared" si="40"/>
        <v>S,C塔部Td</v>
      </c>
      <c r="CL293" s="18">
        <v>1</v>
      </c>
      <c r="CM293" s="18" t="e">
        <f>IF(COUNTIFS([2]その１２!$CU$10:CU5444,リスト!CK293),"該当","")</f>
        <v>#VALUE!</v>
      </c>
      <c r="CN293" s="18" t="e">
        <f>IF($CM293="","",COUNTIF($CK$5:CK293,CK293))</f>
        <v>#VALUE!</v>
      </c>
      <c r="CO293" s="18" t="e">
        <f t="shared" si="41"/>
        <v>#VALUE!</v>
      </c>
      <c r="DC293" s="21" t="e">
        <f t="shared" si="42"/>
        <v>#VALUE!</v>
      </c>
      <c r="DD293" s="21" t="e">
        <f t="shared" si="43"/>
        <v>#VALUE!</v>
      </c>
    </row>
    <row r="294" spans="48:108">
      <c r="AV294" s="23" t="s">
        <v>1333</v>
      </c>
      <c r="AW294" s="18" t="s">
        <v>1334</v>
      </c>
      <c r="BN294" s="18" t="s">
        <v>460</v>
      </c>
      <c r="BO294" s="26" t="s">
        <v>846</v>
      </c>
      <c r="BP294" s="17" t="str">
        <f t="shared" si="37"/>
        <v>香取市101</v>
      </c>
      <c r="BQ294" s="18" t="s">
        <v>847</v>
      </c>
      <c r="BZ294" s="18" t="s">
        <v>76</v>
      </c>
      <c r="CA294" s="18" t="s">
        <v>104</v>
      </c>
      <c r="CB294" s="18" t="s">
        <v>158</v>
      </c>
      <c r="CC294" s="18" t="str">
        <f t="shared" si="38"/>
        <v>S床版Ds</v>
      </c>
      <c r="CD294" s="18">
        <v>2</v>
      </c>
      <c r="CE294" s="18" t="e">
        <f>IF(COUNTIFS([2]その１１!$CV$10:CV5289,リスト!CC294),"該当","")</f>
        <v>#VALUE!</v>
      </c>
      <c r="CF294" s="18" t="e">
        <f>IF($CE294="","",COUNTIF($CC$5:CC294,CC294))</f>
        <v>#VALUE!</v>
      </c>
      <c r="CG294" s="18" t="e">
        <f t="shared" si="39"/>
        <v>#VALUE!</v>
      </c>
      <c r="CH294" s="18" t="s">
        <v>227</v>
      </c>
      <c r="CI294" s="18" t="s">
        <v>187</v>
      </c>
      <c r="CJ294" s="18" t="s">
        <v>188</v>
      </c>
      <c r="CK294" s="18" t="str">
        <f t="shared" si="40"/>
        <v>S,C塔部Td</v>
      </c>
      <c r="CL294" s="18">
        <v>2</v>
      </c>
      <c r="CM294" s="18" t="e">
        <f>IF(COUNTIFS([2]その１２!$CU$10:CU5445,リスト!CK294),"該当","")</f>
        <v>#VALUE!</v>
      </c>
      <c r="CN294" s="18" t="e">
        <f>IF($CM294="","",COUNTIF($CK$5:CK294,CK294))</f>
        <v>#VALUE!</v>
      </c>
      <c r="CO294" s="18" t="e">
        <f t="shared" si="41"/>
        <v>#VALUE!</v>
      </c>
      <c r="DC294" s="21" t="e">
        <f t="shared" si="42"/>
        <v>#VALUE!</v>
      </c>
      <c r="DD294" s="21" t="e">
        <f t="shared" si="43"/>
        <v>#VALUE!</v>
      </c>
    </row>
    <row r="295" spans="48:108">
      <c r="AV295" s="23" t="s">
        <v>469</v>
      </c>
      <c r="AW295" s="18" t="s">
        <v>1335</v>
      </c>
      <c r="BN295" s="18" t="s">
        <v>460</v>
      </c>
      <c r="BO295" s="26" t="s">
        <v>876</v>
      </c>
      <c r="BP295" s="17" t="str">
        <f t="shared" si="37"/>
        <v>香取市113</v>
      </c>
      <c r="BQ295" s="18" t="s">
        <v>877</v>
      </c>
      <c r="BZ295" s="18" t="s">
        <v>76</v>
      </c>
      <c r="CA295" s="18" t="s">
        <v>104</v>
      </c>
      <c r="CB295" s="18" t="s">
        <v>158</v>
      </c>
      <c r="CC295" s="18" t="str">
        <f t="shared" si="38"/>
        <v>S床版Ds</v>
      </c>
      <c r="CD295" s="18">
        <v>3</v>
      </c>
      <c r="CE295" s="18" t="e">
        <f>IF(COUNTIFS([2]その１１!$CV$10:CV5290,リスト!CC295),"該当","")</f>
        <v>#VALUE!</v>
      </c>
      <c r="CF295" s="18" t="e">
        <f>IF($CE295="","",COUNTIF($CC$5:CC295,CC295))</f>
        <v>#VALUE!</v>
      </c>
      <c r="CG295" s="18" t="e">
        <f t="shared" si="39"/>
        <v>#VALUE!</v>
      </c>
      <c r="CH295" s="18" t="s">
        <v>227</v>
      </c>
      <c r="CI295" s="18" t="s">
        <v>187</v>
      </c>
      <c r="CJ295" s="18" t="s">
        <v>188</v>
      </c>
      <c r="CK295" s="18" t="str">
        <f t="shared" si="40"/>
        <v>S,C塔部Td</v>
      </c>
      <c r="CL295" s="18">
        <v>3</v>
      </c>
      <c r="CM295" s="18" t="e">
        <f>IF(COUNTIFS([2]その１２!$CU$10:CU5446,リスト!CK295),"該当","")</f>
        <v>#VALUE!</v>
      </c>
      <c r="CN295" s="18" t="e">
        <f>IF($CM295="","",COUNTIF($CK$5:CK295,CK295))</f>
        <v>#VALUE!</v>
      </c>
      <c r="CO295" s="18" t="e">
        <f t="shared" si="41"/>
        <v>#VALUE!</v>
      </c>
      <c r="DC295" s="21" t="e">
        <f t="shared" si="42"/>
        <v>#VALUE!</v>
      </c>
      <c r="DD295" s="21" t="e">
        <f t="shared" si="43"/>
        <v>#VALUE!</v>
      </c>
    </row>
    <row r="296" spans="48:108">
      <c r="AV296" s="23" t="s">
        <v>1336</v>
      </c>
      <c r="AW296" s="18" t="s">
        <v>1337</v>
      </c>
      <c r="BN296" s="18" t="s">
        <v>460</v>
      </c>
      <c r="BO296" s="26" t="s">
        <v>878</v>
      </c>
      <c r="BP296" s="17" t="str">
        <f t="shared" si="37"/>
        <v>香取市114</v>
      </c>
      <c r="BQ296" s="18" t="s">
        <v>879</v>
      </c>
      <c r="BZ296" s="18" t="s">
        <v>76</v>
      </c>
      <c r="CA296" s="18" t="s">
        <v>104</v>
      </c>
      <c r="CB296" s="18" t="s">
        <v>158</v>
      </c>
      <c r="CC296" s="18" t="str">
        <f t="shared" si="38"/>
        <v>S床版Ds</v>
      </c>
      <c r="CD296" s="18">
        <v>4</v>
      </c>
      <c r="CE296" s="18" t="e">
        <f>IF(COUNTIFS([2]その１１!$CV$10:CV5291,リスト!CC296),"該当","")</f>
        <v>#VALUE!</v>
      </c>
      <c r="CF296" s="18" t="e">
        <f>IF($CE296="","",COUNTIF($CC$5:CC296,CC296))</f>
        <v>#VALUE!</v>
      </c>
      <c r="CG296" s="18" t="e">
        <f t="shared" si="39"/>
        <v>#VALUE!</v>
      </c>
      <c r="CH296" s="18" t="s">
        <v>227</v>
      </c>
      <c r="CI296" s="18" t="s">
        <v>187</v>
      </c>
      <c r="CJ296" s="18" t="s">
        <v>188</v>
      </c>
      <c r="CK296" s="18" t="str">
        <f t="shared" si="40"/>
        <v>S,C塔部Td</v>
      </c>
      <c r="CL296" s="18">
        <v>4</v>
      </c>
      <c r="CM296" s="18" t="e">
        <f>IF(COUNTIFS([2]その１２!$CU$10:CU5447,リスト!CK296),"該当","")</f>
        <v>#VALUE!</v>
      </c>
      <c r="CN296" s="18" t="e">
        <f>IF($CM296="","",COUNTIF($CK$5:CK296,CK296))</f>
        <v>#VALUE!</v>
      </c>
      <c r="CO296" s="18" t="e">
        <f t="shared" si="41"/>
        <v>#VALUE!</v>
      </c>
      <c r="DC296" s="21" t="e">
        <f t="shared" si="42"/>
        <v>#VALUE!</v>
      </c>
      <c r="DD296" s="21" t="e">
        <f t="shared" si="43"/>
        <v>#VALUE!</v>
      </c>
    </row>
    <row r="297" spans="48:108">
      <c r="AV297" s="23" t="s">
        <v>1338</v>
      </c>
      <c r="AW297" s="18" t="s">
        <v>1339</v>
      </c>
      <c r="BN297" s="18" t="s">
        <v>460</v>
      </c>
      <c r="BO297" s="26" t="s">
        <v>894</v>
      </c>
      <c r="BP297" s="17" t="str">
        <f t="shared" si="37"/>
        <v>香取市120</v>
      </c>
      <c r="BQ297" s="18" t="s">
        <v>895</v>
      </c>
      <c r="BZ297" s="18" t="s">
        <v>76</v>
      </c>
      <c r="CA297" s="18" t="s">
        <v>104</v>
      </c>
      <c r="CB297" s="18" t="s">
        <v>158</v>
      </c>
      <c r="CC297" s="18" t="str">
        <f t="shared" si="38"/>
        <v>S床版Ds</v>
      </c>
      <c r="CD297" s="18">
        <v>5</v>
      </c>
      <c r="CE297" s="18" t="e">
        <f>IF(COUNTIFS([2]その１１!$CV$10:CV5292,リスト!CC297),"該当","")</f>
        <v>#VALUE!</v>
      </c>
      <c r="CF297" s="18" t="e">
        <f>IF($CE297="","",COUNTIF($CC$5:CC297,CC297))</f>
        <v>#VALUE!</v>
      </c>
      <c r="CG297" s="18" t="e">
        <f t="shared" si="39"/>
        <v>#VALUE!</v>
      </c>
      <c r="CH297" s="18" t="s">
        <v>227</v>
      </c>
      <c r="CI297" s="18" t="s">
        <v>187</v>
      </c>
      <c r="CJ297" s="18" t="s">
        <v>188</v>
      </c>
      <c r="CK297" s="18" t="str">
        <f t="shared" si="40"/>
        <v>S,C塔部Td</v>
      </c>
      <c r="CL297" s="18">
        <v>5</v>
      </c>
      <c r="CM297" s="18" t="e">
        <f>IF(COUNTIFS([2]その１２!$CU$10:CU5448,リスト!CK297),"該当","")</f>
        <v>#VALUE!</v>
      </c>
      <c r="CN297" s="18" t="e">
        <f>IF($CM297="","",COUNTIF($CK$5:CK297,CK297))</f>
        <v>#VALUE!</v>
      </c>
      <c r="CO297" s="18" t="e">
        <f t="shared" si="41"/>
        <v>#VALUE!</v>
      </c>
      <c r="DC297" s="21" t="e">
        <f t="shared" si="42"/>
        <v>#VALUE!</v>
      </c>
      <c r="DD297" s="21" t="e">
        <f t="shared" si="43"/>
        <v>#VALUE!</v>
      </c>
    </row>
    <row r="298" spans="48:108">
      <c r="AV298" s="23" t="s">
        <v>1206</v>
      </c>
      <c r="AW298" s="18" t="s">
        <v>1207</v>
      </c>
      <c r="BN298" s="18" t="s">
        <v>460</v>
      </c>
      <c r="BO298" s="26" t="s">
        <v>912</v>
      </c>
      <c r="BP298" s="17" t="str">
        <f t="shared" si="37"/>
        <v>香取市125</v>
      </c>
      <c r="BQ298" s="18" t="s">
        <v>913</v>
      </c>
      <c r="BZ298" s="18" t="s">
        <v>76</v>
      </c>
      <c r="CA298" s="18" t="s">
        <v>104</v>
      </c>
      <c r="CB298" s="18" t="s">
        <v>158</v>
      </c>
      <c r="CC298" s="18" t="str">
        <f t="shared" si="38"/>
        <v>S床版Ds</v>
      </c>
      <c r="CD298" s="18">
        <v>10</v>
      </c>
      <c r="CE298" s="18" t="e">
        <f>IF(COUNTIFS([2]その１１!$CV$10:CV5293,リスト!CC298),"該当","")</f>
        <v>#VALUE!</v>
      </c>
      <c r="CF298" s="18" t="e">
        <f>IF($CE298="","",COUNTIF($CC$5:CC298,CC298))</f>
        <v>#VALUE!</v>
      </c>
      <c r="CG298" s="18" t="e">
        <f t="shared" si="39"/>
        <v>#VALUE!</v>
      </c>
      <c r="CH298" s="18" t="s">
        <v>227</v>
      </c>
      <c r="CI298" s="18" t="s">
        <v>187</v>
      </c>
      <c r="CJ298" s="18" t="s">
        <v>188</v>
      </c>
      <c r="CK298" s="18" t="str">
        <f t="shared" si="40"/>
        <v>S,C塔部Td</v>
      </c>
      <c r="CL298" s="18">
        <v>6</v>
      </c>
      <c r="CM298" s="18" t="e">
        <f>IF(COUNTIFS([2]その１２!$CU$10:CU5449,リスト!CK298),"該当","")</f>
        <v>#VALUE!</v>
      </c>
      <c r="CN298" s="18" t="e">
        <f>IF($CM298="","",COUNTIF($CK$5:CK298,CK298))</f>
        <v>#VALUE!</v>
      </c>
      <c r="CO298" s="18" t="e">
        <f t="shared" si="41"/>
        <v>#VALUE!</v>
      </c>
      <c r="DC298" s="21" t="e">
        <f t="shared" si="42"/>
        <v>#VALUE!</v>
      </c>
      <c r="DD298" s="21" t="e">
        <f t="shared" si="43"/>
        <v>#VALUE!</v>
      </c>
    </row>
    <row r="299" spans="48:108">
      <c r="AV299" s="23" t="s">
        <v>1340</v>
      </c>
      <c r="AW299" s="18" t="s">
        <v>1341</v>
      </c>
      <c r="BN299" s="18" t="s">
        <v>460</v>
      </c>
      <c r="BO299" s="26" t="s">
        <v>993</v>
      </c>
      <c r="BP299" s="17" t="str">
        <f t="shared" si="37"/>
        <v>香取市149</v>
      </c>
      <c r="BQ299" s="18" t="s">
        <v>994</v>
      </c>
      <c r="BZ299" s="18" t="s">
        <v>76</v>
      </c>
      <c r="CA299" s="18" t="s">
        <v>104</v>
      </c>
      <c r="CB299" s="18" t="s">
        <v>158</v>
      </c>
      <c r="CC299" s="18" t="str">
        <f t="shared" si="38"/>
        <v>S床版Ds</v>
      </c>
      <c r="CD299" s="18">
        <v>13</v>
      </c>
      <c r="CE299" s="18" t="e">
        <f>IF(COUNTIFS([2]その１１!$CV$10:CV5294,リスト!CC299),"該当","")</f>
        <v>#VALUE!</v>
      </c>
      <c r="CF299" s="18" t="e">
        <f>IF($CE299="","",COUNTIF($CC$5:CC299,CC299))</f>
        <v>#VALUE!</v>
      </c>
      <c r="CG299" s="18" t="e">
        <f t="shared" si="39"/>
        <v>#VALUE!</v>
      </c>
      <c r="CH299" s="18" t="s">
        <v>227</v>
      </c>
      <c r="CI299" s="18" t="s">
        <v>187</v>
      </c>
      <c r="CJ299" s="18" t="s">
        <v>188</v>
      </c>
      <c r="CK299" s="18" t="str">
        <f t="shared" si="40"/>
        <v>S,C塔部Td</v>
      </c>
      <c r="CL299" s="18">
        <v>7</v>
      </c>
      <c r="CM299" s="18" t="e">
        <f>IF(COUNTIFS([2]その１２!$CU$10:CU5450,リスト!CK299),"該当","")</f>
        <v>#VALUE!</v>
      </c>
      <c r="CN299" s="18" t="e">
        <f>IF($CM299="","",COUNTIF($CK$5:CK299,CK299))</f>
        <v>#VALUE!</v>
      </c>
      <c r="CO299" s="18" t="e">
        <f t="shared" si="41"/>
        <v>#VALUE!</v>
      </c>
      <c r="DC299" s="21" t="e">
        <f t="shared" si="42"/>
        <v>#VALUE!</v>
      </c>
      <c r="DD299" s="21" t="e">
        <f t="shared" si="43"/>
        <v>#VALUE!</v>
      </c>
    </row>
    <row r="300" spans="48:108">
      <c r="AV300" s="23" t="s">
        <v>353</v>
      </c>
      <c r="AW300" s="18" t="s">
        <v>354</v>
      </c>
      <c r="BN300" s="18" t="s">
        <v>460</v>
      </c>
      <c r="BO300" s="26" t="s">
        <v>1145</v>
      </c>
      <c r="BP300" s="17" t="str">
        <f t="shared" si="37"/>
        <v>香取市208</v>
      </c>
      <c r="BQ300" s="18" t="s">
        <v>1146</v>
      </c>
      <c r="BZ300" s="18" t="s">
        <v>76</v>
      </c>
      <c r="CA300" s="18" t="s">
        <v>104</v>
      </c>
      <c r="CB300" s="18" t="s">
        <v>158</v>
      </c>
      <c r="CC300" s="18" t="str">
        <f t="shared" si="38"/>
        <v>S床版Ds</v>
      </c>
      <c r="CD300" s="18">
        <v>17</v>
      </c>
      <c r="CE300" s="18" t="e">
        <f>IF(COUNTIFS([2]その１１!$CV$10:CV5295,リスト!CC300),"該当","")</f>
        <v>#VALUE!</v>
      </c>
      <c r="CF300" s="18" t="e">
        <f>IF($CE300="","",COUNTIF($CC$5:CC300,CC300))</f>
        <v>#VALUE!</v>
      </c>
      <c r="CG300" s="18" t="e">
        <f t="shared" si="39"/>
        <v>#VALUE!</v>
      </c>
      <c r="CH300" s="18" t="s">
        <v>227</v>
      </c>
      <c r="CI300" s="18" t="s">
        <v>187</v>
      </c>
      <c r="CJ300" s="18" t="s">
        <v>188</v>
      </c>
      <c r="CK300" s="18" t="str">
        <f t="shared" si="40"/>
        <v>S,C塔部Td</v>
      </c>
      <c r="CL300" s="18">
        <v>8</v>
      </c>
      <c r="CM300" s="18" t="e">
        <f>IF(COUNTIFS([2]その１２!$CU$10:CU5451,リスト!CK300),"該当","")</f>
        <v>#VALUE!</v>
      </c>
      <c r="CN300" s="18" t="e">
        <f>IF($CM300="","",COUNTIF($CK$5:CK300,CK300))</f>
        <v>#VALUE!</v>
      </c>
      <c r="CO300" s="18" t="e">
        <f t="shared" si="41"/>
        <v>#VALUE!</v>
      </c>
      <c r="DC300" s="21" t="e">
        <f t="shared" si="42"/>
        <v>#VALUE!</v>
      </c>
      <c r="DD300" s="21" t="e">
        <f t="shared" si="43"/>
        <v>#VALUE!</v>
      </c>
    </row>
    <row r="301" spans="48:108">
      <c r="AV301" s="23" t="s">
        <v>363</v>
      </c>
      <c r="AW301" s="18" t="s">
        <v>364</v>
      </c>
      <c r="BN301" s="18" t="s">
        <v>460</v>
      </c>
      <c r="BO301" s="26" t="s">
        <v>1277</v>
      </c>
      <c r="BP301" s="17" t="str">
        <f t="shared" si="37"/>
        <v>香取市253</v>
      </c>
      <c r="BQ301" s="18" t="s">
        <v>1278</v>
      </c>
      <c r="BZ301" s="18" t="s">
        <v>76</v>
      </c>
      <c r="CA301" s="18" t="s">
        <v>104</v>
      </c>
      <c r="CB301" s="18" t="s">
        <v>158</v>
      </c>
      <c r="CC301" s="18" t="str">
        <f t="shared" si="38"/>
        <v>S床版Ds</v>
      </c>
      <c r="CD301" s="18">
        <v>18</v>
      </c>
      <c r="CE301" s="18" t="e">
        <f>IF(COUNTIFS([2]その１１!$CV$10:CV5296,リスト!CC301),"該当","")</f>
        <v>#VALUE!</v>
      </c>
      <c r="CF301" s="18" t="e">
        <f>IF($CE301="","",COUNTIF($CC$5:CC301,CC301))</f>
        <v>#VALUE!</v>
      </c>
      <c r="CG301" s="18" t="e">
        <f t="shared" si="39"/>
        <v>#VALUE!</v>
      </c>
      <c r="CH301" s="18" t="s">
        <v>227</v>
      </c>
      <c r="CI301" s="18" t="s">
        <v>187</v>
      </c>
      <c r="CJ301" s="18" t="s">
        <v>188</v>
      </c>
      <c r="CK301" s="18" t="str">
        <f t="shared" si="40"/>
        <v>S,C塔部Td</v>
      </c>
      <c r="CL301" s="18">
        <v>9</v>
      </c>
      <c r="CM301" s="18" t="e">
        <f>IF(COUNTIFS([2]その１２!$CU$10:CU5452,リスト!CK301),"該当","")</f>
        <v>#VALUE!</v>
      </c>
      <c r="CN301" s="18" t="e">
        <f>IF($CM301="","",COUNTIF($CK$5:CK301,CK301))</f>
        <v>#VALUE!</v>
      </c>
      <c r="CO301" s="18" t="e">
        <f t="shared" si="41"/>
        <v>#VALUE!</v>
      </c>
      <c r="DC301" s="21" t="e">
        <f t="shared" si="42"/>
        <v>#VALUE!</v>
      </c>
      <c r="DD301" s="21" t="e">
        <f t="shared" si="43"/>
        <v>#VALUE!</v>
      </c>
    </row>
    <row r="302" spans="48:108">
      <c r="AV302" s="23" t="s">
        <v>1342</v>
      </c>
      <c r="AW302" s="18" t="s">
        <v>1343</v>
      </c>
      <c r="BN302" s="18" t="s">
        <v>460</v>
      </c>
      <c r="BO302" s="26" t="s">
        <v>1289</v>
      </c>
      <c r="BP302" s="17" t="str">
        <f t="shared" si="37"/>
        <v>香取市259</v>
      </c>
      <c r="BQ302" s="18" t="s">
        <v>1290</v>
      </c>
      <c r="BZ302" s="18" t="s">
        <v>76</v>
      </c>
      <c r="CA302" s="18" t="s">
        <v>104</v>
      </c>
      <c r="CB302" s="18" t="s">
        <v>158</v>
      </c>
      <c r="CC302" s="18" t="str">
        <f t="shared" si="38"/>
        <v>S床版Ds</v>
      </c>
      <c r="CD302" s="18">
        <v>20</v>
      </c>
      <c r="CE302" s="18" t="e">
        <f>IF(COUNTIFS([2]その１１!$CV$10:CV5297,リスト!CC302),"該当","")</f>
        <v>#VALUE!</v>
      </c>
      <c r="CF302" s="18" t="e">
        <f>IF($CE302="","",COUNTIF($CC$5:CC302,CC302))</f>
        <v>#VALUE!</v>
      </c>
      <c r="CG302" s="18" t="e">
        <f t="shared" si="39"/>
        <v>#VALUE!</v>
      </c>
      <c r="CH302" s="18" t="s">
        <v>227</v>
      </c>
      <c r="CI302" s="18" t="s">
        <v>187</v>
      </c>
      <c r="CJ302" s="18" t="s">
        <v>188</v>
      </c>
      <c r="CK302" s="18" t="str">
        <f t="shared" si="40"/>
        <v>S,C塔部Td</v>
      </c>
      <c r="CL302" s="18">
        <v>10</v>
      </c>
      <c r="CM302" s="18" t="e">
        <f>IF(COUNTIFS([2]その１２!$CU$10:CU5453,リスト!CK302),"該当","")</f>
        <v>#VALUE!</v>
      </c>
      <c r="CN302" s="18" t="e">
        <f>IF($CM302="","",COUNTIF($CK$5:CK302,CK302))</f>
        <v>#VALUE!</v>
      </c>
      <c r="CO302" s="18" t="e">
        <f t="shared" si="41"/>
        <v>#VALUE!</v>
      </c>
      <c r="DC302" s="21" t="e">
        <f t="shared" si="42"/>
        <v>#VALUE!</v>
      </c>
      <c r="DD302" s="21" t="e">
        <f t="shared" si="43"/>
        <v>#VALUE!</v>
      </c>
    </row>
    <row r="303" spans="48:108">
      <c r="AV303" s="23" t="s">
        <v>1344</v>
      </c>
      <c r="AW303" s="18" t="s">
        <v>1345</v>
      </c>
      <c r="BN303" s="18" t="s">
        <v>460</v>
      </c>
      <c r="BO303" s="26" t="s">
        <v>1293</v>
      </c>
      <c r="BP303" s="17" t="str">
        <f t="shared" si="37"/>
        <v>香取市265</v>
      </c>
      <c r="BQ303" s="18" t="s">
        <v>1294</v>
      </c>
      <c r="BZ303" s="18" t="s">
        <v>76</v>
      </c>
      <c r="CA303" s="18" t="s">
        <v>104</v>
      </c>
      <c r="CB303" s="18" t="s">
        <v>158</v>
      </c>
      <c r="CC303" s="18" t="str">
        <f t="shared" si="38"/>
        <v>S床版Ds</v>
      </c>
      <c r="CD303" s="18">
        <v>21</v>
      </c>
      <c r="CE303" s="18" t="e">
        <f>IF(COUNTIFS([2]その１１!$CV$10:CV5298,リスト!CC303),"該当","")</f>
        <v>#VALUE!</v>
      </c>
      <c r="CF303" s="18" t="e">
        <f>IF($CE303="","",COUNTIF($CC$5:CC303,CC303))</f>
        <v>#VALUE!</v>
      </c>
      <c r="CG303" s="18" t="e">
        <f t="shared" si="39"/>
        <v>#VALUE!</v>
      </c>
      <c r="CH303" s="18" t="s">
        <v>227</v>
      </c>
      <c r="CI303" s="18" t="s">
        <v>187</v>
      </c>
      <c r="CJ303" s="18" t="s">
        <v>188</v>
      </c>
      <c r="CK303" s="18" t="str">
        <f t="shared" si="40"/>
        <v>S,C塔部Td</v>
      </c>
      <c r="CL303" s="18">
        <v>11</v>
      </c>
      <c r="CM303" s="18" t="e">
        <f>IF(COUNTIFS([2]その１２!$CU$10:CU5454,リスト!CK303),"該当","")</f>
        <v>#VALUE!</v>
      </c>
      <c r="CN303" s="18" t="e">
        <f>IF($CM303="","",COUNTIF($CK$5:CK303,CK303))</f>
        <v>#VALUE!</v>
      </c>
      <c r="CO303" s="18" t="e">
        <f t="shared" si="41"/>
        <v>#VALUE!</v>
      </c>
      <c r="DC303" s="21" t="e">
        <f t="shared" si="42"/>
        <v>#VALUE!</v>
      </c>
      <c r="DD303" s="21" t="e">
        <f t="shared" si="43"/>
        <v>#VALUE!</v>
      </c>
    </row>
    <row r="304" spans="48:108">
      <c r="AV304" s="23" t="s">
        <v>1346</v>
      </c>
      <c r="AW304" s="18" t="s">
        <v>1347</v>
      </c>
      <c r="BN304" s="18" t="s">
        <v>460</v>
      </c>
      <c r="BO304" s="26" t="s">
        <v>1346</v>
      </c>
      <c r="BP304" s="17" t="str">
        <f t="shared" si="37"/>
        <v>香取市404</v>
      </c>
      <c r="BQ304" s="18" t="s">
        <v>1347</v>
      </c>
      <c r="BZ304" s="18" t="s">
        <v>76</v>
      </c>
      <c r="CA304" s="18" t="s">
        <v>104</v>
      </c>
      <c r="CB304" s="18" t="s">
        <v>158</v>
      </c>
      <c r="CC304" s="18" t="str">
        <f t="shared" si="38"/>
        <v>S床版Ds</v>
      </c>
      <c r="CD304" s="18">
        <v>22</v>
      </c>
      <c r="CE304" s="18" t="e">
        <f>IF(COUNTIFS([2]その１１!$CV$10:CV5299,リスト!CC304),"該当","")</f>
        <v>#VALUE!</v>
      </c>
      <c r="CF304" s="18" t="e">
        <f>IF($CE304="","",COUNTIF($CC$5:CC304,CC304))</f>
        <v>#VALUE!</v>
      </c>
      <c r="CG304" s="18" t="e">
        <f t="shared" si="39"/>
        <v>#VALUE!</v>
      </c>
      <c r="CH304" s="18" t="s">
        <v>227</v>
      </c>
      <c r="CI304" s="18" t="s">
        <v>187</v>
      </c>
      <c r="CJ304" s="18" t="s">
        <v>188</v>
      </c>
      <c r="CK304" s="18" t="str">
        <f t="shared" si="40"/>
        <v>S,C塔部Td</v>
      </c>
      <c r="CL304" s="18">
        <v>12</v>
      </c>
      <c r="CM304" s="18" t="e">
        <f>IF(COUNTIFS([2]その１２!$CU$10:CU5455,リスト!CK304),"該当","")</f>
        <v>#VALUE!</v>
      </c>
      <c r="CN304" s="18" t="e">
        <f>IF($CM304="","",COUNTIF($CK$5:CK304,CK304))</f>
        <v>#VALUE!</v>
      </c>
      <c r="CO304" s="18" t="e">
        <f t="shared" si="41"/>
        <v>#VALUE!</v>
      </c>
      <c r="DC304" s="21" t="e">
        <f t="shared" si="42"/>
        <v>#VALUE!</v>
      </c>
      <c r="DD304" s="21" t="e">
        <f t="shared" si="43"/>
        <v>#VALUE!</v>
      </c>
    </row>
    <row r="305" spans="48:108">
      <c r="AV305" s="23" t="s">
        <v>1348</v>
      </c>
      <c r="AW305" s="18" t="s">
        <v>1349</v>
      </c>
      <c r="BN305" s="18" t="s">
        <v>460</v>
      </c>
      <c r="BO305" s="26" t="s">
        <v>1096</v>
      </c>
      <c r="BP305" s="17" t="str">
        <f t="shared" si="37"/>
        <v>香取市409</v>
      </c>
      <c r="BQ305" s="18" t="s">
        <v>1097</v>
      </c>
      <c r="BZ305" s="18" t="s">
        <v>76</v>
      </c>
      <c r="CA305" s="18" t="s">
        <v>104</v>
      </c>
      <c r="CB305" s="18" t="s">
        <v>158</v>
      </c>
      <c r="CC305" s="18" t="str">
        <f t="shared" si="38"/>
        <v>S床版Ds</v>
      </c>
      <c r="CD305" s="18">
        <v>23</v>
      </c>
      <c r="CE305" s="18" t="e">
        <f>IF(COUNTIFS([2]その１１!$CV$10:CV5300,リスト!CC305),"該当","")</f>
        <v>#VALUE!</v>
      </c>
      <c r="CF305" s="18" t="e">
        <f>IF($CE305="","",COUNTIF($CC$5:CC305,CC305))</f>
        <v>#VALUE!</v>
      </c>
      <c r="CG305" s="18" t="e">
        <f t="shared" si="39"/>
        <v>#VALUE!</v>
      </c>
      <c r="CH305" s="18" t="s">
        <v>227</v>
      </c>
      <c r="CI305" s="18" t="s">
        <v>187</v>
      </c>
      <c r="CJ305" s="18" t="s">
        <v>188</v>
      </c>
      <c r="CK305" s="18" t="str">
        <f t="shared" si="40"/>
        <v>S,C塔部Td</v>
      </c>
      <c r="CL305" s="18">
        <v>13</v>
      </c>
      <c r="CM305" s="18" t="e">
        <f>IF(COUNTIFS([2]その１２!$CU$10:CU5456,リスト!CK305),"該当","")</f>
        <v>#VALUE!</v>
      </c>
      <c r="CN305" s="18" t="e">
        <f>IF($CM305="","",COUNTIF($CK$5:CK305,CK305))</f>
        <v>#VALUE!</v>
      </c>
      <c r="CO305" s="18" t="e">
        <f t="shared" si="41"/>
        <v>#VALUE!</v>
      </c>
      <c r="DC305" s="21" t="e">
        <f t="shared" si="42"/>
        <v>#VALUE!</v>
      </c>
      <c r="DD305" s="21" t="e">
        <f t="shared" si="43"/>
        <v>#VALUE!</v>
      </c>
    </row>
    <row r="306" spans="48:108">
      <c r="AV306" s="23" t="s">
        <v>944</v>
      </c>
      <c r="AW306" s="18" t="s">
        <v>945</v>
      </c>
      <c r="BN306" s="18" t="s">
        <v>468</v>
      </c>
      <c r="BO306" s="26" t="s">
        <v>715</v>
      </c>
      <c r="BP306" s="17" t="str">
        <f t="shared" si="37"/>
        <v>東庄町356</v>
      </c>
      <c r="BQ306" s="18" t="s">
        <v>716</v>
      </c>
      <c r="BZ306" s="18" t="s">
        <v>97</v>
      </c>
      <c r="CA306" s="18" t="s">
        <v>104</v>
      </c>
      <c r="CB306" s="18" t="s">
        <v>158</v>
      </c>
      <c r="CC306" s="18" t="str">
        <f t="shared" si="38"/>
        <v>C床版Ds</v>
      </c>
      <c r="CD306" s="18">
        <v>6</v>
      </c>
      <c r="CE306" s="18" t="e">
        <f>IF(COUNTIFS([2]その１１!$CV$10:CV5301,リスト!CC306),"該当","")</f>
        <v>#VALUE!</v>
      </c>
      <c r="CF306" s="18" t="e">
        <f>IF($CE306="","",COUNTIF($CC$5:CC306,CC306))</f>
        <v>#VALUE!</v>
      </c>
      <c r="CG306" s="18" t="e">
        <f t="shared" si="39"/>
        <v>#VALUE!</v>
      </c>
      <c r="CH306" s="18" t="s">
        <v>227</v>
      </c>
      <c r="CI306" s="18" t="s">
        <v>187</v>
      </c>
      <c r="CJ306" s="18" t="s">
        <v>188</v>
      </c>
      <c r="CK306" s="18" t="str">
        <f t="shared" si="40"/>
        <v>S,C塔部Td</v>
      </c>
      <c r="CL306" s="18">
        <v>17</v>
      </c>
      <c r="CM306" s="18" t="e">
        <f>IF(COUNTIFS([2]その１２!$CU$10:CU5457,リスト!CK306),"該当","")</f>
        <v>#VALUE!</v>
      </c>
      <c r="CN306" s="18" t="e">
        <f>IF($CM306="","",COUNTIF($CK$5:CK306,CK306))</f>
        <v>#VALUE!</v>
      </c>
      <c r="CO306" s="18" t="e">
        <f t="shared" si="41"/>
        <v>#VALUE!</v>
      </c>
      <c r="DC306" s="21" t="e">
        <f t="shared" si="42"/>
        <v>#VALUE!</v>
      </c>
      <c r="DD306" s="21" t="e">
        <f t="shared" si="43"/>
        <v>#VALUE!</v>
      </c>
    </row>
    <row r="307" spans="48:108">
      <c r="AV307" s="23" t="s">
        <v>1350</v>
      </c>
      <c r="AW307" s="18" t="s">
        <v>1351</v>
      </c>
      <c r="BN307" s="18" t="s">
        <v>468</v>
      </c>
      <c r="BO307" s="26" t="s">
        <v>762</v>
      </c>
      <c r="BP307" s="17" t="str">
        <f t="shared" si="37"/>
        <v>東庄町74</v>
      </c>
      <c r="BQ307" s="18" t="s">
        <v>763</v>
      </c>
      <c r="BZ307" s="18" t="s">
        <v>97</v>
      </c>
      <c r="CA307" s="18" t="s">
        <v>104</v>
      </c>
      <c r="CB307" s="18" t="s">
        <v>158</v>
      </c>
      <c r="CC307" s="18" t="str">
        <f t="shared" si="38"/>
        <v>C床版Ds</v>
      </c>
      <c r="CD307" s="18">
        <v>7</v>
      </c>
      <c r="CE307" s="18" t="e">
        <f>IF(COUNTIFS([2]その１１!$CV$10:CV5302,リスト!CC307),"該当","")</f>
        <v>#VALUE!</v>
      </c>
      <c r="CF307" s="18" t="e">
        <f>IF($CE307="","",COUNTIF($CC$5:CC307,CC307))</f>
        <v>#VALUE!</v>
      </c>
      <c r="CG307" s="18" t="e">
        <f t="shared" si="39"/>
        <v>#VALUE!</v>
      </c>
      <c r="CH307" s="18" t="s">
        <v>227</v>
      </c>
      <c r="CI307" s="18" t="s">
        <v>187</v>
      </c>
      <c r="CJ307" s="18" t="s">
        <v>188</v>
      </c>
      <c r="CK307" s="18" t="str">
        <f t="shared" si="40"/>
        <v>S,C塔部Td</v>
      </c>
      <c r="CL307" s="18">
        <v>18</v>
      </c>
      <c r="CM307" s="18" t="e">
        <f>IF(COUNTIFS([2]その１２!$CU$10:CU5458,リスト!CK307),"該当","")</f>
        <v>#VALUE!</v>
      </c>
      <c r="CN307" s="18" t="e">
        <f>IF($CM307="","",COUNTIF($CK$5:CK307,CK307))</f>
        <v>#VALUE!</v>
      </c>
      <c r="CO307" s="18" t="e">
        <f t="shared" si="41"/>
        <v>#VALUE!</v>
      </c>
      <c r="DC307" s="21" t="e">
        <f t="shared" si="42"/>
        <v>#VALUE!</v>
      </c>
      <c r="DD307" s="21" t="e">
        <f t="shared" si="43"/>
        <v>#VALUE!</v>
      </c>
    </row>
    <row r="308" spans="48:108">
      <c r="AV308" s="23" t="s">
        <v>1224</v>
      </c>
      <c r="AW308" s="18" t="s">
        <v>1352</v>
      </c>
      <c r="BN308" s="18" t="s">
        <v>468</v>
      </c>
      <c r="BO308" s="26" t="s">
        <v>1149</v>
      </c>
      <c r="BP308" s="17" t="str">
        <f t="shared" si="37"/>
        <v>東庄町209</v>
      </c>
      <c r="BQ308" s="18" t="s">
        <v>1150</v>
      </c>
      <c r="BZ308" s="18" t="s">
        <v>97</v>
      </c>
      <c r="CA308" s="18" t="s">
        <v>104</v>
      </c>
      <c r="CB308" s="18" t="s">
        <v>158</v>
      </c>
      <c r="CC308" s="18" t="str">
        <f t="shared" si="38"/>
        <v>C床版Ds</v>
      </c>
      <c r="CD308" s="18">
        <v>8</v>
      </c>
      <c r="CE308" s="18" t="e">
        <f>IF(COUNTIFS([2]その１１!$CV$10:CV5303,リスト!CC308),"該当","")</f>
        <v>#VALUE!</v>
      </c>
      <c r="CF308" s="18" t="e">
        <f>IF($CE308="","",COUNTIF($CC$5:CC308,CC308))</f>
        <v>#VALUE!</v>
      </c>
      <c r="CG308" s="18" t="e">
        <f t="shared" si="39"/>
        <v>#VALUE!</v>
      </c>
      <c r="CH308" s="18" t="s">
        <v>227</v>
      </c>
      <c r="CI308" s="18" t="s">
        <v>187</v>
      </c>
      <c r="CJ308" s="18" t="s">
        <v>188</v>
      </c>
      <c r="CK308" s="18" t="str">
        <f t="shared" si="40"/>
        <v>S,C塔部Td</v>
      </c>
      <c r="CL308" s="18">
        <v>19</v>
      </c>
      <c r="CM308" s="18" t="e">
        <f>IF(COUNTIFS([2]その１２!$CU$10:CU5459,リスト!CK308),"該当","")</f>
        <v>#VALUE!</v>
      </c>
      <c r="CN308" s="18" t="e">
        <f>IF($CM308="","",COUNTIF($CK$5:CK308,CK308))</f>
        <v>#VALUE!</v>
      </c>
      <c r="CO308" s="18" t="e">
        <f t="shared" si="41"/>
        <v>#VALUE!</v>
      </c>
      <c r="DC308" s="21" t="e">
        <f t="shared" si="42"/>
        <v>#VALUE!</v>
      </c>
      <c r="DD308" s="21" t="e">
        <f t="shared" si="43"/>
        <v>#VALUE!</v>
      </c>
    </row>
    <row r="309" spans="48:108">
      <c r="AV309" s="23" t="s">
        <v>1096</v>
      </c>
      <c r="AW309" s="18" t="s">
        <v>1097</v>
      </c>
      <c r="BN309" s="18" t="s">
        <v>468</v>
      </c>
      <c r="BO309" s="26" t="s">
        <v>1291</v>
      </c>
      <c r="BP309" s="17" t="str">
        <f t="shared" si="37"/>
        <v>東庄町260</v>
      </c>
      <c r="BQ309" s="18" t="s">
        <v>1292</v>
      </c>
      <c r="BZ309" s="18" t="s">
        <v>97</v>
      </c>
      <c r="CA309" s="18" t="s">
        <v>104</v>
      </c>
      <c r="CB309" s="18" t="s">
        <v>158</v>
      </c>
      <c r="CC309" s="18" t="str">
        <f t="shared" si="38"/>
        <v>C床版Ds</v>
      </c>
      <c r="CD309" s="18">
        <v>9</v>
      </c>
      <c r="CE309" s="18" t="e">
        <f>IF(COUNTIFS([2]その１１!$CV$10:CV5304,リスト!CC309),"該当","")</f>
        <v>#VALUE!</v>
      </c>
      <c r="CF309" s="18" t="e">
        <f>IF($CE309="","",COUNTIF($CC$5:CC309,CC309))</f>
        <v>#VALUE!</v>
      </c>
      <c r="CG309" s="18" t="e">
        <f t="shared" si="39"/>
        <v>#VALUE!</v>
      </c>
      <c r="CH309" s="18" t="s">
        <v>227</v>
      </c>
      <c r="CI309" s="18" t="s">
        <v>187</v>
      </c>
      <c r="CJ309" s="18" t="s">
        <v>188</v>
      </c>
      <c r="CK309" s="18" t="str">
        <f t="shared" si="40"/>
        <v>S,C塔部Td</v>
      </c>
      <c r="CL309" s="18">
        <v>20</v>
      </c>
      <c r="CM309" s="18" t="e">
        <f>IF(COUNTIFS([2]その１２!$CU$10:CU5460,リスト!CK309),"該当","")</f>
        <v>#VALUE!</v>
      </c>
      <c r="CN309" s="18" t="e">
        <f>IF($CM309="","",COUNTIF($CK$5:CK309,CK309))</f>
        <v>#VALUE!</v>
      </c>
      <c r="CO309" s="18" t="e">
        <f t="shared" si="41"/>
        <v>#VALUE!</v>
      </c>
      <c r="DC309" s="21" t="e">
        <f t="shared" si="42"/>
        <v>#VALUE!</v>
      </c>
      <c r="DD309" s="21" t="e">
        <f t="shared" si="43"/>
        <v>#VALUE!</v>
      </c>
    </row>
    <row r="310" spans="48:108">
      <c r="AV310" s="60" t="s">
        <v>214</v>
      </c>
      <c r="AW310" s="61" t="s">
        <v>374</v>
      </c>
      <c r="BN310" s="18" t="s">
        <v>468</v>
      </c>
      <c r="BO310" s="26" t="s">
        <v>1293</v>
      </c>
      <c r="BP310" s="17" t="str">
        <f t="shared" si="37"/>
        <v>東庄町265</v>
      </c>
      <c r="BQ310" s="18" t="s">
        <v>1294</v>
      </c>
      <c r="BZ310" s="18" t="s">
        <v>97</v>
      </c>
      <c r="CA310" s="18" t="s">
        <v>104</v>
      </c>
      <c r="CB310" s="18" t="s">
        <v>158</v>
      </c>
      <c r="CC310" s="18" t="str">
        <f t="shared" si="38"/>
        <v>C床版Ds</v>
      </c>
      <c r="CD310" s="18">
        <v>10</v>
      </c>
      <c r="CE310" s="18" t="e">
        <f>IF(COUNTIFS([2]その１１!$CV$10:CV5305,リスト!CC310),"該当","")</f>
        <v>#VALUE!</v>
      </c>
      <c r="CF310" s="18" t="e">
        <f>IF($CE310="","",COUNTIF($CC$5:CC310,CC310))</f>
        <v>#VALUE!</v>
      </c>
      <c r="CG310" s="18" t="e">
        <f t="shared" si="39"/>
        <v>#VALUE!</v>
      </c>
      <c r="CH310" s="18" t="s">
        <v>227</v>
      </c>
      <c r="CI310" s="18" t="s">
        <v>187</v>
      </c>
      <c r="CJ310" s="18" t="s">
        <v>188</v>
      </c>
      <c r="CK310" s="18" t="str">
        <f t="shared" si="40"/>
        <v>S,C塔部Td</v>
      </c>
      <c r="CL310" s="18">
        <v>21</v>
      </c>
      <c r="CM310" s="18" t="e">
        <f>IF(COUNTIFS([2]その１２!$CU$10:CU5461,リスト!CK310),"該当","")</f>
        <v>#VALUE!</v>
      </c>
      <c r="CN310" s="18" t="e">
        <f>IF($CM310="","",COUNTIF($CK$5:CK310,CK310))</f>
        <v>#VALUE!</v>
      </c>
      <c r="CO310" s="18" t="e">
        <f t="shared" si="41"/>
        <v>#VALUE!</v>
      </c>
      <c r="DC310" s="21" t="e">
        <f t="shared" si="42"/>
        <v>#VALUE!</v>
      </c>
      <c r="DD310" s="21" t="e">
        <f t="shared" si="43"/>
        <v>#VALUE!</v>
      </c>
    </row>
    <row r="311" spans="48:108">
      <c r="AV311" s="23" t="s">
        <v>336</v>
      </c>
      <c r="AW311" s="62" t="s">
        <v>758</v>
      </c>
      <c r="BN311" s="18" t="s">
        <v>468</v>
      </c>
      <c r="BO311" s="26" t="s">
        <v>1295</v>
      </c>
      <c r="BP311" s="17" t="str">
        <f t="shared" si="37"/>
        <v>東庄町266</v>
      </c>
      <c r="BQ311" s="18" t="s">
        <v>1296</v>
      </c>
      <c r="BZ311" s="18" t="s">
        <v>97</v>
      </c>
      <c r="CA311" s="18" t="s">
        <v>104</v>
      </c>
      <c r="CB311" s="18" t="s">
        <v>158</v>
      </c>
      <c r="CC311" s="18" t="str">
        <f t="shared" si="38"/>
        <v>C床版Ds</v>
      </c>
      <c r="CD311" s="18">
        <v>11</v>
      </c>
      <c r="CE311" s="18" t="e">
        <f>IF(COUNTIFS([2]その１１!$CV$10:CV5306,リスト!CC311),"該当","")</f>
        <v>#VALUE!</v>
      </c>
      <c r="CF311" s="18" t="e">
        <f>IF($CE311="","",COUNTIF($CC$5:CC311,CC311))</f>
        <v>#VALUE!</v>
      </c>
      <c r="CG311" s="18" t="e">
        <f t="shared" si="39"/>
        <v>#VALUE!</v>
      </c>
      <c r="CH311" s="18" t="s">
        <v>227</v>
      </c>
      <c r="CI311" s="18" t="s">
        <v>187</v>
      </c>
      <c r="CJ311" s="18" t="s">
        <v>188</v>
      </c>
      <c r="CK311" s="18" t="str">
        <f t="shared" si="40"/>
        <v>S,C塔部Td</v>
      </c>
      <c r="CL311" s="18">
        <v>22</v>
      </c>
      <c r="CM311" s="18" t="e">
        <f>IF(COUNTIFS([2]その１２!$CU$10:CU5462,リスト!CK311),"該当","")</f>
        <v>#VALUE!</v>
      </c>
      <c r="CN311" s="18" t="e">
        <f>IF($CM311="","",COUNTIF($CK$5:CK311,CK311))</f>
        <v>#VALUE!</v>
      </c>
      <c r="CO311" s="18" t="e">
        <f t="shared" si="41"/>
        <v>#VALUE!</v>
      </c>
      <c r="DC311" s="21" t="e">
        <f t="shared" si="42"/>
        <v>#VALUE!</v>
      </c>
      <c r="DD311" s="21" t="e">
        <f t="shared" si="43"/>
        <v>#VALUE!</v>
      </c>
    </row>
    <row r="312" spans="48:108">
      <c r="AV312" s="23" t="s">
        <v>95</v>
      </c>
      <c r="AW312" s="62" t="s">
        <v>96</v>
      </c>
      <c r="BN312" s="18" t="s">
        <v>468</v>
      </c>
      <c r="BO312" s="26" t="s">
        <v>1297</v>
      </c>
      <c r="BP312" s="17" t="str">
        <f t="shared" si="37"/>
        <v>東庄町267</v>
      </c>
      <c r="BQ312" s="18" t="s">
        <v>1298</v>
      </c>
      <c r="BZ312" s="18" t="s">
        <v>97</v>
      </c>
      <c r="CA312" s="18" t="s">
        <v>104</v>
      </c>
      <c r="CB312" s="18" t="s">
        <v>158</v>
      </c>
      <c r="CC312" s="18" t="str">
        <f t="shared" si="38"/>
        <v>C床版Ds</v>
      </c>
      <c r="CD312" s="18">
        <v>12</v>
      </c>
      <c r="CE312" s="18" t="e">
        <f>IF(COUNTIFS([2]その１１!$CV$10:CV5307,リスト!CC312),"該当","")</f>
        <v>#VALUE!</v>
      </c>
      <c r="CF312" s="18" t="e">
        <f>IF($CE312="","",COUNTIF($CC$5:CC312,CC312))</f>
        <v>#VALUE!</v>
      </c>
      <c r="CG312" s="18" t="e">
        <f t="shared" si="39"/>
        <v>#VALUE!</v>
      </c>
      <c r="CH312" s="18" t="s">
        <v>227</v>
      </c>
      <c r="CI312" s="18" t="s">
        <v>187</v>
      </c>
      <c r="CJ312" s="18" t="s">
        <v>188</v>
      </c>
      <c r="CK312" s="18" t="str">
        <f t="shared" si="40"/>
        <v>S,C塔部Td</v>
      </c>
      <c r="CL312" s="18">
        <v>23</v>
      </c>
      <c r="CM312" s="18" t="e">
        <f>IF(COUNTIFS([2]その１２!$CU$10:CU5463,リスト!CK312),"該当","")</f>
        <v>#VALUE!</v>
      </c>
      <c r="CN312" s="18" t="e">
        <f>IF($CM312="","",COUNTIF($CK$5:CK312,CK312))</f>
        <v>#VALUE!</v>
      </c>
      <c r="CO312" s="18" t="e">
        <f t="shared" si="41"/>
        <v>#VALUE!</v>
      </c>
      <c r="DC312" s="21" t="e">
        <f t="shared" si="42"/>
        <v>#VALUE!</v>
      </c>
      <c r="DD312" s="21" t="e">
        <f t="shared" si="43"/>
        <v>#VALUE!</v>
      </c>
    </row>
    <row r="313" spans="48:108">
      <c r="AV313" s="23" t="s">
        <v>535</v>
      </c>
      <c r="AW313" s="62" t="s">
        <v>977</v>
      </c>
      <c r="BN313" s="18" t="s">
        <v>468</v>
      </c>
      <c r="BO313" s="26" t="s">
        <v>1346</v>
      </c>
      <c r="BP313" s="17" t="str">
        <f t="shared" si="37"/>
        <v>東庄町404</v>
      </c>
      <c r="BQ313" s="18" t="s">
        <v>1347</v>
      </c>
      <c r="BZ313" s="18" t="s">
        <v>97</v>
      </c>
      <c r="CA313" s="18" t="s">
        <v>104</v>
      </c>
      <c r="CB313" s="18" t="s">
        <v>158</v>
      </c>
      <c r="CC313" s="18" t="str">
        <f t="shared" si="38"/>
        <v>C床版Ds</v>
      </c>
      <c r="CD313" s="18">
        <v>13</v>
      </c>
      <c r="CE313" s="18" t="e">
        <f>IF(COUNTIFS([2]その１１!$CV$10:CV5308,リスト!CC313),"該当","")</f>
        <v>#VALUE!</v>
      </c>
      <c r="CF313" s="18" t="e">
        <f>IF($CE313="","",COUNTIF($CC$5:CC313,CC313))</f>
        <v>#VALUE!</v>
      </c>
      <c r="CG313" s="18" t="e">
        <f t="shared" si="39"/>
        <v>#VALUE!</v>
      </c>
      <c r="CH313" s="18" t="s">
        <v>279</v>
      </c>
      <c r="CI313" s="18" t="s">
        <v>187</v>
      </c>
      <c r="CJ313" s="18" t="s">
        <v>188</v>
      </c>
      <c r="CK313" s="18" t="str">
        <f t="shared" si="40"/>
        <v>S,X塔部Td</v>
      </c>
      <c r="CL313" s="18">
        <v>1</v>
      </c>
      <c r="CM313" s="18" t="e">
        <f>IF(COUNTIFS([2]その１２!$CU$10:CU5464,リスト!CK313),"該当","")</f>
        <v>#VALUE!</v>
      </c>
      <c r="CN313" s="18" t="e">
        <f>IF($CM313="","",COUNTIF($CK$5:CK313,CK313))</f>
        <v>#VALUE!</v>
      </c>
      <c r="CO313" s="18" t="e">
        <f t="shared" si="41"/>
        <v>#VALUE!</v>
      </c>
      <c r="DC313" s="21" t="e">
        <f t="shared" si="42"/>
        <v>#VALUE!</v>
      </c>
      <c r="DD313" s="21" t="e">
        <f t="shared" si="43"/>
        <v>#VALUE!</v>
      </c>
    </row>
    <row r="314" spans="48:108">
      <c r="AV314" s="23" t="s">
        <v>908</v>
      </c>
      <c r="AW314" s="62" t="s">
        <v>1353</v>
      </c>
      <c r="BN314" s="18" t="s">
        <v>480</v>
      </c>
      <c r="BO314" s="26" t="s">
        <v>908</v>
      </c>
      <c r="BP314" s="17" t="str">
        <f t="shared" si="37"/>
        <v>銚子市124</v>
      </c>
      <c r="BQ314" s="18" t="s">
        <v>1353</v>
      </c>
      <c r="BZ314" s="18" t="s">
        <v>97</v>
      </c>
      <c r="CA314" s="18" t="s">
        <v>104</v>
      </c>
      <c r="CB314" s="18" t="s">
        <v>158</v>
      </c>
      <c r="CC314" s="18" t="str">
        <f t="shared" si="38"/>
        <v>C床版Ds</v>
      </c>
      <c r="CD314" s="18">
        <v>17</v>
      </c>
      <c r="CE314" s="18" t="e">
        <f>IF(COUNTIFS([2]その１１!$CV$10:CV5309,リスト!CC314),"該当","")</f>
        <v>#VALUE!</v>
      </c>
      <c r="CF314" s="18" t="e">
        <f>IF($CE314="","",COUNTIF($CC$5:CC314,CC314))</f>
        <v>#VALUE!</v>
      </c>
      <c r="CG314" s="18" t="e">
        <f t="shared" si="39"/>
        <v>#VALUE!</v>
      </c>
      <c r="CH314" s="18" t="s">
        <v>279</v>
      </c>
      <c r="CI314" s="18" t="s">
        <v>187</v>
      </c>
      <c r="CJ314" s="18" t="s">
        <v>188</v>
      </c>
      <c r="CK314" s="18" t="str">
        <f t="shared" si="40"/>
        <v>S,X塔部Td</v>
      </c>
      <c r="CL314" s="18">
        <v>2</v>
      </c>
      <c r="CM314" s="18" t="e">
        <f>IF(COUNTIFS([2]その１２!$CU$10:CU5465,リスト!CK314),"該当","")</f>
        <v>#VALUE!</v>
      </c>
      <c r="CN314" s="18" t="e">
        <f>IF($CM314="","",COUNTIF($CK$5:CK314,CK314))</f>
        <v>#VALUE!</v>
      </c>
      <c r="CO314" s="18" t="e">
        <f t="shared" si="41"/>
        <v>#VALUE!</v>
      </c>
      <c r="DC314" s="21" t="e">
        <f t="shared" si="42"/>
        <v>#VALUE!</v>
      </c>
      <c r="DD314" s="21" t="e">
        <f t="shared" si="43"/>
        <v>#VALUE!</v>
      </c>
    </row>
    <row r="315" spans="48:108">
      <c r="AV315" s="23" t="s">
        <v>912</v>
      </c>
      <c r="AW315" s="62" t="s">
        <v>1321</v>
      </c>
      <c r="BN315" s="18" t="s">
        <v>480</v>
      </c>
      <c r="BO315" s="26" t="s">
        <v>915</v>
      </c>
      <c r="BP315" s="17" t="str">
        <f t="shared" si="37"/>
        <v>銚子市126</v>
      </c>
      <c r="BQ315" s="18" t="s">
        <v>981</v>
      </c>
      <c r="BZ315" s="18" t="s">
        <v>97</v>
      </c>
      <c r="CA315" s="18" t="s">
        <v>104</v>
      </c>
      <c r="CB315" s="18" t="s">
        <v>158</v>
      </c>
      <c r="CC315" s="18" t="str">
        <f t="shared" si="38"/>
        <v>C床版Ds</v>
      </c>
      <c r="CD315" s="18">
        <v>18</v>
      </c>
      <c r="CE315" s="18" t="e">
        <f>IF(COUNTIFS([2]その１１!$CV$10:CV5310,リスト!CC315),"該当","")</f>
        <v>#VALUE!</v>
      </c>
      <c r="CF315" s="18" t="e">
        <f>IF($CE315="","",COUNTIF($CC$5:CC315,CC315))</f>
        <v>#VALUE!</v>
      </c>
      <c r="CG315" s="18" t="e">
        <f t="shared" si="39"/>
        <v>#VALUE!</v>
      </c>
      <c r="CH315" s="18" t="s">
        <v>279</v>
      </c>
      <c r="CI315" s="18" t="s">
        <v>187</v>
      </c>
      <c r="CJ315" s="18" t="s">
        <v>188</v>
      </c>
      <c r="CK315" s="18" t="str">
        <f t="shared" si="40"/>
        <v>S,X塔部Td</v>
      </c>
      <c r="CL315" s="18">
        <v>3</v>
      </c>
      <c r="CM315" s="18" t="e">
        <f>IF(COUNTIFS([2]その１２!$CU$10:CU5466,リスト!CK315),"該当","")</f>
        <v>#VALUE!</v>
      </c>
      <c r="CN315" s="18" t="e">
        <f>IF($CM315="","",COUNTIF($CK$5:CK315,CK315))</f>
        <v>#VALUE!</v>
      </c>
      <c r="CO315" s="18" t="e">
        <f t="shared" si="41"/>
        <v>#VALUE!</v>
      </c>
      <c r="DC315" s="21" t="e">
        <f t="shared" si="42"/>
        <v>#VALUE!</v>
      </c>
      <c r="DD315" s="21" t="e">
        <f t="shared" si="43"/>
        <v>#VALUE!</v>
      </c>
    </row>
    <row r="316" spans="48:108">
      <c r="AV316" s="23" t="s">
        <v>915</v>
      </c>
      <c r="AW316" s="62" t="s">
        <v>981</v>
      </c>
      <c r="BN316" s="18" t="s">
        <v>480</v>
      </c>
      <c r="BO316" s="26" t="s">
        <v>715</v>
      </c>
      <c r="BP316" s="17" t="str">
        <f t="shared" si="37"/>
        <v>銚子市356</v>
      </c>
      <c r="BQ316" s="18" t="s">
        <v>716</v>
      </c>
      <c r="BZ316" s="18" t="s">
        <v>97</v>
      </c>
      <c r="CA316" s="18" t="s">
        <v>104</v>
      </c>
      <c r="CB316" s="18" t="s">
        <v>158</v>
      </c>
      <c r="CC316" s="18" t="str">
        <f t="shared" si="38"/>
        <v>C床版Ds</v>
      </c>
      <c r="CD316" s="18">
        <v>19</v>
      </c>
      <c r="CE316" s="18" t="e">
        <f>IF(COUNTIFS([2]その１１!$CV$10:CV5311,リスト!CC316),"該当","")</f>
        <v>#VALUE!</v>
      </c>
      <c r="CF316" s="18" t="e">
        <f>IF($CE316="","",COUNTIF($CC$5:CC316,CC316))</f>
        <v>#VALUE!</v>
      </c>
      <c r="CG316" s="18" t="e">
        <f t="shared" si="39"/>
        <v>#VALUE!</v>
      </c>
      <c r="CH316" s="18" t="s">
        <v>279</v>
      </c>
      <c r="CI316" s="18" t="s">
        <v>187</v>
      </c>
      <c r="CJ316" s="18" t="s">
        <v>188</v>
      </c>
      <c r="CK316" s="18" t="str">
        <f t="shared" si="40"/>
        <v>S,X塔部Td</v>
      </c>
      <c r="CL316" s="18">
        <v>4</v>
      </c>
      <c r="CM316" s="18" t="e">
        <f>IF(COUNTIFS([2]その１２!$CU$10:CU5467,リスト!CK316),"該当","")</f>
        <v>#VALUE!</v>
      </c>
      <c r="CN316" s="18" t="e">
        <f>IF($CM316="","",COUNTIF($CK$5:CK316,CK316))</f>
        <v>#VALUE!</v>
      </c>
      <c r="CO316" s="18" t="e">
        <f t="shared" si="41"/>
        <v>#VALUE!</v>
      </c>
      <c r="DC316" s="21" t="e">
        <f t="shared" si="42"/>
        <v>#VALUE!</v>
      </c>
      <c r="DD316" s="21" t="e">
        <f t="shared" si="43"/>
        <v>#VALUE!</v>
      </c>
    </row>
    <row r="317" spans="48:108">
      <c r="AV317" s="23" t="s">
        <v>918</v>
      </c>
      <c r="AW317" s="62" t="s">
        <v>1354</v>
      </c>
      <c r="BN317" s="18" t="s">
        <v>480</v>
      </c>
      <c r="BO317" s="26" t="s">
        <v>578</v>
      </c>
      <c r="BP317" s="17" t="str">
        <f t="shared" si="37"/>
        <v>銚子市37</v>
      </c>
      <c r="BQ317" s="18" t="s">
        <v>579</v>
      </c>
      <c r="BZ317" s="18" t="s">
        <v>97</v>
      </c>
      <c r="CA317" s="18" t="s">
        <v>104</v>
      </c>
      <c r="CB317" s="18" t="s">
        <v>158</v>
      </c>
      <c r="CC317" s="18" t="str">
        <f t="shared" si="38"/>
        <v>C床版Ds</v>
      </c>
      <c r="CD317" s="18">
        <v>20</v>
      </c>
      <c r="CE317" s="18" t="e">
        <f>IF(COUNTIFS([2]その１１!$CV$10:CV5312,リスト!CC317),"該当","")</f>
        <v>#VALUE!</v>
      </c>
      <c r="CF317" s="18" t="e">
        <f>IF($CE317="","",COUNTIF($CC$5:CC317,CC317))</f>
        <v>#VALUE!</v>
      </c>
      <c r="CG317" s="18" t="e">
        <f t="shared" si="39"/>
        <v>#VALUE!</v>
      </c>
      <c r="CH317" s="18" t="s">
        <v>279</v>
      </c>
      <c r="CI317" s="18" t="s">
        <v>187</v>
      </c>
      <c r="CJ317" s="18" t="s">
        <v>188</v>
      </c>
      <c r="CK317" s="18" t="str">
        <f t="shared" si="40"/>
        <v>S,X塔部Td</v>
      </c>
      <c r="CL317" s="18">
        <v>5</v>
      </c>
      <c r="CM317" s="18" t="e">
        <f>IF(COUNTIFS([2]その１２!$CU$10:CU5468,リスト!CK317),"該当","")</f>
        <v>#VALUE!</v>
      </c>
      <c r="CN317" s="18" t="e">
        <f>IF($CM317="","",COUNTIF($CK$5:CK317,CK317))</f>
        <v>#VALUE!</v>
      </c>
      <c r="CO317" s="18" t="e">
        <f t="shared" si="41"/>
        <v>#VALUE!</v>
      </c>
      <c r="DC317" s="21" t="e">
        <f t="shared" si="42"/>
        <v>#VALUE!</v>
      </c>
      <c r="DD317" s="21" t="e">
        <f t="shared" si="43"/>
        <v>#VALUE!</v>
      </c>
    </row>
    <row r="318" spans="48:108">
      <c r="AV318" s="23" t="s">
        <v>921</v>
      </c>
      <c r="AW318" s="62" t="s">
        <v>985</v>
      </c>
      <c r="BN318" s="18" t="s">
        <v>480</v>
      </c>
      <c r="BO318" s="26" t="s">
        <v>744</v>
      </c>
      <c r="BP318" s="17" t="str">
        <f t="shared" si="37"/>
        <v>銚子市71</v>
      </c>
      <c r="BQ318" s="18" t="s">
        <v>745</v>
      </c>
      <c r="BZ318" s="18" t="s">
        <v>97</v>
      </c>
      <c r="CA318" s="18" t="s">
        <v>104</v>
      </c>
      <c r="CB318" s="18" t="s">
        <v>158</v>
      </c>
      <c r="CC318" s="18" t="str">
        <f t="shared" si="38"/>
        <v>C床版Ds</v>
      </c>
      <c r="CD318" s="18">
        <v>21</v>
      </c>
      <c r="CE318" s="18" t="e">
        <f>IF(COUNTIFS([2]その１１!$CV$10:CV5313,リスト!CC318),"該当","")</f>
        <v>#VALUE!</v>
      </c>
      <c r="CF318" s="18" t="e">
        <f>IF($CE318="","",COUNTIF($CC$5:CC318,CC318))</f>
        <v>#VALUE!</v>
      </c>
      <c r="CG318" s="18" t="e">
        <f t="shared" si="39"/>
        <v>#VALUE!</v>
      </c>
      <c r="CH318" s="18" t="s">
        <v>279</v>
      </c>
      <c r="CI318" s="18" t="s">
        <v>187</v>
      </c>
      <c r="CJ318" s="18" t="s">
        <v>188</v>
      </c>
      <c r="CK318" s="18" t="str">
        <f t="shared" si="40"/>
        <v>S,X塔部Td</v>
      </c>
      <c r="CL318" s="18">
        <v>10</v>
      </c>
      <c r="CM318" s="18" t="e">
        <f>IF(COUNTIFS([2]その１２!$CU$10:CU5469,リスト!CK318),"該当","")</f>
        <v>#VALUE!</v>
      </c>
      <c r="CN318" s="18" t="e">
        <f>IF($CM318="","",COUNTIF($CK$5:CK318,CK318))</f>
        <v>#VALUE!</v>
      </c>
      <c r="CO318" s="18" t="e">
        <f t="shared" si="41"/>
        <v>#VALUE!</v>
      </c>
      <c r="DC318" s="21" t="e">
        <f t="shared" si="42"/>
        <v>#VALUE!</v>
      </c>
      <c r="DD318" s="21" t="e">
        <f t="shared" si="43"/>
        <v>#VALUE!</v>
      </c>
    </row>
    <row r="319" spans="48:108">
      <c r="AV319" s="23" t="s">
        <v>668</v>
      </c>
      <c r="AW319" s="62" t="s">
        <v>669</v>
      </c>
      <c r="BN319" s="18" t="s">
        <v>480</v>
      </c>
      <c r="BO319" s="26" t="s">
        <v>756</v>
      </c>
      <c r="BP319" s="17" t="str">
        <f t="shared" si="37"/>
        <v>銚子市73</v>
      </c>
      <c r="BQ319" s="18" t="s">
        <v>757</v>
      </c>
      <c r="BZ319" s="18" t="s">
        <v>97</v>
      </c>
      <c r="CA319" s="18" t="s">
        <v>104</v>
      </c>
      <c r="CB319" s="18" t="s">
        <v>158</v>
      </c>
      <c r="CC319" s="18" t="str">
        <f t="shared" si="38"/>
        <v>C床版Ds</v>
      </c>
      <c r="CD319" s="18">
        <v>22</v>
      </c>
      <c r="CE319" s="18" t="e">
        <f>IF(COUNTIFS([2]その１１!$CV$10:CV5314,リスト!CC319),"該当","")</f>
        <v>#VALUE!</v>
      </c>
      <c r="CF319" s="18" t="e">
        <f>IF($CE319="","",COUNTIF($CC$5:CC319,CC319))</f>
        <v>#VALUE!</v>
      </c>
      <c r="CG319" s="18" t="e">
        <f t="shared" si="39"/>
        <v>#VALUE!</v>
      </c>
      <c r="CH319" s="18" t="s">
        <v>279</v>
      </c>
      <c r="CI319" s="18" t="s">
        <v>187</v>
      </c>
      <c r="CJ319" s="18" t="s">
        <v>188</v>
      </c>
      <c r="CK319" s="18" t="str">
        <f t="shared" si="40"/>
        <v>S,X塔部Td</v>
      </c>
      <c r="CL319" s="18">
        <v>13</v>
      </c>
      <c r="CM319" s="18" t="e">
        <f>IF(COUNTIFS([2]その１２!$CU$10:CU5470,リスト!CK319),"該当","")</f>
        <v>#VALUE!</v>
      </c>
      <c r="CN319" s="18" t="e">
        <f>IF($CM319="","",COUNTIF($CK$5:CK319,CK319))</f>
        <v>#VALUE!</v>
      </c>
      <c r="CO319" s="18" t="e">
        <f t="shared" si="41"/>
        <v>#VALUE!</v>
      </c>
      <c r="DC319" s="21" t="e">
        <f t="shared" si="42"/>
        <v>#VALUE!</v>
      </c>
      <c r="DD319" s="21" t="e">
        <f t="shared" si="43"/>
        <v>#VALUE!</v>
      </c>
    </row>
    <row r="320" spans="48:108">
      <c r="AV320" s="23" t="s">
        <v>614</v>
      </c>
      <c r="AW320" s="62" t="s">
        <v>1214</v>
      </c>
      <c r="BN320" s="18" t="s">
        <v>480</v>
      </c>
      <c r="BO320" s="26" t="s">
        <v>762</v>
      </c>
      <c r="BP320" s="17" t="str">
        <f t="shared" si="37"/>
        <v>銚子市74</v>
      </c>
      <c r="BQ320" s="18" t="s">
        <v>763</v>
      </c>
      <c r="BZ320" s="18" t="s">
        <v>97</v>
      </c>
      <c r="CA320" s="18" t="s">
        <v>104</v>
      </c>
      <c r="CB320" s="18" t="s">
        <v>158</v>
      </c>
      <c r="CC320" s="18" t="str">
        <f t="shared" si="38"/>
        <v>C床版Ds</v>
      </c>
      <c r="CD320" s="18">
        <v>23</v>
      </c>
      <c r="CE320" s="18" t="e">
        <f>IF(COUNTIFS([2]その１１!$CV$10:CV5315,リスト!CC320),"該当","")</f>
        <v>#VALUE!</v>
      </c>
      <c r="CF320" s="18" t="e">
        <f>IF($CE320="","",COUNTIF($CC$5:CC320,CC320))</f>
        <v>#VALUE!</v>
      </c>
      <c r="CG320" s="18" t="e">
        <f t="shared" si="39"/>
        <v>#VALUE!</v>
      </c>
      <c r="CH320" s="18" t="s">
        <v>279</v>
      </c>
      <c r="CI320" s="18" t="s">
        <v>187</v>
      </c>
      <c r="CJ320" s="18" t="s">
        <v>188</v>
      </c>
      <c r="CK320" s="18" t="str">
        <f t="shared" si="40"/>
        <v>S,X塔部Td</v>
      </c>
      <c r="CL320" s="18">
        <v>17</v>
      </c>
      <c r="CM320" s="18" t="e">
        <f>IF(COUNTIFS([2]その１２!$CU$10:CU5471,リスト!CK320),"該当","")</f>
        <v>#VALUE!</v>
      </c>
      <c r="CN320" s="18" t="e">
        <f>IF($CM320="","",COUNTIF($CK$5:CK320,CK320))</f>
        <v>#VALUE!</v>
      </c>
      <c r="CO320" s="18" t="e">
        <f t="shared" si="41"/>
        <v>#VALUE!</v>
      </c>
      <c r="DC320" s="21" t="e">
        <f t="shared" si="42"/>
        <v>#VALUE!</v>
      </c>
      <c r="DD320" s="21" t="e">
        <f t="shared" si="43"/>
        <v>#VALUE!</v>
      </c>
    </row>
    <row r="321" spans="48:108">
      <c r="AV321" s="23" t="s">
        <v>768</v>
      </c>
      <c r="AW321" s="62" t="s">
        <v>769</v>
      </c>
      <c r="BN321" s="18" t="s">
        <v>480</v>
      </c>
      <c r="BO321" s="26" t="s">
        <v>1126</v>
      </c>
      <c r="BP321" s="17" t="str">
        <f t="shared" si="37"/>
        <v>銚子市198</v>
      </c>
      <c r="BQ321" s="18" t="s">
        <v>1127</v>
      </c>
      <c r="BZ321" s="18" t="s">
        <v>227</v>
      </c>
      <c r="CA321" s="18" t="s">
        <v>104</v>
      </c>
      <c r="CB321" s="18" t="s">
        <v>158</v>
      </c>
      <c r="CC321" s="18" t="str">
        <f t="shared" si="38"/>
        <v>S,C床版Ds</v>
      </c>
      <c r="CD321" s="18">
        <v>1</v>
      </c>
      <c r="CE321" s="18" t="e">
        <f>IF(COUNTIFS([2]その１１!$CV$10:CV5316,リスト!CC321),"該当","")</f>
        <v>#VALUE!</v>
      </c>
      <c r="CF321" s="18" t="e">
        <f>IF($CE321="","",COUNTIF($CC$5:CC321,CC321))</f>
        <v>#VALUE!</v>
      </c>
      <c r="CG321" s="18" t="e">
        <f t="shared" si="39"/>
        <v>#VALUE!</v>
      </c>
      <c r="CH321" s="18" t="s">
        <v>279</v>
      </c>
      <c r="CI321" s="18" t="s">
        <v>187</v>
      </c>
      <c r="CJ321" s="18" t="s">
        <v>188</v>
      </c>
      <c r="CK321" s="18" t="str">
        <f t="shared" si="40"/>
        <v>S,X塔部Td</v>
      </c>
      <c r="CL321" s="18">
        <v>18</v>
      </c>
      <c r="CM321" s="18" t="e">
        <f>IF(COUNTIFS([2]その１２!$CU$10:CU5472,リスト!CK321),"該当","")</f>
        <v>#VALUE!</v>
      </c>
      <c r="CN321" s="18" t="e">
        <f>IF($CM321="","",COUNTIF($CK$5:CK321,CK321))</f>
        <v>#VALUE!</v>
      </c>
      <c r="CO321" s="18" t="e">
        <f t="shared" si="41"/>
        <v>#VALUE!</v>
      </c>
      <c r="DC321" s="21" t="e">
        <f t="shared" si="42"/>
        <v>#VALUE!</v>
      </c>
      <c r="DD321" s="21" t="e">
        <f t="shared" si="43"/>
        <v>#VALUE!</v>
      </c>
    </row>
    <row r="322" spans="48:108">
      <c r="AV322" s="23" t="s">
        <v>1333</v>
      </c>
      <c r="AW322" s="62" t="s">
        <v>1355</v>
      </c>
      <c r="BN322" s="18" t="s">
        <v>480</v>
      </c>
      <c r="BO322" s="26" t="s">
        <v>1157</v>
      </c>
      <c r="BP322" s="17" t="str">
        <f t="shared" si="37"/>
        <v>銚子市211</v>
      </c>
      <c r="BQ322" s="18" t="s">
        <v>1158</v>
      </c>
      <c r="BZ322" s="18" t="s">
        <v>227</v>
      </c>
      <c r="CA322" s="18" t="s">
        <v>104</v>
      </c>
      <c r="CB322" s="18" t="s">
        <v>158</v>
      </c>
      <c r="CC322" s="18" t="str">
        <f t="shared" si="38"/>
        <v>S,C床版Ds</v>
      </c>
      <c r="CD322" s="18">
        <v>2</v>
      </c>
      <c r="CE322" s="18" t="e">
        <f>IF(COUNTIFS([2]その１１!$CV$10:CV5317,リスト!CC322),"該当","")</f>
        <v>#VALUE!</v>
      </c>
      <c r="CF322" s="18" t="e">
        <f>IF($CE322="","",COUNTIF($CC$5:CC322,CC322))</f>
        <v>#VALUE!</v>
      </c>
      <c r="CG322" s="18" t="e">
        <f t="shared" si="39"/>
        <v>#VALUE!</v>
      </c>
      <c r="CH322" s="18" t="s">
        <v>279</v>
      </c>
      <c r="CI322" s="18" t="s">
        <v>187</v>
      </c>
      <c r="CJ322" s="18" t="s">
        <v>188</v>
      </c>
      <c r="CK322" s="18" t="str">
        <f t="shared" si="40"/>
        <v>S,X塔部Td</v>
      </c>
      <c r="CL322" s="18">
        <v>20</v>
      </c>
      <c r="CM322" s="18" t="e">
        <f>IF(COUNTIFS([2]その１２!$CU$10:CU5473,リスト!CK322),"該当","")</f>
        <v>#VALUE!</v>
      </c>
      <c r="CN322" s="18" t="e">
        <f>IF($CM322="","",COUNTIF($CK$5:CK322,CK322))</f>
        <v>#VALUE!</v>
      </c>
      <c r="CO322" s="18" t="e">
        <f t="shared" si="41"/>
        <v>#VALUE!</v>
      </c>
      <c r="DC322" s="21" t="e">
        <f t="shared" si="42"/>
        <v>#VALUE!</v>
      </c>
      <c r="DD322" s="21" t="e">
        <f t="shared" si="43"/>
        <v>#VALUE!</v>
      </c>
    </row>
    <row r="323" spans="48:108">
      <c r="AV323" s="23" t="s">
        <v>469</v>
      </c>
      <c r="AW323" s="62" t="s">
        <v>470</v>
      </c>
      <c r="BN323" s="18" t="s">
        <v>480</v>
      </c>
      <c r="BO323" s="26" t="s">
        <v>1171</v>
      </c>
      <c r="BP323" s="17" t="str">
        <f t="shared" si="37"/>
        <v>銚子市216</v>
      </c>
      <c r="BQ323" s="18" t="s">
        <v>1172</v>
      </c>
      <c r="BZ323" s="18" t="s">
        <v>227</v>
      </c>
      <c r="CA323" s="18" t="s">
        <v>104</v>
      </c>
      <c r="CB323" s="18" t="s">
        <v>158</v>
      </c>
      <c r="CC323" s="18" t="str">
        <f t="shared" si="38"/>
        <v>S,C床版Ds</v>
      </c>
      <c r="CD323" s="18">
        <v>3</v>
      </c>
      <c r="CE323" s="18" t="e">
        <f>IF(COUNTIFS([2]その１１!$CV$10:CV5318,リスト!CC323),"該当","")</f>
        <v>#VALUE!</v>
      </c>
      <c r="CF323" s="18" t="e">
        <f>IF($CE323="","",COUNTIF($CC$5:CC323,CC323))</f>
        <v>#VALUE!</v>
      </c>
      <c r="CG323" s="18" t="e">
        <f t="shared" si="39"/>
        <v>#VALUE!</v>
      </c>
      <c r="CH323" s="18" t="s">
        <v>279</v>
      </c>
      <c r="CI323" s="18" t="s">
        <v>187</v>
      </c>
      <c r="CJ323" s="18" t="s">
        <v>188</v>
      </c>
      <c r="CK323" s="18" t="str">
        <f t="shared" si="40"/>
        <v>S,X塔部Td</v>
      </c>
      <c r="CL323" s="18">
        <v>21</v>
      </c>
      <c r="CM323" s="18" t="e">
        <f>IF(COUNTIFS([2]その１２!$CU$10:CU5474,リスト!CK323),"該当","")</f>
        <v>#VALUE!</v>
      </c>
      <c r="CN323" s="18" t="e">
        <f>IF($CM323="","",COUNTIF($CK$5:CK323,CK323))</f>
        <v>#VALUE!</v>
      </c>
      <c r="CO323" s="18" t="e">
        <f t="shared" si="41"/>
        <v>#VALUE!</v>
      </c>
      <c r="DC323" s="21" t="e">
        <f t="shared" si="42"/>
        <v>#VALUE!</v>
      </c>
      <c r="DD323" s="21" t="e">
        <f t="shared" si="43"/>
        <v>#VALUE!</v>
      </c>
    </row>
    <row r="324" spans="48:108">
      <c r="AV324" s="63" t="s">
        <v>1324</v>
      </c>
      <c r="AW324" s="62" t="s">
        <v>1325</v>
      </c>
      <c r="BN324" s="18" t="s">
        <v>480</v>
      </c>
      <c r="BO324" s="26" t="s">
        <v>1254</v>
      </c>
      <c r="BP324" s="17" t="str">
        <f t="shared" si="37"/>
        <v>銚子市244</v>
      </c>
      <c r="BQ324" s="18" t="s">
        <v>1255</v>
      </c>
      <c r="BZ324" s="18" t="s">
        <v>227</v>
      </c>
      <c r="CA324" s="18" t="s">
        <v>104</v>
      </c>
      <c r="CB324" s="18" t="s">
        <v>158</v>
      </c>
      <c r="CC324" s="18" t="str">
        <f t="shared" si="38"/>
        <v>S,C床版Ds</v>
      </c>
      <c r="CD324" s="18">
        <v>4</v>
      </c>
      <c r="CE324" s="18" t="e">
        <f>IF(COUNTIFS([2]その１１!$CV$10:CV5319,リスト!CC324),"該当","")</f>
        <v>#VALUE!</v>
      </c>
      <c r="CF324" s="18" t="e">
        <f>IF($CE324="","",COUNTIF($CC$5:CC324,CC324))</f>
        <v>#VALUE!</v>
      </c>
      <c r="CG324" s="18" t="e">
        <f t="shared" si="39"/>
        <v>#VALUE!</v>
      </c>
      <c r="CH324" s="18" t="s">
        <v>279</v>
      </c>
      <c r="CI324" s="18" t="s">
        <v>187</v>
      </c>
      <c r="CJ324" s="18" t="s">
        <v>188</v>
      </c>
      <c r="CK324" s="18" t="str">
        <f t="shared" si="40"/>
        <v>S,X塔部Td</v>
      </c>
      <c r="CL324" s="18">
        <v>22</v>
      </c>
      <c r="CM324" s="18" t="e">
        <f>IF(COUNTIFS([2]その１２!$CU$10:CU5475,リスト!CK324),"該当","")</f>
        <v>#VALUE!</v>
      </c>
      <c r="CN324" s="18" t="e">
        <f>IF($CM324="","",COUNTIF($CK$5:CK324,CK324))</f>
        <v>#VALUE!</v>
      </c>
      <c r="CO324" s="18" t="e">
        <f t="shared" si="41"/>
        <v>#VALUE!</v>
      </c>
      <c r="DC324" s="21" t="e">
        <f t="shared" si="42"/>
        <v>#VALUE!</v>
      </c>
      <c r="DD324" s="21" t="e">
        <f t="shared" si="43"/>
        <v>#VALUE!</v>
      </c>
    </row>
    <row r="325" spans="48:108">
      <c r="AV325" s="64" t="s">
        <v>715</v>
      </c>
      <c r="AW325" s="27" t="s">
        <v>716</v>
      </c>
      <c r="BN325" s="18" t="s">
        <v>480</v>
      </c>
      <c r="BO325" s="26" t="s">
        <v>1279</v>
      </c>
      <c r="BP325" s="17" t="str">
        <f t="shared" ref="BP325:BP388" si="44">CONCATENATE(BN325,BO325)</f>
        <v>銚子市254</v>
      </c>
      <c r="BQ325" s="18" t="s">
        <v>1280</v>
      </c>
      <c r="BZ325" s="18" t="s">
        <v>227</v>
      </c>
      <c r="CA325" s="18" t="s">
        <v>104</v>
      </c>
      <c r="CB325" s="18" t="s">
        <v>158</v>
      </c>
      <c r="CC325" s="18" t="str">
        <f t="shared" ref="CC325:CC388" si="45">IF(LEFT(CA325,2)="基礎",CONCATENATE(BZ325,LEFT(CA325,3),CB325),CONCATENATE(BZ325,LEFT(CA325,2),CB325))</f>
        <v>S,C床版Ds</v>
      </c>
      <c r="CD325" s="18">
        <v>5</v>
      </c>
      <c r="CE325" s="18" t="e">
        <f>IF(COUNTIFS([2]その１１!$CV$10:CV5320,リスト!CC325),"該当","")</f>
        <v>#VALUE!</v>
      </c>
      <c r="CF325" s="18" t="e">
        <f>IF($CE325="","",COUNTIF($CC$5:CC325,CC325))</f>
        <v>#VALUE!</v>
      </c>
      <c r="CG325" s="18" t="e">
        <f t="shared" ref="CG325:CG388" si="46">IF($CE325="","",CONCATENATE(CC325,CF325))</f>
        <v>#VALUE!</v>
      </c>
      <c r="CH325" s="18" t="s">
        <v>279</v>
      </c>
      <c r="CI325" s="18" t="s">
        <v>187</v>
      </c>
      <c r="CJ325" s="18" t="s">
        <v>188</v>
      </c>
      <c r="CK325" s="18" t="str">
        <f t="shared" ref="CK325:CK388" si="47">CONCATENATE(CH325,LEFT(CI325,2),CJ325)</f>
        <v>S,X塔部Td</v>
      </c>
      <c r="CL325" s="18">
        <v>23</v>
      </c>
      <c r="CM325" s="18" t="e">
        <f>IF(COUNTIFS([2]その１２!$CU$10:CU5476,リスト!CK325),"該当","")</f>
        <v>#VALUE!</v>
      </c>
      <c r="CN325" s="18" t="e">
        <f>IF($CM325="","",COUNTIF($CK$5:CK325,CK325))</f>
        <v>#VALUE!</v>
      </c>
      <c r="CO325" s="18" t="e">
        <f t="shared" ref="CO325:CO388" si="48">IF($CM325="","",CONCATENATE(CK325,CN325))</f>
        <v>#VALUE!</v>
      </c>
      <c r="DC325" s="21" t="e">
        <f t="shared" ref="DC325:DC388" si="49">IF(CG325="","",CONCATENATE(CC325,CD325))</f>
        <v>#VALUE!</v>
      </c>
      <c r="DD325" s="21" t="e">
        <f t="shared" ref="DD325:DD388" si="50">IF(CO325="","",CONCATENATE(CK325,CL325))</f>
        <v>#VALUE!</v>
      </c>
    </row>
    <row r="326" spans="48:108">
      <c r="AV326" s="23" t="s">
        <v>775</v>
      </c>
      <c r="AW326" s="18" t="s">
        <v>776</v>
      </c>
      <c r="BN326" s="18" t="s">
        <v>480</v>
      </c>
      <c r="BO326" s="26" t="s">
        <v>1322</v>
      </c>
      <c r="BP326" s="17" t="str">
        <f t="shared" si="44"/>
        <v>銚子市286</v>
      </c>
      <c r="BQ326" s="18" t="s">
        <v>1323</v>
      </c>
      <c r="BZ326" s="18" t="s">
        <v>227</v>
      </c>
      <c r="CA326" s="18" t="s">
        <v>104</v>
      </c>
      <c r="CB326" s="18" t="s">
        <v>158</v>
      </c>
      <c r="CC326" s="18" t="str">
        <f t="shared" si="45"/>
        <v>S,C床版Ds</v>
      </c>
      <c r="CD326" s="18">
        <v>6</v>
      </c>
      <c r="CE326" s="18" t="e">
        <f>IF(COUNTIFS([2]その１１!$CV$10:CV5321,リスト!CC326),"該当","")</f>
        <v>#VALUE!</v>
      </c>
      <c r="CF326" s="18" t="e">
        <f>IF($CE326="","",COUNTIF($CC$5:CC326,CC326))</f>
        <v>#VALUE!</v>
      </c>
      <c r="CG326" s="18" t="e">
        <f t="shared" si="46"/>
        <v>#VALUE!</v>
      </c>
      <c r="CH326" s="18" t="s">
        <v>331</v>
      </c>
      <c r="CI326" s="18" t="s">
        <v>187</v>
      </c>
      <c r="CJ326" s="18" t="s">
        <v>188</v>
      </c>
      <c r="CK326" s="18" t="str">
        <f t="shared" si="47"/>
        <v>C,X塔部Td</v>
      </c>
      <c r="CL326" s="18">
        <v>6</v>
      </c>
      <c r="CM326" s="18" t="e">
        <f>IF(COUNTIFS([2]その１２!$CU$10:CU5477,リスト!CK326),"該当","")</f>
        <v>#VALUE!</v>
      </c>
      <c r="CN326" s="18" t="e">
        <f>IF($CM326="","",COUNTIF($CK$5:CK326,CK326))</f>
        <v>#VALUE!</v>
      </c>
      <c r="CO326" s="18" t="e">
        <f t="shared" si="48"/>
        <v>#VALUE!</v>
      </c>
      <c r="DC326" s="21" t="e">
        <f t="shared" si="49"/>
        <v>#VALUE!</v>
      </c>
      <c r="DD326" s="21" t="e">
        <f t="shared" si="50"/>
        <v>#VALUE!</v>
      </c>
    </row>
    <row r="327" spans="48:108">
      <c r="AV327" s="23" t="s">
        <v>1224</v>
      </c>
      <c r="AW327" s="18" t="s">
        <v>1225</v>
      </c>
      <c r="BN327" s="18" t="s">
        <v>480</v>
      </c>
      <c r="BO327" s="26" t="s">
        <v>1346</v>
      </c>
      <c r="BP327" s="17" t="str">
        <f t="shared" si="44"/>
        <v>銚子市404</v>
      </c>
      <c r="BQ327" s="18" t="s">
        <v>1347</v>
      </c>
      <c r="BZ327" s="18" t="s">
        <v>227</v>
      </c>
      <c r="CA327" s="18" t="s">
        <v>104</v>
      </c>
      <c r="CB327" s="18" t="s">
        <v>158</v>
      </c>
      <c r="CC327" s="18" t="str">
        <f t="shared" si="45"/>
        <v>S,C床版Ds</v>
      </c>
      <c r="CD327" s="18">
        <v>7</v>
      </c>
      <c r="CE327" s="18" t="e">
        <f>IF(COUNTIFS([2]その１１!$CV$10:CV5322,リスト!CC327),"該当","")</f>
        <v>#VALUE!</v>
      </c>
      <c r="CF327" s="18" t="e">
        <f>IF($CE327="","",COUNTIF($CC$5:CC327,CC327))</f>
        <v>#VALUE!</v>
      </c>
      <c r="CG327" s="18" t="e">
        <f t="shared" si="46"/>
        <v>#VALUE!</v>
      </c>
      <c r="CH327" s="18" t="s">
        <v>331</v>
      </c>
      <c r="CI327" s="18" t="s">
        <v>187</v>
      </c>
      <c r="CJ327" s="18" t="s">
        <v>188</v>
      </c>
      <c r="CK327" s="18" t="str">
        <f t="shared" si="47"/>
        <v>C,X塔部Td</v>
      </c>
      <c r="CL327" s="18">
        <v>7</v>
      </c>
      <c r="CM327" s="18" t="e">
        <f>IF(COUNTIFS([2]その１２!$CU$10:CU5478,リスト!CK327),"該当","")</f>
        <v>#VALUE!</v>
      </c>
      <c r="CN327" s="18" t="e">
        <f>IF($CM327="","",COUNTIF($CK$5:CK327,CK327))</f>
        <v>#VALUE!</v>
      </c>
      <c r="CO327" s="18" t="e">
        <f t="shared" si="48"/>
        <v>#VALUE!</v>
      </c>
      <c r="DC327" s="21" t="e">
        <f t="shared" si="49"/>
        <v>#VALUE!</v>
      </c>
      <c r="DD327" s="21" t="e">
        <f t="shared" si="50"/>
        <v>#VALUE!</v>
      </c>
    </row>
    <row r="328" spans="48:108">
      <c r="AV328" s="23" t="s">
        <v>1096</v>
      </c>
      <c r="AW328" s="18" t="s">
        <v>1174</v>
      </c>
      <c r="BN328" s="18" t="s">
        <v>494</v>
      </c>
      <c r="BO328" s="26" t="s">
        <v>915</v>
      </c>
      <c r="BP328" s="17" t="str">
        <f t="shared" si="44"/>
        <v>旭市126</v>
      </c>
      <c r="BQ328" s="18" t="s">
        <v>981</v>
      </c>
      <c r="BZ328" s="18" t="s">
        <v>227</v>
      </c>
      <c r="CA328" s="18" t="s">
        <v>104</v>
      </c>
      <c r="CB328" s="18" t="s">
        <v>158</v>
      </c>
      <c r="CC328" s="18" t="str">
        <f t="shared" si="45"/>
        <v>S,C床版Ds</v>
      </c>
      <c r="CD328" s="18">
        <v>8</v>
      </c>
      <c r="CE328" s="18" t="e">
        <f>IF(COUNTIFS([2]その１１!$CV$10:CV5323,リスト!CC328),"該当","")</f>
        <v>#VALUE!</v>
      </c>
      <c r="CF328" s="18" t="e">
        <f>IF($CE328="","",COUNTIF($CC$5:CC328,CC328))</f>
        <v>#VALUE!</v>
      </c>
      <c r="CG328" s="18" t="e">
        <f t="shared" si="46"/>
        <v>#VALUE!</v>
      </c>
      <c r="CH328" s="18" t="s">
        <v>331</v>
      </c>
      <c r="CI328" s="18" t="s">
        <v>187</v>
      </c>
      <c r="CJ328" s="18" t="s">
        <v>188</v>
      </c>
      <c r="CK328" s="18" t="str">
        <f t="shared" si="47"/>
        <v>C,X塔部Td</v>
      </c>
      <c r="CL328" s="18">
        <v>8</v>
      </c>
      <c r="CM328" s="18" t="e">
        <f>IF(COUNTIFS([2]その１２!$CU$10:CU5479,リスト!CK328),"該当","")</f>
        <v>#VALUE!</v>
      </c>
      <c r="CN328" s="18" t="e">
        <f>IF($CM328="","",COUNTIF($CK$5:CK328,CK328))</f>
        <v>#VALUE!</v>
      </c>
      <c r="CO328" s="18" t="e">
        <f t="shared" si="48"/>
        <v>#VALUE!</v>
      </c>
      <c r="DC328" s="21" t="e">
        <f t="shared" si="49"/>
        <v>#VALUE!</v>
      </c>
      <c r="DD328" s="21" t="e">
        <f t="shared" si="50"/>
        <v>#VALUE!</v>
      </c>
    </row>
    <row r="329" spans="48:108">
      <c r="AV329" s="23" t="s">
        <v>1356</v>
      </c>
      <c r="AW329" s="18" t="s">
        <v>1357</v>
      </c>
      <c r="BN329" s="18" t="s">
        <v>494</v>
      </c>
      <c r="BO329" s="26" t="s">
        <v>492</v>
      </c>
      <c r="BP329" s="17" t="str">
        <f t="shared" si="44"/>
        <v>旭市28</v>
      </c>
      <c r="BQ329" s="18" t="s">
        <v>493</v>
      </c>
      <c r="BZ329" s="18" t="s">
        <v>227</v>
      </c>
      <c r="CA329" s="18" t="s">
        <v>104</v>
      </c>
      <c r="CB329" s="18" t="s">
        <v>158</v>
      </c>
      <c r="CC329" s="18" t="str">
        <f t="shared" si="45"/>
        <v>S,C床版Ds</v>
      </c>
      <c r="CD329" s="18">
        <v>9</v>
      </c>
      <c r="CE329" s="18" t="e">
        <f>IF(COUNTIFS([2]その１１!$CV$10:CV5324,リスト!CC329),"該当","")</f>
        <v>#VALUE!</v>
      </c>
      <c r="CF329" s="18" t="e">
        <f>IF($CE329="","",COUNTIF($CC$5:CC329,CC329))</f>
        <v>#VALUE!</v>
      </c>
      <c r="CG329" s="18" t="e">
        <f t="shared" si="46"/>
        <v>#VALUE!</v>
      </c>
      <c r="CH329" s="18" t="s">
        <v>331</v>
      </c>
      <c r="CI329" s="18" t="s">
        <v>187</v>
      </c>
      <c r="CJ329" s="18" t="s">
        <v>188</v>
      </c>
      <c r="CK329" s="18" t="str">
        <f t="shared" si="47"/>
        <v>C,X塔部Td</v>
      </c>
      <c r="CL329" s="18">
        <v>9</v>
      </c>
      <c r="CM329" s="18" t="e">
        <f>IF(COUNTIFS([2]その１２!$CU$10:CU5480,リスト!CK329),"該当","")</f>
        <v>#VALUE!</v>
      </c>
      <c r="CN329" s="18" t="e">
        <f>IF($CM329="","",COUNTIF($CK$5:CK329,CK329))</f>
        <v>#VALUE!</v>
      </c>
      <c r="CO329" s="18" t="e">
        <f t="shared" si="48"/>
        <v>#VALUE!</v>
      </c>
      <c r="DC329" s="21" t="e">
        <f t="shared" si="49"/>
        <v>#VALUE!</v>
      </c>
      <c r="DD329" s="21" t="e">
        <f t="shared" si="50"/>
        <v>#VALUE!</v>
      </c>
    </row>
    <row r="330" spans="48:108">
      <c r="AV330" s="23" t="s">
        <v>482</v>
      </c>
      <c r="AW330" s="18" t="s">
        <v>483</v>
      </c>
      <c r="BN330" s="18" t="s">
        <v>494</v>
      </c>
      <c r="BO330" s="26" t="s">
        <v>510</v>
      </c>
      <c r="BP330" s="17" t="str">
        <f t="shared" si="44"/>
        <v>旭市30</v>
      </c>
      <c r="BQ330" s="18" t="s">
        <v>511</v>
      </c>
      <c r="BZ330" s="18" t="s">
        <v>227</v>
      </c>
      <c r="CA330" s="18" t="s">
        <v>104</v>
      </c>
      <c r="CB330" s="18" t="s">
        <v>158</v>
      </c>
      <c r="CC330" s="18" t="str">
        <f t="shared" si="45"/>
        <v>S,C床版Ds</v>
      </c>
      <c r="CD330" s="18">
        <v>10</v>
      </c>
      <c r="CE330" s="18" t="e">
        <f>IF(COUNTIFS([2]その１１!$CV$10:CV5325,リスト!CC330),"該当","")</f>
        <v>#VALUE!</v>
      </c>
      <c r="CF330" s="18" t="e">
        <f>IF($CE330="","",COUNTIF($CC$5:CC330,CC330))</f>
        <v>#VALUE!</v>
      </c>
      <c r="CG330" s="18" t="e">
        <f t="shared" si="46"/>
        <v>#VALUE!</v>
      </c>
      <c r="CH330" s="18" t="s">
        <v>331</v>
      </c>
      <c r="CI330" s="18" t="s">
        <v>187</v>
      </c>
      <c r="CJ330" s="18" t="s">
        <v>188</v>
      </c>
      <c r="CK330" s="18" t="str">
        <f t="shared" si="47"/>
        <v>C,X塔部Td</v>
      </c>
      <c r="CL330" s="18">
        <v>10</v>
      </c>
      <c r="CM330" s="18" t="e">
        <f>IF(COUNTIFS([2]その１２!$CU$10:CU5481,リスト!CK330),"該当","")</f>
        <v>#VALUE!</v>
      </c>
      <c r="CN330" s="18" t="e">
        <f>IF($CM330="","",COUNTIF($CK$5:CK330,CK330))</f>
        <v>#VALUE!</v>
      </c>
      <c r="CO330" s="18" t="e">
        <f t="shared" si="48"/>
        <v>#VALUE!</v>
      </c>
      <c r="DC330" s="21" t="e">
        <f t="shared" si="49"/>
        <v>#VALUE!</v>
      </c>
      <c r="DD330" s="21" t="e">
        <f t="shared" si="50"/>
        <v>#VALUE!</v>
      </c>
    </row>
    <row r="331" spans="48:108">
      <c r="AV331" s="65" t="s">
        <v>1358</v>
      </c>
      <c r="AW331" s="39" t="s">
        <v>1359</v>
      </c>
      <c r="BN331" s="18" t="s">
        <v>494</v>
      </c>
      <c r="BO331" s="26" t="s">
        <v>560</v>
      </c>
      <c r="BP331" s="17" t="str">
        <f t="shared" si="44"/>
        <v>旭市35</v>
      </c>
      <c r="BQ331" s="18" t="s">
        <v>561</v>
      </c>
      <c r="BZ331" s="18" t="s">
        <v>227</v>
      </c>
      <c r="CA331" s="18" t="s">
        <v>104</v>
      </c>
      <c r="CB331" s="18" t="s">
        <v>158</v>
      </c>
      <c r="CC331" s="18" t="str">
        <f t="shared" si="45"/>
        <v>S,C床版Ds</v>
      </c>
      <c r="CD331" s="18">
        <v>11</v>
      </c>
      <c r="CE331" s="18" t="e">
        <f>IF(COUNTIFS([2]その１１!$CV$10:CV5326,リスト!CC331),"該当","")</f>
        <v>#VALUE!</v>
      </c>
      <c r="CF331" s="18" t="e">
        <f>IF($CE331="","",COUNTIF($CC$5:CC331,CC331))</f>
        <v>#VALUE!</v>
      </c>
      <c r="CG331" s="18" t="e">
        <f t="shared" si="46"/>
        <v>#VALUE!</v>
      </c>
      <c r="CH331" s="18" t="s">
        <v>331</v>
      </c>
      <c r="CI331" s="18" t="s">
        <v>187</v>
      </c>
      <c r="CJ331" s="18" t="s">
        <v>188</v>
      </c>
      <c r="CK331" s="18" t="str">
        <f t="shared" si="47"/>
        <v>C,X塔部Td</v>
      </c>
      <c r="CL331" s="18">
        <v>11</v>
      </c>
      <c r="CM331" s="18" t="e">
        <f>IF(COUNTIFS([2]その１２!$CU$10:CU5482,リスト!CK331),"該当","")</f>
        <v>#VALUE!</v>
      </c>
      <c r="CN331" s="18" t="e">
        <f>IF($CM331="","",COUNTIF($CK$5:CK331,CK331))</f>
        <v>#VALUE!</v>
      </c>
      <c r="CO331" s="18" t="e">
        <f t="shared" si="48"/>
        <v>#VALUE!</v>
      </c>
      <c r="DC331" s="21" t="e">
        <f t="shared" si="49"/>
        <v>#VALUE!</v>
      </c>
      <c r="DD331" s="21" t="e">
        <f t="shared" si="50"/>
        <v>#VALUE!</v>
      </c>
    </row>
    <row r="332" spans="48:108">
      <c r="BN332" s="18" t="s">
        <v>494</v>
      </c>
      <c r="BO332" s="26" t="s">
        <v>681</v>
      </c>
      <c r="BP332" s="17" t="str">
        <f t="shared" si="44"/>
        <v>旭市56</v>
      </c>
      <c r="BQ332" s="18" t="s">
        <v>682</v>
      </c>
      <c r="BZ332" s="18" t="s">
        <v>227</v>
      </c>
      <c r="CA332" s="18" t="s">
        <v>104</v>
      </c>
      <c r="CB332" s="18" t="s">
        <v>158</v>
      </c>
      <c r="CC332" s="18" t="str">
        <f t="shared" si="45"/>
        <v>S,C床版Ds</v>
      </c>
      <c r="CD332" s="18">
        <v>12</v>
      </c>
      <c r="CE332" s="18" t="e">
        <f>IF(COUNTIFS([2]その１１!$CV$10:CV5327,リスト!CC332),"該当","")</f>
        <v>#VALUE!</v>
      </c>
      <c r="CF332" s="18" t="e">
        <f>IF($CE332="","",COUNTIF($CC$5:CC332,CC332))</f>
        <v>#VALUE!</v>
      </c>
      <c r="CG332" s="18" t="e">
        <f t="shared" si="46"/>
        <v>#VALUE!</v>
      </c>
      <c r="CH332" s="18" t="s">
        <v>331</v>
      </c>
      <c r="CI332" s="18" t="s">
        <v>187</v>
      </c>
      <c r="CJ332" s="18" t="s">
        <v>188</v>
      </c>
      <c r="CK332" s="18" t="str">
        <f t="shared" si="47"/>
        <v>C,X塔部Td</v>
      </c>
      <c r="CL332" s="18">
        <v>12</v>
      </c>
      <c r="CM332" s="18" t="e">
        <f>IF(COUNTIFS([2]その１２!$CU$10:CU5483,リスト!CK332),"該当","")</f>
        <v>#VALUE!</v>
      </c>
      <c r="CN332" s="18" t="e">
        <f>IF($CM332="","",COUNTIF($CK$5:CK332,CK332))</f>
        <v>#VALUE!</v>
      </c>
      <c r="CO332" s="18" t="e">
        <f t="shared" si="48"/>
        <v>#VALUE!</v>
      </c>
      <c r="DC332" s="21" t="e">
        <f t="shared" si="49"/>
        <v>#VALUE!</v>
      </c>
      <c r="DD332" s="21" t="e">
        <f t="shared" si="50"/>
        <v>#VALUE!</v>
      </c>
    </row>
    <row r="333" spans="48:108">
      <c r="BN333" s="18" t="s">
        <v>494</v>
      </c>
      <c r="BO333" s="26" t="s">
        <v>738</v>
      </c>
      <c r="BP333" s="17" t="str">
        <f t="shared" si="44"/>
        <v>旭市70</v>
      </c>
      <c r="BQ333" s="18" t="s">
        <v>739</v>
      </c>
      <c r="BZ333" s="18" t="s">
        <v>227</v>
      </c>
      <c r="CA333" s="18" t="s">
        <v>104</v>
      </c>
      <c r="CB333" s="18" t="s">
        <v>158</v>
      </c>
      <c r="CC333" s="18" t="str">
        <f t="shared" si="45"/>
        <v>S,C床版Ds</v>
      </c>
      <c r="CD333" s="18">
        <v>13</v>
      </c>
      <c r="CE333" s="18" t="e">
        <f>IF(COUNTIFS([2]その１１!$CV$10:CV5328,リスト!CC333),"該当","")</f>
        <v>#VALUE!</v>
      </c>
      <c r="CF333" s="18" t="e">
        <f>IF($CE333="","",COUNTIF($CC$5:CC333,CC333))</f>
        <v>#VALUE!</v>
      </c>
      <c r="CG333" s="18" t="e">
        <f t="shared" si="46"/>
        <v>#VALUE!</v>
      </c>
      <c r="CH333" s="18" t="s">
        <v>331</v>
      </c>
      <c r="CI333" s="18" t="s">
        <v>187</v>
      </c>
      <c r="CJ333" s="18" t="s">
        <v>188</v>
      </c>
      <c r="CK333" s="18" t="str">
        <f t="shared" si="47"/>
        <v>C,X塔部Td</v>
      </c>
      <c r="CL333" s="18">
        <v>13</v>
      </c>
      <c r="CM333" s="18" t="e">
        <f>IF(COUNTIFS([2]その１２!$CU$10:CU5484,リスト!CK333),"該当","")</f>
        <v>#VALUE!</v>
      </c>
      <c r="CN333" s="18" t="e">
        <f>IF($CM333="","",COUNTIF($CK$5:CK333,CK333))</f>
        <v>#VALUE!</v>
      </c>
      <c r="CO333" s="18" t="e">
        <f t="shared" si="48"/>
        <v>#VALUE!</v>
      </c>
      <c r="DC333" s="21" t="e">
        <f t="shared" si="49"/>
        <v>#VALUE!</v>
      </c>
      <c r="DD333" s="21" t="e">
        <f t="shared" si="50"/>
        <v>#VALUE!</v>
      </c>
    </row>
    <row r="334" spans="48:108">
      <c r="BN334" s="18" t="s">
        <v>494</v>
      </c>
      <c r="BO334" s="26" t="s">
        <v>744</v>
      </c>
      <c r="BP334" s="17" t="str">
        <f t="shared" si="44"/>
        <v>旭市71</v>
      </c>
      <c r="BQ334" s="18" t="s">
        <v>745</v>
      </c>
      <c r="BZ334" s="18" t="s">
        <v>227</v>
      </c>
      <c r="CA334" s="18" t="s">
        <v>104</v>
      </c>
      <c r="CB334" s="18" t="s">
        <v>158</v>
      </c>
      <c r="CC334" s="18" t="str">
        <f t="shared" si="45"/>
        <v>S,C床版Ds</v>
      </c>
      <c r="CD334" s="18">
        <v>17</v>
      </c>
      <c r="CE334" s="18" t="e">
        <f>IF(COUNTIFS([2]その１１!$CV$10:CV5329,リスト!CC334),"該当","")</f>
        <v>#VALUE!</v>
      </c>
      <c r="CF334" s="18" t="e">
        <f>IF($CE334="","",COUNTIF($CC$5:CC334,CC334))</f>
        <v>#VALUE!</v>
      </c>
      <c r="CG334" s="18" t="e">
        <f t="shared" si="46"/>
        <v>#VALUE!</v>
      </c>
      <c r="CH334" s="18" t="s">
        <v>331</v>
      </c>
      <c r="CI334" s="18" t="s">
        <v>187</v>
      </c>
      <c r="CJ334" s="18" t="s">
        <v>188</v>
      </c>
      <c r="CK334" s="18" t="str">
        <f t="shared" si="47"/>
        <v>C,X塔部Td</v>
      </c>
      <c r="CL334" s="18">
        <v>17</v>
      </c>
      <c r="CM334" s="18" t="e">
        <f>IF(COUNTIFS([2]その１２!$CU$10:CU5485,リスト!CK334),"該当","")</f>
        <v>#VALUE!</v>
      </c>
      <c r="CN334" s="18" t="e">
        <f>IF($CM334="","",COUNTIF($CK$5:CK334,CK334))</f>
        <v>#VALUE!</v>
      </c>
      <c r="CO334" s="18" t="e">
        <f t="shared" si="48"/>
        <v>#VALUE!</v>
      </c>
      <c r="DC334" s="21" t="e">
        <f t="shared" si="49"/>
        <v>#VALUE!</v>
      </c>
      <c r="DD334" s="21" t="e">
        <f t="shared" si="50"/>
        <v>#VALUE!</v>
      </c>
    </row>
    <row r="335" spans="48:108">
      <c r="BN335" s="18" t="s">
        <v>494</v>
      </c>
      <c r="BO335" s="26" t="s">
        <v>756</v>
      </c>
      <c r="BP335" s="17" t="str">
        <f t="shared" si="44"/>
        <v>旭市73</v>
      </c>
      <c r="BQ335" s="18" t="s">
        <v>757</v>
      </c>
      <c r="BZ335" s="18" t="s">
        <v>227</v>
      </c>
      <c r="CA335" s="18" t="s">
        <v>104</v>
      </c>
      <c r="CB335" s="18" t="s">
        <v>158</v>
      </c>
      <c r="CC335" s="18" t="str">
        <f t="shared" si="45"/>
        <v>S,C床版Ds</v>
      </c>
      <c r="CD335" s="18">
        <v>18</v>
      </c>
      <c r="CE335" s="18" t="e">
        <f>IF(COUNTIFS([2]その１１!$CV$10:CV5330,リスト!CC335),"該当","")</f>
        <v>#VALUE!</v>
      </c>
      <c r="CF335" s="18" t="e">
        <f>IF($CE335="","",COUNTIF($CC$5:CC335,CC335))</f>
        <v>#VALUE!</v>
      </c>
      <c r="CG335" s="18" t="e">
        <f t="shared" si="46"/>
        <v>#VALUE!</v>
      </c>
      <c r="CH335" s="18" t="s">
        <v>331</v>
      </c>
      <c r="CI335" s="18" t="s">
        <v>187</v>
      </c>
      <c r="CJ335" s="18" t="s">
        <v>188</v>
      </c>
      <c r="CK335" s="18" t="str">
        <f t="shared" si="47"/>
        <v>C,X塔部Td</v>
      </c>
      <c r="CL335" s="18">
        <v>18</v>
      </c>
      <c r="CM335" s="18" t="e">
        <f>IF(COUNTIFS([2]その１２!$CU$10:CU5486,リスト!CK335),"該当","")</f>
        <v>#VALUE!</v>
      </c>
      <c r="CN335" s="18" t="e">
        <f>IF($CM335="","",COUNTIF($CK$5:CK335,CK335))</f>
        <v>#VALUE!</v>
      </c>
      <c r="CO335" s="18" t="e">
        <f t="shared" si="48"/>
        <v>#VALUE!</v>
      </c>
      <c r="DC335" s="21" t="e">
        <f t="shared" si="49"/>
        <v>#VALUE!</v>
      </c>
      <c r="DD335" s="21" t="e">
        <f t="shared" si="50"/>
        <v>#VALUE!</v>
      </c>
    </row>
    <row r="336" spans="48:108">
      <c r="BN336" s="18" t="s">
        <v>494</v>
      </c>
      <c r="BO336" s="26" t="s">
        <v>762</v>
      </c>
      <c r="BP336" s="17" t="str">
        <f t="shared" si="44"/>
        <v>旭市74</v>
      </c>
      <c r="BQ336" s="18" t="s">
        <v>763</v>
      </c>
      <c r="BZ336" s="18" t="s">
        <v>227</v>
      </c>
      <c r="CA336" s="18" t="s">
        <v>104</v>
      </c>
      <c r="CB336" s="18" t="s">
        <v>158</v>
      </c>
      <c r="CC336" s="18" t="str">
        <f t="shared" si="45"/>
        <v>S,C床版Ds</v>
      </c>
      <c r="CD336" s="18">
        <v>19</v>
      </c>
      <c r="CE336" s="18" t="e">
        <f>IF(COUNTIFS([2]その１１!$CV$10:CV5331,リスト!CC336),"該当","")</f>
        <v>#VALUE!</v>
      </c>
      <c r="CF336" s="18" t="e">
        <f>IF($CE336="","",COUNTIF($CC$5:CC336,CC336))</f>
        <v>#VALUE!</v>
      </c>
      <c r="CG336" s="18" t="e">
        <f t="shared" si="46"/>
        <v>#VALUE!</v>
      </c>
      <c r="CH336" s="18" t="s">
        <v>331</v>
      </c>
      <c r="CI336" s="18" t="s">
        <v>187</v>
      </c>
      <c r="CJ336" s="18" t="s">
        <v>188</v>
      </c>
      <c r="CK336" s="18" t="str">
        <f t="shared" si="47"/>
        <v>C,X塔部Td</v>
      </c>
      <c r="CL336" s="18">
        <v>19</v>
      </c>
      <c r="CM336" s="18" t="e">
        <f>IF(COUNTIFS([2]その１２!$CU$10:CU5487,リスト!CK336),"該当","")</f>
        <v>#VALUE!</v>
      </c>
      <c r="CN336" s="18" t="e">
        <f>IF($CM336="","",COUNTIF($CK$5:CK336,CK336))</f>
        <v>#VALUE!</v>
      </c>
      <c r="CO336" s="18" t="e">
        <f t="shared" si="48"/>
        <v>#VALUE!</v>
      </c>
      <c r="DC336" s="21" t="e">
        <f t="shared" si="49"/>
        <v>#VALUE!</v>
      </c>
      <c r="DD336" s="21" t="e">
        <f t="shared" si="50"/>
        <v>#VALUE!</v>
      </c>
    </row>
    <row r="337" spans="66:108">
      <c r="BN337" s="18" t="s">
        <v>494</v>
      </c>
      <c r="BO337" s="26" t="s">
        <v>855</v>
      </c>
      <c r="BP337" s="17" t="str">
        <f t="shared" si="44"/>
        <v>旭市104</v>
      </c>
      <c r="BQ337" s="18" t="s">
        <v>856</v>
      </c>
      <c r="BZ337" s="18" t="s">
        <v>227</v>
      </c>
      <c r="CA337" s="18" t="s">
        <v>104</v>
      </c>
      <c r="CB337" s="18" t="s">
        <v>158</v>
      </c>
      <c r="CC337" s="18" t="str">
        <f t="shared" si="45"/>
        <v>S,C床版Ds</v>
      </c>
      <c r="CD337" s="18">
        <v>20</v>
      </c>
      <c r="CE337" s="18" t="e">
        <f>IF(COUNTIFS([2]その１１!$CV$10:CV5332,リスト!CC337),"該当","")</f>
        <v>#VALUE!</v>
      </c>
      <c r="CF337" s="18" t="e">
        <f>IF($CE337="","",COUNTIF($CC$5:CC337,CC337))</f>
        <v>#VALUE!</v>
      </c>
      <c r="CG337" s="18" t="e">
        <f t="shared" si="46"/>
        <v>#VALUE!</v>
      </c>
      <c r="CH337" s="18" t="s">
        <v>331</v>
      </c>
      <c r="CI337" s="18" t="s">
        <v>187</v>
      </c>
      <c r="CJ337" s="18" t="s">
        <v>188</v>
      </c>
      <c r="CK337" s="18" t="str">
        <f t="shared" si="47"/>
        <v>C,X塔部Td</v>
      </c>
      <c r="CL337" s="18">
        <v>20</v>
      </c>
      <c r="CM337" s="18" t="e">
        <f>IF(COUNTIFS([2]その１２!$CU$10:CU5488,リスト!CK337),"該当","")</f>
        <v>#VALUE!</v>
      </c>
      <c r="CN337" s="18" t="e">
        <f>IF($CM337="","",COUNTIF($CK$5:CK337,CK337))</f>
        <v>#VALUE!</v>
      </c>
      <c r="CO337" s="18" t="e">
        <f t="shared" si="48"/>
        <v>#VALUE!</v>
      </c>
      <c r="DC337" s="21" t="e">
        <f t="shared" si="49"/>
        <v>#VALUE!</v>
      </c>
      <c r="DD337" s="21" t="e">
        <f t="shared" si="50"/>
        <v>#VALUE!</v>
      </c>
    </row>
    <row r="338" spans="66:108">
      <c r="BN338" s="18" t="s">
        <v>494</v>
      </c>
      <c r="BO338" s="26" t="s">
        <v>858</v>
      </c>
      <c r="BP338" s="17" t="str">
        <f t="shared" si="44"/>
        <v>旭市105</v>
      </c>
      <c r="BQ338" s="18" t="s">
        <v>859</v>
      </c>
      <c r="BZ338" s="18" t="s">
        <v>227</v>
      </c>
      <c r="CA338" s="18" t="s">
        <v>104</v>
      </c>
      <c r="CB338" s="18" t="s">
        <v>158</v>
      </c>
      <c r="CC338" s="18" t="str">
        <f t="shared" si="45"/>
        <v>S,C床版Ds</v>
      </c>
      <c r="CD338" s="18">
        <v>21</v>
      </c>
      <c r="CE338" s="18" t="e">
        <f>IF(COUNTIFS([2]その１１!$CV$10:CV5333,リスト!CC338),"該当","")</f>
        <v>#VALUE!</v>
      </c>
      <c r="CF338" s="18" t="e">
        <f>IF($CE338="","",COUNTIF($CC$5:CC338,CC338))</f>
        <v>#VALUE!</v>
      </c>
      <c r="CG338" s="18" t="e">
        <f t="shared" si="46"/>
        <v>#VALUE!</v>
      </c>
      <c r="CH338" s="18" t="s">
        <v>331</v>
      </c>
      <c r="CI338" s="18" t="s">
        <v>187</v>
      </c>
      <c r="CJ338" s="18" t="s">
        <v>188</v>
      </c>
      <c r="CK338" s="18" t="str">
        <f t="shared" si="47"/>
        <v>C,X塔部Td</v>
      </c>
      <c r="CL338" s="18">
        <v>21</v>
      </c>
      <c r="CM338" s="18" t="e">
        <f>IF(COUNTIFS([2]その１２!$CU$10:CU5489,リスト!CK338),"該当","")</f>
        <v>#VALUE!</v>
      </c>
      <c r="CN338" s="18" t="e">
        <f>IF($CM338="","",COUNTIF($CK$5:CK338,CK338))</f>
        <v>#VALUE!</v>
      </c>
      <c r="CO338" s="18" t="e">
        <f t="shared" si="48"/>
        <v>#VALUE!</v>
      </c>
      <c r="DC338" s="21" t="e">
        <f t="shared" si="49"/>
        <v>#VALUE!</v>
      </c>
      <c r="DD338" s="21" t="e">
        <f t="shared" si="50"/>
        <v>#VALUE!</v>
      </c>
    </row>
    <row r="339" spans="66:108">
      <c r="BN339" s="18" t="s">
        <v>494</v>
      </c>
      <c r="BO339" s="26" t="s">
        <v>878</v>
      </c>
      <c r="BP339" s="17" t="str">
        <f t="shared" si="44"/>
        <v>旭市114</v>
      </c>
      <c r="BQ339" s="18" t="s">
        <v>879</v>
      </c>
      <c r="BZ339" s="18" t="s">
        <v>227</v>
      </c>
      <c r="CA339" s="18" t="s">
        <v>104</v>
      </c>
      <c r="CB339" s="18" t="s">
        <v>158</v>
      </c>
      <c r="CC339" s="18" t="str">
        <f t="shared" si="45"/>
        <v>S,C床版Ds</v>
      </c>
      <c r="CD339" s="18">
        <v>22</v>
      </c>
      <c r="CE339" s="18" t="e">
        <f>IF(COUNTIFS([2]その１１!$CV$10:CV5334,リスト!CC339),"該当","")</f>
        <v>#VALUE!</v>
      </c>
      <c r="CF339" s="18" t="e">
        <f>IF($CE339="","",COUNTIF($CC$5:CC339,CC339))</f>
        <v>#VALUE!</v>
      </c>
      <c r="CG339" s="18" t="e">
        <f t="shared" si="46"/>
        <v>#VALUE!</v>
      </c>
      <c r="CH339" s="18" t="s">
        <v>331</v>
      </c>
      <c r="CI339" s="18" t="s">
        <v>187</v>
      </c>
      <c r="CJ339" s="18" t="s">
        <v>188</v>
      </c>
      <c r="CK339" s="18" t="str">
        <f t="shared" si="47"/>
        <v>C,X塔部Td</v>
      </c>
      <c r="CL339" s="18">
        <v>22</v>
      </c>
      <c r="CM339" s="18" t="e">
        <f>IF(COUNTIFS([2]その１２!$CU$10:CU5490,リスト!CK339),"該当","")</f>
        <v>#VALUE!</v>
      </c>
      <c r="CN339" s="18" t="e">
        <f>IF($CM339="","",COUNTIF($CK$5:CK339,CK339))</f>
        <v>#VALUE!</v>
      </c>
      <c r="CO339" s="18" t="e">
        <f t="shared" si="48"/>
        <v>#VALUE!</v>
      </c>
      <c r="DC339" s="21" t="e">
        <f t="shared" si="49"/>
        <v>#VALUE!</v>
      </c>
      <c r="DD339" s="21" t="e">
        <f t="shared" si="50"/>
        <v>#VALUE!</v>
      </c>
    </row>
    <row r="340" spans="66:108">
      <c r="BN340" s="18" t="s">
        <v>494</v>
      </c>
      <c r="BO340" s="26" t="s">
        <v>942</v>
      </c>
      <c r="BP340" s="17" t="str">
        <f t="shared" si="44"/>
        <v>旭市133</v>
      </c>
      <c r="BQ340" s="18" t="s">
        <v>943</v>
      </c>
      <c r="BZ340" s="18" t="s">
        <v>227</v>
      </c>
      <c r="CA340" s="18" t="s">
        <v>104</v>
      </c>
      <c r="CB340" s="18" t="s">
        <v>158</v>
      </c>
      <c r="CC340" s="18" t="str">
        <f t="shared" si="45"/>
        <v>S,C床版Ds</v>
      </c>
      <c r="CD340" s="18">
        <v>23</v>
      </c>
      <c r="CE340" s="18" t="e">
        <f>IF(COUNTIFS([2]その１１!$CV$10:CV5335,リスト!CC340),"該当","")</f>
        <v>#VALUE!</v>
      </c>
      <c r="CF340" s="18" t="e">
        <f>IF($CE340="","",COUNTIF($CC$5:CC340,CC340))</f>
        <v>#VALUE!</v>
      </c>
      <c r="CG340" s="18" t="e">
        <f t="shared" si="46"/>
        <v>#VALUE!</v>
      </c>
      <c r="CH340" s="18" t="s">
        <v>331</v>
      </c>
      <c r="CI340" s="18" t="s">
        <v>187</v>
      </c>
      <c r="CJ340" s="18" t="s">
        <v>188</v>
      </c>
      <c r="CK340" s="18" t="str">
        <f t="shared" si="47"/>
        <v>C,X塔部Td</v>
      </c>
      <c r="CL340" s="18">
        <v>23</v>
      </c>
      <c r="CM340" s="18" t="e">
        <f>IF(COUNTIFS([2]その１２!$CU$10:CU5491,リスト!CK340),"該当","")</f>
        <v>#VALUE!</v>
      </c>
      <c r="CN340" s="18" t="e">
        <f>IF($CM340="","",COUNTIF($CK$5:CK340,CK340))</f>
        <v>#VALUE!</v>
      </c>
      <c r="CO340" s="18" t="e">
        <f t="shared" si="48"/>
        <v>#VALUE!</v>
      </c>
      <c r="DC340" s="21" t="e">
        <f t="shared" si="49"/>
        <v>#VALUE!</v>
      </c>
      <c r="DD340" s="21" t="e">
        <f t="shared" si="50"/>
        <v>#VALUE!</v>
      </c>
    </row>
    <row r="341" spans="66:108">
      <c r="BN341" s="18" t="s">
        <v>494</v>
      </c>
      <c r="BO341" s="26" t="s">
        <v>993</v>
      </c>
      <c r="BP341" s="17" t="str">
        <f t="shared" si="44"/>
        <v>旭市149</v>
      </c>
      <c r="BQ341" s="18" t="s">
        <v>994</v>
      </c>
      <c r="BZ341" s="18" t="s">
        <v>279</v>
      </c>
      <c r="CA341" s="18" t="s">
        <v>104</v>
      </c>
      <c r="CB341" s="18" t="s">
        <v>158</v>
      </c>
      <c r="CC341" s="18" t="str">
        <f t="shared" si="45"/>
        <v>S,X床版Ds</v>
      </c>
      <c r="CD341" s="18">
        <v>1</v>
      </c>
      <c r="CE341" s="18" t="e">
        <f>IF(COUNTIFS([2]その１１!$CV$10:CV5336,リスト!CC341),"該当","")</f>
        <v>#VALUE!</v>
      </c>
      <c r="CF341" s="18" t="e">
        <f>IF($CE341="","",COUNTIF($CC$5:CC341,CC341))</f>
        <v>#VALUE!</v>
      </c>
      <c r="CG341" s="18" t="e">
        <f t="shared" si="46"/>
        <v>#VALUE!</v>
      </c>
      <c r="CH341" s="18" t="s">
        <v>781</v>
      </c>
      <c r="CI341" s="18" t="s">
        <v>187</v>
      </c>
      <c r="CJ341" s="18" t="s">
        <v>188</v>
      </c>
      <c r="CK341" s="18" t="str">
        <f t="shared" si="47"/>
        <v>S,C,X塔部Td</v>
      </c>
      <c r="CL341" s="18">
        <v>1</v>
      </c>
      <c r="CM341" s="18" t="e">
        <f>IF(COUNTIFS([2]その１２!$CU$10:CU5492,リスト!CK341),"該当","")</f>
        <v>#VALUE!</v>
      </c>
      <c r="CN341" s="18" t="e">
        <f>IF($CM341="","",COUNTIF($CK$5:CK341,CK341))</f>
        <v>#VALUE!</v>
      </c>
      <c r="CO341" s="18" t="e">
        <f t="shared" si="48"/>
        <v>#VALUE!</v>
      </c>
      <c r="DC341" s="21" t="e">
        <f t="shared" si="49"/>
        <v>#VALUE!</v>
      </c>
      <c r="DD341" s="21" t="e">
        <f t="shared" si="50"/>
        <v>#VALUE!</v>
      </c>
    </row>
    <row r="342" spans="66:108">
      <c r="BN342" s="18" t="s">
        <v>494</v>
      </c>
      <c r="BO342" s="26" t="s">
        <v>1153</v>
      </c>
      <c r="BP342" s="17" t="str">
        <f t="shared" si="44"/>
        <v>旭市210</v>
      </c>
      <c r="BQ342" s="18" t="s">
        <v>1154</v>
      </c>
      <c r="BZ342" s="18" t="s">
        <v>279</v>
      </c>
      <c r="CA342" s="18" t="s">
        <v>104</v>
      </c>
      <c r="CB342" s="18" t="s">
        <v>158</v>
      </c>
      <c r="CC342" s="18" t="str">
        <f t="shared" si="45"/>
        <v>S,X床版Ds</v>
      </c>
      <c r="CD342" s="18">
        <v>2</v>
      </c>
      <c r="CE342" s="18" t="e">
        <f>IF(COUNTIFS([2]その１１!$CV$10:CV5337,リスト!CC342),"該当","")</f>
        <v>#VALUE!</v>
      </c>
      <c r="CF342" s="18" t="e">
        <f>IF($CE342="","",COUNTIF($CC$5:CC342,CC342))</f>
        <v>#VALUE!</v>
      </c>
      <c r="CG342" s="18" t="e">
        <f t="shared" si="46"/>
        <v>#VALUE!</v>
      </c>
      <c r="CH342" s="18" t="s">
        <v>781</v>
      </c>
      <c r="CI342" s="18" t="s">
        <v>187</v>
      </c>
      <c r="CJ342" s="18" t="s">
        <v>188</v>
      </c>
      <c r="CK342" s="18" t="str">
        <f t="shared" si="47"/>
        <v>S,C,X塔部Td</v>
      </c>
      <c r="CL342" s="18">
        <v>2</v>
      </c>
      <c r="CM342" s="18" t="e">
        <f>IF(COUNTIFS([2]その１２!$CU$10:CU5493,リスト!CK342),"該当","")</f>
        <v>#VALUE!</v>
      </c>
      <c r="CN342" s="18" t="e">
        <f>IF($CM342="","",COUNTIF($CK$5:CK342,CK342))</f>
        <v>#VALUE!</v>
      </c>
      <c r="CO342" s="18" t="e">
        <f t="shared" si="48"/>
        <v>#VALUE!</v>
      </c>
      <c r="DC342" s="21" t="e">
        <f t="shared" si="49"/>
        <v>#VALUE!</v>
      </c>
      <c r="DD342" s="21" t="e">
        <f t="shared" si="50"/>
        <v>#VALUE!</v>
      </c>
    </row>
    <row r="343" spans="66:108">
      <c r="BN343" s="18" t="s">
        <v>494</v>
      </c>
      <c r="BO343" s="26" t="s">
        <v>1157</v>
      </c>
      <c r="BP343" s="17" t="str">
        <f t="shared" si="44"/>
        <v>旭市211</v>
      </c>
      <c r="BQ343" s="18" t="s">
        <v>1158</v>
      </c>
      <c r="BZ343" s="18" t="s">
        <v>279</v>
      </c>
      <c r="CA343" s="18" t="s">
        <v>104</v>
      </c>
      <c r="CB343" s="18" t="s">
        <v>158</v>
      </c>
      <c r="CC343" s="18" t="str">
        <f t="shared" si="45"/>
        <v>S,X床版Ds</v>
      </c>
      <c r="CD343" s="18">
        <v>3</v>
      </c>
      <c r="CE343" s="18" t="e">
        <f>IF(COUNTIFS([2]その１１!$CV$10:CV5338,リスト!CC343),"該当","")</f>
        <v>#VALUE!</v>
      </c>
      <c r="CF343" s="18" t="e">
        <f>IF($CE343="","",COUNTIF($CC$5:CC343,CC343))</f>
        <v>#VALUE!</v>
      </c>
      <c r="CG343" s="18" t="e">
        <f t="shared" si="46"/>
        <v>#VALUE!</v>
      </c>
      <c r="CH343" s="18" t="s">
        <v>781</v>
      </c>
      <c r="CI343" s="18" t="s">
        <v>187</v>
      </c>
      <c r="CJ343" s="18" t="s">
        <v>188</v>
      </c>
      <c r="CK343" s="18" t="str">
        <f t="shared" si="47"/>
        <v>S,C,X塔部Td</v>
      </c>
      <c r="CL343" s="18">
        <v>3</v>
      </c>
      <c r="CM343" s="18" t="e">
        <f>IF(COUNTIFS([2]その１２!$CU$10:CU5494,リスト!CK343),"該当","")</f>
        <v>#VALUE!</v>
      </c>
      <c r="CN343" s="18" t="e">
        <f>IF($CM343="","",COUNTIF($CK$5:CK343,CK343))</f>
        <v>#VALUE!</v>
      </c>
      <c r="CO343" s="18" t="e">
        <f t="shared" si="48"/>
        <v>#VALUE!</v>
      </c>
      <c r="DC343" s="21" t="e">
        <f t="shared" si="49"/>
        <v>#VALUE!</v>
      </c>
      <c r="DD343" s="21" t="e">
        <f t="shared" si="50"/>
        <v>#VALUE!</v>
      </c>
    </row>
    <row r="344" spans="66:108">
      <c r="BN344" s="18" t="s">
        <v>494</v>
      </c>
      <c r="BO344" s="26" t="s">
        <v>1171</v>
      </c>
      <c r="BP344" s="17" t="str">
        <f t="shared" si="44"/>
        <v>旭市216</v>
      </c>
      <c r="BQ344" s="18" t="s">
        <v>1172</v>
      </c>
      <c r="BZ344" s="18" t="s">
        <v>279</v>
      </c>
      <c r="CA344" s="18" t="s">
        <v>104</v>
      </c>
      <c r="CB344" s="18" t="s">
        <v>158</v>
      </c>
      <c r="CC344" s="18" t="str">
        <f t="shared" si="45"/>
        <v>S,X床版Ds</v>
      </c>
      <c r="CD344" s="18">
        <v>4</v>
      </c>
      <c r="CE344" s="18" t="e">
        <f>IF(COUNTIFS([2]その１１!$CV$10:CV5339,リスト!CC344),"該当","")</f>
        <v>#VALUE!</v>
      </c>
      <c r="CF344" s="18" t="e">
        <f>IF($CE344="","",COUNTIF($CC$5:CC344,CC344))</f>
        <v>#VALUE!</v>
      </c>
      <c r="CG344" s="18" t="e">
        <f t="shared" si="46"/>
        <v>#VALUE!</v>
      </c>
      <c r="CH344" s="18" t="s">
        <v>781</v>
      </c>
      <c r="CI344" s="18" t="s">
        <v>187</v>
      </c>
      <c r="CJ344" s="18" t="s">
        <v>188</v>
      </c>
      <c r="CK344" s="18" t="str">
        <f t="shared" si="47"/>
        <v>S,C,X塔部Td</v>
      </c>
      <c r="CL344" s="18">
        <v>4</v>
      </c>
      <c r="CM344" s="18" t="e">
        <f>IF(COUNTIFS([2]その１２!$CU$10:CU5495,リスト!CK344),"該当","")</f>
        <v>#VALUE!</v>
      </c>
      <c r="CN344" s="18" t="e">
        <f>IF($CM344="","",COUNTIF($CK$5:CK344,CK344))</f>
        <v>#VALUE!</v>
      </c>
      <c r="CO344" s="18" t="e">
        <f t="shared" si="48"/>
        <v>#VALUE!</v>
      </c>
      <c r="DC344" s="21" t="e">
        <f t="shared" si="49"/>
        <v>#VALUE!</v>
      </c>
      <c r="DD344" s="21" t="e">
        <f t="shared" si="50"/>
        <v>#VALUE!</v>
      </c>
    </row>
    <row r="345" spans="66:108">
      <c r="BN345" s="18" t="s">
        <v>494</v>
      </c>
      <c r="BO345" s="26" t="s">
        <v>1293</v>
      </c>
      <c r="BP345" s="17" t="str">
        <f t="shared" si="44"/>
        <v>旭市265</v>
      </c>
      <c r="BQ345" s="18" t="s">
        <v>1294</v>
      </c>
      <c r="BZ345" s="18" t="s">
        <v>279</v>
      </c>
      <c r="CA345" s="18" t="s">
        <v>104</v>
      </c>
      <c r="CB345" s="18" t="s">
        <v>158</v>
      </c>
      <c r="CC345" s="18" t="str">
        <f t="shared" si="45"/>
        <v>S,X床版Ds</v>
      </c>
      <c r="CD345" s="18">
        <v>5</v>
      </c>
      <c r="CE345" s="18" t="e">
        <f>IF(COUNTIFS([2]その１１!$CV$10:CV5340,リスト!CC345),"該当","")</f>
        <v>#VALUE!</v>
      </c>
      <c r="CF345" s="18" t="e">
        <f>IF($CE345="","",COUNTIF($CC$5:CC345,CC345))</f>
        <v>#VALUE!</v>
      </c>
      <c r="CG345" s="18" t="e">
        <f t="shared" si="46"/>
        <v>#VALUE!</v>
      </c>
      <c r="CH345" s="18" t="s">
        <v>781</v>
      </c>
      <c r="CI345" s="18" t="s">
        <v>187</v>
      </c>
      <c r="CJ345" s="18" t="s">
        <v>188</v>
      </c>
      <c r="CK345" s="18" t="str">
        <f t="shared" si="47"/>
        <v>S,C,X塔部Td</v>
      </c>
      <c r="CL345" s="18">
        <v>5</v>
      </c>
      <c r="CM345" s="18" t="e">
        <f>IF(COUNTIFS([2]その１２!$CU$10:CU5496,リスト!CK345),"該当","")</f>
        <v>#VALUE!</v>
      </c>
      <c r="CN345" s="18" t="e">
        <f>IF($CM345="","",COUNTIF($CK$5:CK345,CK345))</f>
        <v>#VALUE!</v>
      </c>
      <c r="CO345" s="18" t="e">
        <f t="shared" si="48"/>
        <v>#VALUE!</v>
      </c>
      <c r="DC345" s="21" t="e">
        <f t="shared" si="49"/>
        <v>#VALUE!</v>
      </c>
      <c r="DD345" s="21" t="e">
        <f t="shared" si="50"/>
        <v>#VALUE!</v>
      </c>
    </row>
    <row r="346" spans="66:108">
      <c r="BN346" s="18" t="s">
        <v>494</v>
      </c>
      <c r="BO346" s="26" t="s">
        <v>1295</v>
      </c>
      <c r="BP346" s="17" t="str">
        <f t="shared" si="44"/>
        <v>旭市266</v>
      </c>
      <c r="BQ346" s="18" t="s">
        <v>1296</v>
      </c>
      <c r="BZ346" s="18" t="s">
        <v>279</v>
      </c>
      <c r="CA346" s="18" t="s">
        <v>104</v>
      </c>
      <c r="CB346" s="18" t="s">
        <v>158</v>
      </c>
      <c r="CC346" s="18" t="str">
        <f t="shared" si="45"/>
        <v>S,X床版Ds</v>
      </c>
      <c r="CD346" s="18">
        <v>10</v>
      </c>
      <c r="CE346" s="18" t="e">
        <f>IF(COUNTIFS([2]その１１!$CV$10:CV5341,リスト!CC346),"該当","")</f>
        <v>#VALUE!</v>
      </c>
      <c r="CF346" s="18" t="e">
        <f>IF($CE346="","",COUNTIF($CC$5:CC346,CC346))</f>
        <v>#VALUE!</v>
      </c>
      <c r="CG346" s="18" t="e">
        <f t="shared" si="46"/>
        <v>#VALUE!</v>
      </c>
      <c r="CH346" s="18" t="s">
        <v>781</v>
      </c>
      <c r="CI346" s="18" t="s">
        <v>187</v>
      </c>
      <c r="CJ346" s="18" t="s">
        <v>188</v>
      </c>
      <c r="CK346" s="18" t="str">
        <f t="shared" si="47"/>
        <v>S,C,X塔部Td</v>
      </c>
      <c r="CL346" s="18">
        <v>6</v>
      </c>
      <c r="CM346" s="18" t="e">
        <f>IF(COUNTIFS([2]その１２!$CU$10:CU5497,リスト!CK346),"該当","")</f>
        <v>#VALUE!</v>
      </c>
      <c r="CN346" s="18" t="e">
        <f>IF($CM346="","",COUNTIF($CK$5:CK346,CK346))</f>
        <v>#VALUE!</v>
      </c>
      <c r="CO346" s="18" t="e">
        <f t="shared" si="48"/>
        <v>#VALUE!</v>
      </c>
      <c r="DC346" s="21" t="e">
        <f t="shared" si="49"/>
        <v>#VALUE!</v>
      </c>
      <c r="DD346" s="21" t="e">
        <f t="shared" si="50"/>
        <v>#VALUE!</v>
      </c>
    </row>
    <row r="347" spans="66:108">
      <c r="BN347" s="18" t="s">
        <v>494</v>
      </c>
      <c r="BO347" s="26" t="s">
        <v>1224</v>
      </c>
      <c r="BP347" s="17" t="str">
        <f t="shared" si="44"/>
        <v>旭市408</v>
      </c>
      <c r="BQ347" s="18" t="s">
        <v>1352</v>
      </c>
      <c r="BZ347" s="18" t="s">
        <v>279</v>
      </c>
      <c r="CA347" s="18" t="s">
        <v>104</v>
      </c>
      <c r="CB347" s="18" t="s">
        <v>158</v>
      </c>
      <c r="CC347" s="18" t="str">
        <f t="shared" si="45"/>
        <v>S,X床版Ds</v>
      </c>
      <c r="CD347" s="18">
        <v>13</v>
      </c>
      <c r="CE347" s="18" t="e">
        <f>IF(COUNTIFS([2]その１１!$CV$10:CV5342,リスト!CC347),"該当","")</f>
        <v>#VALUE!</v>
      </c>
      <c r="CF347" s="18" t="e">
        <f>IF($CE347="","",COUNTIF($CC$5:CC347,CC347))</f>
        <v>#VALUE!</v>
      </c>
      <c r="CG347" s="18" t="e">
        <f t="shared" si="46"/>
        <v>#VALUE!</v>
      </c>
      <c r="CH347" s="18" t="s">
        <v>781</v>
      </c>
      <c r="CI347" s="18" t="s">
        <v>187</v>
      </c>
      <c r="CJ347" s="18" t="s">
        <v>188</v>
      </c>
      <c r="CK347" s="18" t="str">
        <f t="shared" si="47"/>
        <v>S,C,X塔部Td</v>
      </c>
      <c r="CL347" s="18">
        <v>7</v>
      </c>
      <c r="CM347" s="18" t="e">
        <f>IF(COUNTIFS([2]その１２!$CU$10:CU5498,リスト!CK347),"該当","")</f>
        <v>#VALUE!</v>
      </c>
      <c r="CN347" s="18" t="e">
        <f>IF($CM347="","",COUNTIF($CK$5:CK347,CK347))</f>
        <v>#VALUE!</v>
      </c>
      <c r="CO347" s="18" t="e">
        <f t="shared" si="48"/>
        <v>#VALUE!</v>
      </c>
      <c r="DC347" s="21" t="e">
        <f t="shared" si="49"/>
        <v>#VALUE!</v>
      </c>
      <c r="DD347" s="21" t="e">
        <f t="shared" si="50"/>
        <v>#VALUE!</v>
      </c>
    </row>
    <row r="348" spans="66:108">
      <c r="BN348" s="18" t="s">
        <v>503</v>
      </c>
      <c r="BO348" s="26" t="s">
        <v>915</v>
      </c>
      <c r="BP348" s="17" t="str">
        <f t="shared" si="44"/>
        <v>匝瑳市126</v>
      </c>
      <c r="BQ348" s="18" t="s">
        <v>981</v>
      </c>
      <c r="BZ348" s="18" t="s">
        <v>279</v>
      </c>
      <c r="CA348" s="18" t="s">
        <v>104</v>
      </c>
      <c r="CB348" s="18" t="s">
        <v>158</v>
      </c>
      <c r="CC348" s="18" t="str">
        <f t="shared" si="45"/>
        <v>S,X床版Ds</v>
      </c>
      <c r="CD348" s="18">
        <v>17</v>
      </c>
      <c r="CE348" s="18" t="e">
        <f>IF(COUNTIFS([2]その１１!$CV$10:CV5343,リスト!CC348),"該当","")</f>
        <v>#VALUE!</v>
      </c>
      <c r="CF348" s="18" t="e">
        <f>IF($CE348="","",COUNTIF($CC$5:CC348,CC348))</f>
        <v>#VALUE!</v>
      </c>
      <c r="CG348" s="18" t="e">
        <f t="shared" si="46"/>
        <v>#VALUE!</v>
      </c>
      <c r="CH348" s="18" t="s">
        <v>781</v>
      </c>
      <c r="CI348" s="18" t="s">
        <v>187</v>
      </c>
      <c r="CJ348" s="18" t="s">
        <v>188</v>
      </c>
      <c r="CK348" s="18" t="str">
        <f t="shared" si="47"/>
        <v>S,C,X塔部Td</v>
      </c>
      <c r="CL348" s="18">
        <v>8</v>
      </c>
      <c r="CM348" s="18" t="e">
        <f>IF(COUNTIFS([2]その１２!$CU$10:CU5499,リスト!CK348),"該当","")</f>
        <v>#VALUE!</v>
      </c>
      <c r="CN348" s="18" t="e">
        <f>IF($CM348="","",COUNTIF($CK$5:CK348,CK348))</f>
        <v>#VALUE!</v>
      </c>
      <c r="CO348" s="18" t="e">
        <f t="shared" si="48"/>
        <v>#VALUE!</v>
      </c>
      <c r="DC348" s="21" t="e">
        <f t="shared" si="49"/>
        <v>#VALUE!</v>
      </c>
      <c r="DD348" s="21" t="e">
        <f t="shared" si="50"/>
        <v>#VALUE!</v>
      </c>
    </row>
    <row r="349" spans="66:108">
      <c r="BN349" s="18" t="s">
        <v>503</v>
      </c>
      <c r="BO349" s="26" t="s">
        <v>768</v>
      </c>
      <c r="BP349" s="17" t="str">
        <f t="shared" si="44"/>
        <v>匝瑳市296</v>
      </c>
      <c r="BQ349" s="18" t="s">
        <v>769</v>
      </c>
      <c r="BZ349" s="18" t="s">
        <v>279</v>
      </c>
      <c r="CA349" s="18" t="s">
        <v>104</v>
      </c>
      <c r="CB349" s="18" t="s">
        <v>158</v>
      </c>
      <c r="CC349" s="18" t="str">
        <f t="shared" si="45"/>
        <v>S,X床版Ds</v>
      </c>
      <c r="CD349" s="18">
        <v>18</v>
      </c>
      <c r="CE349" s="18" t="e">
        <f>IF(COUNTIFS([2]その１１!$CV$10:CV5344,リスト!CC349),"該当","")</f>
        <v>#VALUE!</v>
      </c>
      <c r="CF349" s="18" t="e">
        <f>IF($CE349="","",COUNTIF($CC$5:CC349,CC349))</f>
        <v>#VALUE!</v>
      </c>
      <c r="CG349" s="18" t="e">
        <f t="shared" si="46"/>
        <v>#VALUE!</v>
      </c>
      <c r="CH349" s="18" t="s">
        <v>781</v>
      </c>
      <c r="CI349" s="18" t="s">
        <v>187</v>
      </c>
      <c r="CJ349" s="18" t="s">
        <v>188</v>
      </c>
      <c r="CK349" s="18" t="str">
        <f t="shared" si="47"/>
        <v>S,C,X塔部Td</v>
      </c>
      <c r="CL349" s="18">
        <v>9</v>
      </c>
      <c r="CM349" s="18" t="e">
        <f>IF(COUNTIFS([2]その１２!$CU$10:CU5500,リスト!CK349),"該当","")</f>
        <v>#VALUE!</v>
      </c>
      <c r="CN349" s="18" t="e">
        <f>IF($CM349="","",COUNTIF($CK$5:CK349,CK349))</f>
        <v>#VALUE!</v>
      </c>
      <c r="CO349" s="18" t="e">
        <f t="shared" si="48"/>
        <v>#VALUE!</v>
      </c>
      <c r="DC349" s="21" t="e">
        <f t="shared" si="49"/>
        <v>#VALUE!</v>
      </c>
      <c r="DD349" s="21" t="e">
        <f t="shared" si="50"/>
        <v>#VALUE!</v>
      </c>
    </row>
    <row r="350" spans="66:108">
      <c r="BN350" s="18" t="s">
        <v>503</v>
      </c>
      <c r="BO350" s="26" t="s">
        <v>95</v>
      </c>
      <c r="BP350" s="17" t="str">
        <f t="shared" si="44"/>
        <v>匝瑳市16</v>
      </c>
      <c r="BQ350" s="18" t="s">
        <v>360</v>
      </c>
      <c r="BZ350" s="18" t="s">
        <v>279</v>
      </c>
      <c r="CA350" s="18" t="s">
        <v>104</v>
      </c>
      <c r="CB350" s="18" t="s">
        <v>158</v>
      </c>
      <c r="CC350" s="18" t="str">
        <f t="shared" si="45"/>
        <v>S,X床版Ds</v>
      </c>
      <c r="CD350" s="18">
        <v>20</v>
      </c>
      <c r="CE350" s="18" t="e">
        <f>IF(COUNTIFS([2]その１１!$CV$10:CV5345,リスト!CC350),"該当","")</f>
        <v>#VALUE!</v>
      </c>
      <c r="CF350" s="18" t="e">
        <f>IF($CE350="","",COUNTIF($CC$5:CC350,CC350))</f>
        <v>#VALUE!</v>
      </c>
      <c r="CG350" s="18" t="e">
        <f t="shared" si="46"/>
        <v>#VALUE!</v>
      </c>
      <c r="CH350" s="18" t="s">
        <v>781</v>
      </c>
      <c r="CI350" s="18" t="s">
        <v>187</v>
      </c>
      <c r="CJ350" s="18" t="s">
        <v>188</v>
      </c>
      <c r="CK350" s="18" t="str">
        <f t="shared" si="47"/>
        <v>S,C,X塔部Td</v>
      </c>
      <c r="CL350" s="18">
        <v>10</v>
      </c>
      <c r="CM350" s="18" t="e">
        <f>IF(COUNTIFS([2]その１２!$CU$10:CU5501,リスト!CK350),"該当","")</f>
        <v>#VALUE!</v>
      </c>
      <c r="CN350" s="18" t="e">
        <f>IF($CM350="","",COUNTIF($CK$5:CK350,CK350))</f>
        <v>#VALUE!</v>
      </c>
      <c r="CO350" s="18" t="e">
        <f t="shared" si="48"/>
        <v>#VALUE!</v>
      </c>
      <c r="DC350" s="21" t="e">
        <f t="shared" si="49"/>
        <v>#VALUE!</v>
      </c>
      <c r="DD350" s="21" t="e">
        <f t="shared" si="50"/>
        <v>#VALUE!</v>
      </c>
    </row>
    <row r="351" spans="66:108">
      <c r="BN351" s="18" t="s">
        <v>503</v>
      </c>
      <c r="BO351" s="26" t="s">
        <v>510</v>
      </c>
      <c r="BP351" s="17" t="str">
        <f t="shared" si="44"/>
        <v>匝瑳市30</v>
      </c>
      <c r="BQ351" s="18" t="s">
        <v>511</v>
      </c>
      <c r="BZ351" s="18" t="s">
        <v>279</v>
      </c>
      <c r="CA351" s="18" t="s">
        <v>104</v>
      </c>
      <c r="CB351" s="18" t="s">
        <v>158</v>
      </c>
      <c r="CC351" s="18" t="str">
        <f t="shared" si="45"/>
        <v>S,X床版Ds</v>
      </c>
      <c r="CD351" s="18">
        <v>21</v>
      </c>
      <c r="CE351" s="18" t="e">
        <f>IF(COUNTIFS([2]その１１!$CV$10:CV5346,リスト!CC351),"該当","")</f>
        <v>#VALUE!</v>
      </c>
      <c r="CF351" s="18" t="e">
        <f>IF($CE351="","",COUNTIF($CC$5:CC351,CC351))</f>
        <v>#VALUE!</v>
      </c>
      <c r="CG351" s="18" t="e">
        <f t="shared" si="46"/>
        <v>#VALUE!</v>
      </c>
      <c r="CH351" s="18" t="s">
        <v>781</v>
      </c>
      <c r="CI351" s="18" t="s">
        <v>187</v>
      </c>
      <c r="CJ351" s="18" t="s">
        <v>188</v>
      </c>
      <c r="CK351" s="18" t="str">
        <f t="shared" si="47"/>
        <v>S,C,X塔部Td</v>
      </c>
      <c r="CL351" s="18">
        <v>11</v>
      </c>
      <c r="CM351" s="18" t="e">
        <f>IF(COUNTIFS([2]その１２!$CU$10:CU5502,リスト!CK351),"該当","")</f>
        <v>#VALUE!</v>
      </c>
      <c r="CN351" s="18" t="e">
        <f>IF($CM351="","",COUNTIF($CK$5:CK351,CK351))</f>
        <v>#VALUE!</v>
      </c>
      <c r="CO351" s="18" t="e">
        <f t="shared" si="48"/>
        <v>#VALUE!</v>
      </c>
      <c r="DC351" s="21" t="e">
        <f t="shared" si="49"/>
        <v>#VALUE!</v>
      </c>
      <c r="DD351" s="21" t="e">
        <f t="shared" si="50"/>
        <v>#VALUE!</v>
      </c>
    </row>
    <row r="352" spans="66:108">
      <c r="BN352" s="18" t="s">
        <v>503</v>
      </c>
      <c r="BO352" s="26" t="s">
        <v>629</v>
      </c>
      <c r="BP352" s="17" t="str">
        <f t="shared" si="44"/>
        <v>匝瑳市45</v>
      </c>
      <c r="BQ352" s="18" t="s">
        <v>630</v>
      </c>
      <c r="BZ352" s="18" t="s">
        <v>279</v>
      </c>
      <c r="CA352" s="18" t="s">
        <v>104</v>
      </c>
      <c r="CB352" s="18" t="s">
        <v>158</v>
      </c>
      <c r="CC352" s="18" t="str">
        <f t="shared" si="45"/>
        <v>S,X床版Ds</v>
      </c>
      <c r="CD352" s="18">
        <v>22</v>
      </c>
      <c r="CE352" s="18" t="e">
        <f>IF(COUNTIFS([2]その１１!$CV$10:CV5347,リスト!CC352),"該当","")</f>
        <v>#VALUE!</v>
      </c>
      <c r="CF352" s="18" t="e">
        <f>IF($CE352="","",COUNTIF($CC$5:CC352,CC352))</f>
        <v>#VALUE!</v>
      </c>
      <c r="CG352" s="18" t="e">
        <f t="shared" si="46"/>
        <v>#VALUE!</v>
      </c>
      <c r="CH352" s="18" t="s">
        <v>781</v>
      </c>
      <c r="CI352" s="18" t="s">
        <v>187</v>
      </c>
      <c r="CJ352" s="18" t="s">
        <v>188</v>
      </c>
      <c r="CK352" s="18" t="str">
        <f t="shared" si="47"/>
        <v>S,C,X塔部Td</v>
      </c>
      <c r="CL352" s="18">
        <v>12</v>
      </c>
      <c r="CM352" s="18" t="e">
        <f>IF(COUNTIFS([2]その１２!$CU$10:CU5503,リスト!CK352),"該当","")</f>
        <v>#VALUE!</v>
      </c>
      <c r="CN352" s="18" t="e">
        <f>IF($CM352="","",COUNTIF($CK$5:CK352,CK352))</f>
        <v>#VALUE!</v>
      </c>
      <c r="CO352" s="18" t="e">
        <f t="shared" si="48"/>
        <v>#VALUE!</v>
      </c>
      <c r="DC352" s="21" t="e">
        <f t="shared" si="49"/>
        <v>#VALUE!</v>
      </c>
      <c r="DD352" s="21" t="e">
        <f t="shared" si="50"/>
        <v>#VALUE!</v>
      </c>
    </row>
    <row r="353" spans="66:108">
      <c r="BN353" s="18" t="s">
        <v>503</v>
      </c>
      <c r="BO353" s="26" t="s">
        <v>645</v>
      </c>
      <c r="BP353" s="17" t="str">
        <f t="shared" si="44"/>
        <v>匝瑳市48</v>
      </c>
      <c r="BQ353" s="18" t="s">
        <v>646</v>
      </c>
      <c r="BZ353" s="18" t="s">
        <v>279</v>
      </c>
      <c r="CA353" s="18" t="s">
        <v>104</v>
      </c>
      <c r="CB353" s="18" t="s">
        <v>158</v>
      </c>
      <c r="CC353" s="18" t="str">
        <f t="shared" si="45"/>
        <v>S,X床版Ds</v>
      </c>
      <c r="CD353" s="18">
        <v>23</v>
      </c>
      <c r="CE353" s="18" t="e">
        <f>IF(COUNTIFS([2]その１１!$CV$10:CV5348,リスト!CC353),"該当","")</f>
        <v>#VALUE!</v>
      </c>
      <c r="CF353" s="18" t="e">
        <f>IF($CE353="","",COUNTIF($CC$5:CC353,CC353))</f>
        <v>#VALUE!</v>
      </c>
      <c r="CG353" s="18" t="e">
        <f t="shared" si="46"/>
        <v>#VALUE!</v>
      </c>
      <c r="CH353" s="18" t="s">
        <v>781</v>
      </c>
      <c r="CI353" s="18" t="s">
        <v>187</v>
      </c>
      <c r="CJ353" s="18" t="s">
        <v>188</v>
      </c>
      <c r="CK353" s="18" t="str">
        <f t="shared" si="47"/>
        <v>S,C,X塔部Td</v>
      </c>
      <c r="CL353" s="18">
        <v>13</v>
      </c>
      <c r="CM353" s="18" t="e">
        <f>IF(COUNTIFS([2]その１２!$CU$10:CU5504,リスト!CK353),"該当","")</f>
        <v>#VALUE!</v>
      </c>
      <c r="CN353" s="18" t="e">
        <f>IF($CM353="","",COUNTIF($CK$5:CK353,CK353))</f>
        <v>#VALUE!</v>
      </c>
      <c r="CO353" s="18" t="e">
        <f t="shared" si="48"/>
        <v>#VALUE!</v>
      </c>
      <c r="DC353" s="21" t="e">
        <f t="shared" si="49"/>
        <v>#VALUE!</v>
      </c>
      <c r="DD353" s="21" t="e">
        <f t="shared" si="50"/>
        <v>#VALUE!</v>
      </c>
    </row>
    <row r="354" spans="66:108">
      <c r="BN354" s="18" t="s">
        <v>503</v>
      </c>
      <c r="BO354" s="26" t="s">
        <v>652</v>
      </c>
      <c r="BP354" s="17" t="str">
        <f t="shared" si="44"/>
        <v>匝瑳市49</v>
      </c>
      <c r="BQ354" s="18" t="s">
        <v>653</v>
      </c>
      <c r="BZ354" s="18" t="s">
        <v>331</v>
      </c>
      <c r="CA354" s="18" t="s">
        <v>104</v>
      </c>
      <c r="CB354" s="18" t="s">
        <v>158</v>
      </c>
      <c r="CC354" s="18" t="str">
        <f t="shared" si="45"/>
        <v>C,X床版Ds</v>
      </c>
      <c r="CD354" s="18">
        <v>6</v>
      </c>
      <c r="CE354" s="18" t="e">
        <f>IF(COUNTIFS([2]その１１!$CV$10:CV5349,リスト!CC354),"該当","")</f>
        <v>#VALUE!</v>
      </c>
      <c r="CF354" s="18" t="e">
        <f>IF($CE354="","",COUNTIF($CC$5:CC354,CC354))</f>
        <v>#VALUE!</v>
      </c>
      <c r="CG354" s="18" t="e">
        <f t="shared" si="46"/>
        <v>#VALUE!</v>
      </c>
      <c r="CH354" s="18" t="s">
        <v>781</v>
      </c>
      <c r="CI354" s="18" t="s">
        <v>187</v>
      </c>
      <c r="CJ354" s="18" t="s">
        <v>188</v>
      </c>
      <c r="CK354" s="18" t="str">
        <f t="shared" si="47"/>
        <v>S,C,X塔部Td</v>
      </c>
      <c r="CL354" s="18">
        <v>17</v>
      </c>
      <c r="CM354" s="18" t="e">
        <f>IF(COUNTIFS([2]その１２!$CU$10:CU5505,リスト!CK354),"該当","")</f>
        <v>#VALUE!</v>
      </c>
      <c r="CN354" s="18" t="e">
        <f>IF($CM354="","",COUNTIF($CK$5:CK354,CK354))</f>
        <v>#VALUE!</v>
      </c>
      <c r="CO354" s="18" t="e">
        <f t="shared" si="48"/>
        <v>#VALUE!</v>
      </c>
      <c r="DC354" s="21" t="e">
        <f t="shared" si="49"/>
        <v>#VALUE!</v>
      </c>
      <c r="DD354" s="21" t="e">
        <f t="shared" si="50"/>
        <v>#VALUE!</v>
      </c>
    </row>
    <row r="355" spans="66:108">
      <c r="BN355" s="18" t="s">
        <v>503</v>
      </c>
      <c r="BO355" s="26" t="s">
        <v>681</v>
      </c>
      <c r="BP355" s="17" t="str">
        <f t="shared" si="44"/>
        <v>匝瑳市56</v>
      </c>
      <c r="BQ355" s="18" t="s">
        <v>682</v>
      </c>
      <c r="BZ355" s="18" t="s">
        <v>331</v>
      </c>
      <c r="CA355" s="18" t="s">
        <v>104</v>
      </c>
      <c r="CB355" s="18" t="s">
        <v>158</v>
      </c>
      <c r="CC355" s="18" t="str">
        <f t="shared" si="45"/>
        <v>C,X床版Ds</v>
      </c>
      <c r="CD355" s="18">
        <v>7</v>
      </c>
      <c r="CE355" s="18" t="e">
        <f>IF(COUNTIFS([2]その１１!$CV$10:CV5350,リスト!CC355),"該当","")</f>
        <v>#VALUE!</v>
      </c>
      <c r="CF355" s="18" t="e">
        <f>IF($CE355="","",COUNTIF($CC$5:CC355,CC355))</f>
        <v>#VALUE!</v>
      </c>
      <c r="CG355" s="18" t="e">
        <f t="shared" si="46"/>
        <v>#VALUE!</v>
      </c>
      <c r="CH355" s="18" t="s">
        <v>781</v>
      </c>
      <c r="CI355" s="18" t="s">
        <v>187</v>
      </c>
      <c r="CJ355" s="18" t="s">
        <v>188</v>
      </c>
      <c r="CK355" s="18" t="str">
        <f t="shared" si="47"/>
        <v>S,C,X塔部Td</v>
      </c>
      <c r="CL355" s="18">
        <v>18</v>
      </c>
      <c r="CM355" s="18" t="e">
        <f>IF(COUNTIFS([2]その１２!$CU$10:CU5506,リスト!CK355),"該当","")</f>
        <v>#VALUE!</v>
      </c>
      <c r="CN355" s="18" t="e">
        <f>IF($CM355="","",COUNTIF($CK$5:CK355,CK355))</f>
        <v>#VALUE!</v>
      </c>
      <c r="CO355" s="18" t="e">
        <f t="shared" si="48"/>
        <v>#VALUE!</v>
      </c>
      <c r="DC355" s="21" t="e">
        <f t="shared" si="49"/>
        <v>#VALUE!</v>
      </c>
      <c r="DD355" s="21" t="e">
        <f t="shared" si="50"/>
        <v>#VALUE!</v>
      </c>
    </row>
    <row r="356" spans="66:108">
      <c r="BN356" s="18" t="s">
        <v>503</v>
      </c>
      <c r="BO356" s="26" t="s">
        <v>762</v>
      </c>
      <c r="BP356" s="17" t="str">
        <f t="shared" si="44"/>
        <v>匝瑳市74</v>
      </c>
      <c r="BQ356" s="18" t="s">
        <v>763</v>
      </c>
      <c r="BZ356" s="18" t="s">
        <v>331</v>
      </c>
      <c r="CA356" s="18" t="s">
        <v>104</v>
      </c>
      <c r="CB356" s="18" t="s">
        <v>158</v>
      </c>
      <c r="CC356" s="18" t="str">
        <f t="shared" si="45"/>
        <v>C,X床版Ds</v>
      </c>
      <c r="CD356" s="18">
        <v>8</v>
      </c>
      <c r="CE356" s="18" t="e">
        <f>IF(COUNTIFS([2]その１１!$CV$10:CV5351,リスト!CC356),"該当","")</f>
        <v>#VALUE!</v>
      </c>
      <c r="CF356" s="18" t="e">
        <f>IF($CE356="","",COUNTIF($CC$5:CC356,CC356))</f>
        <v>#VALUE!</v>
      </c>
      <c r="CG356" s="18" t="e">
        <f t="shared" si="46"/>
        <v>#VALUE!</v>
      </c>
      <c r="CH356" s="18" t="s">
        <v>781</v>
      </c>
      <c r="CI356" s="18" t="s">
        <v>187</v>
      </c>
      <c r="CJ356" s="18" t="s">
        <v>188</v>
      </c>
      <c r="CK356" s="18" t="str">
        <f t="shared" si="47"/>
        <v>S,C,X塔部Td</v>
      </c>
      <c r="CL356" s="18">
        <v>19</v>
      </c>
      <c r="CM356" s="18" t="e">
        <f>IF(COUNTIFS([2]その１２!$CU$10:CU5507,リスト!CK356),"該当","")</f>
        <v>#VALUE!</v>
      </c>
      <c r="CN356" s="18" t="e">
        <f>IF($CM356="","",COUNTIF($CK$5:CK356,CK356))</f>
        <v>#VALUE!</v>
      </c>
      <c r="CO356" s="18" t="e">
        <f t="shared" si="48"/>
        <v>#VALUE!</v>
      </c>
      <c r="DC356" s="21" t="e">
        <f t="shared" si="49"/>
        <v>#VALUE!</v>
      </c>
      <c r="DD356" s="21" t="e">
        <f t="shared" si="50"/>
        <v>#VALUE!</v>
      </c>
    </row>
    <row r="357" spans="66:108">
      <c r="BN357" s="18" t="s">
        <v>503</v>
      </c>
      <c r="BO357" s="26" t="s">
        <v>855</v>
      </c>
      <c r="BP357" s="17" t="str">
        <f t="shared" si="44"/>
        <v>匝瑳市104</v>
      </c>
      <c r="BQ357" s="18" t="s">
        <v>856</v>
      </c>
      <c r="BZ357" s="18" t="s">
        <v>331</v>
      </c>
      <c r="CA357" s="18" t="s">
        <v>104</v>
      </c>
      <c r="CB357" s="18" t="s">
        <v>158</v>
      </c>
      <c r="CC357" s="18" t="str">
        <f t="shared" si="45"/>
        <v>C,X床版Ds</v>
      </c>
      <c r="CD357" s="18">
        <v>9</v>
      </c>
      <c r="CE357" s="18" t="e">
        <f>IF(COUNTIFS([2]その１１!$CV$10:CV5352,リスト!CC357),"該当","")</f>
        <v>#VALUE!</v>
      </c>
      <c r="CF357" s="18" t="e">
        <f>IF($CE357="","",COUNTIF($CC$5:CC357,CC357))</f>
        <v>#VALUE!</v>
      </c>
      <c r="CG357" s="18" t="e">
        <f t="shared" si="46"/>
        <v>#VALUE!</v>
      </c>
      <c r="CH357" s="18" t="s">
        <v>781</v>
      </c>
      <c r="CI357" s="18" t="s">
        <v>187</v>
      </c>
      <c r="CJ357" s="18" t="s">
        <v>188</v>
      </c>
      <c r="CK357" s="18" t="str">
        <f t="shared" si="47"/>
        <v>S,C,X塔部Td</v>
      </c>
      <c r="CL357" s="18">
        <v>20</v>
      </c>
      <c r="CM357" s="18" t="e">
        <f>IF(COUNTIFS([2]その１２!$CU$10:CU5508,リスト!CK357),"該当","")</f>
        <v>#VALUE!</v>
      </c>
      <c r="CN357" s="18" t="e">
        <f>IF($CM357="","",COUNTIF($CK$5:CK357,CK357))</f>
        <v>#VALUE!</v>
      </c>
      <c r="CO357" s="18" t="e">
        <f t="shared" si="48"/>
        <v>#VALUE!</v>
      </c>
      <c r="DC357" s="21" t="e">
        <f t="shared" si="49"/>
        <v>#VALUE!</v>
      </c>
      <c r="DD357" s="21" t="e">
        <f t="shared" si="50"/>
        <v>#VALUE!</v>
      </c>
    </row>
    <row r="358" spans="66:108">
      <c r="BN358" s="18" t="s">
        <v>503</v>
      </c>
      <c r="BO358" s="26" t="s">
        <v>861</v>
      </c>
      <c r="BP358" s="17" t="str">
        <f t="shared" si="44"/>
        <v>匝瑳市106</v>
      </c>
      <c r="BQ358" s="18" t="s">
        <v>862</v>
      </c>
      <c r="BZ358" s="18" t="s">
        <v>331</v>
      </c>
      <c r="CA358" s="18" t="s">
        <v>104</v>
      </c>
      <c r="CB358" s="18" t="s">
        <v>158</v>
      </c>
      <c r="CC358" s="18" t="str">
        <f t="shared" si="45"/>
        <v>C,X床版Ds</v>
      </c>
      <c r="CD358" s="18">
        <v>10</v>
      </c>
      <c r="CE358" s="18" t="e">
        <f>IF(COUNTIFS([2]その１１!$CV$10:CV5353,リスト!CC358),"該当","")</f>
        <v>#VALUE!</v>
      </c>
      <c r="CF358" s="18" t="e">
        <f>IF($CE358="","",COUNTIF($CC$5:CC358,CC358))</f>
        <v>#VALUE!</v>
      </c>
      <c r="CG358" s="18" t="e">
        <f t="shared" si="46"/>
        <v>#VALUE!</v>
      </c>
      <c r="CH358" s="18" t="s">
        <v>781</v>
      </c>
      <c r="CI358" s="18" t="s">
        <v>187</v>
      </c>
      <c r="CJ358" s="18" t="s">
        <v>188</v>
      </c>
      <c r="CK358" s="18" t="str">
        <f t="shared" si="47"/>
        <v>S,C,X塔部Td</v>
      </c>
      <c r="CL358" s="18">
        <v>21</v>
      </c>
      <c r="CM358" s="18" t="e">
        <f>IF(COUNTIFS([2]その１２!$CU$10:CU5509,リスト!CK358),"該当","")</f>
        <v>#VALUE!</v>
      </c>
      <c r="CN358" s="18" t="e">
        <f>IF($CM358="","",COUNTIF($CK$5:CK358,CK358))</f>
        <v>#VALUE!</v>
      </c>
      <c r="CO358" s="18" t="e">
        <f t="shared" si="48"/>
        <v>#VALUE!</v>
      </c>
      <c r="DC358" s="21" t="e">
        <f t="shared" si="49"/>
        <v>#VALUE!</v>
      </c>
      <c r="DD358" s="21" t="e">
        <f t="shared" si="50"/>
        <v>#VALUE!</v>
      </c>
    </row>
    <row r="359" spans="66:108">
      <c r="BN359" s="18" t="s">
        <v>503</v>
      </c>
      <c r="BO359" s="26" t="s">
        <v>868</v>
      </c>
      <c r="BP359" s="17" t="str">
        <f t="shared" si="44"/>
        <v>匝瑳市109</v>
      </c>
      <c r="BQ359" s="18" t="s">
        <v>869</v>
      </c>
      <c r="BZ359" s="18" t="s">
        <v>331</v>
      </c>
      <c r="CA359" s="18" t="s">
        <v>104</v>
      </c>
      <c r="CB359" s="18" t="s">
        <v>158</v>
      </c>
      <c r="CC359" s="18" t="str">
        <f t="shared" si="45"/>
        <v>C,X床版Ds</v>
      </c>
      <c r="CD359" s="18">
        <v>11</v>
      </c>
      <c r="CE359" s="18" t="e">
        <f>IF(COUNTIFS([2]その１１!$CV$10:CV5354,リスト!CC359),"該当","")</f>
        <v>#VALUE!</v>
      </c>
      <c r="CF359" s="18" t="e">
        <f>IF($CE359="","",COUNTIF($CC$5:CC359,CC359))</f>
        <v>#VALUE!</v>
      </c>
      <c r="CG359" s="18" t="e">
        <f t="shared" si="46"/>
        <v>#VALUE!</v>
      </c>
      <c r="CH359" s="18" t="s">
        <v>781</v>
      </c>
      <c r="CI359" s="18" t="s">
        <v>187</v>
      </c>
      <c r="CJ359" s="18" t="s">
        <v>188</v>
      </c>
      <c r="CK359" s="18" t="str">
        <f t="shared" si="47"/>
        <v>S,C,X塔部Td</v>
      </c>
      <c r="CL359" s="18">
        <v>22</v>
      </c>
      <c r="CM359" s="18" t="e">
        <f>IF(COUNTIFS([2]その１２!$CU$10:CU5510,リスト!CK359),"該当","")</f>
        <v>#VALUE!</v>
      </c>
      <c r="CN359" s="18" t="e">
        <f>IF($CM359="","",COUNTIF($CK$5:CK359,CK359))</f>
        <v>#VALUE!</v>
      </c>
      <c r="CO359" s="18" t="e">
        <f t="shared" si="48"/>
        <v>#VALUE!</v>
      </c>
      <c r="DC359" s="21" t="e">
        <f t="shared" si="49"/>
        <v>#VALUE!</v>
      </c>
      <c r="DD359" s="21" t="e">
        <f t="shared" si="50"/>
        <v>#VALUE!</v>
      </c>
    </row>
    <row r="360" spans="66:108">
      <c r="BN360" s="18" t="s">
        <v>503</v>
      </c>
      <c r="BO360" s="26" t="s">
        <v>878</v>
      </c>
      <c r="BP360" s="17" t="str">
        <f t="shared" si="44"/>
        <v>匝瑳市114</v>
      </c>
      <c r="BQ360" s="18" t="s">
        <v>879</v>
      </c>
      <c r="BZ360" s="18" t="s">
        <v>331</v>
      </c>
      <c r="CA360" s="18" t="s">
        <v>104</v>
      </c>
      <c r="CB360" s="18" t="s">
        <v>158</v>
      </c>
      <c r="CC360" s="18" t="str">
        <f t="shared" si="45"/>
        <v>C,X床版Ds</v>
      </c>
      <c r="CD360" s="18">
        <v>12</v>
      </c>
      <c r="CE360" s="18" t="e">
        <f>IF(COUNTIFS([2]その１１!$CV$10:CV5355,リスト!CC360),"該当","")</f>
        <v>#VALUE!</v>
      </c>
      <c r="CF360" s="18" t="e">
        <f>IF($CE360="","",COUNTIF($CC$5:CC360,CC360))</f>
        <v>#VALUE!</v>
      </c>
      <c r="CG360" s="18" t="e">
        <f t="shared" si="46"/>
        <v>#VALUE!</v>
      </c>
      <c r="CH360" s="18" t="s">
        <v>781</v>
      </c>
      <c r="CI360" s="18" t="s">
        <v>187</v>
      </c>
      <c r="CJ360" s="18" t="s">
        <v>188</v>
      </c>
      <c r="CK360" s="18" t="str">
        <f t="shared" si="47"/>
        <v>S,C,X塔部Td</v>
      </c>
      <c r="CL360" s="18">
        <v>23</v>
      </c>
      <c r="CM360" s="18" t="e">
        <f>IF(COUNTIFS([2]その１２!$CU$10:CU5511,リスト!CK360),"該当","")</f>
        <v>#VALUE!</v>
      </c>
      <c r="CN360" s="18" t="e">
        <f>IF($CM360="","",COUNTIF($CK$5:CK360,CK360))</f>
        <v>#VALUE!</v>
      </c>
      <c r="CO360" s="18" t="e">
        <f t="shared" si="48"/>
        <v>#VALUE!</v>
      </c>
      <c r="DC360" s="21" t="e">
        <f t="shared" si="49"/>
        <v>#VALUE!</v>
      </c>
      <c r="DD360" s="21" t="e">
        <f t="shared" si="50"/>
        <v>#VALUE!</v>
      </c>
    </row>
    <row r="361" spans="66:108">
      <c r="BN361" s="18" t="s">
        <v>503</v>
      </c>
      <c r="BO361" s="26" t="s">
        <v>899</v>
      </c>
      <c r="BP361" s="17" t="str">
        <f t="shared" si="44"/>
        <v>匝瑳市122</v>
      </c>
      <c r="BQ361" s="18" t="s">
        <v>900</v>
      </c>
      <c r="BZ361" s="18" t="s">
        <v>331</v>
      </c>
      <c r="CA361" s="18" t="s">
        <v>104</v>
      </c>
      <c r="CB361" s="18" t="s">
        <v>158</v>
      </c>
      <c r="CC361" s="18" t="str">
        <f t="shared" si="45"/>
        <v>C,X床版Ds</v>
      </c>
      <c r="CD361" s="18">
        <v>13</v>
      </c>
      <c r="CE361" s="18" t="e">
        <f>IF(COUNTIFS([2]その１１!$CV$10:CV5356,リスト!CC361),"該当","")</f>
        <v>#VALUE!</v>
      </c>
      <c r="CF361" s="18" t="e">
        <f>IF($CE361="","",COUNTIF($CC$5:CC361,CC361))</f>
        <v>#VALUE!</v>
      </c>
      <c r="CG361" s="18" t="e">
        <f t="shared" si="46"/>
        <v>#VALUE!</v>
      </c>
      <c r="CH361" s="18" t="s">
        <v>76</v>
      </c>
      <c r="CI361" s="18" t="s">
        <v>208</v>
      </c>
      <c r="CJ361" s="18" t="s">
        <v>209</v>
      </c>
      <c r="CK361" s="18" t="str">
        <f t="shared" si="47"/>
        <v>SそのSx</v>
      </c>
      <c r="CL361" s="18">
        <v>1</v>
      </c>
      <c r="CM361" s="18" t="e">
        <f>IF(COUNTIFS([2]その１２!$CU$10:CU5512,リスト!CK361),"該当","")</f>
        <v>#VALUE!</v>
      </c>
      <c r="CN361" s="18" t="e">
        <f>IF($CM361="","",COUNTIF($CK$5:CK361,CK361))</f>
        <v>#VALUE!</v>
      </c>
      <c r="CO361" s="18" t="e">
        <f t="shared" si="48"/>
        <v>#VALUE!</v>
      </c>
      <c r="DC361" s="21" t="e">
        <f t="shared" si="49"/>
        <v>#VALUE!</v>
      </c>
      <c r="DD361" s="21" t="e">
        <f t="shared" si="50"/>
        <v>#VALUE!</v>
      </c>
    </row>
    <row r="362" spans="66:108">
      <c r="BN362" s="18" t="s">
        <v>503</v>
      </c>
      <c r="BO362" s="26" t="s">
        <v>993</v>
      </c>
      <c r="BP362" s="17" t="str">
        <f t="shared" si="44"/>
        <v>匝瑳市149</v>
      </c>
      <c r="BQ362" s="18" t="s">
        <v>994</v>
      </c>
      <c r="BZ362" s="18" t="s">
        <v>331</v>
      </c>
      <c r="CA362" s="18" t="s">
        <v>104</v>
      </c>
      <c r="CB362" s="18" t="s">
        <v>158</v>
      </c>
      <c r="CC362" s="18" t="str">
        <f t="shared" si="45"/>
        <v>C,X床版Ds</v>
      </c>
      <c r="CD362" s="18">
        <v>17</v>
      </c>
      <c r="CE362" s="18" t="e">
        <f>IF(COUNTIFS([2]その１１!$CV$10:CV5357,リスト!CC362),"該当","")</f>
        <v>#VALUE!</v>
      </c>
      <c r="CF362" s="18" t="e">
        <f>IF($CE362="","",COUNTIF($CC$5:CC362,CC362))</f>
        <v>#VALUE!</v>
      </c>
      <c r="CG362" s="18" t="e">
        <f t="shared" si="46"/>
        <v>#VALUE!</v>
      </c>
      <c r="CH362" s="18" t="s">
        <v>76</v>
      </c>
      <c r="CI362" s="18" t="s">
        <v>208</v>
      </c>
      <c r="CJ362" s="18" t="s">
        <v>209</v>
      </c>
      <c r="CK362" s="18" t="str">
        <f t="shared" si="47"/>
        <v>SそのSx</v>
      </c>
      <c r="CL362" s="18">
        <v>2</v>
      </c>
      <c r="CM362" s="18" t="e">
        <f>IF(COUNTIFS([2]その１２!$CU$10:CU5513,リスト!CK362),"該当","")</f>
        <v>#VALUE!</v>
      </c>
      <c r="CN362" s="18" t="e">
        <f>IF($CM362="","",COUNTIF($CK$5:CK362,CK362))</f>
        <v>#VALUE!</v>
      </c>
      <c r="CO362" s="18" t="e">
        <f t="shared" si="48"/>
        <v>#VALUE!</v>
      </c>
      <c r="DC362" s="21" t="e">
        <f t="shared" si="49"/>
        <v>#VALUE!</v>
      </c>
      <c r="DD362" s="21" t="e">
        <f t="shared" si="50"/>
        <v>#VALUE!</v>
      </c>
    </row>
    <row r="363" spans="66:108">
      <c r="BN363" s="18" t="s">
        <v>503</v>
      </c>
      <c r="BO363" s="26" t="s">
        <v>1160</v>
      </c>
      <c r="BP363" s="17" t="str">
        <f t="shared" si="44"/>
        <v>匝瑳市212</v>
      </c>
      <c r="BQ363" s="18" t="s">
        <v>1161</v>
      </c>
      <c r="BZ363" s="18" t="s">
        <v>331</v>
      </c>
      <c r="CA363" s="18" t="s">
        <v>104</v>
      </c>
      <c r="CB363" s="18" t="s">
        <v>158</v>
      </c>
      <c r="CC363" s="18" t="str">
        <f t="shared" si="45"/>
        <v>C,X床版Ds</v>
      </c>
      <c r="CD363" s="18">
        <v>18</v>
      </c>
      <c r="CE363" s="18" t="e">
        <f>IF(COUNTIFS([2]その１１!$CV$10:CV5358,リスト!CC363),"該当","")</f>
        <v>#VALUE!</v>
      </c>
      <c r="CF363" s="18" t="e">
        <f>IF($CE363="","",COUNTIF($CC$5:CC363,CC363))</f>
        <v>#VALUE!</v>
      </c>
      <c r="CG363" s="18" t="e">
        <f t="shared" si="46"/>
        <v>#VALUE!</v>
      </c>
      <c r="CH363" s="18" t="s">
        <v>76</v>
      </c>
      <c r="CI363" s="18" t="s">
        <v>208</v>
      </c>
      <c r="CJ363" s="18" t="s">
        <v>209</v>
      </c>
      <c r="CK363" s="18" t="str">
        <f t="shared" si="47"/>
        <v>SそのSx</v>
      </c>
      <c r="CL363" s="18">
        <v>3</v>
      </c>
      <c r="CM363" s="18" t="e">
        <f>IF(COUNTIFS([2]その１２!$CU$10:CU5514,リスト!CK363),"該当","")</f>
        <v>#VALUE!</v>
      </c>
      <c r="CN363" s="18" t="e">
        <f>IF($CM363="","",COUNTIF($CK$5:CK363,CK363))</f>
        <v>#VALUE!</v>
      </c>
      <c r="CO363" s="18" t="e">
        <f t="shared" si="48"/>
        <v>#VALUE!</v>
      </c>
      <c r="DC363" s="21" t="e">
        <f t="shared" si="49"/>
        <v>#VALUE!</v>
      </c>
      <c r="DD363" s="21" t="e">
        <f t="shared" si="50"/>
        <v>#VALUE!</v>
      </c>
    </row>
    <row r="364" spans="66:108">
      <c r="BN364" s="18" t="s">
        <v>503</v>
      </c>
      <c r="BO364" s="26" t="s">
        <v>1336</v>
      </c>
      <c r="BP364" s="17" t="str">
        <f t="shared" si="44"/>
        <v>匝瑳市299</v>
      </c>
      <c r="BQ364" s="18" t="s">
        <v>1337</v>
      </c>
      <c r="BZ364" s="18" t="s">
        <v>331</v>
      </c>
      <c r="CA364" s="18" t="s">
        <v>104</v>
      </c>
      <c r="CB364" s="18" t="s">
        <v>158</v>
      </c>
      <c r="CC364" s="18" t="str">
        <f t="shared" si="45"/>
        <v>C,X床版Ds</v>
      </c>
      <c r="CD364" s="18">
        <v>19</v>
      </c>
      <c r="CE364" s="18" t="e">
        <f>IF(COUNTIFS([2]その１１!$CV$10:CV5359,リスト!CC364),"該当","")</f>
        <v>#VALUE!</v>
      </c>
      <c r="CF364" s="18" t="e">
        <f>IF($CE364="","",COUNTIF($CC$5:CC364,CC364))</f>
        <v>#VALUE!</v>
      </c>
      <c r="CG364" s="18" t="e">
        <f t="shared" si="46"/>
        <v>#VALUE!</v>
      </c>
      <c r="CH364" s="18" t="s">
        <v>76</v>
      </c>
      <c r="CI364" s="18" t="s">
        <v>208</v>
      </c>
      <c r="CJ364" s="18" t="s">
        <v>209</v>
      </c>
      <c r="CK364" s="18" t="str">
        <f t="shared" si="47"/>
        <v>SそのSx</v>
      </c>
      <c r="CL364" s="18">
        <v>4</v>
      </c>
      <c r="CM364" s="18" t="e">
        <f>IF(COUNTIFS([2]その１２!$CU$10:CU5515,リスト!CK364),"該当","")</f>
        <v>#VALUE!</v>
      </c>
      <c r="CN364" s="18" t="e">
        <f>IF($CM364="","",COUNTIF($CK$5:CK364,CK364))</f>
        <v>#VALUE!</v>
      </c>
      <c r="CO364" s="18" t="e">
        <f t="shared" si="48"/>
        <v>#VALUE!</v>
      </c>
      <c r="DC364" s="21" t="e">
        <f t="shared" si="49"/>
        <v>#VALUE!</v>
      </c>
      <c r="DD364" s="21" t="e">
        <f t="shared" si="50"/>
        <v>#VALUE!</v>
      </c>
    </row>
    <row r="365" spans="66:108">
      <c r="BN365" s="18" t="s">
        <v>503</v>
      </c>
      <c r="BO365" s="26" t="s">
        <v>1224</v>
      </c>
      <c r="BP365" s="17" t="str">
        <f t="shared" si="44"/>
        <v>匝瑳市408</v>
      </c>
      <c r="BQ365" s="18" t="s">
        <v>1352</v>
      </c>
      <c r="BZ365" s="18" t="s">
        <v>331</v>
      </c>
      <c r="CA365" s="18" t="s">
        <v>104</v>
      </c>
      <c r="CB365" s="18" t="s">
        <v>158</v>
      </c>
      <c r="CC365" s="18" t="str">
        <f t="shared" si="45"/>
        <v>C,X床版Ds</v>
      </c>
      <c r="CD365" s="18">
        <v>20</v>
      </c>
      <c r="CE365" s="18" t="e">
        <f>IF(COUNTIFS([2]その１１!$CV$10:CV5360,リスト!CC365),"該当","")</f>
        <v>#VALUE!</v>
      </c>
      <c r="CF365" s="18" t="e">
        <f>IF($CE365="","",COUNTIF($CC$5:CC365,CC365))</f>
        <v>#VALUE!</v>
      </c>
      <c r="CG365" s="18" t="e">
        <f t="shared" si="46"/>
        <v>#VALUE!</v>
      </c>
      <c r="CH365" s="18" t="s">
        <v>76</v>
      </c>
      <c r="CI365" s="18" t="s">
        <v>208</v>
      </c>
      <c r="CJ365" s="18" t="s">
        <v>209</v>
      </c>
      <c r="CK365" s="18" t="str">
        <f t="shared" si="47"/>
        <v>SそのSx</v>
      </c>
      <c r="CL365" s="18">
        <v>5</v>
      </c>
      <c r="CM365" s="18" t="e">
        <f>IF(COUNTIFS([2]その１２!$CU$10:CU5516,リスト!CK365),"該当","")</f>
        <v>#VALUE!</v>
      </c>
      <c r="CN365" s="18" t="e">
        <f>IF($CM365="","",COUNTIF($CK$5:CK365,CK365))</f>
        <v>#VALUE!</v>
      </c>
      <c r="CO365" s="18" t="e">
        <f t="shared" si="48"/>
        <v>#VALUE!</v>
      </c>
      <c r="DC365" s="21" t="e">
        <f t="shared" si="49"/>
        <v>#VALUE!</v>
      </c>
      <c r="DD365" s="21" t="e">
        <f t="shared" si="50"/>
        <v>#VALUE!</v>
      </c>
    </row>
    <row r="366" spans="66:108">
      <c r="BN366" s="18" t="s">
        <v>512</v>
      </c>
      <c r="BO366" s="26" t="s">
        <v>915</v>
      </c>
      <c r="BP366" s="17" t="str">
        <f t="shared" si="44"/>
        <v>横芝光町126</v>
      </c>
      <c r="BQ366" s="18" t="s">
        <v>981</v>
      </c>
      <c r="BZ366" s="18" t="s">
        <v>331</v>
      </c>
      <c r="CA366" s="18" t="s">
        <v>104</v>
      </c>
      <c r="CB366" s="18" t="s">
        <v>158</v>
      </c>
      <c r="CC366" s="18" t="str">
        <f t="shared" si="45"/>
        <v>C,X床版Ds</v>
      </c>
      <c r="CD366" s="18">
        <v>21</v>
      </c>
      <c r="CE366" s="18" t="e">
        <f>IF(COUNTIFS([2]その１１!$CV$10:CV5361,リスト!CC366),"該当","")</f>
        <v>#VALUE!</v>
      </c>
      <c r="CF366" s="18" t="e">
        <f>IF($CE366="","",COUNTIF($CC$5:CC366,CC366))</f>
        <v>#VALUE!</v>
      </c>
      <c r="CG366" s="18" t="e">
        <f t="shared" si="46"/>
        <v>#VALUE!</v>
      </c>
      <c r="CH366" s="18" t="s">
        <v>76</v>
      </c>
      <c r="CI366" s="18" t="s">
        <v>208</v>
      </c>
      <c r="CJ366" s="18" t="s">
        <v>209</v>
      </c>
      <c r="CK366" s="18" t="str">
        <f t="shared" si="47"/>
        <v>SそのSx</v>
      </c>
      <c r="CL366" s="18">
        <v>10</v>
      </c>
      <c r="CM366" s="18" t="e">
        <f>IF(COUNTIFS([2]その１２!$CU$10:CU5517,リスト!CK366),"該当","")</f>
        <v>#VALUE!</v>
      </c>
      <c r="CN366" s="18" t="e">
        <f>IF($CM366="","",COUNTIF($CK$5:CK366,CK366))</f>
        <v>#VALUE!</v>
      </c>
      <c r="CO366" s="18" t="e">
        <f t="shared" si="48"/>
        <v>#VALUE!</v>
      </c>
      <c r="DC366" s="21" t="e">
        <f t="shared" si="49"/>
        <v>#VALUE!</v>
      </c>
      <c r="DD366" s="21" t="e">
        <f t="shared" si="50"/>
        <v>#VALUE!</v>
      </c>
    </row>
    <row r="367" spans="66:108">
      <c r="BN367" s="18" t="s">
        <v>512</v>
      </c>
      <c r="BO367" s="26" t="s">
        <v>424</v>
      </c>
      <c r="BP367" s="17" t="str">
        <f t="shared" si="44"/>
        <v>横芝光町22</v>
      </c>
      <c r="BQ367" s="18" t="s">
        <v>425</v>
      </c>
      <c r="BZ367" s="18" t="s">
        <v>331</v>
      </c>
      <c r="CA367" s="18" t="s">
        <v>104</v>
      </c>
      <c r="CB367" s="18" t="s">
        <v>158</v>
      </c>
      <c r="CC367" s="18" t="str">
        <f t="shared" si="45"/>
        <v>C,X床版Ds</v>
      </c>
      <c r="CD367" s="18">
        <v>22</v>
      </c>
      <c r="CE367" s="18" t="e">
        <f>IF(COUNTIFS([2]その１１!$CV$10:CV5362,リスト!CC367),"該当","")</f>
        <v>#VALUE!</v>
      </c>
      <c r="CF367" s="18" t="e">
        <f>IF($CE367="","",COUNTIF($CC$5:CC367,CC367))</f>
        <v>#VALUE!</v>
      </c>
      <c r="CG367" s="18" t="e">
        <f t="shared" si="46"/>
        <v>#VALUE!</v>
      </c>
      <c r="CH367" s="18" t="s">
        <v>76</v>
      </c>
      <c r="CI367" s="18" t="s">
        <v>208</v>
      </c>
      <c r="CJ367" s="18" t="s">
        <v>209</v>
      </c>
      <c r="CK367" s="18" t="str">
        <f t="shared" si="47"/>
        <v>SそのSx</v>
      </c>
      <c r="CL367" s="18">
        <v>13</v>
      </c>
      <c r="CM367" s="18" t="e">
        <f>IF(COUNTIFS([2]その１２!$CU$10:CU5518,リスト!CK367),"該当","")</f>
        <v>#VALUE!</v>
      </c>
      <c r="CN367" s="18" t="e">
        <f>IF($CM367="","",COUNTIF($CK$5:CK367,CK367))</f>
        <v>#VALUE!</v>
      </c>
      <c r="CO367" s="18" t="e">
        <f t="shared" si="48"/>
        <v>#VALUE!</v>
      </c>
      <c r="DC367" s="21" t="e">
        <f t="shared" si="49"/>
        <v>#VALUE!</v>
      </c>
      <c r="DD367" s="21" t="e">
        <f t="shared" si="50"/>
        <v>#VALUE!</v>
      </c>
    </row>
    <row r="368" spans="66:108">
      <c r="BN368" s="18" t="s">
        <v>512</v>
      </c>
      <c r="BO368" s="26" t="s">
        <v>510</v>
      </c>
      <c r="BP368" s="17" t="str">
        <f t="shared" si="44"/>
        <v>横芝光町30</v>
      </c>
      <c r="BQ368" s="18" t="s">
        <v>511</v>
      </c>
      <c r="BZ368" s="18" t="s">
        <v>331</v>
      </c>
      <c r="CA368" s="18" t="s">
        <v>104</v>
      </c>
      <c r="CB368" s="18" t="s">
        <v>158</v>
      </c>
      <c r="CC368" s="18" t="str">
        <f t="shared" si="45"/>
        <v>C,X床版Ds</v>
      </c>
      <c r="CD368" s="18">
        <v>23</v>
      </c>
      <c r="CE368" s="18" t="e">
        <f>IF(COUNTIFS([2]その１１!$CV$10:CV5363,リスト!CC368),"該当","")</f>
        <v>#VALUE!</v>
      </c>
      <c r="CF368" s="18" t="e">
        <f>IF($CE368="","",COUNTIF($CC$5:CC368,CC368))</f>
        <v>#VALUE!</v>
      </c>
      <c r="CG368" s="18" t="e">
        <f t="shared" si="46"/>
        <v>#VALUE!</v>
      </c>
      <c r="CH368" s="18" t="s">
        <v>76</v>
      </c>
      <c r="CI368" s="18" t="s">
        <v>208</v>
      </c>
      <c r="CJ368" s="18" t="s">
        <v>209</v>
      </c>
      <c r="CK368" s="18" t="str">
        <f t="shared" si="47"/>
        <v>SそのSx</v>
      </c>
      <c r="CL368" s="18">
        <v>17</v>
      </c>
      <c r="CM368" s="18" t="e">
        <f>IF(COUNTIFS([2]その１２!$CU$10:CU5519,リスト!CK368),"該当","")</f>
        <v>#VALUE!</v>
      </c>
      <c r="CN368" s="18" t="e">
        <f>IF($CM368="","",COUNTIF($CK$5:CK368,CK368))</f>
        <v>#VALUE!</v>
      </c>
      <c r="CO368" s="18" t="e">
        <f t="shared" si="48"/>
        <v>#VALUE!</v>
      </c>
      <c r="DC368" s="21" t="e">
        <f t="shared" si="49"/>
        <v>#VALUE!</v>
      </c>
      <c r="DD368" s="21" t="e">
        <f t="shared" si="50"/>
        <v>#VALUE!</v>
      </c>
    </row>
    <row r="369" spans="66:108">
      <c r="BN369" s="18" t="s">
        <v>512</v>
      </c>
      <c r="BO369" s="26" t="s">
        <v>629</v>
      </c>
      <c r="BP369" s="17" t="str">
        <f t="shared" si="44"/>
        <v>横芝光町45</v>
      </c>
      <c r="BQ369" s="18" t="s">
        <v>630</v>
      </c>
      <c r="BZ369" s="18" t="s">
        <v>781</v>
      </c>
      <c r="CA369" s="18" t="s">
        <v>104</v>
      </c>
      <c r="CB369" s="18" t="s">
        <v>158</v>
      </c>
      <c r="CC369" s="18" t="str">
        <f t="shared" si="45"/>
        <v>S,C,X床版Ds</v>
      </c>
      <c r="CD369" s="18">
        <v>1</v>
      </c>
      <c r="CE369" s="18" t="e">
        <f>IF(COUNTIFS([2]その１１!$CV$10:CV5364,リスト!CC369),"該当","")</f>
        <v>#VALUE!</v>
      </c>
      <c r="CF369" s="18" t="e">
        <f>IF($CE369="","",COUNTIF($CC$5:CC369,CC369))</f>
        <v>#VALUE!</v>
      </c>
      <c r="CG369" s="18" t="e">
        <f t="shared" si="46"/>
        <v>#VALUE!</v>
      </c>
      <c r="CH369" s="18" t="s">
        <v>76</v>
      </c>
      <c r="CI369" s="18" t="s">
        <v>208</v>
      </c>
      <c r="CJ369" s="18" t="s">
        <v>209</v>
      </c>
      <c r="CK369" s="18" t="str">
        <f t="shared" si="47"/>
        <v>SそのSx</v>
      </c>
      <c r="CL369" s="18">
        <v>18</v>
      </c>
      <c r="CM369" s="18" t="e">
        <f>IF(COUNTIFS([2]その１２!$CU$10:CU5520,リスト!CK369),"該当","")</f>
        <v>#VALUE!</v>
      </c>
      <c r="CN369" s="18" t="e">
        <f>IF($CM369="","",COUNTIF($CK$5:CK369,CK369))</f>
        <v>#VALUE!</v>
      </c>
      <c r="CO369" s="18" t="e">
        <f t="shared" si="48"/>
        <v>#VALUE!</v>
      </c>
      <c r="DC369" s="21" t="e">
        <f t="shared" si="49"/>
        <v>#VALUE!</v>
      </c>
      <c r="DD369" s="21" t="e">
        <f t="shared" si="50"/>
        <v>#VALUE!</v>
      </c>
    </row>
    <row r="370" spans="66:108">
      <c r="BN370" s="18" t="s">
        <v>512</v>
      </c>
      <c r="BO370" s="26" t="s">
        <v>652</v>
      </c>
      <c r="BP370" s="17" t="str">
        <f t="shared" si="44"/>
        <v>横芝光町49</v>
      </c>
      <c r="BQ370" s="18" t="s">
        <v>653</v>
      </c>
      <c r="BZ370" s="18" t="s">
        <v>781</v>
      </c>
      <c r="CA370" s="18" t="s">
        <v>104</v>
      </c>
      <c r="CB370" s="18" t="s">
        <v>158</v>
      </c>
      <c r="CC370" s="18" t="str">
        <f t="shared" si="45"/>
        <v>S,C,X床版Ds</v>
      </c>
      <c r="CD370" s="18">
        <v>2</v>
      </c>
      <c r="CE370" s="18" t="e">
        <f>IF(COUNTIFS([2]その１１!$CV$10:CV5365,リスト!CC370),"該当","")</f>
        <v>#VALUE!</v>
      </c>
      <c r="CF370" s="18" t="e">
        <f>IF($CE370="","",COUNTIF($CC$5:CC370,CC370))</f>
        <v>#VALUE!</v>
      </c>
      <c r="CG370" s="18" t="e">
        <f t="shared" si="46"/>
        <v>#VALUE!</v>
      </c>
      <c r="CH370" s="18" t="s">
        <v>76</v>
      </c>
      <c r="CI370" s="18" t="s">
        <v>208</v>
      </c>
      <c r="CJ370" s="18" t="s">
        <v>209</v>
      </c>
      <c r="CK370" s="18" t="str">
        <f t="shared" si="47"/>
        <v>SそのSx</v>
      </c>
      <c r="CL370" s="18">
        <v>20</v>
      </c>
      <c r="CM370" s="18" t="e">
        <f>IF(COUNTIFS([2]その１２!$CU$10:CU5521,リスト!CK370),"該当","")</f>
        <v>#VALUE!</v>
      </c>
      <c r="CN370" s="18" t="e">
        <f>IF($CM370="","",COUNTIF($CK$5:CK370,CK370))</f>
        <v>#VALUE!</v>
      </c>
      <c r="CO370" s="18" t="e">
        <f t="shared" si="48"/>
        <v>#VALUE!</v>
      </c>
      <c r="DC370" s="21" t="e">
        <f t="shared" si="49"/>
        <v>#VALUE!</v>
      </c>
      <c r="DD370" s="21" t="e">
        <f t="shared" si="50"/>
        <v>#VALUE!</v>
      </c>
    </row>
    <row r="371" spans="66:108">
      <c r="BN371" s="18" t="s">
        <v>512</v>
      </c>
      <c r="BO371" s="26" t="s">
        <v>699</v>
      </c>
      <c r="BP371" s="17" t="str">
        <f t="shared" si="44"/>
        <v>横芝光町62</v>
      </c>
      <c r="BQ371" s="18" t="s">
        <v>700</v>
      </c>
      <c r="BZ371" s="18" t="s">
        <v>781</v>
      </c>
      <c r="CA371" s="18" t="s">
        <v>104</v>
      </c>
      <c r="CB371" s="18" t="s">
        <v>158</v>
      </c>
      <c r="CC371" s="18" t="str">
        <f t="shared" si="45"/>
        <v>S,C,X床版Ds</v>
      </c>
      <c r="CD371" s="18">
        <v>3</v>
      </c>
      <c r="CE371" s="18" t="e">
        <f>IF(COUNTIFS([2]その１１!$CV$10:CV5366,リスト!CC371),"該当","")</f>
        <v>#VALUE!</v>
      </c>
      <c r="CF371" s="18" t="e">
        <f>IF($CE371="","",COUNTIF($CC$5:CC371,CC371))</f>
        <v>#VALUE!</v>
      </c>
      <c r="CG371" s="18" t="e">
        <f t="shared" si="46"/>
        <v>#VALUE!</v>
      </c>
      <c r="CH371" s="18" t="s">
        <v>76</v>
      </c>
      <c r="CI371" s="18" t="s">
        <v>208</v>
      </c>
      <c r="CJ371" s="18" t="s">
        <v>209</v>
      </c>
      <c r="CK371" s="18" t="str">
        <f t="shared" si="47"/>
        <v>SそのSx</v>
      </c>
      <c r="CL371" s="18">
        <v>21</v>
      </c>
      <c r="CM371" s="18" t="e">
        <f>IF(COUNTIFS([2]その１２!$CU$10:CU5522,リスト!CK371),"該当","")</f>
        <v>#VALUE!</v>
      </c>
      <c r="CN371" s="18" t="e">
        <f>IF($CM371="","",COUNTIF($CK$5:CK371,CK371))</f>
        <v>#VALUE!</v>
      </c>
      <c r="CO371" s="18" t="e">
        <f t="shared" si="48"/>
        <v>#VALUE!</v>
      </c>
      <c r="DC371" s="21" t="e">
        <f t="shared" si="49"/>
        <v>#VALUE!</v>
      </c>
      <c r="DD371" s="21" t="e">
        <f t="shared" si="50"/>
        <v>#VALUE!</v>
      </c>
    </row>
    <row r="372" spans="66:108">
      <c r="BN372" s="18" t="s">
        <v>512</v>
      </c>
      <c r="BO372" s="26" t="s">
        <v>784</v>
      </c>
      <c r="BP372" s="17" t="str">
        <f t="shared" si="44"/>
        <v>横芝光町78</v>
      </c>
      <c r="BQ372" s="18" t="s">
        <v>785</v>
      </c>
      <c r="BZ372" s="18" t="s">
        <v>781</v>
      </c>
      <c r="CA372" s="18" t="s">
        <v>104</v>
      </c>
      <c r="CB372" s="18" t="s">
        <v>158</v>
      </c>
      <c r="CC372" s="18" t="str">
        <f t="shared" si="45"/>
        <v>S,C,X床版Ds</v>
      </c>
      <c r="CD372" s="18">
        <v>4</v>
      </c>
      <c r="CE372" s="18" t="e">
        <f>IF(COUNTIFS([2]その１１!$CV$10:CV5367,リスト!CC372),"該当","")</f>
        <v>#VALUE!</v>
      </c>
      <c r="CF372" s="18" t="e">
        <f>IF($CE372="","",COUNTIF($CC$5:CC372,CC372))</f>
        <v>#VALUE!</v>
      </c>
      <c r="CG372" s="18" t="e">
        <f t="shared" si="46"/>
        <v>#VALUE!</v>
      </c>
      <c r="CH372" s="18" t="s">
        <v>76</v>
      </c>
      <c r="CI372" s="18" t="s">
        <v>208</v>
      </c>
      <c r="CJ372" s="18" t="s">
        <v>209</v>
      </c>
      <c r="CK372" s="18" t="str">
        <f t="shared" si="47"/>
        <v>SそのSx</v>
      </c>
      <c r="CL372" s="18">
        <v>22</v>
      </c>
      <c r="CM372" s="18" t="e">
        <f>IF(COUNTIFS([2]その１２!$CU$10:CU5523,リスト!CK372),"該当","")</f>
        <v>#VALUE!</v>
      </c>
      <c r="CN372" s="18" t="e">
        <f>IF($CM372="","",COUNTIF($CK$5:CK372,CK372))</f>
        <v>#VALUE!</v>
      </c>
      <c r="CO372" s="18" t="e">
        <f t="shared" si="48"/>
        <v>#VALUE!</v>
      </c>
      <c r="DC372" s="21" t="e">
        <f t="shared" si="49"/>
        <v>#VALUE!</v>
      </c>
      <c r="DD372" s="21" t="e">
        <f t="shared" si="50"/>
        <v>#VALUE!</v>
      </c>
    </row>
    <row r="373" spans="66:108">
      <c r="BN373" s="18" t="s">
        <v>512</v>
      </c>
      <c r="BO373" s="26" t="s">
        <v>787</v>
      </c>
      <c r="BP373" s="17" t="str">
        <f t="shared" si="44"/>
        <v>横芝光町79</v>
      </c>
      <c r="BQ373" s="18" t="s">
        <v>788</v>
      </c>
      <c r="BZ373" s="18" t="s">
        <v>781</v>
      </c>
      <c r="CA373" s="18" t="s">
        <v>104</v>
      </c>
      <c r="CB373" s="18" t="s">
        <v>158</v>
      </c>
      <c r="CC373" s="18" t="str">
        <f t="shared" si="45"/>
        <v>S,C,X床版Ds</v>
      </c>
      <c r="CD373" s="18">
        <v>5</v>
      </c>
      <c r="CE373" s="18" t="e">
        <f>IF(COUNTIFS([2]その１１!$CV$10:CV5368,リスト!CC373),"該当","")</f>
        <v>#VALUE!</v>
      </c>
      <c r="CF373" s="18" t="e">
        <f>IF($CE373="","",COUNTIF($CC$5:CC373,CC373))</f>
        <v>#VALUE!</v>
      </c>
      <c r="CG373" s="18" t="e">
        <f t="shared" si="46"/>
        <v>#VALUE!</v>
      </c>
      <c r="CH373" s="18" t="s">
        <v>76</v>
      </c>
      <c r="CI373" s="18" t="s">
        <v>208</v>
      </c>
      <c r="CJ373" s="18" t="s">
        <v>209</v>
      </c>
      <c r="CK373" s="18" t="str">
        <f t="shared" si="47"/>
        <v>SそのSx</v>
      </c>
      <c r="CL373" s="18">
        <v>23</v>
      </c>
      <c r="CM373" s="18" t="e">
        <f>IF(COUNTIFS([2]その１２!$CU$10:CU5524,リスト!CK373),"該当","")</f>
        <v>#VALUE!</v>
      </c>
      <c r="CN373" s="18" t="e">
        <f>IF($CM373="","",COUNTIF($CK$5:CK373,CK373))</f>
        <v>#VALUE!</v>
      </c>
      <c r="CO373" s="18" t="e">
        <f t="shared" si="48"/>
        <v>#VALUE!</v>
      </c>
      <c r="DC373" s="21" t="e">
        <f t="shared" si="49"/>
        <v>#VALUE!</v>
      </c>
      <c r="DD373" s="21" t="e">
        <f t="shared" si="50"/>
        <v>#VALUE!</v>
      </c>
    </row>
    <row r="374" spans="66:108">
      <c r="BN374" s="18" t="s">
        <v>512</v>
      </c>
      <c r="BO374" s="26" t="s">
        <v>866</v>
      </c>
      <c r="BP374" s="17" t="str">
        <f t="shared" si="44"/>
        <v>横芝光町108</v>
      </c>
      <c r="BQ374" s="18" t="s">
        <v>867</v>
      </c>
      <c r="BZ374" s="18" t="s">
        <v>781</v>
      </c>
      <c r="CA374" s="18" t="s">
        <v>104</v>
      </c>
      <c r="CB374" s="18" t="s">
        <v>158</v>
      </c>
      <c r="CC374" s="18" t="str">
        <f t="shared" si="45"/>
        <v>S,C,X床版Ds</v>
      </c>
      <c r="CD374" s="18">
        <v>6</v>
      </c>
      <c r="CE374" s="18" t="e">
        <f>IF(COUNTIFS([2]その１１!$CV$10:CV5369,リスト!CC374),"該当","")</f>
        <v>#VALUE!</v>
      </c>
      <c r="CF374" s="18" t="e">
        <f>IF($CE374="","",COUNTIF($CC$5:CC374,CC374))</f>
        <v>#VALUE!</v>
      </c>
      <c r="CG374" s="18" t="e">
        <f t="shared" si="46"/>
        <v>#VALUE!</v>
      </c>
      <c r="CH374" s="18" t="s">
        <v>97</v>
      </c>
      <c r="CI374" s="18" t="s">
        <v>208</v>
      </c>
      <c r="CJ374" s="18" t="s">
        <v>209</v>
      </c>
      <c r="CK374" s="18" t="str">
        <f t="shared" si="47"/>
        <v>CそのSx</v>
      </c>
      <c r="CL374" s="18">
        <v>6</v>
      </c>
      <c r="CM374" s="18" t="e">
        <f>IF(COUNTIFS([2]その１２!$CU$10:CU5525,リスト!CK374),"該当","")</f>
        <v>#VALUE!</v>
      </c>
      <c r="CN374" s="18" t="e">
        <f>IF($CM374="","",COUNTIF($CK$5:CK374,CK374))</f>
        <v>#VALUE!</v>
      </c>
      <c r="CO374" s="18" t="e">
        <f t="shared" si="48"/>
        <v>#VALUE!</v>
      </c>
      <c r="DC374" s="21" t="e">
        <f t="shared" si="49"/>
        <v>#VALUE!</v>
      </c>
      <c r="DD374" s="21" t="e">
        <f t="shared" si="50"/>
        <v>#VALUE!</v>
      </c>
    </row>
    <row r="375" spans="66:108">
      <c r="BN375" s="18" t="s">
        <v>512</v>
      </c>
      <c r="BO375" s="26" t="s">
        <v>868</v>
      </c>
      <c r="BP375" s="17" t="str">
        <f t="shared" si="44"/>
        <v>横芝光町109</v>
      </c>
      <c r="BQ375" s="18" t="s">
        <v>869</v>
      </c>
      <c r="BZ375" s="18" t="s">
        <v>781</v>
      </c>
      <c r="CA375" s="18" t="s">
        <v>104</v>
      </c>
      <c r="CB375" s="18" t="s">
        <v>158</v>
      </c>
      <c r="CC375" s="18" t="str">
        <f t="shared" si="45"/>
        <v>S,C,X床版Ds</v>
      </c>
      <c r="CD375" s="18">
        <v>7</v>
      </c>
      <c r="CE375" s="18" t="e">
        <f>IF(COUNTIFS([2]その１１!$CV$10:CV5370,リスト!CC375),"該当","")</f>
        <v>#VALUE!</v>
      </c>
      <c r="CF375" s="18" t="e">
        <f>IF($CE375="","",COUNTIF($CC$5:CC375,CC375))</f>
        <v>#VALUE!</v>
      </c>
      <c r="CG375" s="18" t="e">
        <f t="shared" si="46"/>
        <v>#VALUE!</v>
      </c>
      <c r="CH375" s="18" t="s">
        <v>97</v>
      </c>
      <c r="CI375" s="18" t="s">
        <v>208</v>
      </c>
      <c r="CJ375" s="18" t="s">
        <v>209</v>
      </c>
      <c r="CK375" s="18" t="str">
        <f t="shared" si="47"/>
        <v>CそのSx</v>
      </c>
      <c r="CL375" s="18">
        <v>7</v>
      </c>
      <c r="CM375" s="18" t="e">
        <f>IF(COUNTIFS([2]その１２!$CU$10:CU5526,リスト!CK375),"該当","")</f>
        <v>#VALUE!</v>
      </c>
      <c r="CN375" s="18" t="e">
        <f>IF($CM375="","",COUNTIF($CK$5:CK375,CK375))</f>
        <v>#VALUE!</v>
      </c>
      <c r="CO375" s="18" t="e">
        <f t="shared" si="48"/>
        <v>#VALUE!</v>
      </c>
      <c r="DC375" s="21" t="e">
        <f t="shared" si="49"/>
        <v>#VALUE!</v>
      </c>
      <c r="DD375" s="21" t="e">
        <f t="shared" si="50"/>
        <v>#VALUE!</v>
      </c>
    </row>
    <row r="376" spans="66:108">
      <c r="BN376" s="18" t="s">
        <v>512</v>
      </c>
      <c r="BO376" s="26" t="s">
        <v>874</v>
      </c>
      <c r="BP376" s="17" t="str">
        <f t="shared" si="44"/>
        <v>横芝光町112</v>
      </c>
      <c r="BQ376" s="18" t="s">
        <v>875</v>
      </c>
      <c r="BZ376" s="18" t="s">
        <v>781</v>
      </c>
      <c r="CA376" s="18" t="s">
        <v>104</v>
      </c>
      <c r="CB376" s="18" t="s">
        <v>158</v>
      </c>
      <c r="CC376" s="18" t="str">
        <f t="shared" si="45"/>
        <v>S,C,X床版Ds</v>
      </c>
      <c r="CD376" s="18">
        <v>8</v>
      </c>
      <c r="CE376" s="18" t="e">
        <f>IF(COUNTIFS([2]その１１!$CV$10:CV5371,リスト!CC376),"該当","")</f>
        <v>#VALUE!</v>
      </c>
      <c r="CF376" s="18" t="e">
        <f>IF($CE376="","",COUNTIF($CC$5:CC376,CC376))</f>
        <v>#VALUE!</v>
      </c>
      <c r="CG376" s="18" t="e">
        <f t="shared" si="46"/>
        <v>#VALUE!</v>
      </c>
      <c r="CH376" s="18" t="s">
        <v>97</v>
      </c>
      <c r="CI376" s="18" t="s">
        <v>208</v>
      </c>
      <c r="CJ376" s="18" t="s">
        <v>209</v>
      </c>
      <c r="CK376" s="18" t="str">
        <f t="shared" si="47"/>
        <v>CそのSx</v>
      </c>
      <c r="CL376" s="18">
        <v>8</v>
      </c>
      <c r="CM376" s="18" t="e">
        <f>IF(COUNTIFS([2]その１２!$CU$10:CU5527,リスト!CK376),"該当","")</f>
        <v>#VALUE!</v>
      </c>
      <c r="CN376" s="18" t="e">
        <f>IF($CM376="","",COUNTIF($CK$5:CK376,CK376))</f>
        <v>#VALUE!</v>
      </c>
      <c r="CO376" s="18" t="e">
        <f t="shared" si="48"/>
        <v>#VALUE!</v>
      </c>
      <c r="DC376" s="21" t="e">
        <f t="shared" si="49"/>
        <v>#VALUE!</v>
      </c>
      <c r="DD376" s="21" t="e">
        <f t="shared" si="50"/>
        <v>#VALUE!</v>
      </c>
    </row>
    <row r="377" spans="66:108">
      <c r="BN377" s="18" t="s">
        <v>512</v>
      </c>
      <c r="BO377" s="26" t="s">
        <v>884</v>
      </c>
      <c r="BP377" s="17" t="str">
        <f t="shared" si="44"/>
        <v>横芝光町116</v>
      </c>
      <c r="BQ377" s="18" t="s">
        <v>885</v>
      </c>
      <c r="BZ377" s="18" t="s">
        <v>781</v>
      </c>
      <c r="CA377" s="18" t="s">
        <v>104</v>
      </c>
      <c r="CB377" s="18" t="s">
        <v>158</v>
      </c>
      <c r="CC377" s="18" t="str">
        <f t="shared" si="45"/>
        <v>S,C,X床版Ds</v>
      </c>
      <c r="CD377" s="18">
        <v>9</v>
      </c>
      <c r="CE377" s="18" t="e">
        <f>IF(COUNTIFS([2]その１１!$CV$10:CV5372,リスト!CC377),"該当","")</f>
        <v>#VALUE!</v>
      </c>
      <c r="CF377" s="18" t="e">
        <f>IF($CE377="","",COUNTIF($CC$5:CC377,CC377))</f>
        <v>#VALUE!</v>
      </c>
      <c r="CG377" s="18" t="e">
        <f t="shared" si="46"/>
        <v>#VALUE!</v>
      </c>
      <c r="CH377" s="18" t="s">
        <v>97</v>
      </c>
      <c r="CI377" s="18" t="s">
        <v>208</v>
      </c>
      <c r="CJ377" s="18" t="s">
        <v>209</v>
      </c>
      <c r="CK377" s="18" t="str">
        <f t="shared" si="47"/>
        <v>CそのSx</v>
      </c>
      <c r="CL377" s="18">
        <v>9</v>
      </c>
      <c r="CM377" s="18" t="e">
        <f>IF(COUNTIFS([2]その１２!$CU$10:CU5528,リスト!CK377),"該当","")</f>
        <v>#VALUE!</v>
      </c>
      <c r="CN377" s="18" t="e">
        <f>IF($CM377="","",COUNTIF($CK$5:CK377,CK377))</f>
        <v>#VALUE!</v>
      </c>
      <c r="CO377" s="18" t="e">
        <f t="shared" si="48"/>
        <v>#VALUE!</v>
      </c>
      <c r="DC377" s="21" t="e">
        <f t="shared" si="49"/>
        <v>#VALUE!</v>
      </c>
      <c r="DD377" s="21" t="e">
        <f t="shared" si="50"/>
        <v>#VALUE!</v>
      </c>
    </row>
    <row r="378" spans="66:108">
      <c r="BN378" s="18" t="s">
        <v>512</v>
      </c>
      <c r="BO378" s="26" t="s">
        <v>899</v>
      </c>
      <c r="BP378" s="17" t="str">
        <f t="shared" si="44"/>
        <v>横芝光町122</v>
      </c>
      <c r="BQ378" s="18" t="s">
        <v>900</v>
      </c>
      <c r="BZ378" s="18" t="s">
        <v>781</v>
      </c>
      <c r="CA378" s="18" t="s">
        <v>104</v>
      </c>
      <c r="CB378" s="18" t="s">
        <v>158</v>
      </c>
      <c r="CC378" s="18" t="str">
        <f t="shared" si="45"/>
        <v>S,C,X床版Ds</v>
      </c>
      <c r="CD378" s="18">
        <v>10</v>
      </c>
      <c r="CE378" s="18" t="e">
        <f>IF(COUNTIFS([2]その１１!$CV$10:CV5373,リスト!CC378),"該当","")</f>
        <v>#VALUE!</v>
      </c>
      <c r="CF378" s="18" t="e">
        <f>IF($CE378="","",COUNTIF($CC$5:CC378,CC378))</f>
        <v>#VALUE!</v>
      </c>
      <c r="CG378" s="18" t="e">
        <f t="shared" si="46"/>
        <v>#VALUE!</v>
      </c>
      <c r="CH378" s="18" t="s">
        <v>97</v>
      </c>
      <c r="CI378" s="18" t="s">
        <v>208</v>
      </c>
      <c r="CJ378" s="18" t="s">
        <v>209</v>
      </c>
      <c r="CK378" s="18" t="str">
        <f t="shared" si="47"/>
        <v>CそのSx</v>
      </c>
      <c r="CL378" s="18">
        <v>10</v>
      </c>
      <c r="CM378" s="18" t="e">
        <f>IF(COUNTIFS([2]その１２!$CU$10:CU5529,リスト!CK378),"該当","")</f>
        <v>#VALUE!</v>
      </c>
      <c r="CN378" s="18" t="e">
        <f>IF($CM378="","",COUNTIF($CK$5:CK378,CK378))</f>
        <v>#VALUE!</v>
      </c>
      <c r="CO378" s="18" t="e">
        <f t="shared" si="48"/>
        <v>#VALUE!</v>
      </c>
      <c r="DC378" s="21" t="e">
        <f t="shared" si="49"/>
        <v>#VALUE!</v>
      </c>
      <c r="DD378" s="21" t="e">
        <f t="shared" si="50"/>
        <v>#VALUE!</v>
      </c>
    </row>
    <row r="379" spans="66:108">
      <c r="BN379" s="18" t="s">
        <v>512</v>
      </c>
      <c r="BO379" s="26" t="s">
        <v>1224</v>
      </c>
      <c r="BP379" s="17" t="str">
        <f t="shared" si="44"/>
        <v>横芝光町408</v>
      </c>
      <c r="BQ379" s="18" t="s">
        <v>1352</v>
      </c>
      <c r="BZ379" s="18" t="s">
        <v>781</v>
      </c>
      <c r="CA379" s="18" t="s">
        <v>104</v>
      </c>
      <c r="CB379" s="18" t="s">
        <v>158</v>
      </c>
      <c r="CC379" s="18" t="str">
        <f t="shared" si="45"/>
        <v>S,C,X床版Ds</v>
      </c>
      <c r="CD379" s="18">
        <v>11</v>
      </c>
      <c r="CE379" s="18" t="e">
        <f>IF(COUNTIFS([2]その１１!$CV$10:CV5374,リスト!CC379),"該当","")</f>
        <v>#VALUE!</v>
      </c>
      <c r="CF379" s="18" t="e">
        <f>IF($CE379="","",COUNTIF($CC$5:CC379,CC379))</f>
        <v>#VALUE!</v>
      </c>
      <c r="CG379" s="18" t="e">
        <f t="shared" si="46"/>
        <v>#VALUE!</v>
      </c>
      <c r="CH379" s="18" t="s">
        <v>97</v>
      </c>
      <c r="CI379" s="18" t="s">
        <v>208</v>
      </c>
      <c r="CJ379" s="18" t="s">
        <v>209</v>
      </c>
      <c r="CK379" s="18" t="str">
        <f t="shared" si="47"/>
        <v>CそのSx</v>
      </c>
      <c r="CL379" s="18">
        <v>11</v>
      </c>
      <c r="CM379" s="18" t="e">
        <f>IF(COUNTIFS([2]その１２!$CU$10:CU5530,リスト!CK379),"該当","")</f>
        <v>#VALUE!</v>
      </c>
      <c r="CN379" s="18" t="e">
        <f>IF($CM379="","",COUNTIF($CK$5:CK379,CK379))</f>
        <v>#VALUE!</v>
      </c>
      <c r="CO379" s="18" t="e">
        <f t="shared" si="48"/>
        <v>#VALUE!</v>
      </c>
      <c r="DC379" s="21" t="e">
        <f t="shared" si="49"/>
        <v>#VALUE!</v>
      </c>
      <c r="DD379" s="21" t="e">
        <f t="shared" si="50"/>
        <v>#VALUE!</v>
      </c>
    </row>
    <row r="380" spans="66:108">
      <c r="BN380" s="18" t="s">
        <v>523</v>
      </c>
      <c r="BO380" s="26" t="s">
        <v>915</v>
      </c>
      <c r="BP380" s="17" t="str">
        <f t="shared" si="44"/>
        <v>山武市126</v>
      </c>
      <c r="BQ380" s="18" t="s">
        <v>981</v>
      </c>
      <c r="BZ380" s="18" t="s">
        <v>781</v>
      </c>
      <c r="CA380" s="18" t="s">
        <v>104</v>
      </c>
      <c r="CB380" s="18" t="s">
        <v>158</v>
      </c>
      <c r="CC380" s="18" t="str">
        <f t="shared" si="45"/>
        <v>S,C,X床版Ds</v>
      </c>
      <c r="CD380" s="18">
        <v>12</v>
      </c>
      <c r="CE380" s="18" t="e">
        <f>IF(COUNTIFS([2]その１１!$CV$10:CV5375,リスト!CC380),"該当","")</f>
        <v>#VALUE!</v>
      </c>
      <c r="CF380" s="18" t="e">
        <f>IF($CE380="","",COUNTIF($CC$5:CC380,CC380))</f>
        <v>#VALUE!</v>
      </c>
      <c r="CG380" s="18" t="e">
        <f t="shared" si="46"/>
        <v>#VALUE!</v>
      </c>
      <c r="CH380" s="18" t="s">
        <v>97</v>
      </c>
      <c r="CI380" s="18" t="s">
        <v>208</v>
      </c>
      <c r="CJ380" s="18" t="s">
        <v>209</v>
      </c>
      <c r="CK380" s="18" t="str">
        <f t="shared" si="47"/>
        <v>CそのSx</v>
      </c>
      <c r="CL380" s="18">
        <v>12</v>
      </c>
      <c r="CM380" s="18" t="e">
        <f>IF(COUNTIFS([2]その１２!$CU$10:CU5531,リスト!CK380),"該当","")</f>
        <v>#VALUE!</v>
      </c>
      <c r="CN380" s="18" t="e">
        <f>IF($CM380="","",COUNTIF($CK$5:CK380,CK380))</f>
        <v>#VALUE!</v>
      </c>
      <c r="CO380" s="18" t="e">
        <f t="shared" si="48"/>
        <v>#VALUE!</v>
      </c>
      <c r="DC380" s="21" t="e">
        <f t="shared" si="49"/>
        <v>#VALUE!</v>
      </c>
      <c r="DD380" s="21" t="e">
        <f t="shared" si="50"/>
        <v>#VALUE!</v>
      </c>
    </row>
    <row r="381" spans="66:108">
      <c r="BN381" s="18" t="s">
        <v>523</v>
      </c>
      <c r="BO381" s="26" t="s">
        <v>424</v>
      </c>
      <c r="BP381" s="17" t="str">
        <f t="shared" si="44"/>
        <v>山武市22</v>
      </c>
      <c r="BQ381" s="18" t="s">
        <v>425</v>
      </c>
      <c r="BZ381" s="18" t="s">
        <v>781</v>
      </c>
      <c r="CA381" s="18" t="s">
        <v>104</v>
      </c>
      <c r="CB381" s="18" t="s">
        <v>158</v>
      </c>
      <c r="CC381" s="18" t="str">
        <f t="shared" si="45"/>
        <v>S,C,X床版Ds</v>
      </c>
      <c r="CD381" s="18">
        <v>13</v>
      </c>
      <c r="CE381" s="18" t="e">
        <f>IF(COUNTIFS([2]その１１!$CV$10:CV5376,リスト!CC381),"該当","")</f>
        <v>#VALUE!</v>
      </c>
      <c r="CF381" s="18" t="e">
        <f>IF($CE381="","",COUNTIF($CC$5:CC381,CC381))</f>
        <v>#VALUE!</v>
      </c>
      <c r="CG381" s="18" t="e">
        <f t="shared" si="46"/>
        <v>#VALUE!</v>
      </c>
      <c r="CH381" s="18" t="s">
        <v>97</v>
      </c>
      <c r="CI381" s="18" t="s">
        <v>208</v>
      </c>
      <c r="CJ381" s="18" t="s">
        <v>209</v>
      </c>
      <c r="CK381" s="18" t="str">
        <f t="shared" si="47"/>
        <v>CそのSx</v>
      </c>
      <c r="CL381" s="18">
        <v>13</v>
      </c>
      <c r="CM381" s="18" t="e">
        <f>IF(COUNTIFS([2]その１２!$CU$10:CU5532,リスト!CK381),"該当","")</f>
        <v>#VALUE!</v>
      </c>
      <c r="CN381" s="18" t="e">
        <f>IF($CM381="","",COUNTIF($CK$5:CK381,CK381))</f>
        <v>#VALUE!</v>
      </c>
      <c r="CO381" s="18" t="e">
        <f t="shared" si="48"/>
        <v>#VALUE!</v>
      </c>
      <c r="DC381" s="21" t="e">
        <f t="shared" si="49"/>
        <v>#VALUE!</v>
      </c>
      <c r="DD381" s="21" t="e">
        <f t="shared" si="50"/>
        <v>#VALUE!</v>
      </c>
    </row>
    <row r="382" spans="66:108">
      <c r="BN382" s="18" t="s">
        <v>523</v>
      </c>
      <c r="BO382" s="26" t="s">
        <v>510</v>
      </c>
      <c r="BP382" s="17" t="str">
        <f t="shared" si="44"/>
        <v>山武市30</v>
      </c>
      <c r="BQ382" s="18" t="s">
        <v>511</v>
      </c>
      <c r="BZ382" s="18" t="s">
        <v>781</v>
      </c>
      <c r="CA382" s="18" t="s">
        <v>104</v>
      </c>
      <c r="CB382" s="18" t="s">
        <v>158</v>
      </c>
      <c r="CC382" s="18" t="str">
        <f t="shared" si="45"/>
        <v>S,C,X床版Ds</v>
      </c>
      <c r="CD382" s="18">
        <v>17</v>
      </c>
      <c r="CE382" s="18" t="e">
        <f>IF(COUNTIFS([2]その１１!$CV$10:CV5377,リスト!CC382),"該当","")</f>
        <v>#VALUE!</v>
      </c>
      <c r="CF382" s="18" t="e">
        <f>IF($CE382="","",COUNTIF($CC$5:CC382,CC382))</f>
        <v>#VALUE!</v>
      </c>
      <c r="CG382" s="18" t="e">
        <f t="shared" si="46"/>
        <v>#VALUE!</v>
      </c>
      <c r="CH382" s="18" t="s">
        <v>97</v>
      </c>
      <c r="CI382" s="18" t="s">
        <v>208</v>
      </c>
      <c r="CJ382" s="18" t="s">
        <v>209</v>
      </c>
      <c r="CK382" s="18" t="str">
        <f t="shared" si="47"/>
        <v>CそのSx</v>
      </c>
      <c r="CL382" s="18">
        <v>17</v>
      </c>
      <c r="CM382" s="18" t="e">
        <f>IF(COUNTIFS([2]その１２!$CU$10:CU5533,リスト!CK382),"該当","")</f>
        <v>#VALUE!</v>
      </c>
      <c r="CN382" s="18" t="e">
        <f>IF($CM382="","",COUNTIF($CK$5:CK382,CK382))</f>
        <v>#VALUE!</v>
      </c>
      <c r="CO382" s="18" t="e">
        <f t="shared" si="48"/>
        <v>#VALUE!</v>
      </c>
      <c r="DC382" s="21" t="e">
        <f t="shared" si="49"/>
        <v>#VALUE!</v>
      </c>
      <c r="DD382" s="21" t="e">
        <f t="shared" si="50"/>
        <v>#VALUE!</v>
      </c>
    </row>
    <row r="383" spans="66:108">
      <c r="BN383" s="18" t="s">
        <v>523</v>
      </c>
      <c r="BO383" s="26" t="s">
        <v>629</v>
      </c>
      <c r="BP383" s="17" t="str">
        <f t="shared" si="44"/>
        <v>山武市45</v>
      </c>
      <c r="BQ383" s="18" t="s">
        <v>630</v>
      </c>
      <c r="BZ383" s="18" t="s">
        <v>781</v>
      </c>
      <c r="CA383" s="18" t="s">
        <v>104</v>
      </c>
      <c r="CB383" s="18" t="s">
        <v>158</v>
      </c>
      <c r="CC383" s="18" t="str">
        <f t="shared" si="45"/>
        <v>S,C,X床版Ds</v>
      </c>
      <c r="CD383" s="18">
        <v>18</v>
      </c>
      <c r="CE383" s="18" t="e">
        <f>IF(COUNTIFS([2]その１１!$CV$10:CV5378,リスト!CC383),"該当","")</f>
        <v>#VALUE!</v>
      </c>
      <c r="CF383" s="18" t="e">
        <f>IF($CE383="","",COUNTIF($CC$5:CC383,CC383))</f>
        <v>#VALUE!</v>
      </c>
      <c r="CG383" s="18" t="e">
        <f t="shared" si="46"/>
        <v>#VALUE!</v>
      </c>
      <c r="CH383" s="18" t="s">
        <v>97</v>
      </c>
      <c r="CI383" s="18" t="s">
        <v>208</v>
      </c>
      <c r="CJ383" s="18" t="s">
        <v>209</v>
      </c>
      <c r="CK383" s="18" t="str">
        <f t="shared" si="47"/>
        <v>CそのSx</v>
      </c>
      <c r="CL383" s="18">
        <v>18</v>
      </c>
      <c r="CM383" s="18" t="e">
        <f>IF(COUNTIFS([2]その１２!$CU$10:CU5534,リスト!CK383),"該当","")</f>
        <v>#VALUE!</v>
      </c>
      <c r="CN383" s="18" t="e">
        <f>IF($CM383="","",COUNTIF($CK$5:CK383,CK383))</f>
        <v>#VALUE!</v>
      </c>
      <c r="CO383" s="18" t="e">
        <f t="shared" si="48"/>
        <v>#VALUE!</v>
      </c>
      <c r="DC383" s="21" t="e">
        <f t="shared" si="49"/>
        <v>#VALUE!</v>
      </c>
      <c r="DD383" s="21" t="e">
        <f t="shared" si="50"/>
        <v>#VALUE!</v>
      </c>
    </row>
    <row r="384" spans="66:108">
      <c r="BN384" s="18" t="s">
        <v>523</v>
      </c>
      <c r="BO384" s="26" t="s">
        <v>686</v>
      </c>
      <c r="BP384" s="17" t="str">
        <f t="shared" si="44"/>
        <v>山武市58</v>
      </c>
      <c r="BQ384" s="18" t="s">
        <v>687</v>
      </c>
      <c r="BZ384" s="18" t="s">
        <v>781</v>
      </c>
      <c r="CA384" s="18" t="s">
        <v>104</v>
      </c>
      <c r="CB384" s="18" t="s">
        <v>158</v>
      </c>
      <c r="CC384" s="18" t="str">
        <f t="shared" si="45"/>
        <v>S,C,X床版Ds</v>
      </c>
      <c r="CD384" s="18">
        <v>19</v>
      </c>
      <c r="CE384" s="18" t="e">
        <f>IF(COUNTIFS([2]その１１!$CV$10:CV5379,リスト!CC384),"該当","")</f>
        <v>#VALUE!</v>
      </c>
      <c r="CF384" s="18" t="e">
        <f>IF($CE384="","",COUNTIF($CC$5:CC384,CC384))</f>
        <v>#VALUE!</v>
      </c>
      <c r="CG384" s="18" t="e">
        <f t="shared" si="46"/>
        <v>#VALUE!</v>
      </c>
      <c r="CH384" s="18" t="s">
        <v>97</v>
      </c>
      <c r="CI384" s="18" t="s">
        <v>208</v>
      </c>
      <c r="CJ384" s="18" t="s">
        <v>209</v>
      </c>
      <c r="CK384" s="18" t="str">
        <f t="shared" si="47"/>
        <v>CそのSx</v>
      </c>
      <c r="CL384" s="18">
        <v>19</v>
      </c>
      <c r="CM384" s="18" t="e">
        <f>IF(COUNTIFS([2]その１２!$CU$10:CU5535,リスト!CK384),"該当","")</f>
        <v>#VALUE!</v>
      </c>
      <c r="CN384" s="18" t="e">
        <f>IF($CM384="","",COUNTIF($CK$5:CK384,CK384))</f>
        <v>#VALUE!</v>
      </c>
      <c r="CO384" s="18" t="e">
        <f t="shared" si="48"/>
        <v>#VALUE!</v>
      </c>
      <c r="DC384" s="21" t="e">
        <f t="shared" si="49"/>
        <v>#VALUE!</v>
      </c>
      <c r="DD384" s="21" t="e">
        <f t="shared" si="50"/>
        <v>#VALUE!</v>
      </c>
    </row>
    <row r="385" spans="66:108">
      <c r="BN385" s="18" t="s">
        <v>523</v>
      </c>
      <c r="BO385" s="26" t="s">
        <v>699</v>
      </c>
      <c r="BP385" s="17" t="str">
        <f t="shared" si="44"/>
        <v>山武市62</v>
      </c>
      <c r="BQ385" s="18" t="s">
        <v>700</v>
      </c>
      <c r="BZ385" s="18" t="s">
        <v>781</v>
      </c>
      <c r="CA385" s="18" t="s">
        <v>104</v>
      </c>
      <c r="CB385" s="18" t="s">
        <v>158</v>
      </c>
      <c r="CC385" s="18" t="str">
        <f t="shared" si="45"/>
        <v>S,C,X床版Ds</v>
      </c>
      <c r="CD385" s="18">
        <v>20</v>
      </c>
      <c r="CE385" s="18" t="e">
        <f>IF(COUNTIFS([2]その１１!$CV$10:CV5380,リスト!CC385),"該当","")</f>
        <v>#VALUE!</v>
      </c>
      <c r="CF385" s="18" t="e">
        <f>IF($CE385="","",COUNTIF($CC$5:CC385,CC385))</f>
        <v>#VALUE!</v>
      </c>
      <c r="CG385" s="18" t="e">
        <f t="shared" si="46"/>
        <v>#VALUE!</v>
      </c>
      <c r="CH385" s="18" t="s">
        <v>97</v>
      </c>
      <c r="CI385" s="18" t="s">
        <v>208</v>
      </c>
      <c r="CJ385" s="18" t="s">
        <v>209</v>
      </c>
      <c r="CK385" s="18" t="str">
        <f t="shared" si="47"/>
        <v>CそのSx</v>
      </c>
      <c r="CL385" s="18">
        <v>20</v>
      </c>
      <c r="CM385" s="18" t="e">
        <f>IF(COUNTIFS([2]その１２!$CU$10:CU5536,リスト!CK385),"該当","")</f>
        <v>#VALUE!</v>
      </c>
      <c r="CN385" s="18" t="e">
        <f>IF($CM385="","",COUNTIF($CK$5:CK385,CK385))</f>
        <v>#VALUE!</v>
      </c>
      <c r="CO385" s="18" t="e">
        <f t="shared" si="48"/>
        <v>#VALUE!</v>
      </c>
      <c r="DC385" s="21" t="e">
        <f t="shared" si="49"/>
        <v>#VALUE!</v>
      </c>
      <c r="DD385" s="21" t="e">
        <f t="shared" si="50"/>
        <v>#VALUE!</v>
      </c>
    </row>
    <row r="386" spans="66:108">
      <c r="BN386" s="18" t="s">
        <v>523</v>
      </c>
      <c r="BO386" s="26" t="s">
        <v>773</v>
      </c>
      <c r="BP386" s="17" t="str">
        <f t="shared" si="44"/>
        <v>山武市76</v>
      </c>
      <c r="BQ386" s="18" t="s">
        <v>774</v>
      </c>
      <c r="BZ386" s="18" t="s">
        <v>781</v>
      </c>
      <c r="CA386" s="18" t="s">
        <v>104</v>
      </c>
      <c r="CB386" s="18" t="s">
        <v>158</v>
      </c>
      <c r="CC386" s="18" t="str">
        <f t="shared" si="45"/>
        <v>S,C,X床版Ds</v>
      </c>
      <c r="CD386" s="18">
        <v>21</v>
      </c>
      <c r="CE386" s="18" t="e">
        <f>IF(COUNTIFS([2]その１１!$CV$10:CV5381,リスト!CC386),"該当","")</f>
        <v>#VALUE!</v>
      </c>
      <c r="CF386" s="18" t="e">
        <f>IF($CE386="","",COUNTIF($CC$5:CC386,CC386))</f>
        <v>#VALUE!</v>
      </c>
      <c r="CG386" s="18" t="e">
        <f t="shared" si="46"/>
        <v>#VALUE!</v>
      </c>
      <c r="CH386" s="18" t="s">
        <v>97</v>
      </c>
      <c r="CI386" s="18" t="s">
        <v>208</v>
      </c>
      <c r="CJ386" s="18" t="s">
        <v>209</v>
      </c>
      <c r="CK386" s="18" t="str">
        <f t="shared" si="47"/>
        <v>CそのSx</v>
      </c>
      <c r="CL386" s="18">
        <v>21</v>
      </c>
      <c r="CM386" s="18" t="e">
        <f>IF(COUNTIFS([2]その１２!$CU$10:CU5537,リスト!CK386),"該当","")</f>
        <v>#VALUE!</v>
      </c>
      <c r="CN386" s="18" t="e">
        <f>IF($CM386="","",COUNTIF($CK$5:CK386,CK386))</f>
        <v>#VALUE!</v>
      </c>
      <c r="CO386" s="18" t="e">
        <f t="shared" si="48"/>
        <v>#VALUE!</v>
      </c>
      <c r="DC386" s="21" t="e">
        <f t="shared" si="49"/>
        <v>#VALUE!</v>
      </c>
      <c r="DD386" s="21" t="e">
        <f t="shared" si="50"/>
        <v>#VALUE!</v>
      </c>
    </row>
    <row r="387" spans="66:108">
      <c r="BN387" s="18" t="s">
        <v>523</v>
      </c>
      <c r="BO387" s="26" t="s">
        <v>872</v>
      </c>
      <c r="BP387" s="17" t="str">
        <f t="shared" si="44"/>
        <v>山武市111</v>
      </c>
      <c r="BQ387" s="18" t="s">
        <v>873</v>
      </c>
      <c r="BZ387" s="18" t="s">
        <v>781</v>
      </c>
      <c r="CA387" s="18" t="s">
        <v>104</v>
      </c>
      <c r="CB387" s="18" t="s">
        <v>158</v>
      </c>
      <c r="CC387" s="18" t="str">
        <f t="shared" si="45"/>
        <v>S,C,X床版Ds</v>
      </c>
      <c r="CD387" s="18">
        <v>22</v>
      </c>
      <c r="CE387" s="18" t="e">
        <f>IF(COUNTIFS([2]その１１!$CV$10:CV5382,リスト!CC387),"該当","")</f>
        <v>#VALUE!</v>
      </c>
      <c r="CF387" s="18" t="e">
        <f>IF($CE387="","",COUNTIF($CC$5:CC387,CC387))</f>
        <v>#VALUE!</v>
      </c>
      <c r="CG387" s="18" t="e">
        <f t="shared" si="46"/>
        <v>#VALUE!</v>
      </c>
      <c r="CH387" s="18" t="s">
        <v>97</v>
      </c>
      <c r="CI387" s="18" t="s">
        <v>208</v>
      </c>
      <c r="CJ387" s="18" t="s">
        <v>209</v>
      </c>
      <c r="CK387" s="18" t="str">
        <f t="shared" si="47"/>
        <v>CそのSx</v>
      </c>
      <c r="CL387" s="18">
        <v>22</v>
      </c>
      <c r="CM387" s="18" t="e">
        <f>IF(COUNTIFS([2]その１２!$CU$10:CU5538,リスト!CK387),"該当","")</f>
        <v>#VALUE!</v>
      </c>
      <c r="CN387" s="18" t="e">
        <f>IF($CM387="","",COUNTIF($CK$5:CK387,CK387))</f>
        <v>#VALUE!</v>
      </c>
      <c r="CO387" s="18" t="e">
        <f t="shared" si="48"/>
        <v>#VALUE!</v>
      </c>
      <c r="DC387" s="21" t="e">
        <f t="shared" si="49"/>
        <v>#VALUE!</v>
      </c>
      <c r="DD387" s="21" t="e">
        <f t="shared" si="50"/>
        <v>#VALUE!</v>
      </c>
    </row>
    <row r="388" spans="66:108">
      <c r="BN388" s="18" t="s">
        <v>523</v>
      </c>
      <c r="BO388" s="26" t="s">
        <v>874</v>
      </c>
      <c r="BP388" s="17" t="str">
        <f t="shared" si="44"/>
        <v>山武市112</v>
      </c>
      <c r="BQ388" s="18" t="s">
        <v>875</v>
      </c>
      <c r="BZ388" s="18" t="s">
        <v>781</v>
      </c>
      <c r="CA388" s="18" t="s">
        <v>104</v>
      </c>
      <c r="CB388" s="18" t="s">
        <v>158</v>
      </c>
      <c r="CC388" s="18" t="str">
        <f t="shared" si="45"/>
        <v>S,C,X床版Ds</v>
      </c>
      <c r="CD388" s="18">
        <v>23</v>
      </c>
      <c r="CE388" s="18" t="e">
        <f>IF(COUNTIFS([2]その１１!$CV$10:CV5383,リスト!CC388),"該当","")</f>
        <v>#VALUE!</v>
      </c>
      <c r="CF388" s="18" t="e">
        <f>IF($CE388="","",COUNTIF($CC$5:CC388,CC388))</f>
        <v>#VALUE!</v>
      </c>
      <c r="CG388" s="18" t="e">
        <f t="shared" si="46"/>
        <v>#VALUE!</v>
      </c>
      <c r="CH388" s="18" t="s">
        <v>97</v>
      </c>
      <c r="CI388" s="18" t="s">
        <v>208</v>
      </c>
      <c r="CJ388" s="18" t="s">
        <v>209</v>
      </c>
      <c r="CK388" s="18" t="str">
        <f t="shared" si="47"/>
        <v>CそのSx</v>
      </c>
      <c r="CL388" s="18">
        <v>23</v>
      </c>
      <c r="CM388" s="18" t="e">
        <f>IF(COUNTIFS([2]その１２!$CU$10:CU5539,リスト!CK388),"該当","")</f>
        <v>#VALUE!</v>
      </c>
      <c r="CN388" s="18" t="e">
        <f>IF($CM388="","",COUNTIF($CK$5:CK388,CK388))</f>
        <v>#VALUE!</v>
      </c>
      <c r="CO388" s="18" t="e">
        <f t="shared" si="48"/>
        <v>#VALUE!</v>
      </c>
      <c r="DC388" s="21" t="e">
        <f t="shared" si="49"/>
        <v>#VALUE!</v>
      </c>
      <c r="DD388" s="21" t="e">
        <f t="shared" si="50"/>
        <v>#VALUE!</v>
      </c>
    </row>
    <row r="389" spans="66:108">
      <c r="BN389" s="18" t="s">
        <v>523</v>
      </c>
      <c r="BO389" s="26" t="s">
        <v>884</v>
      </c>
      <c r="BP389" s="17" t="str">
        <f t="shared" ref="BP389:BP452" si="51">CONCATENATE(BN389,BO389)</f>
        <v>山武市116</v>
      </c>
      <c r="BQ389" s="18" t="s">
        <v>885</v>
      </c>
      <c r="BZ389" s="18" t="s">
        <v>76</v>
      </c>
      <c r="CA389" s="18" t="s">
        <v>194</v>
      </c>
      <c r="CB389" s="18" t="s">
        <v>367</v>
      </c>
      <c r="CC389" s="18" t="str">
        <f t="shared" ref="CC389:CC452" si="52">IF(LEFT(CA389,2)="基礎",CONCATENATE(BZ389,LEFT(CA389,3),CB389),CONCATENATE(BZ389,LEFT(CA389,2),CB389))</f>
        <v>S上・Bt</v>
      </c>
      <c r="CD389" s="18">
        <v>1</v>
      </c>
      <c r="CE389" s="18" t="e">
        <f>IF(COUNTIFS([2]その１１!$CV$10:CV5384,リスト!CC389),"該当","")</f>
        <v>#VALUE!</v>
      </c>
      <c r="CF389" s="18" t="e">
        <f>IF($CE389="","",COUNTIF($CC$5:CC389,CC389))</f>
        <v>#VALUE!</v>
      </c>
      <c r="CG389" s="18" t="e">
        <f t="shared" ref="CG389:CG452" si="53">IF($CE389="","",CONCATENATE(CC389,CF389))</f>
        <v>#VALUE!</v>
      </c>
      <c r="CH389" s="18" t="s">
        <v>227</v>
      </c>
      <c r="CI389" s="18" t="s">
        <v>208</v>
      </c>
      <c r="CJ389" s="18" t="s">
        <v>209</v>
      </c>
      <c r="CK389" s="18" t="str">
        <f t="shared" ref="CK389:CK452" si="54">CONCATENATE(CH389,LEFT(CI389,2),CJ389)</f>
        <v>S,CそのSx</v>
      </c>
      <c r="CL389" s="18">
        <v>1</v>
      </c>
      <c r="CM389" s="18" t="e">
        <f>IF(COUNTIFS([2]その１２!$CU$10:CU5540,リスト!CK389),"該当","")</f>
        <v>#VALUE!</v>
      </c>
      <c r="CN389" s="18" t="e">
        <f>IF($CM389="","",COUNTIF($CK$5:CK389,CK389))</f>
        <v>#VALUE!</v>
      </c>
      <c r="CO389" s="18" t="e">
        <f t="shared" ref="CO389:CO452" si="55">IF($CM389="","",CONCATENATE(CK389,CN389))</f>
        <v>#VALUE!</v>
      </c>
      <c r="DC389" s="21" t="e">
        <f t="shared" ref="DC389:DC452" si="56">IF(CG389="","",CONCATENATE(CC389,CD389))</f>
        <v>#VALUE!</v>
      </c>
      <c r="DD389" s="21" t="e">
        <f t="shared" ref="DD389:DD452" si="57">IF(CO389="","",CONCATENATE(CK389,CL389))</f>
        <v>#VALUE!</v>
      </c>
    </row>
    <row r="390" spans="66:108">
      <c r="BN390" s="18" t="s">
        <v>523</v>
      </c>
      <c r="BO390" s="26" t="s">
        <v>887</v>
      </c>
      <c r="BP390" s="17" t="str">
        <f t="shared" si="51"/>
        <v>山武市117</v>
      </c>
      <c r="BQ390" s="18" t="s">
        <v>888</v>
      </c>
      <c r="BZ390" s="18" t="s">
        <v>76</v>
      </c>
      <c r="CA390" s="18" t="s">
        <v>194</v>
      </c>
      <c r="CB390" s="18" t="s">
        <v>367</v>
      </c>
      <c r="CC390" s="18" t="str">
        <f t="shared" si="52"/>
        <v>S上・Bt</v>
      </c>
      <c r="CD390" s="18">
        <v>2</v>
      </c>
      <c r="CE390" s="18" t="e">
        <f>IF(COUNTIFS([2]その１１!$CV$10:CV5385,リスト!CC390),"該当","")</f>
        <v>#VALUE!</v>
      </c>
      <c r="CF390" s="18" t="e">
        <f>IF($CE390="","",COUNTIF($CC$5:CC390,CC390))</f>
        <v>#VALUE!</v>
      </c>
      <c r="CG390" s="18" t="e">
        <f t="shared" si="53"/>
        <v>#VALUE!</v>
      </c>
      <c r="CH390" s="18" t="s">
        <v>227</v>
      </c>
      <c r="CI390" s="18" t="s">
        <v>208</v>
      </c>
      <c r="CJ390" s="18" t="s">
        <v>209</v>
      </c>
      <c r="CK390" s="18" t="str">
        <f t="shared" si="54"/>
        <v>S,CそのSx</v>
      </c>
      <c r="CL390" s="18">
        <v>2</v>
      </c>
      <c r="CM390" s="18" t="e">
        <f>IF(COUNTIFS([2]その１２!$CU$10:CU5541,リスト!CK390),"該当","")</f>
        <v>#VALUE!</v>
      </c>
      <c r="CN390" s="18" t="e">
        <f>IF($CM390="","",COUNTIF($CK$5:CK390,CK390))</f>
        <v>#VALUE!</v>
      </c>
      <c r="CO390" s="18" t="e">
        <f t="shared" si="55"/>
        <v>#VALUE!</v>
      </c>
      <c r="DC390" s="21" t="e">
        <f t="shared" si="56"/>
        <v>#VALUE!</v>
      </c>
      <c r="DD390" s="21" t="e">
        <f t="shared" si="57"/>
        <v>#VALUE!</v>
      </c>
    </row>
    <row r="391" spans="66:108">
      <c r="BN391" s="18" t="s">
        <v>523</v>
      </c>
      <c r="BO391" s="26" t="s">
        <v>889</v>
      </c>
      <c r="BP391" s="17" t="str">
        <f t="shared" si="51"/>
        <v>山武市118</v>
      </c>
      <c r="BQ391" s="18" t="s">
        <v>890</v>
      </c>
      <c r="BZ391" s="18" t="s">
        <v>76</v>
      </c>
      <c r="CA391" s="18" t="s">
        <v>194</v>
      </c>
      <c r="CB391" s="18" t="s">
        <v>367</v>
      </c>
      <c r="CC391" s="18" t="str">
        <f t="shared" si="52"/>
        <v>S上・Bt</v>
      </c>
      <c r="CD391" s="18">
        <v>3</v>
      </c>
      <c r="CE391" s="18" t="e">
        <f>IF(COUNTIFS([2]その１１!$CV$10:CV5386,リスト!CC391),"該当","")</f>
        <v>#VALUE!</v>
      </c>
      <c r="CF391" s="18" t="e">
        <f>IF($CE391="","",COUNTIF($CC$5:CC391,CC391))</f>
        <v>#VALUE!</v>
      </c>
      <c r="CG391" s="18" t="e">
        <f t="shared" si="53"/>
        <v>#VALUE!</v>
      </c>
      <c r="CH391" s="18" t="s">
        <v>227</v>
      </c>
      <c r="CI391" s="18" t="s">
        <v>208</v>
      </c>
      <c r="CJ391" s="18" t="s">
        <v>209</v>
      </c>
      <c r="CK391" s="18" t="str">
        <f t="shared" si="54"/>
        <v>S,CそのSx</v>
      </c>
      <c r="CL391" s="18">
        <v>3</v>
      </c>
      <c r="CM391" s="18" t="e">
        <f>IF(COUNTIFS([2]その１２!$CU$10:CU5542,リスト!CK391),"該当","")</f>
        <v>#VALUE!</v>
      </c>
      <c r="CN391" s="18" t="e">
        <f>IF($CM391="","",COUNTIF($CK$5:CK391,CK391))</f>
        <v>#VALUE!</v>
      </c>
      <c r="CO391" s="18" t="e">
        <f t="shared" si="55"/>
        <v>#VALUE!</v>
      </c>
      <c r="DC391" s="21" t="e">
        <f t="shared" si="56"/>
        <v>#VALUE!</v>
      </c>
      <c r="DD391" s="21" t="e">
        <f t="shared" si="57"/>
        <v>#VALUE!</v>
      </c>
    </row>
    <row r="392" spans="66:108">
      <c r="BN392" s="18" t="s">
        <v>523</v>
      </c>
      <c r="BO392" s="26" t="s">
        <v>897</v>
      </c>
      <c r="BP392" s="17" t="str">
        <f t="shared" si="51"/>
        <v>山武市121</v>
      </c>
      <c r="BQ392" s="18" t="s">
        <v>898</v>
      </c>
      <c r="BZ392" s="18" t="s">
        <v>76</v>
      </c>
      <c r="CA392" s="18" t="s">
        <v>194</v>
      </c>
      <c r="CB392" s="18" t="s">
        <v>367</v>
      </c>
      <c r="CC392" s="18" t="str">
        <f t="shared" si="52"/>
        <v>S上・Bt</v>
      </c>
      <c r="CD392" s="18">
        <v>4</v>
      </c>
      <c r="CE392" s="18" t="e">
        <f>IF(COUNTIFS([2]その１１!$CV$10:CV5387,リスト!CC392),"該当","")</f>
        <v>#VALUE!</v>
      </c>
      <c r="CF392" s="18" t="e">
        <f>IF($CE392="","",COUNTIF($CC$5:CC392,CC392))</f>
        <v>#VALUE!</v>
      </c>
      <c r="CG392" s="18" t="e">
        <f t="shared" si="53"/>
        <v>#VALUE!</v>
      </c>
      <c r="CH392" s="18" t="s">
        <v>227</v>
      </c>
      <c r="CI392" s="18" t="s">
        <v>208</v>
      </c>
      <c r="CJ392" s="18" t="s">
        <v>209</v>
      </c>
      <c r="CK392" s="18" t="str">
        <f t="shared" si="54"/>
        <v>S,CそのSx</v>
      </c>
      <c r="CL392" s="18">
        <v>4</v>
      </c>
      <c r="CM392" s="18" t="e">
        <f>IF(COUNTIFS([2]その１２!$CU$10:CU5543,リスト!CK392),"該当","")</f>
        <v>#VALUE!</v>
      </c>
      <c r="CN392" s="18" t="e">
        <f>IF($CM392="","",COUNTIF($CK$5:CK392,CK392))</f>
        <v>#VALUE!</v>
      </c>
      <c r="CO392" s="18" t="e">
        <f t="shared" si="55"/>
        <v>#VALUE!</v>
      </c>
      <c r="DC392" s="21" t="e">
        <f t="shared" si="56"/>
        <v>#VALUE!</v>
      </c>
      <c r="DD392" s="21" t="e">
        <f t="shared" si="57"/>
        <v>#VALUE!</v>
      </c>
    </row>
    <row r="393" spans="66:108">
      <c r="BN393" s="18" t="s">
        <v>523</v>
      </c>
      <c r="BO393" s="26" t="s">
        <v>899</v>
      </c>
      <c r="BP393" s="17" t="str">
        <f t="shared" si="51"/>
        <v>山武市122</v>
      </c>
      <c r="BQ393" s="18" t="s">
        <v>900</v>
      </c>
      <c r="BZ393" s="18" t="s">
        <v>76</v>
      </c>
      <c r="CA393" s="18" t="s">
        <v>194</v>
      </c>
      <c r="CB393" s="18" t="s">
        <v>367</v>
      </c>
      <c r="CC393" s="18" t="str">
        <f t="shared" si="52"/>
        <v>S上・Bt</v>
      </c>
      <c r="CD393" s="18">
        <v>5</v>
      </c>
      <c r="CE393" s="18" t="e">
        <f>IF(COUNTIFS([2]その１１!$CV$10:CV5388,リスト!CC393),"該当","")</f>
        <v>#VALUE!</v>
      </c>
      <c r="CF393" s="18" t="e">
        <f>IF($CE393="","",COUNTIF($CC$5:CC393,CC393))</f>
        <v>#VALUE!</v>
      </c>
      <c r="CG393" s="18" t="e">
        <f t="shared" si="53"/>
        <v>#VALUE!</v>
      </c>
      <c r="CH393" s="18" t="s">
        <v>227</v>
      </c>
      <c r="CI393" s="18" t="s">
        <v>208</v>
      </c>
      <c r="CJ393" s="18" t="s">
        <v>209</v>
      </c>
      <c r="CK393" s="18" t="str">
        <f t="shared" si="54"/>
        <v>S,CそのSx</v>
      </c>
      <c r="CL393" s="18">
        <v>5</v>
      </c>
      <c r="CM393" s="18" t="e">
        <f>IF(COUNTIFS([2]その１２!$CU$10:CU5544,リスト!CK393),"該当","")</f>
        <v>#VALUE!</v>
      </c>
      <c r="CN393" s="18" t="e">
        <f>IF($CM393="","",COUNTIF($CK$5:CK393,CK393))</f>
        <v>#VALUE!</v>
      </c>
      <c r="CO393" s="18" t="e">
        <f t="shared" si="55"/>
        <v>#VALUE!</v>
      </c>
      <c r="DC393" s="21" t="e">
        <f t="shared" si="56"/>
        <v>#VALUE!</v>
      </c>
      <c r="DD393" s="21" t="e">
        <f t="shared" si="57"/>
        <v>#VALUE!</v>
      </c>
    </row>
    <row r="394" spans="66:108">
      <c r="BN394" s="18" t="s">
        <v>523</v>
      </c>
      <c r="BO394" s="26" t="s">
        <v>908</v>
      </c>
      <c r="BP394" s="17" t="str">
        <f t="shared" si="51"/>
        <v>山武市124</v>
      </c>
      <c r="BQ394" s="18" t="s">
        <v>909</v>
      </c>
      <c r="BZ394" s="18" t="s">
        <v>76</v>
      </c>
      <c r="CA394" s="18" t="s">
        <v>194</v>
      </c>
      <c r="CB394" s="18" t="s">
        <v>367</v>
      </c>
      <c r="CC394" s="18" t="str">
        <f t="shared" si="52"/>
        <v>S上・Bt</v>
      </c>
      <c r="CD394" s="18">
        <v>10</v>
      </c>
      <c r="CE394" s="18" t="e">
        <f>IF(COUNTIFS([2]その１１!$CV$10:CV5389,リスト!CC394),"該当","")</f>
        <v>#VALUE!</v>
      </c>
      <c r="CF394" s="18" t="e">
        <f>IF($CE394="","",COUNTIF($CC$5:CC394,CC394))</f>
        <v>#VALUE!</v>
      </c>
      <c r="CG394" s="18" t="e">
        <f t="shared" si="53"/>
        <v>#VALUE!</v>
      </c>
      <c r="CH394" s="18" t="s">
        <v>227</v>
      </c>
      <c r="CI394" s="18" t="s">
        <v>208</v>
      </c>
      <c r="CJ394" s="18" t="s">
        <v>209</v>
      </c>
      <c r="CK394" s="18" t="str">
        <f t="shared" si="54"/>
        <v>S,CそのSx</v>
      </c>
      <c r="CL394" s="18">
        <v>6</v>
      </c>
      <c r="CM394" s="18" t="e">
        <f>IF(COUNTIFS([2]その１２!$CU$10:CU5545,リスト!CK394),"該当","")</f>
        <v>#VALUE!</v>
      </c>
      <c r="CN394" s="18" t="e">
        <f>IF($CM394="","",COUNTIF($CK$5:CK394,CK394))</f>
        <v>#VALUE!</v>
      </c>
      <c r="CO394" s="18" t="e">
        <f t="shared" si="55"/>
        <v>#VALUE!</v>
      </c>
      <c r="DC394" s="21" t="e">
        <f t="shared" si="56"/>
        <v>#VALUE!</v>
      </c>
      <c r="DD394" s="21" t="e">
        <f t="shared" si="57"/>
        <v>#VALUE!</v>
      </c>
    </row>
    <row r="395" spans="66:108">
      <c r="BN395" s="18" t="s">
        <v>534</v>
      </c>
      <c r="BO395" s="26" t="s">
        <v>915</v>
      </c>
      <c r="BP395" s="17" t="str">
        <f t="shared" si="51"/>
        <v>東金市126</v>
      </c>
      <c r="BQ395" s="18" t="s">
        <v>981</v>
      </c>
      <c r="BZ395" s="18" t="s">
        <v>76</v>
      </c>
      <c r="CA395" s="18" t="s">
        <v>194</v>
      </c>
      <c r="CB395" s="18" t="s">
        <v>367</v>
      </c>
      <c r="CC395" s="18" t="str">
        <f t="shared" si="52"/>
        <v>S上・Bt</v>
      </c>
      <c r="CD395" s="18">
        <v>13</v>
      </c>
      <c r="CE395" s="18" t="e">
        <f>IF(COUNTIFS([2]その１１!$CV$10:CV5390,リスト!CC395),"該当","")</f>
        <v>#VALUE!</v>
      </c>
      <c r="CF395" s="18" t="e">
        <f>IF($CE395="","",COUNTIF($CC$5:CC395,CC395))</f>
        <v>#VALUE!</v>
      </c>
      <c r="CG395" s="18" t="e">
        <f t="shared" si="53"/>
        <v>#VALUE!</v>
      </c>
      <c r="CH395" s="18" t="s">
        <v>227</v>
      </c>
      <c r="CI395" s="18" t="s">
        <v>208</v>
      </c>
      <c r="CJ395" s="18" t="s">
        <v>209</v>
      </c>
      <c r="CK395" s="18" t="str">
        <f t="shared" si="54"/>
        <v>S,CそのSx</v>
      </c>
      <c r="CL395" s="18">
        <v>7</v>
      </c>
      <c r="CM395" s="18" t="e">
        <f>IF(COUNTIFS([2]その１２!$CU$10:CU5546,リスト!CK395),"該当","")</f>
        <v>#VALUE!</v>
      </c>
      <c r="CN395" s="18" t="e">
        <f>IF($CM395="","",COUNTIF($CK$5:CK395,CK395))</f>
        <v>#VALUE!</v>
      </c>
      <c r="CO395" s="18" t="e">
        <f t="shared" si="55"/>
        <v>#VALUE!</v>
      </c>
      <c r="DC395" s="21" t="e">
        <f t="shared" si="56"/>
        <v>#VALUE!</v>
      </c>
      <c r="DD395" s="21" t="e">
        <f t="shared" si="57"/>
        <v>#VALUE!</v>
      </c>
    </row>
    <row r="396" spans="66:108">
      <c r="BN396" s="18" t="s">
        <v>534</v>
      </c>
      <c r="BO396" s="26" t="s">
        <v>921</v>
      </c>
      <c r="BP396" s="17" t="str">
        <f t="shared" si="51"/>
        <v>東金市128</v>
      </c>
      <c r="BQ396" s="18" t="s">
        <v>985</v>
      </c>
      <c r="BZ396" s="18" t="s">
        <v>76</v>
      </c>
      <c r="CA396" s="18" t="s">
        <v>194</v>
      </c>
      <c r="CB396" s="18" t="s">
        <v>367</v>
      </c>
      <c r="CC396" s="18" t="str">
        <f t="shared" si="52"/>
        <v>S上・Bt</v>
      </c>
      <c r="CD396" s="18">
        <v>17</v>
      </c>
      <c r="CE396" s="18" t="e">
        <f>IF(COUNTIFS([2]その１１!$CV$10:CV5391,リスト!CC396),"該当","")</f>
        <v>#VALUE!</v>
      </c>
      <c r="CF396" s="18" t="e">
        <f>IF($CE396="","",COUNTIF($CC$5:CC396,CC396))</f>
        <v>#VALUE!</v>
      </c>
      <c r="CG396" s="18" t="e">
        <f t="shared" si="53"/>
        <v>#VALUE!</v>
      </c>
      <c r="CH396" s="18" t="s">
        <v>227</v>
      </c>
      <c r="CI396" s="18" t="s">
        <v>208</v>
      </c>
      <c r="CJ396" s="18" t="s">
        <v>209</v>
      </c>
      <c r="CK396" s="18" t="str">
        <f t="shared" si="54"/>
        <v>S,CそのSx</v>
      </c>
      <c r="CL396" s="18">
        <v>8</v>
      </c>
      <c r="CM396" s="18" t="e">
        <f>IF(COUNTIFS([2]その１２!$CU$10:CU5547,リスト!CK396),"該当","")</f>
        <v>#VALUE!</v>
      </c>
      <c r="CN396" s="18" t="e">
        <f>IF($CM396="","",COUNTIF($CK$5:CK396,CK396))</f>
        <v>#VALUE!</v>
      </c>
      <c r="CO396" s="18" t="e">
        <f t="shared" si="55"/>
        <v>#VALUE!</v>
      </c>
      <c r="DC396" s="21" t="e">
        <f t="shared" si="56"/>
        <v>#VALUE!</v>
      </c>
      <c r="DD396" s="21" t="e">
        <f t="shared" si="57"/>
        <v>#VALUE!</v>
      </c>
    </row>
    <row r="397" spans="66:108">
      <c r="BN397" s="18" t="s">
        <v>534</v>
      </c>
      <c r="BO397" s="26" t="s">
        <v>1096</v>
      </c>
      <c r="BP397" s="17" t="str">
        <f t="shared" si="51"/>
        <v>東金市409</v>
      </c>
      <c r="BQ397" s="18" t="s">
        <v>1174</v>
      </c>
      <c r="BZ397" s="18" t="s">
        <v>76</v>
      </c>
      <c r="CA397" s="18" t="s">
        <v>194</v>
      </c>
      <c r="CB397" s="18" t="s">
        <v>367</v>
      </c>
      <c r="CC397" s="18" t="str">
        <f t="shared" si="52"/>
        <v>S上・Bt</v>
      </c>
      <c r="CD397" s="18">
        <v>18</v>
      </c>
      <c r="CE397" s="18" t="e">
        <f>IF(COUNTIFS([2]その１１!$CV$10:CV5392,リスト!CC397),"該当","")</f>
        <v>#VALUE!</v>
      </c>
      <c r="CF397" s="18" t="e">
        <f>IF($CE397="","",COUNTIF($CC$5:CC397,CC397))</f>
        <v>#VALUE!</v>
      </c>
      <c r="CG397" s="18" t="e">
        <f t="shared" si="53"/>
        <v>#VALUE!</v>
      </c>
      <c r="CH397" s="18" t="s">
        <v>227</v>
      </c>
      <c r="CI397" s="18" t="s">
        <v>208</v>
      </c>
      <c r="CJ397" s="18" t="s">
        <v>209</v>
      </c>
      <c r="CK397" s="18" t="str">
        <f t="shared" si="54"/>
        <v>S,CそのSx</v>
      </c>
      <c r="CL397" s="18">
        <v>9</v>
      </c>
      <c r="CM397" s="18" t="e">
        <f>IF(COUNTIFS([2]その１２!$CU$10:CU5548,リスト!CK397),"該当","")</f>
        <v>#VALUE!</v>
      </c>
      <c r="CN397" s="18" t="e">
        <f>IF($CM397="","",COUNTIF($CK$5:CK397,CK397))</f>
        <v>#VALUE!</v>
      </c>
      <c r="CO397" s="18" t="e">
        <f t="shared" si="55"/>
        <v>#VALUE!</v>
      </c>
      <c r="DC397" s="21" t="e">
        <f t="shared" si="56"/>
        <v>#VALUE!</v>
      </c>
      <c r="DD397" s="21" t="e">
        <f t="shared" si="57"/>
        <v>#VALUE!</v>
      </c>
    </row>
    <row r="398" spans="66:108">
      <c r="BN398" s="18" t="s">
        <v>534</v>
      </c>
      <c r="BO398" s="26" t="s">
        <v>458</v>
      </c>
      <c r="BP398" s="17" t="str">
        <f t="shared" si="51"/>
        <v>東金市25</v>
      </c>
      <c r="BQ398" s="18" t="s">
        <v>459</v>
      </c>
      <c r="BZ398" s="18" t="s">
        <v>76</v>
      </c>
      <c r="CA398" s="18" t="s">
        <v>194</v>
      </c>
      <c r="CB398" s="18" t="s">
        <v>367</v>
      </c>
      <c r="CC398" s="18" t="str">
        <f t="shared" si="52"/>
        <v>S上・Bt</v>
      </c>
      <c r="CD398" s="18">
        <v>20</v>
      </c>
      <c r="CE398" s="18" t="e">
        <f>IF(COUNTIFS([2]その１１!$CV$10:CV5393,リスト!CC398),"該当","")</f>
        <v>#VALUE!</v>
      </c>
      <c r="CF398" s="18" t="e">
        <f>IF($CE398="","",COUNTIF($CC$5:CC398,CC398))</f>
        <v>#VALUE!</v>
      </c>
      <c r="CG398" s="18" t="e">
        <f t="shared" si="53"/>
        <v>#VALUE!</v>
      </c>
      <c r="CH398" s="18" t="s">
        <v>227</v>
      </c>
      <c r="CI398" s="18" t="s">
        <v>208</v>
      </c>
      <c r="CJ398" s="18" t="s">
        <v>209</v>
      </c>
      <c r="CK398" s="18" t="str">
        <f t="shared" si="54"/>
        <v>S,CそのSx</v>
      </c>
      <c r="CL398" s="18">
        <v>10</v>
      </c>
      <c r="CM398" s="18" t="e">
        <f>IF(COUNTIFS([2]その１２!$CU$10:CU5549,リスト!CK398),"該当","")</f>
        <v>#VALUE!</v>
      </c>
      <c r="CN398" s="18" t="e">
        <f>IF($CM398="","",COUNTIF($CK$5:CK398,CK398))</f>
        <v>#VALUE!</v>
      </c>
      <c r="CO398" s="18" t="e">
        <f t="shared" si="55"/>
        <v>#VALUE!</v>
      </c>
      <c r="DC398" s="21" t="e">
        <f t="shared" si="56"/>
        <v>#VALUE!</v>
      </c>
      <c r="DD398" s="21" t="e">
        <f t="shared" si="57"/>
        <v>#VALUE!</v>
      </c>
    </row>
    <row r="399" spans="66:108">
      <c r="BN399" s="18" t="s">
        <v>534</v>
      </c>
      <c r="BO399" s="26" t="s">
        <v>766</v>
      </c>
      <c r="BP399" s="17" t="str">
        <f t="shared" si="51"/>
        <v>東金市75</v>
      </c>
      <c r="BQ399" s="18" t="s">
        <v>767</v>
      </c>
      <c r="BZ399" s="18" t="s">
        <v>76</v>
      </c>
      <c r="CA399" s="18" t="s">
        <v>194</v>
      </c>
      <c r="CB399" s="18" t="s">
        <v>367</v>
      </c>
      <c r="CC399" s="18" t="str">
        <f t="shared" si="52"/>
        <v>S上・Bt</v>
      </c>
      <c r="CD399" s="18">
        <v>21</v>
      </c>
      <c r="CE399" s="18" t="e">
        <f>IF(COUNTIFS([2]その１１!$CV$10:CV5394,リスト!CC399),"該当","")</f>
        <v>#VALUE!</v>
      </c>
      <c r="CF399" s="18" t="e">
        <f>IF($CE399="","",COUNTIF($CC$5:CC399,CC399))</f>
        <v>#VALUE!</v>
      </c>
      <c r="CG399" s="18" t="e">
        <f t="shared" si="53"/>
        <v>#VALUE!</v>
      </c>
      <c r="CH399" s="18" t="s">
        <v>227</v>
      </c>
      <c r="CI399" s="18" t="s">
        <v>208</v>
      </c>
      <c r="CJ399" s="18" t="s">
        <v>209</v>
      </c>
      <c r="CK399" s="18" t="str">
        <f t="shared" si="54"/>
        <v>S,CそのSx</v>
      </c>
      <c r="CL399" s="18">
        <v>11</v>
      </c>
      <c r="CM399" s="18" t="e">
        <f>IF(COUNTIFS([2]その１２!$CU$10:CU5550,リスト!CK399),"該当","")</f>
        <v>#VALUE!</v>
      </c>
      <c r="CN399" s="18" t="e">
        <f>IF($CM399="","",COUNTIF($CK$5:CK399,CK399))</f>
        <v>#VALUE!</v>
      </c>
      <c r="CO399" s="18" t="e">
        <f t="shared" si="55"/>
        <v>#VALUE!</v>
      </c>
      <c r="DC399" s="21" t="e">
        <f t="shared" si="56"/>
        <v>#VALUE!</v>
      </c>
      <c r="DD399" s="21" t="e">
        <f t="shared" si="57"/>
        <v>#VALUE!</v>
      </c>
    </row>
    <row r="400" spans="66:108">
      <c r="BN400" s="18" t="s">
        <v>534</v>
      </c>
      <c r="BO400" s="26" t="s">
        <v>797</v>
      </c>
      <c r="BP400" s="17" t="str">
        <f t="shared" si="51"/>
        <v>東金市83</v>
      </c>
      <c r="BQ400" s="18" t="s">
        <v>798</v>
      </c>
      <c r="BZ400" s="18" t="s">
        <v>76</v>
      </c>
      <c r="CA400" s="18" t="s">
        <v>194</v>
      </c>
      <c r="CB400" s="18" t="s">
        <v>367</v>
      </c>
      <c r="CC400" s="18" t="str">
        <f t="shared" si="52"/>
        <v>S上・Bt</v>
      </c>
      <c r="CD400" s="18">
        <v>22</v>
      </c>
      <c r="CE400" s="18" t="e">
        <f>IF(COUNTIFS([2]その１１!$CV$10:CV5395,リスト!CC400),"該当","")</f>
        <v>#VALUE!</v>
      </c>
      <c r="CF400" s="18" t="e">
        <f>IF($CE400="","",COUNTIF($CC$5:CC400,CC400))</f>
        <v>#VALUE!</v>
      </c>
      <c r="CG400" s="18" t="e">
        <f t="shared" si="53"/>
        <v>#VALUE!</v>
      </c>
      <c r="CH400" s="18" t="s">
        <v>227</v>
      </c>
      <c r="CI400" s="18" t="s">
        <v>208</v>
      </c>
      <c r="CJ400" s="18" t="s">
        <v>209</v>
      </c>
      <c r="CK400" s="18" t="str">
        <f t="shared" si="54"/>
        <v>S,CそのSx</v>
      </c>
      <c r="CL400" s="18">
        <v>12</v>
      </c>
      <c r="CM400" s="18" t="e">
        <f>IF(COUNTIFS([2]その１２!$CU$10:CU5551,リスト!CK400),"該当","")</f>
        <v>#VALUE!</v>
      </c>
      <c r="CN400" s="18" t="e">
        <f>IF($CM400="","",COUNTIF($CK$5:CK400,CK400))</f>
        <v>#VALUE!</v>
      </c>
      <c r="CO400" s="18" t="e">
        <f t="shared" si="55"/>
        <v>#VALUE!</v>
      </c>
      <c r="DC400" s="21" t="e">
        <f t="shared" si="56"/>
        <v>#VALUE!</v>
      </c>
      <c r="DD400" s="21" t="e">
        <f t="shared" si="57"/>
        <v>#VALUE!</v>
      </c>
    </row>
    <row r="401" spans="66:108">
      <c r="BN401" s="18" t="s">
        <v>534</v>
      </c>
      <c r="BO401" s="26" t="s">
        <v>891</v>
      </c>
      <c r="BP401" s="17" t="str">
        <f t="shared" si="51"/>
        <v>東金市119</v>
      </c>
      <c r="BQ401" s="18" t="s">
        <v>892</v>
      </c>
      <c r="BZ401" s="18" t="s">
        <v>76</v>
      </c>
      <c r="CA401" s="18" t="s">
        <v>194</v>
      </c>
      <c r="CB401" s="18" t="s">
        <v>367</v>
      </c>
      <c r="CC401" s="18" t="str">
        <f t="shared" si="52"/>
        <v>S上・Bt</v>
      </c>
      <c r="CD401" s="18">
        <v>23</v>
      </c>
      <c r="CE401" s="18" t="e">
        <f>IF(COUNTIFS([2]その１１!$CV$10:CV5396,リスト!CC401),"該当","")</f>
        <v>#VALUE!</v>
      </c>
      <c r="CF401" s="18" t="e">
        <f>IF($CE401="","",COUNTIF($CC$5:CC401,CC401))</f>
        <v>#VALUE!</v>
      </c>
      <c r="CG401" s="18" t="e">
        <f t="shared" si="53"/>
        <v>#VALUE!</v>
      </c>
      <c r="CH401" s="18" t="s">
        <v>227</v>
      </c>
      <c r="CI401" s="18" t="s">
        <v>208</v>
      </c>
      <c r="CJ401" s="18" t="s">
        <v>209</v>
      </c>
      <c r="CK401" s="18" t="str">
        <f t="shared" si="54"/>
        <v>S,CそのSx</v>
      </c>
      <c r="CL401" s="18">
        <v>13</v>
      </c>
      <c r="CM401" s="18" t="e">
        <f>IF(COUNTIFS([2]その１２!$CU$10:CU5552,リスト!CK401),"該当","")</f>
        <v>#VALUE!</v>
      </c>
      <c r="CN401" s="18" t="e">
        <f>IF($CM401="","",COUNTIF($CK$5:CK401,CK401))</f>
        <v>#VALUE!</v>
      </c>
      <c r="CO401" s="18" t="e">
        <f t="shared" si="55"/>
        <v>#VALUE!</v>
      </c>
      <c r="DC401" s="21" t="e">
        <f t="shared" si="56"/>
        <v>#VALUE!</v>
      </c>
      <c r="DD401" s="21" t="e">
        <f t="shared" si="57"/>
        <v>#VALUE!</v>
      </c>
    </row>
    <row r="402" spans="66:108">
      <c r="BN402" s="18" t="s">
        <v>534</v>
      </c>
      <c r="BO402" s="26" t="s">
        <v>908</v>
      </c>
      <c r="BP402" s="17" t="str">
        <f t="shared" si="51"/>
        <v>東金市124</v>
      </c>
      <c r="BQ402" s="18" t="s">
        <v>909</v>
      </c>
      <c r="BZ402" s="18" t="s">
        <v>279</v>
      </c>
      <c r="CA402" s="18" t="s">
        <v>194</v>
      </c>
      <c r="CB402" s="18" t="s">
        <v>367</v>
      </c>
      <c r="CC402" s="18" t="str">
        <f t="shared" si="52"/>
        <v>S,X上・Bt</v>
      </c>
      <c r="CD402" s="18">
        <v>1</v>
      </c>
      <c r="CE402" s="18" t="e">
        <f>IF(COUNTIFS([2]その１１!$CV$10:CV5397,リスト!CC402),"該当","")</f>
        <v>#VALUE!</v>
      </c>
      <c r="CF402" s="18" t="e">
        <f>IF($CE402="","",COUNTIF($CC$5:CC402,CC402))</f>
        <v>#VALUE!</v>
      </c>
      <c r="CG402" s="18" t="e">
        <f t="shared" si="53"/>
        <v>#VALUE!</v>
      </c>
      <c r="CH402" s="18" t="s">
        <v>227</v>
      </c>
      <c r="CI402" s="18" t="s">
        <v>208</v>
      </c>
      <c r="CJ402" s="18" t="s">
        <v>209</v>
      </c>
      <c r="CK402" s="18" t="str">
        <f t="shared" si="54"/>
        <v>S,CそのSx</v>
      </c>
      <c r="CL402" s="18">
        <v>17</v>
      </c>
      <c r="CM402" s="18" t="e">
        <f>IF(COUNTIFS([2]その１２!$CU$10:CU5553,リスト!CK402),"該当","")</f>
        <v>#VALUE!</v>
      </c>
      <c r="CN402" s="18" t="e">
        <f>IF($CM402="","",COUNTIF($CK$5:CK402,CK402))</f>
        <v>#VALUE!</v>
      </c>
      <c r="CO402" s="18" t="e">
        <f t="shared" si="55"/>
        <v>#VALUE!</v>
      </c>
      <c r="DC402" s="21" t="e">
        <f t="shared" si="56"/>
        <v>#VALUE!</v>
      </c>
      <c r="DD402" s="21" t="e">
        <f t="shared" si="57"/>
        <v>#VALUE!</v>
      </c>
    </row>
    <row r="403" spans="66:108">
      <c r="BN403" s="18" t="s">
        <v>534</v>
      </c>
      <c r="BO403" s="26" t="s">
        <v>1165</v>
      </c>
      <c r="BP403" s="17" t="str">
        <f t="shared" si="51"/>
        <v>東金市214</v>
      </c>
      <c r="BQ403" s="18" t="s">
        <v>1166</v>
      </c>
      <c r="BZ403" s="18" t="s">
        <v>279</v>
      </c>
      <c r="CA403" s="18" t="s">
        <v>194</v>
      </c>
      <c r="CB403" s="18" t="s">
        <v>367</v>
      </c>
      <c r="CC403" s="18" t="str">
        <f t="shared" si="52"/>
        <v>S,X上・Bt</v>
      </c>
      <c r="CD403" s="18">
        <v>2</v>
      </c>
      <c r="CE403" s="18" t="e">
        <f>IF(COUNTIFS([2]その１１!$CV$10:CV5398,リスト!CC403),"該当","")</f>
        <v>#VALUE!</v>
      </c>
      <c r="CF403" s="18" t="e">
        <f>IF($CE403="","",COUNTIF($CC$5:CC403,CC403))</f>
        <v>#VALUE!</v>
      </c>
      <c r="CG403" s="18" t="e">
        <f t="shared" si="53"/>
        <v>#VALUE!</v>
      </c>
      <c r="CH403" s="18" t="s">
        <v>227</v>
      </c>
      <c r="CI403" s="18" t="s">
        <v>208</v>
      </c>
      <c r="CJ403" s="18" t="s">
        <v>209</v>
      </c>
      <c r="CK403" s="18" t="str">
        <f t="shared" si="54"/>
        <v>S,CそのSx</v>
      </c>
      <c r="CL403" s="18">
        <v>18</v>
      </c>
      <c r="CM403" s="18" t="e">
        <f>IF(COUNTIFS([2]その１２!$CU$10:CU5554,リスト!CK403),"該当","")</f>
        <v>#VALUE!</v>
      </c>
      <c r="CN403" s="18" t="e">
        <f>IF($CM403="","",COUNTIF($CK$5:CK403,CK403))</f>
        <v>#VALUE!</v>
      </c>
      <c r="CO403" s="18" t="e">
        <f t="shared" si="55"/>
        <v>#VALUE!</v>
      </c>
      <c r="DC403" s="21" t="e">
        <f t="shared" si="56"/>
        <v>#VALUE!</v>
      </c>
      <c r="DD403" s="21" t="e">
        <f t="shared" si="57"/>
        <v>#VALUE!</v>
      </c>
    </row>
    <row r="404" spans="66:108">
      <c r="BN404" s="18" t="s">
        <v>534</v>
      </c>
      <c r="BO404" s="26" t="s">
        <v>1315</v>
      </c>
      <c r="BP404" s="17" t="str">
        <f t="shared" si="51"/>
        <v>東金市275</v>
      </c>
      <c r="BQ404" s="18" t="s">
        <v>1316</v>
      </c>
      <c r="BZ404" s="18" t="s">
        <v>279</v>
      </c>
      <c r="CA404" s="18" t="s">
        <v>194</v>
      </c>
      <c r="CB404" s="18" t="s">
        <v>367</v>
      </c>
      <c r="CC404" s="18" t="str">
        <f t="shared" si="52"/>
        <v>S,X上・Bt</v>
      </c>
      <c r="CD404" s="18">
        <v>3</v>
      </c>
      <c r="CE404" s="18" t="e">
        <f>IF(COUNTIFS([2]その１１!$CV$10:CV5399,リスト!CC404),"該当","")</f>
        <v>#VALUE!</v>
      </c>
      <c r="CF404" s="18" t="e">
        <f>IF($CE404="","",COUNTIF($CC$5:CC404,CC404))</f>
        <v>#VALUE!</v>
      </c>
      <c r="CG404" s="18" t="e">
        <f t="shared" si="53"/>
        <v>#VALUE!</v>
      </c>
      <c r="CH404" s="18" t="s">
        <v>227</v>
      </c>
      <c r="CI404" s="18" t="s">
        <v>208</v>
      </c>
      <c r="CJ404" s="18" t="s">
        <v>209</v>
      </c>
      <c r="CK404" s="18" t="str">
        <f t="shared" si="54"/>
        <v>S,CそのSx</v>
      </c>
      <c r="CL404" s="18">
        <v>19</v>
      </c>
      <c r="CM404" s="18" t="e">
        <f>IF(COUNTIFS([2]その１２!$CU$10:CU5555,リスト!CK404),"該当","")</f>
        <v>#VALUE!</v>
      </c>
      <c r="CN404" s="18" t="e">
        <f>IF($CM404="","",COUNTIF($CK$5:CK404,CK404))</f>
        <v>#VALUE!</v>
      </c>
      <c r="CO404" s="18" t="e">
        <f t="shared" si="55"/>
        <v>#VALUE!</v>
      </c>
      <c r="DC404" s="21" t="e">
        <f t="shared" si="56"/>
        <v>#VALUE!</v>
      </c>
      <c r="DD404" s="21" t="e">
        <f t="shared" si="57"/>
        <v>#VALUE!</v>
      </c>
    </row>
    <row r="405" spans="66:108">
      <c r="BN405" s="18" t="s">
        <v>534</v>
      </c>
      <c r="BO405" s="26" t="s">
        <v>1206</v>
      </c>
      <c r="BP405" s="17" t="str">
        <f t="shared" si="51"/>
        <v>東金市301</v>
      </c>
      <c r="BQ405" s="18" t="s">
        <v>1207</v>
      </c>
      <c r="BZ405" s="18" t="s">
        <v>279</v>
      </c>
      <c r="CA405" s="18" t="s">
        <v>194</v>
      </c>
      <c r="CB405" s="18" t="s">
        <v>367</v>
      </c>
      <c r="CC405" s="18" t="str">
        <f t="shared" si="52"/>
        <v>S,X上・Bt</v>
      </c>
      <c r="CD405" s="18">
        <v>4</v>
      </c>
      <c r="CE405" s="18" t="e">
        <f>IF(COUNTIFS([2]その１１!$CV$10:CV5400,リスト!CC405),"該当","")</f>
        <v>#VALUE!</v>
      </c>
      <c r="CF405" s="18" t="e">
        <f>IF($CE405="","",COUNTIF($CC$5:CC405,CC405))</f>
        <v>#VALUE!</v>
      </c>
      <c r="CG405" s="18" t="e">
        <f t="shared" si="53"/>
        <v>#VALUE!</v>
      </c>
      <c r="CH405" s="18" t="s">
        <v>227</v>
      </c>
      <c r="CI405" s="18" t="s">
        <v>208</v>
      </c>
      <c r="CJ405" s="18" t="s">
        <v>209</v>
      </c>
      <c r="CK405" s="18" t="str">
        <f t="shared" si="54"/>
        <v>S,CそのSx</v>
      </c>
      <c r="CL405" s="18">
        <v>20</v>
      </c>
      <c r="CM405" s="18" t="e">
        <f>IF(COUNTIFS([2]その１２!$CU$10:CU5556,リスト!CK405),"該当","")</f>
        <v>#VALUE!</v>
      </c>
      <c r="CN405" s="18" t="e">
        <f>IF($CM405="","",COUNTIF($CK$5:CK405,CK405))</f>
        <v>#VALUE!</v>
      </c>
      <c r="CO405" s="18" t="e">
        <f t="shared" si="55"/>
        <v>#VALUE!</v>
      </c>
      <c r="DC405" s="21" t="e">
        <f t="shared" si="56"/>
        <v>#VALUE!</v>
      </c>
      <c r="DD405" s="21" t="e">
        <f t="shared" si="57"/>
        <v>#VALUE!</v>
      </c>
    </row>
    <row r="406" spans="66:108">
      <c r="BN406" s="18" t="s">
        <v>544</v>
      </c>
      <c r="BO406" s="26" t="s">
        <v>458</v>
      </c>
      <c r="BP406" s="17" t="str">
        <f t="shared" si="51"/>
        <v>九十九里町25</v>
      </c>
      <c r="BQ406" s="18" t="s">
        <v>459</v>
      </c>
      <c r="BZ406" s="18" t="s">
        <v>279</v>
      </c>
      <c r="CA406" s="18" t="s">
        <v>194</v>
      </c>
      <c r="CB406" s="18" t="s">
        <v>367</v>
      </c>
      <c r="CC406" s="18" t="str">
        <f t="shared" si="52"/>
        <v>S,X上・Bt</v>
      </c>
      <c r="CD406" s="18">
        <v>5</v>
      </c>
      <c r="CE406" s="18" t="e">
        <f>IF(COUNTIFS([2]その１１!$CV$10:CV5401,リスト!CC406),"該当","")</f>
        <v>#VALUE!</v>
      </c>
      <c r="CF406" s="18" t="e">
        <f>IF($CE406="","",COUNTIF($CC$5:CC406,CC406))</f>
        <v>#VALUE!</v>
      </c>
      <c r="CG406" s="18" t="e">
        <f t="shared" si="53"/>
        <v>#VALUE!</v>
      </c>
      <c r="CH406" s="18" t="s">
        <v>227</v>
      </c>
      <c r="CI406" s="18" t="s">
        <v>208</v>
      </c>
      <c r="CJ406" s="18" t="s">
        <v>209</v>
      </c>
      <c r="CK406" s="18" t="str">
        <f t="shared" si="54"/>
        <v>S,CそのSx</v>
      </c>
      <c r="CL406" s="18">
        <v>21</v>
      </c>
      <c r="CM406" s="18" t="e">
        <f>IF(COUNTIFS([2]その１２!$CU$10:CU5557,リスト!CK406),"該当","")</f>
        <v>#VALUE!</v>
      </c>
      <c r="CN406" s="18" t="e">
        <f>IF($CM406="","",COUNTIF($CK$5:CK406,CK406))</f>
        <v>#VALUE!</v>
      </c>
      <c r="CO406" s="18" t="e">
        <f t="shared" si="55"/>
        <v>#VALUE!</v>
      </c>
      <c r="DC406" s="21" t="e">
        <f t="shared" si="56"/>
        <v>#VALUE!</v>
      </c>
      <c r="DD406" s="21" t="e">
        <f t="shared" si="57"/>
        <v>#VALUE!</v>
      </c>
    </row>
    <row r="407" spans="66:108">
      <c r="BN407" s="18" t="s">
        <v>544</v>
      </c>
      <c r="BO407" s="26" t="s">
        <v>510</v>
      </c>
      <c r="BP407" s="17" t="str">
        <f t="shared" si="51"/>
        <v>九十九里町30</v>
      </c>
      <c r="BQ407" s="18" t="s">
        <v>511</v>
      </c>
      <c r="BZ407" s="18" t="s">
        <v>279</v>
      </c>
      <c r="CA407" s="18" t="s">
        <v>194</v>
      </c>
      <c r="CB407" s="18" t="s">
        <v>367</v>
      </c>
      <c r="CC407" s="18" t="str">
        <f t="shared" si="52"/>
        <v>S,X上・Bt</v>
      </c>
      <c r="CD407" s="18">
        <v>10</v>
      </c>
      <c r="CE407" s="18" t="e">
        <f>IF(COUNTIFS([2]その１１!$CV$10:CV5402,リスト!CC407),"該当","")</f>
        <v>#VALUE!</v>
      </c>
      <c r="CF407" s="18" t="e">
        <f>IF($CE407="","",COUNTIF($CC$5:CC407,CC407))</f>
        <v>#VALUE!</v>
      </c>
      <c r="CG407" s="18" t="e">
        <f t="shared" si="53"/>
        <v>#VALUE!</v>
      </c>
      <c r="CH407" s="18" t="s">
        <v>227</v>
      </c>
      <c r="CI407" s="18" t="s">
        <v>208</v>
      </c>
      <c r="CJ407" s="18" t="s">
        <v>209</v>
      </c>
      <c r="CK407" s="18" t="str">
        <f t="shared" si="54"/>
        <v>S,CそのSx</v>
      </c>
      <c r="CL407" s="18">
        <v>22</v>
      </c>
      <c r="CM407" s="18" t="e">
        <f>IF(COUNTIFS([2]その１２!$CU$10:CU5558,リスト!CK407),"該当","")</f>
        <v>#VALUE!</v>
      </c>
      <c r="CN407" s="18" t="e">
        <f>IF($CM407="","",COUNTIF($CK$5:CK407,CK407))</f>
        <v>#VALUE!</v>
      </c>
      <c r="CO407" s="18" t="e">
        <f t="shared" si="55"/>
        <v>#VALUE!</v>
      </c>
      <c r="DC407" s="21" t="e">
        <f t="shared" si="56"/>
        <v>#VALUE!</v>
      </c>
      <c r="DD407" s="21" t="e">
        <f t="shared" si="57"/>
        <v>#VALUE!</v>
      </c>
    </row>
    <row r="408" spans="66:108">
      <c r="BN408" s="18" t="s">
        <v>544</v>
      </c>
      <c r="BO408" s="26" t="s">
        <v>766</v>
      </c>
      <c r="BP408" s="17" t="str">
        <f t="shared" si="51"/>
        <v>九十九里町75</v>
      </c>
      <c r="BQ408" s="18" t="s">
        <v>767</v>
      </c>
      <c r="BZ408" s="18" t="s">
        <v>279</v>
      </c>
      <c r="CA408" s="18" t="s">
        <v>194</v>
      </c>
      <c r="CB408" s="18" t="s">
        <v>367</v>
      </c>
      <c r="CC408" s="18" t="str">
        <f t="shared" si="52"/>
        <v>S,X上・Bt</v>
      </c>
      <c r="CD408" s="18">
        <v>13</v>
      </c>
      <c r="CE408" s="18" t="e">
        <f>IF(COUNTIFS([2]その１１!$CV$10:CV5403,リスト!CC408),"該当","")</f>
        <v>#VALUE!</v>
      </c>
      <c r="CF408" s="18" t="e">
        <f>IF($CE408="","",COUNTIF($CC$5:CC408,CC408))</f>
        <v>#VALUE!</v>
      </c>
      <c r="CG408" s="18" t="e">
        <f t="shared" si="53"/>
        <v>#VALUE!</v>
      </c>
      <c r="CH408" s="18" t="s">
        <v>227</v>
      </c>
      <c r="CI408" s="18" t="s">
        <v>208</v>
      </c>
      <c r="CJ408" s="18" t="s">
        <v>209</v>
      </c>
      <c r="CK408" s="18" t="str">
        <f t="shared" si="54"/>
        <v>S,CそのSx</v>
      </c>
      <c r="CL408" s="18">
        <v>23</v>
      </c>
      <c r="CM408" s="18" t="e">
        <f>IF(COUNTIFS([2]その１２!$CU$10:CU5559,リスト!CK408),"該当","")</f>
        <v>#VALUE!</v>
      </c>
      <c r="CN408" s="18" t="e">
        <f>IF($CM408="","",COUNTIF($CK$5:CK408,CK408))</f>
        <v>#VALUE!</v>
      </c>
      <c r="CO408" s="18" t="e">
        <f t="shared" si="55"/>
        <v>#VALUE!</v>
      </c>
      <c r="DC408" s="21" t="e">
        <f t="shared" si="56"/>
        <v>#VALUE!</v>
      </c>
      <c r="DD408" s="21" t="e">
        <f t="shared" si="57"/>
        <v>#VALUE!</v>
      </c>
    </row>
    <row r="409" spans="66:108">
      <c r="BN409" s="18" t="s">
        <v>544</v>
      </c>
      <c r="BO409" s="26" t="s">
        <v>899</v>
      </c>
      <c r="BP409" s="17" t="str">
        <f t="shared" si="51"/>
        <v>九十九里町122</v>
      </c>
      <c r="BQ409" s="18" t="s">
        <v>900</v>
      </c>
      <c r="BZ409" s="18" t="s">
        <v>279</v>
      </c>
      <c r="CA409" s="18" t="s">
        <v>194</v>
      </c>
      <c r="CB409" s="18" t="s">
        <v>367</v>
      </c>
      <c r="CC409" s="18" t="str">
        <f t="shared" si="52"/>
        <v>S,X上・Bt</v>
      </c>
      <c r="CD409" s="18">
        <v>17</v>
      </c>
      <c r="CE409" s="18" t="e">
        <f>IF(COUNTIFS([2]その１１!$CV$10:CV5404,リスト!CC409),"該当","")</f>
        <v>#VALUE!</v>
      </c>
      <c r="CF409" s="18" t="e">
        <f>IF($CE409="","",COUNTIF($CC$5:CC409,CC409))</f>
        <v>#VALUE!</v>
      </c>
      <c r="CG409" s="18" t="e">
        <f t="shared" si="53"/>
        <v>#VALUE!</v>
      </c>
      <c r="CH409" s="18" t="s">
        <v>279</v>
      </c>
      <c r="CI409" s="18" t="s">
        <v>208</v>
      </c>
      <c r="CJ409" s="18" t="s">
        <v>209</v>
      </c>
      <c r="CK409" s="18" t="str">
        <f t="shared" si="54"/>
        <v>S,XそのSx</v>
      </c>
      <c r="CL409" s="18">
        <v>1</v>
      </c>
      <c r="CM409" s="18" t="e">
        <f>IF(COUNTIFS([2]その１２!$CU$10:CU5560,リスト!CK409),"該当","")</f>
        <v>#VALUE!</v>
      </c>
      <c r="CN409" s="18" t="e">
        <f>IF($CM409="","",COUNTIF($CK$5:CK409,CK409))</f>
        <v>#VALUE!</v>
      </c>
      <c r="CO409" s="18" t="e">
        <f t="shared" si="55"/>
        <v>#VALUE!</v>
      </c>
      <c r="DC409" s="21" t="e">
        <f t="shared" si="56"/>
        <v>#VALUE!</v>
      </c>
      <c r="DD409" s="21" t="e">
        <f t="shared" si="57"/>
        <v>#VALUE!</v>
      </c>
    </row>
    <row r="410" spans="66:108">
      <c r="BN410" s="18" t="s">
        <v>544</v>
      </c>
      <c r="BO410" s="26" t="s">
        <v>904</v>
      </c>
      <c r="BP410" s="17" t="str">
        <f t="shared" si="51"/>
        <v>九十九里町123</v>
      </c>
      <c r="BQ410" s="18" t="s">
        <v>905</v>
      </c>
      <c r="BZ410" s="18" t="s">
        <v>279</v>
      </c>
      <c r="CA410" s="18" t="s">
        <v>194</v>
      </c>
      <c r="CB410" s="18" t="s">
        <v>367</v>
      </c>
      <c r="CC410" s="18" t="str">
        <f t="shared" si="52"/>
        <v>S,X上・Bt</v>
      </c>
      <c r="CD410" s="18">
        <v>18</v>
      </c>
      <c r="CE410" s="18" t="e">
        <f>IF(COUNTIFS([2]その１１!$CV$10:CV5405,リスト!CC410),"該当","")</f>
        <v>#VALUE!</v>
      </c>
      <c r="CF410" s="18" t="e">
        <f>IF($CE410="","",COUNTIF($CC$5:CC410,CC410))</f>
        <v>#VALUE!</v>
      </c>
      <c r="CG410" s="18" t="e">
        <f t="shared" si="53"/>
        <v>#VALUE!</v>
      </c>
      <c r="CH410" s="18" t="s">
        <v>279</v>
      </c>
      <c r="CI410" s="18" t="s">
        <v>208</v>
      </c>
      <c r="CJ410" s="18" t="s">
        <v>209</v>
      </c>
      <c r="CK410" s="18" t="str">
        <f t="shared" si="54"/>
        <v>S,XそのSx</v>
      </c>
      <c r="CL410" s="18">
        <v>2</v>
      </c>
      <c r="CM410" s="18" t="e">
        <f>IF(COUNTIFS([2]その１２!$CU$10:CU5561,リスト!CK410),"該当","")</f>
        <v>#VALUE!</v>
      </c>
      <c r="CN410" s="18" t="e">
        <f>IF($CM410="","",COUNTIF($CK$5:CK410,CK410))</f>
        <v>#VALUE!</v>
      </c>
      <c r="CO410" s="18" t="e">
        <f t="shared" si="55"/>
        <v>#VALUE!</v>
      </c>
      <c r="DC410" s="21" t="e">
        <f t="shared" si="56"/>
        <v>#VALUE!</v>
      </c>
      <c r="DD410" s="21" t="e">
        <f t="shared" si="57"/>
        <v>#VALUE!</v>
      </c>
    </row>
    <row r="411" spans="66:108">
      <c r="BN411" s="18" t="s">
        <v>544</v>
      </c>
      <c r="BO411" s="26" t="s">
        <v>1348</v>
      </c>
      <c r="BP411" s="17" t="str">
        <f t="shared" si="51"/>
        <v>九十九里町405</v>
      </c>
      <c r="BQ411" s="18" t="s">
        <v>1349</v>
      </c>
      <c r="BZ411" s="18" t="s">
        <v>279</v>
      </c>
      <c r="CA411" s="18" t="s">
        <v>194</v>
      </c>
      <c r="CB411" s="18" t="s">
        <v>367</v>
      </c>
      <c r="CC411" s="18" t="str">
        <f t="shared" si="52"/>
        <v>S,X上・Bt</v>
      </c>
      <c r="CD411" s="18">
        <v>20</v>
      </c>
      <c r="CE411" s="18" t="e">
        <f>IF(COUNTIFS([2]その１１!$CV$10:CV5406,リスト!CC411),"該当","")</f>
        <v>#VALUE!</v>
      </c>
      <c r="CF411" s="18" t="e">
        <f>IF($CE411="","",COUNTIF($CC$5:CC411,CC411))</f>
        <v>#VALUE!</v>
      </c>
      <c r="CG411" s="18" t="e">
        <f t="shared" si="53"/>
        <v>#VALUE!</v>
      </c>
      <c r="CH411" s="18" t="s">
        <v>279</v>
      </c>
      <c r="CI411" s="18" t="s">
        <v>208</v>
      </c>
      <c r="CJ411" s="18" t="s">
        <v>209</v>
      </c>
      <c r="CK411" s="18" t="str">
        <f t="shared" si="54"/>
        <v>S,XそのSx</v>
      </c>
      <c r="CL411" s="18">
        <v>3</v>
      </c>
      <c r="CM411" s="18" t="e">
        <f>IF(COUNTIFS([2]その１２!$CU$10:CU5562,リスト!CK411),"該当","")</f>
        <v>#VALUE!</v>
      </c>
      <c r="CN411" s="18" t="e">
        <f>IF($CM411="","",COUNTIF($CK$5:CK411,CK411))</f>
        <v>#VALUE!</v>
      </c>
      <c r="CO411" s="18" t="e">
        <f t="shared" si="55"/>
        <v>#VALUE!</v>
      </c>
      <c r="DC411" s="21" t="e">
        <f t="shared" si="56"/>
        <v>#VALUE!</v>
      </c>
      <c r="DD411" s="21" t="e">
        <f t="shared" si="57"/>
        <v>#VALUE!</v>
      </c>
    </row>
    <row r="412" spans="66:108">
      <c r="BN412" s="18" t="s">
        <v>544</v>
      </c>
      <c r="BO412" s="26" t="s">
        <v>1224</v>
      </c>
      <c r="BP412" s="17" t="str">
        <f t="shared" si="51"/>
        <v>九十九里町408</v>
      </c>
      <c r="BQ412" s="18" t="s">
        <v>1352</v>
      </c>
      <c r="BZ412" s="18" t="s">
        <v>279</v>
      </c>
      <c r="CA412" s="18" t="s">
        <v>194</v>
      </c>
      <c r="CB412" s="18" t="s">
        <v>367</v>
      </c>
      <c r="CC412" s="18" t="str">
        <f t="shared" si="52"/>
        <v>S,X上・Bt</v>
      </c>
      <c r="CD412" s="18">
        <v>21</v>
      </c>
      <c r="CE412" s="18" t="e">
        <f>IF(COUNTIFS([2]その１１!$CV$10:CV5407,リスト!CC412),"該当","")</f>
        <v>#VALUE!</v>
      </c>
      <c r="CF412" s="18" t="e">
        <f>IF($CE412="","",COUNTIF($CC$5:CC412,CC412))</f>
        <v>#VALUE!</v>
      </c>
      <c r="CG412" s="18" t="e">
        <f t="shared" si="53"/>
        <v>#VALUE!</v>
      </c>
      <c r="CH412" s="18" t="s">
        <v>279</v>
      </c>
      <c r="CI412" s="18" t="s">
        <v>208</v>
      </c>
      <c r="CJ412" s="18" t="s">
        <v>209</v>
      </c>
      <c r="CK412" s="18" t="str">
        <f t="shared" si="54"/>
        <v>S,XそのSx</v>
      </c>
      <c r="CL412" s="18">
        <v>4</v>
      </c>
      <c r="CM412" s="18" t="e">
        <f>IF(COUNTIFS([2]その１２!$CU$10:CU5563,リスト!CK412),"該当","")</f>
        <v>#VALUE!</v>
      </c>
      <c r="CN412" s="18" t="e">
        <f>IF($CM412="","",COUNTIF($CK$5:CK412,CK412))</f>
        <v>#VALUE!</v>
      </c>
      <c r="CO412" s="18" t="e">
        <f t="shared" si="55"/>
        <v>#VALUE!</v>
      </c>
      <c r="DC412" s="21" t="e">
        <f t="shared" si="56"/>
        <v>#VALUE!</v>
      </c>
      <c r="DD412" s="21" t="e">
        <f t="shared" si="57"/>
        <v>#VALUE!</v>
      </c>
    </row>
    <row r="413" spans="66:108">
      <c r="BN413" s="18" t="s">
        <v>553</v>
      </c>
      <c r="BO413" s="26" t="s">
        <v>921</v>
      </c>
      <c r="BP413" s="17" t="str">
        <f t="shared" si="51"/>
        <v>大網白里市128</v>
      </c>
      <c r="BQ413" s="18" t="s">
        <v>985</v>
      </c>
      <c r="BZ413" s="18" t="s">
        <v>279</v>
      </c>
      <c r="CA413" s="18" t="s">
        <v>194</v>
      </c>
      <c r="CB413" s="18" t="s">
        <v>367</v>
      </c>
      <c r="CC413" s="18" t="str">
        <f t="shared" si="52"/>
        <v>S,X上・Bt</v>
      </c>
      <c r="CD413" s="18">
        <v>22</v>
      </c>
      <c r="CE413" s="18" t="e">
        <f>IF(COUNTIFS([2]その１１!$CV$10:CV5408,リスト!CC413),"該当","")</f>
        <v>#VALUE!</v>
      </c>
      <c r="CF413" s="18" t="e">
        <f>IF($CE413="","",COUNTIF($CC$5:CC413,CC413))</f>
        <v>#VALUE!</v>
      </c>
      <c r="CG413" s="18" t="e">
        <f t="shared" si="53"/>
        <v>#VALUE!</v>
      </c>
      <c r="CH413" s="18" t="s">
        <v>279</v>
      </c>
      <c r="CI413" s="18" t="s">
        <v>208</v>
      </c>
      <c r="CJ413" s="18" t="s">
        <v>209</v>
      </c>
      <c r="CK413" s="18" t="str">
        <f t="shared" si="54"/>
        <v>S,XそのSx</v>
      </c>
      <c r="CL413" s="18">
        <v>5</v>
      </c>
      <c r="CM413" s="18" t="e">
        <f>IF(COUNTIFS([2]その１２!$CU$10:CU5564,リスト!CK413),"該当","")</f>
        <v>#VALUE!</v>
      </c>
      <c r="CN413" s="18" t="e">
        <f>IF($CM413="","",COUNTIF($CK$5:CK413,CK413))</f>
        <v>#VALUE!</v>
      </c>
      <c r="CO413" s="18" t="e">
        <f t="shared" si="55"/>
        <v>#VALUE!</v>
      </c>
      <c r="DC413" s="21" t="e">
        <f t="shared" si="56"/>
        <v>#VALUE!</v>
      </c>
      <c r="DD413" s="21" t="e">
        <f t="shared" si="57"/>
        <v>#VALUE!</v>
      </c>
    </row>
    <row r="414" spans="66:108">
      <c r="BN414" s="18" t="s">
        <v>553</v>
      </c>
      <c r="BO414" s="26" t="s">
        <v>1096</v>
      </c>
      <c r="BP414" s="17" t="str">
        <f t="shared" si="51"/>
        <v>大網白里市409</v>
      </c>
      <c r="BQ414" s="18" t="s">
        <v>1174</v>
      </c>
      <c r="BZ414" s="18" t="s">
        <v>279</v>
      </c>
      <c r="CA414" s="18" t="s">
        <v>194</v>
      </c>
      <c r="CB414" s="18" t="s">
        <v>367</v>
      </c>
      <c r="CC414" s="18" t="str">
        <f t="shared" si="52"/>
        <v>S,X上・Bt</v>
      </c>
      <c r="CD414" s="18">
        <v>23</v>
      </c>
      <c r="CE414" s="18" t="e">
        <f>IF(COUNTIFS([2]その１１!$CV$10:CV5409,リスト!CC414),"該当","")</f>
        <v>#VALUE!</v>
      </c>
      <c r="CF414" s="18" t="e">
        <f>IF($CE414="","",COUNTIF($CC$5:CC414,CC414))</f>
        <v>#VALUE!</v>
      </c>
      <c r="CG414" s="18" t="e">
        <f t="shared" si="53"/>
        <v>#VALUE!</v>
      </c>
      <c r="CH414" s="18" t="s">
        <v>279</v>
      </c>
      <c r="CI414" s="18" t="s">
        <v>208</v>
      </c>
      <c r="CJ414" s="18" t="s">
        <v>209</v>
      </c>
      <c r="CK414" s="18" t="str">
        <f t="shared" si="54"/>
        <v>S,XそのSx</v>
      </c>
      <c r="CL414" s="18">
        <v>10</v>
      </c>
      <c r="CM414" s="18" t="e">
        <f>IF(COUNTIFS([2]その１２!$CU$10:CU5565,リスト!CK414),"該当","")</f>
        <v>#VALUE!</v>
      </c>
      <c r="CN414" s="18" t="e">
        <f>IF($CM414="","",COUNTIF($CK$5:CK414,CK414))</f>
        <v>#VALUE!</v>
      </c>
      <c r="CO414" s="18" t="e">
        <f t="shared" si="55"/>
        <v>#VALUE!</v>
      </c>
      <c r="DC414" s="21" t="e">
        <f t="shared" si="56"/>
        <v>#VALUE!</v>
      </c>
      <c r="DD414" s="21" t="e">
        <f t="shared" si="57"/>
        <v>#VALUE!</v>
      </c>
    </row>
    <row r="415" spans="66:108">
      <c r="BN415" s="18" t="s">
        <v>553</v>
      </c>
      <c r="BO415" s="26" t="s">
        <v>401</v>
      </c>
      <c r="BP415" s="17" t="str">
        <f t="shared" si="51"/>
        <v>大網白里市20</v>
      </c>
      <c r="BQ415" s="18" t="s">
        <v>402</v>
      </c>
      <c r="BZ415" s="18" t="s">
        <v>76</v>
      </c>
      <c r="CA415" s="18" t="s">
        <v>216</v>
      </c>
      <c r="CB415" s="18" t="s">
        <v>376</v>
      </c>
      <c r="CC415" s="18" t="str">
        <f t="shared" si="52"/>
        <v>S斜材Dt</v>
      </c>
      <c r="CD415" s="18">
        <v>1</v>
      </c>
      <c r="CE415" s="18" t="e">
        <f>IF(COUNTIFS([2]その１１!$CV$10:CV5410,リスト!CC415),"該当","")</f>
        <v>#VALUE!</v>
      </c>
      <c r="CF415" s="18" t="e">
        <f>IF($CE415="","",COUNTIF($CC$5:CC415,CC415))</f>
        <v>#VALUE!</v>
      </c>
      <c r="CG415" s="18" t="e">
        <f t="shared" si="53"/>
        <v>#VALUE!</v>
      </c>
      <c r="CH415" s="18" t="s">
        <v>279</v>
      </c>
      <c r="CI415" s="18" t="s">
        <v>208</v>
      </c>
      <c r="CJ415" s="18" t="s">
        <v>209</v>
      </c>
      <c r="CK415" s="18" t="str">
        <f t="shared" si="54"/>
        <v>S,XそのSx</v>
      </c>
      <c r="CL415" s="18">
        <v>13</v>
      </c>
      <c r="CM415" s="18" t="e">
        <f>IF(COUNTIFS([2]その１２!$CU$10:CU5566,リスト!CK415),"該当","")</f>
        <v>#VALUE!</v>
      </c>
      <c r="CN415" s="18" t="e">
        <f>IF($CM415="","",COUNTIF($CK$5:CK415,CK415))</f>
        <v>#VALUE!</v>
      </c>
      <c r="CO415" s="18" t="e">
        <f t="shared" si="55"/>
        <v>#VALUE!</v>
      </c>
      <c r="DC415" s="21" t="e">
        <f t="shared" si="56"/>
        <v>#VALUE!</v>
      </c>
      <c r="DD415" s="21" t="e">
        <f t="shared" si="57"/>
        <v>#VALUE!</v>
      </c>
    </row>
    <row r="416" spans="66:108">
      <c r="BN416" s="18" t="s">
        <v>553</v>
      </c>
      <c r="BO416" s="26" t="s">
        <v>510</v>
      </c>
      <c r="BP416" s="17" t="str">
        <f t="shared" si="51"/>
        <v>大網白里市30</v>
      </c>
      <c r="BQ416" s="18" t="s">
        <v>511</v>
      </c>
      <c r="BZ416" s="18" t="s">
        <v>76</v>
      </c>
      <c r="CA416" s="18" t="s">
        <v>216</v>
      </c>
      <c r="CB416" s="18" t="s">
        <v>376</v>
      </c>
      <c r="CC416" s="18" t="str">
        <f t="shared" si="52"/>
        <v>S斜材Dt</v>
      </c>
      <c r="CD416" s="18">
        <v>2</v>
      </c>
      <c r="CE416" s="18" t="e">
        <f>IF(COUNTIFS([2]その１１!$CV$10:CV5411,リスト!CC416),"該当","")</f>
        <v>#VALUE!</v>
      </c>
      <c r="CF416" s="18" t="e">
        <f>IF($CE416="","",COUNTIF($CC$5:CC416,CC416))</f>
        <v>#VALUE!</v>
      </c>
      <c r="CG416" s="18" t="e">
        <f t="shared" si="53"/>
        <v>#VALUE!</v>
      </c>
      <c r="CH416" s="18" t="s">
        <v>279</v>
      </c>
      <c r="CI416" s="18" t="s">
        <v>208</v>
      </c>
      <c r="CJ416" s="18" t="s">
        <v>209</v>
      </c>
      <c r="CK416" s="18" t="str">
        <f t="shared" si="54"/>
        <v>S,XそのSx</v>
      </c>
      <c r="CL416" s="18">
        <v>17</v>
      </c>
      <c r="CM416" s="18" t="e">
        <f>IF(COUNTIFS([2]その１２!$CU$10:CU5567,リスト!CK416),"該当","")</f>
        <v>#VALUE!</v>
      </c>
      <c r="CN416" s="18" t="e">
        <f>IF($CM416="","",COUNTIF($CK$5:CK416,CK416))</f>
        <v>#VALUE!</v>
      </c>
      <c r="CO416" s="18" t="e">
        <f t="shared" si="55"/>
        <v>#VALUE!</v>
      </c>
      <c r="DC416" s="21" t="e">
        <f t="shared" si="56"/>
        <v>#VALUE!</v>
      </c>
      <c r="DD416" s="21" t="e">
        <f t="shared" si="57"/>
        <v>#VALUE!</v>
      </c>
    </row>
    <row r="417" spans="66:108">
      <c r="BN417" s="18" t="s">
        <v>553</v>
      </c>
      <c r="BO417" s="26" t="s">
        <v>797</v>
      </c>
      <c r="BP417" s="17" t="str">
        <f t="shared" si="51"/>
        <v>大網白里市83</v>
      </c>
      <c r="BQ417" s="18" t="s">
        <v>798</v>
      </c>
      <c r="BZ417" s="18" t="s">
        <v>76</v>
      </c>
      <c r="CA417" s="18" t="s">
        <v>216</v>
      </c>
      <c r="CB417" s="18" t="s">
        <v>376</v>
      </c>
      <c r="CC417" s="18" t="str">
        <f t="shared" si="52"/>
        <v>S斜材Dt</v>
      </c>
      <c r="CD417" s="18">
        <v>3</v>
      </c>
      <c r="CE417" s="18" t="e">
        <f>IF(COUNTIFS([2]その１１!$CV$10:CV5412,リスト!CC417),"該当","")</f>
        <v>#VALUE!</v>
      </c>
      <c r="CF417" s="18" t="e">
        <f>IF($CE417="","",COUNTIF($CC$5:CC417,CC417))</f>
        <v>#VALUE!</v>
      </c>
      <c r="CG417" s="18" t="e">
        <f t="shared" si="53"/>
        <v>#VALUE!</v>
      </c>
      <c r="CH417" s="18" t="s">
        <v>279</v>
      </c>
      <c r="CI417" s="18" t="s">
        <v>208</v>
      </c>
      <c r="CJ417" s="18" t="s">
        <v>209</v>
      </c>
      <c r="CK417" s="18" t="str">
        <f t="shared" si="54"/>
        <v>S,XそのSx</v>
      </c>
      <c r="CL417" s="18">
        <v>18</v>
      </c>
      <c r="CM417" s="18" t="e">
        <f>IF(COUNTIFS([2]その１２!$CU$10:CU5568,リスト!CK417),"該当","")</f>
        <v>#VALUE!</v>
      </c>
      <c r="CN417" s="18" t="e">
        <f>IF($CM417="","",COUNTIF($CK$5:CK417,CK417))</f>
        <v>#VALUE!</v>
      </c>
      <c r="CO417" s="18" t="e">
        <f t="shared" si="55"/>
        <v>#VALUE!</v>
      </c>
      <c r="DC417" s="21" t="e">
        <f t="shared" si="56"/>
        <v>#VALUE!</v>
      </c>
      <c r="DD417" s="21" t="e">
        <f t="shared" si="57"/>
        <v>#VALUE!</v>
      </c>
    </row>
    <row r="418" spans="66:108">
      <c r="BN418" s="18" t="s">
        <v>553</v>
      </c>
      <c r="BO418" s="26" t="s">
        <v>904</v>
      </c>
      <c r="BP418" s="17" t="str">
        <f t="shared" si="51"/>
        <v>大網白里市123</v>
      </c>
      <c r="BQ418" s="18" t="s">
        <v>905</v>
      </c>
      <c r="BZ418" s="18" t="s">
        <v>76</v>
      </c>
      <c r="CA418" s="18" t="s">
        <v>216</v>
      </c>
      <c r="CB418" s="18" t="s">
        <v>376</v>
      </c>
      <c r="CC418" s="18" t="str">
        <f t="shared" si="52"/>
        <v>S斜材Dt</v>
      </c>
      <c r="CD418" s="18">
        <v>4</v>
      </c>
      <c r="CE418" s="18" t="e">
        <f>IF(COUNTIFS([2]その１１!$CV$10:CV5413,リスト!CC418),"該当","")</f>
        <v>#VALUE!</v>
      </c>
      <c r="CF418" s="18" t="e">
        <f>IF($CE418="","",COUNTIF($CC$5:CC418,CC418))</f>
        <v>#VALUE!</v>
      </c>
      <c r="CG418" s="18" t="e">
        <f t="shared" si="53"/>
        <v>#VALUE!</v>
      </c>
      <c r="CH418" s="18" t="s">
        <v>279</v>
      </c>
      <c r="CI418" s="18" t="s">
        <v>208</v>
      </c>
      <c r="CJ418" s="18" t="s">
        <v>209</v>
      </c>
      <c r="CK418" s="18" t="str">
        <f t="shared" si="54"/>
        <v>S,XそのSx</v>
      </c>
      <c r="CL418" s="18">
        <v>20</v>
      </c>
      <c r="CM418" s="18" t="e">
        <f>IF(COUNTIFS([2]その１２!$CU$10:CU5569,リスト!CK418),"該当","")</f>
        <v>#VALUE!</v>
      </c>
      <c r="CN418" s="18" t="e">
        <f>IF($CM418="","",COUNTIF($CK$5:CK418,CK418))</f>
        <v>#VALUE!</v>
      </c>
      <c r="CO418" s="18" t="e">
        <f t="shared" si="55"/>
        <v>#VALUE!</v>
      </c>
      <c r="DC418" s="21" t="e">
        <f t="shared" si="56"/>
        <v>#VALUE!</v>
      </c>
      <c r="DD418" s="21" t="e">
        <f t="shared" si="57"/>
        <v>#VALUE!</v>
      </c>
    </row>
    <row r="419" spans="66:108">
      <c r="BN419" s="18" t="s">
        <v>553</v>
      </c>
      <c r="BO419" s="26" t="s">
        <v>957</v>
      </c>
      <c r="BP419" s="17" t="str">
        <f t="shared" si="51"/>
        <v>大網白里市138</v>
      </c>
      <c r="BQ419" s="18" t="s">
        <v>958</v>
      </c>
      <c r="BZ419" s="18" t="s">
        <v>76</v>
      </c>
      <c r="CA419" s="18" t="s">
        <v>216</v>
      </c>
      <c r="CB419" s="18" t="s">
        <v>376</v>
      </c>
      <c r="CC419" s="18" t="str">
        <f t="shared" si="52"/>
        <v>S斜材Dt</v>
      </c>
      <c r="CD419" s="18">
        <v>5</v>
      </c>
      <c r="CE419" s="18" t="e">
        <f>IF(COUNTIFS([2]その１１!$CV$10:CV5414,リスト!CC419),"該当","")</f>
        <v>#VALUE!</v>
      </c>
      <c r="CF419" s="18" t="e">
        <f>IF($CE419="","",COUNTIF($CC$5:CC419,CC419))</f>
        <v>#VALUE!</v>
      </c>
      <c r="CG419" s="18" t="e">
        <f t="shared" si="53"/>
        <v>#VALUE!</v>
      </c>
      <c r="CH419" s="18" t="s">
        <v>279</v>
      </c>
      <c r="CI419" s="18" t="s">
        <v>208</v>
      </c>
      <c r="CJ419" s="18" t="s">
        <v>209</v>
      </c>
      <c r="CK419" s="18" t="str">
        <f t="shared" si="54"/>
        <v>S,XそのSx</v>
      </c>
      <c r="CL419" s="18">
        <v>21</v>
      </c>
      <c r="CM419" s="18" t="e">
        <f>IF(COUNTIFS([2]その１２!$CU$10:CU5570,リスト!CK419),"該当","")</f>
        <v>#VALUE!</v>
      </c>
      <c r="CN419" s="18" t="e">
        <f>IF($CM419="","",COUNTIF($CK$5:CK419,CK419))</f>
        <v>#VALUE!</v>
      </c>
      <c r="CO419" s="18" t="e">
        <f t="shared" si="55"/>
        <v>#VALUE!</v>
      </c>
      <c r="DC419" s="21" t="e">
        <f t="shared" si="56"/>
        <v>#VALUE!</v>
      </c>
      <c r="DD419" s="21" t="e">
        <f t="shared" si="57"/>
        <v>#VALUE!</v>
      </c>
    </row>
    <row r="420" spans="66:108">
      <c r="BN420" s="18" t="s">
        <v>562</v>
      </c>
      <c r="BO420" s="26" t="s">
        <v>921</v>
      </c>
      <c r="BP420" s="17" t="str">
        <f t="shared" si="51"/>
        <v>茂原市128</v>
      </c>
      <c r="BQ420" s="18" t="s">
        <v>985</v>
      </c>
      <c r="BZ420" s="18" t="s">
        <v>76</v>
      </c>
      <c r="CA420" s="18" t="s">
        <v>216</v>
      </c>
      <c r="CB420" s="18" t="s">
        <v>376</v>
      </c>
      <c r="CC420" s="18" t="str">
        <f t="shared" si="52"/>
        <v>S斜材Dt</v>
      </c>
      <c r="CD420" s="18">
        <v>10</v>
      </c>
      <c r="CE420" s="18" t="e">
        <f>IF(COUNTIFS([2]その１１!$CV$10:CV5415,リスト!CC420),"該当","")</f>
        <v>#VALUE!</v>
      </c>
      <c r="CF420" s="18" t="e">
        <f>IF($CE420="","",COUNTIF($CC$5:CC420,CC420))</f>
        <v>#VALUE!</v>
      </c>
      <c r="CG420" s="18" t="e">
        <f t="shared" si="53"/>
        <v>#VALUE!</v>
      </c>
      <c r="CH420" s="18" t="s">
        <v>279</v>
      </c>
      <c r="CI420" s="18" t="s">
        <v>208</v>
      </c>
      <c r="CJ420" s="18" t="s">
        <v>209</v>
      </c>
      <c r="CK420" s="18" t="str">
        <f t="shared" si="54"/>
        <v>S,XそのSx</v>
      </c>
      <c r="CL420" s="18">
        <v>22</v>
      </c>
      <c r="CM420" s="18" t="e">
        <f>IF(COUNTIFS([2]その１２!$CU$10:CU5571,リスト!CK420),"該当","")</f>
        <v>#VALUE!</v>
      </c>
      <c r="CN420" s="18" t="e">
        <f>IF($CM420="","",COUNTIF($CK$5:CK420,CK420))</f>
        <v>#VALUE!</v>
      </c>
      <c r="CO420" s="18" t="e">
        <f t="shared" si="55"/>
        <v>#VALUE!</v>
      </c>
      <c r="DC420" s="21" t="e">
        <f t="shared" si="56"/>
        <v>#VALUE!</v>
      </c>
      <c r="DD420" s="21" t="e">
        <f t="shared" si="57"/>
        <v>#VALUE!</v>
      </c>
    </row>
    <row r="421" spans="66:108">
      <c r="BN421" s="18" t="s">
        <v>562</v>
      </c>
      <c r="BO421" s="26" t="s">
        <v>1096</v>
      </c>
      <c r="BP421" s="17" t="str">
        <f t="shared" si="51"/>
        <v>茂原市409</v>
      </c>
      <c r="BQ421" s="18" t="s">
        <v>1174</v>
      </c>
      <c r="BZ421" s="18" t="s">
        <v>76</v>
      </c>
      <c r="CA421" s="18" t="s">
        <v>216</v>
      </c>
      <c r="CB421" s="18" t="s">
        <v>376</v>
      </c>
      <c r="CC421" s="18" t="str">
        <f t="shared" si="52"/>
        <v>S斜材Dt</v>
      </c>
      <c r="CD421" s="18">
        <v>13</v>
      </c>
      <c r="CE421" s="18" t="e">
        <f>IF(COUNTIFS([2]その１１!$CV$10:CV5416,リスト!CC421),"該当","")</f>
        <v>#VALUE!</v>
      </c>
      <c r="CF421" s="18" t="e">
        <f>IF($CE421="","",COUNTIF($CC$5:CC421,CC421))</f>
        <v>#VALUE!</v>
      </c>
      <c r="CG421" s="18" t="e">
        <f t="shared" si="53"/>
        <v>#VALUE!</v>
      </c>
      <c r="CH421" s="18" t="s">
        <v>279</v>
      </c>
      <c r="CI421" s="18" t="s">
        <v>208</v>
      </c>
      <c r="CJ421" s="18" t="s">
        <v>209</v>
      </c>
      <c r="CK421" s="18" t="str">
        <f t="shared" si="54"/>
        <v>S,XそのSx</v>
      </c>
      <c r="CL421" s="18">
        <v>23</v>
      </c>
      <c r="CM421" s="18" t="e">
        <f>IF(COUNTIFS([2]その１２!$CU$10:CU5572,リスト!CK421),"該当","")</f>
        <v>#VALUE!</v>
      </c>
      <c r="CN421" s="18" t="e">
        <f>IF($CM421="","",COUNTIF($CK$5:CK421,CK421))</f>
        <v>#VALUE!</v>
      </c>
      <c r="CO421" s="18" t="e">
        <f t="shared" si="55"/>
        <v>#VALUE!</v>
      </c>
      <c r="DC421" s="21" t="e">
        <f t="shared" si="56"/>
        <v>#VALUE!</v>
      </c>
      <c r="DD421" s="21" t="e">
        <f t="shared" si="57"/>
        <v>#VALUE!</v>
      </c>
    </row>
    <row r="422" spans="66:108">
      <c r="BN422" s="18" t="s">
        <v>562</v>
      </c>
      <c r="BO422" s="26" t="s">
        <v>322</v>
      </c>
      <c r="BP422" s="17" t="str">
        <f t="shared" si="51"/>
        <v>茂原市13</v>
      </c>
      <c r="BQ422" s="18" t="s">
        <v>323</v>
      </c>
      <c r="BZ422" s="18" t="s">
        <v>76</v>
      </c>
      <c r="CA422" s="18" t="s">
        <v>216</v>
      </c>
      <c r="CB422" s="18" t="s">
        <v>376</v>
      </c>
      <c r="CC422" s="18" t="str">
        <f t="shared" si="52"/>
        <v>S斜材Dt</v>
      </c>
      <c r="CD422" s="18">
        <v>17</v>
      </c>
      <c r="CE422" s="18" t="e">
        <f>IF(COUNTIFS([2]その１１!$CV$10:CV5417,リスト!CC422),"該当","")</f>
        <v>#VALUE!</v>
      </c>
      <c r="CF422" s="18" t="e">
        <f>IF($CE422="","",COUNTIF($CC$5:CC422,CC422))</f>
        <v>#VALUE!</v>
      </c>
      <c r="CG422" s="18" t="e">
        <f t="shared" si="53"/>
        <v>#VALUE!</v>
      </c>
      <c r="CH422" s="18" t="s">
        <v>331</v>
      </c>
      <c r="CI422" s="18" t="s">
        <v>208</v>
      </c>
      <c r="CJ422" s="18" t="s">
        <v>209</v>
      </c>
      <c r="CK422" s="18" t="str">
        <f t="shared" si="54"/>
        <v>C,XそのSx</v>
      </c>
      <c r="CL422" s="18">
        <v>6</v>
      </c>
      <c r="CM422" s="18" t="e">
        <f>IF(COUNTIFS([2]その１２!$CU$10:CU5573,リスト!CK422),"該当","")</f>
        <v>#VALUE!</v>
      </c>
      <c r="CN422" s="18" t="e">
        <f>IF($CM422="","",COUNTIF($CK$5:CK422,CK422))</f>
        <v>#VALUE!</v>
      </c>
      <c r="CO422" s="18" t="e">
        <f t="shared" si="55"/>
        <v>#VALUE!</v>
      </c>
      <c r="DC422" s="21" t="e">
        <f t="shared" si="56"/>
        <v>#VALUE!</v>
      </c>
      <c r="DD422" s="21" t="e">
        <f t="shared" si="57"/>
        <v>#VALUE!</v>
      </c>
    </row>
    <row r="423" spans="66:108">
      <c r="BN423" s="18" t="s">
        <v>562</v>
      </c>
      <c r="BO423" s="26" t="s">
        <v>336</v>
      </c>
      <c r="BP423" s="17" t="str">
        <f t="shared" si="51"/>
        <v>茂原市14</v>
      </c>
      <c r="BQ423" s="18" t="s">
        <v>337</v>
      </c>
      <c r="BZ423" s="18" t="s">
        <v>76</v>
      </c>
      <c r="CA423" s="18" t="s">
        <v>216</v>
      </c>
      <c r="CB423" s="18" t="s">
        <v>376</v>
      </c>
      <c r="CC423" s="18" t="str">
        <f t="shared" si="52"/>
        <v>S斜材Dt</v>
      </c>
      <c r="CD423" s="18">
        <v>18</v>
      </c>
      <c r="CE423" s="18" t="e">
        <f>IF(COUNTIFS([2]その１１!$CV$10:CV5418,リスト!CC423),"該当","")</f>
        <v>#VALUE!</v>
      </c>
      <c r="CF423" s="18" t="e">
        <f>IF($CE423="","",COUNTIF($CC$5:CC423,CC423))</f>
        <v>#VALUE!</v>
      </c>
      <c r="CG423" s="18" t="e">
        <f t="shared" si="53"/>
        <v>#VALUE!</v>
      </c>
      <c r="CH423" s="18" t="s">
        <v>331</v>
      </c>
      <c r="CI423" s="18" t="s">
        <v>208</v>
      </c>
      <c r="CJ423" s="18" t="s">
        <v>209</v>
      </c>
      <c r="CK423" s="18" t="str">
        <f t="shared" si="54"/>
        <v>C,XそのSx</v>
      </c>
      <c r="CL423" s="18">
        <v>7</v>
      </c>
      <c r="CM423" s="18" t="e">
        <f>IF(COUNTIFS([2]その１２!$CU$10:CU5574,リスト!CK423),"該当","")</f>
        <v>#VALUE!</v>
      </c>
      <c r="CN423" s="18" t="e">
        <f>IF($CM423="","",COUNTIF($CK$5:CK423,CK423))</f>
        <v>#VALUE!</v>
      </c>
      <c r="CO423" s="18" t="e">
        <f t="shared" si="55"/>
        <v>#VALUE!</v>
      </c>
      <c r="DC423" s="21" t="e">
        <f t="shared" si="56"/>
        <v>#VALUE!</v>
      </c>
      <c r="DD423" s="21" t="e">
        <f t="shared" si="57"/>
        <v>#VALUE!</v>
      </c>
    </row>
    <row r="424" spans="66:108">
      <c r="BN424" s="18" t="s">
        <v>562</v>
      </c>
      <c r="BO424" s="26" t="s">
        <v>414</v>
      </c>
      <c r="BP424" s="17" t="str">
        <f t="shared" si="51"/>
        <v>茂原市21</v>
      </c>
      <c r="BQ424" s="18" t="s">
        <v>415</v>
      </c>
      <c r="BZ424" s="18" t="s">
        <v>76</v>
      </c>
      <c r="CA424" s="18" t="s">
        <v>216</v>
      </c>
      <c r="CB424" s="18" t="s">
        <v>376</v>
      </c>
      <c r="CC424" s="18" t="str">
        <f t="shared" si="52"/>
        <v>S斜材Dt</v>
      </c>
      <c r="CD424" s="18">
        <v>20</v>
      </c>
      <c r="CE424" s="18" t="e">
        <f>IF(COUNTIFS([2]その１１!$CV$10:CV5419,リスト!CC424),"該当","")</f>
        <v>#VALUE!</v>
      </c>
      <c r="CF424" s="18" t="e">
        <f>IF($CE424="","",COUNTIF($CC$5:CC424,CC424))</f>
        <v>#VALUE!</v>
      </c>
      <c r="CG424" s="18" t="e">
        <f t="shared" si="53"/>
        <v>#VALUE!</v>
      </c>
      <c r="CH424" s="18" t="s">
        <v>331</v>
      </c>
      <c r="CI424" s="18" t="s">
        <v>208</v>
      </c>
      <c r="CJ424" s="18" t="s">
        <v>209</v>
      </c>
      <c r="CK424" s="18" t="str">
        <f t="shared" si="54"/>
        <v>C,XそのSx</v>
      </c>
      <c r="CL424" s="18">
        <v>8</v>
      </c>
      <c r="CM424" s="18" t="e">
        <f>IF(COUNTIFS([2]その１２!$CU$10:CU5575,リスト!CK424),"該当","")</f>
        <v>#VALUE!</v>
      </c>
      <c r="CN424" s="18" t="e">
        <f>IF($CM424="","",COUNTIF($CK$5:CK424,CK424))</f>
        <v>#VALUE!</v>
      </c>
      <c r="CO424" s="18" t="e">
        <f t="shared" si="55"/>
        <v>#VALUE!</v>
      </c>
      <c r="DC424" s="21" t="e">
        <f t="shared" si="56"/>
        <v>#VALUE!</v>
      </c>
      <c r="DD424" s="21" t="e">
        <f t="shared" si="57"/>
        <v>#VALUE!</v>
      </c>
    </row>
    <row r="425" spans="66:108">
      <c r="BN425" s="18" t="s">
        <v>562</v>
      </c>
      <c r="BO425" s="26" t="s">
        <v>521</v>
      </c>
      <c r="BP425" s="17" t="str">
        <f t="shared" si="51"/>
        <v>茂原市31</v>
      </c>
      <c r="BQ425" s="18" t="s">
        <v>522</v>
      </c>
      <c r="BZ425" s="18" t="s">
        <v>76</v>
      </c>
      <c r="CA425" s="18" t="s">
        <v>216</v>
      </c>
      <c r="CB425" s="18" t="s">
        <v>376</v>
      </c>
      <c r="CC425" s="18" t="str">
        <f t="shared" si="52"/>
        <v>S斜材Dt</v>
      </c>
      <c r="CD425" s="18">
        <v>21</v>
      </c>
      <c r="CE425" s="18" t="e">
        <f>IF(COUNTIFS([2]その１１!$CV$10:CV5420,リスト!CC425),"該当","")</f>
        <v>#VALUE!</v>
      </c>
      <c r="CF425" s="18" t="e">
        <f>IF($CE425="","",COUNTIF($CC$5:CC425,CC425))</f>
        <v>#VALUE!</v>
      </c>
      <c r="CG425" s="18" t="e">
        <f t="shared" si="53"/>
        <v>#VALUE!</v>
      </c>
      <c r="CH425" s="18" t="s">
        <v>331</v>
      </c>
      <c r="CI425" s="18" t="s">
        <v>208</v>
      </c>
      <c r="CJ425" s="18" t="s">
        <v>209</v>
      </c>
      <c r="CK425" s="18" t="str">
        <f t="shared" si="54"/>
        <v>C,XそのSx</v>
      </c>
      <c r="CL425" s="18">
        <v>9</v>
      </c>
      <c r="CM425" s="18" t="e">
        <f>IF(COUNTIFS([2]その１２!$CU$10:CU5576,リスト!CK425),"該当","")</f>
        <v>#VALUE!</v>
      </c>
      <c r="CN425" s="18" t="e">
        <f>IF($CM425="","",COUNTIF($CK$5:CK425,CK425))</f>
        <v>#VALUE!</v>
      </c>
      <c r="CO425" s="18" t="e">
        <f t="shared" si="55"/>
        <v>#VALUE!</v>
      </c>
      <c r="DC425" s="21" t="e">
        <f t="shared" si="56"/>
        <v>#VALUE!</v>
      </c>
      <c r="DD425" s="21" t="e">
        <f t="shared" si="57"/>
        <v>#VALUE!</v>
      </c>
    </row>
    <row r="426" spans="66:108">
      <c r="BN426" s="18" t="s">
        <v>562</v>
      </c>
      <c r="BO426" s="26" t="s">
        <v>605</v>
      </c>
      <c r="BP426" s="17" t="str">
        <f t="shared" si="51"/>
        <v>茂原市41</v>
      </c>
      <c r="BQ426" s="18" t="s">
        <v>606</v>
      </c>
      <c r="BZ426" s="18" t="s">
        <v>76</v>
      </c>
      <c r="CA426" s="18" t="s">
        <v>216</v>
      </c>
      <c r="CB426" s="18" t="s">
        <v>376</v>
      </c>
      <c r="CC426" s="18" t="str">
        <f t="shared" si="52"/>
        <v>S斜材Dt</v>
      </c>
      <c r="CD426" s="18">
        <v>22</v>
      </c>
      <c r="CE426" s="18" t="e">
        <f>IF(COUNTIFS([2]その１１!$CV$10:CV5421,リスト!CC426),"該当","")</f>
        <v>#VALUE!</v>
      </c>
      <c r="CF426" s="18" t="e">
        <f>IF($CE426="","",COUNTIF($CC$5:CC426,CC426))</f>
        <v>#VALUE!</v>
      </c>
      <c r="CG426" s="18" t="e">
        <f t="shared" si="53"/>
        <v>#VALUE!</v>
      </c>
      <c r="CH426" s="18" t="s">
        <v>331</v>
      </c>
      <c r="CI426" s="18" t="s">
        <v>208</v>
      </c>
      <c r="CJ426" s="18" t="s">
        <v>209</v>
      </c>
      <c r="CK426" s="18" t="str">
        <f t="shared" si="54"/>
        <v>C,XそのSx</v>
      </c>
      <c r="CL426" s="18">
        <v>10</v>
      </c>
      <c r="CM426" s="18" t="e">
        <f>IF(COUNTIFS([2]その１２!$CU$10:CU5577,リスト!CK426),"該当","")</f>
        <v>#VALUE!</v>
      </c>
      <c r="CN426" s="18" t="e">
        <f>IF($CM426="","",COUNTIF($CK$5:CK426,CK426))</f>
        <v>#VALUE!</v>
      </c>
      <c r="CO426" s="18" t="e">
        <f t="shared" si="55"/>
        <v>#VALUE!</v>
      </c>
      <c r="DC426" s="21" t="e">
        <f t="shared" si="56"/>
        <v>#VALUE!</v>
      </c>
      <c r="DD426" s="21" t="e">
        <f t="shared" si="57"/>
        <v>#VALUE!</v>
      </c>
    </row>
    <row r="427" spans="66:108">
      <c r="BN427" s="18" t="s">
        <v>562</v>
      </c>
      <c r="BO427" s="26" t="s">
        <v>723</v>
      </c>
      <c r="BP427" s="17" t="str">
        <f t="shared" si="51"/>
        <v>茂原市67</v>
      </c>
      <c r="BQ427" s="18" t="s">
        <v>724</v>
      </c>
      <c r="BZ427" s="18" t="s">
        <v>76</v>
      </c>
      <c r="CA427" s="18" t="s">
        <v>216</v>
      </c>
      <c r="CB427" s="18" t="s">
        <v>376</v>
      </c>
      <c r="CC427" s="18" t="str">
        <f t="shared" si="52"/>
        <v>S斜材Dt</v>
      </c>
      <c r="CD427" s="18">
        <v>23</v>
      </c>
      <c r="CE427" s="18" t="e">
        <f>IF(COUNTIFS([2]その１１!$CV$10:CV5422,リスト!CC427),"該当","")</f>
        <v>#VALUE!</v>
      </c>
      <c r="CF427" s="18" t="e">
        <f>IF($CE427="","",COUNTIF($CC$5:CC427,CC427))</f>
        <v>#VALUE!</v>
      </c>
      <c r="CG427" s="18" t="e">
        <f t="shared" si="53"/>
        <v>#VALUE!</v>
      </c>
      <c r="CH427" s="18" t="s">
        <v>331</v>
      </c>
      <c r="CI427" s="18" t="s">
        <v>208</v>
      </c>
      <c r="CJ427" s="18" t="s">
        <v>209</v>
      </c>
      <c r="CK427" s="18" t="str">
        <f t="shared" si="54"/>
        <v>C,XそのSx</v>
      </c>
      <c r="CL427" s="18">
        <v>11</v>
      </c>
      <c r="CM427" s="18" t="e">
        <f>IF(COUNTIFS([2]その１２!$CU$10:CU5578,リスト!CK427),"該当","")</f>
        <v>#VALUE!</v>
      </c>
      <c r="CN427" s="18" t="e">
        <f>IF($CM427="","",COUNTIF($CK$5:CK427,CK427))</f>
        <v>#VALUE!</v>
      </c>
      <c r="CO427" s="18" t="e">
        <f t="shared" si="55"/>
        <v>#VALUE!</v>
      </c>
      <c r="DC427" s="21" t="e">
        <f t="shared" si="56"/>
        <v>#VALUE!</v>
      </c>
      <c r="DD427" s="21" t="e">
        <f t="shared" si="57"/>
        <v>#VALUE!</v>
      </c>
    </row>
    <row r="428" spans="66:108">
      <c r="BN428" s="18" t="s">
        <v>562</v>
      </c>
      <c r="BO428" s="26" t="s">
        <v>800</v>
      </c>
      <c r="BP428" s="17" t="str">
        <f t="shared" si="51"/>
        <v>茂原市84</v>
      </c>
      <c r="BQ428" s="18" t="s">
        <v>801</v>
      </c>
      <c r="BZ428" s="18" t="s">
        <v>279</v>
      </c>
      <c r="CA428" s="18" t="s">
        <v>216</v>
      </c>
      <c r="CB428" s="18" t="s">
        <v>376</v>
      </c>
      <c r="CC428" s="18" t="str">
        <f t="shared" si="52"/>
        <v>S,X斜材Dt</v>
      </c>
      <c r="CD428" s="18">
        <v>1</v>
      </c>
      <c r="CE428" s="18" t="e">
        <f>IF(COUNTIFS([2]その１１!$CV$10:CV5423,リスト!CC428),"該当","")</f>
        <v>#VALUE!</v>
      </c>
      <c r="CF428" s="18" t="e">
        <f>IF($CE428="","",COUNTIF($CC$5:CC428,CC428))</f>
        <v>#VALUE!</v>
      </c>
      <c r="CG428" s="18" t="e">
        <f t="shared" si="53"/>
        <v>#VALUE!</v>
      </c>
      <c r="CH428" s="18" t="s">
        <v>331</v>
      </c>
      <c r="CI428" s="18" t="s">
        <v>208</v>
      </c>
      <c r="CJ428" s="18" t="s">
        <v>209</v>
      </c>
      <c r="CK428" s="18" t="str">
        <f t="shared" si="54"/>
        <v>C,XそのSx</v>
      </c>
      <c r="CL428" s="18">
        <v>12</v>
      </c>
      <c r="CM428" s="18" t="e">
        <f>IF(COUNTIFS([2]その１２!$CU$10:CU5579,リスト!CK428),"該当","")</f>
        <v>#VALUE!</v>
      </c>
      <c r="CN428" s="18" t="e">
        <f>IF($CM428="","",COUNTIF($CK$5:CK428,CK428))</f>
        <v>#VALUE!</v>
      </c>
      <c r="CO428" s="18" t="e">
        <f t="shared" si="55"/>
        <v>#VALUE!</v>
      </c>
      <c r="DC428" s="21" t="e">
        <f t="shared" si="56"/>
        <v>#VALUE!</v>
      </c>
      <c r="DD428" s="21" t="e">
        <f t="shared" si="57"/>
        <v>#VALUE!</v>
      </c>
    </row>
    <row r="429" spans="66:108">
      <c r="BN429" s="18" t="s">
        <v>562</v>
      </c>
      <c r="BO429" s="26" t="s">
        <v>803</v>
      </c>
      <c r="BP429" s="17" t="str">
        <f t="shared" si="51"/>
        <v>茂原市85</v>
      </c>
      <c r="BQ429" s="18" t="s">
        <v>804</v>
      </c>
      <c r="BZ429" s="18" t="s">
        <v>279</v>
      </c>
      <c r="CA429" s="18" t="s">
        <v>216</v>
      </c>
      <c r="CB429" s="18" t="s">
        <v>376</v>
      </c>
      <c r="CC429" s="18" t="str">
        <f t="shared" si="52"/>
        <v>S,X斜材Dt</v>
      </c>
      <c r="CD429" s="18">
        <v>2</v>
      </c>
      <c r="CE429" s="18" t="e">
        <f>IF(COUNTIFS([2]その１１!$CV$10:CV5424,リスト!CC429),"該当","")</f>
        <v>#VALUE!</v>
      </c>
      <c r="CF429" s="18" t="e">
        <f>IF($CE429="","",COUNTIF($CC$5:CC429,CC429))</f>
        <v>#VALUE!</v>
      </c>
      <c r="CG429" s="18" t="e">
        <f t="shared" si="53"/>
        <v>#VALUE!</v>
      </c>
      <c r="CH429" s="18" t="s">
        <v>331</v>
      </c>
      <c r="CI429" s="18" t="s">
        <v>208</v>
      </c>
      <c r="CJ429" s="18" t="s">
        <v>209</v>
      </c>
      <c r="CK429" s="18" t="str">
        <f t="shared" si="54"/>
        <v>C,XそのSx</v>
      </c>
      <c r="CL429" s="18">
        <v>13</v>
      </c>
      <c r="CM429" s="18" t="e">
        <f>IF(COUNTIFS([2]その１２!$CU$10:CU5580,リスト!CK429),"該当","")</f>
        <v>#VALUE!</v>
      </c>
      <c r="CN429" s="18" t="e">
        <f>IF($CM429="","",COUNTIF($CK$5:CK429,CK429))</f>
        <v>#VALUE!</v>
      </c>
      <c r="CO429" s="18" t="e">
        <f t="shared" si="55"/>
        <v>#VALUE!</v>
      </c>
      <c r="DC429" s="21" t="e">
        <f t="shared" si="56"/>
        <v>#VALUE!</v>
      </c>
      <c r="DD429" s="21" t="e">
        <f t="shared" si="57"/>
        <v>#VALUE!</v>
      </c>
    </row>
    <row r="430" spans="66:108">
      <c r="BN430" s="18" t="s">
        <v>562</v>
      </c>
      <c r="BO430" s="26" t="s">
        <v>957</v>
      </c>
      <c r="BP430" s="17" t="str">
        <f t="shared" si="51"/>
        <v>茂原市138</v>
      </c>
      <c r="BQ430" s="18" t="s">
        <v>958</v>
      </c>
      <c r="BZ430" s="18" t="s">
        <v>279</v>
      </c>
      <c r="CA430" s="18" t="s">
        <v>216</v>
      </c>
      <c r="CB430" s="18" t="s">
        <v>376</v>
      </c>
      <c r="CC430" s="18" t="str">
        <f t="shared" si="52"/>
        <v>S,X斜材Dt</v>
      </c>
      <c r="CD430" s="18">
        <v>3</v>
      </c>
      <c r="CE430" s="18" t="e">
        <f>IF(COUNTIFS([2]その１１!$CV$10:CV5425,リスト!CC430),"該当","")</f>
        <v>#VALUE!</v>
      </c>
      <c r="CF430" s="18" t="e">
        <f>IF($CE430="","",COUNTIF($CC$5:CC430,CC430))</f>
        <v>#VALUE!</v>
      </c>
      <c r="CG430" s="18" t="e">
        <f t="shared" si="53"/>
        <v>#VALUE!</v>
      </c>
      <c r="CH430" s="18" t="s">
        <v>331</v>
      </c>
      <c r="CI430" s="18" t="s">
        <v>208</v>
      </c>
      <c r="CJ430" s="18" t="s">
        <v>209</v>
      </c>
      <c r="CK430" s="18" t="str">
        <f t="shared" si="54"/>
        <v>C,XそのSx</v>
      </c>
      <c r="CL430" s="18">
        <v>17</v>
      </c>
      <c r="CM430" s="18" t="e">
        <f>IF(COUNTIFS([2]その１２!$CU$10:CU5581,リスト!CK430),"該当","")</f>
        <v>#VALUE!</v>
      </c>
      <c r="CN430" s="18" t="e">
        <f>IF($CM430="","",COUNTIF($CK$5:CK430,CK430))</f>
        <v>#VALUE!</v>
      </c>
      <c r="CO430" s="18" t="e">
        <f t="shared" si="55"/>
        <v>#VALUE!</v>
      </c>
      <c r="DC430" s="21" t="e">
        <f t="shared" si="56"/>
        <v>#VALUE!</v>
      </c>
      <c r="DD430" s="21" t="e">
        <f t="shared" si="57"/>
        <v>#VALUE!</v>
      </c>
    </row>
    <row r="431" spans="66:108">
      <c r="BN431" s="18" t="s">
        <v>562</v>
      </c>
      <c r="BO431" s="26" t="s">
        <v>960</v>
      </c>
      <c r="BP431" s="17" t="str">
        <f t="shared" si="51"/>
        <v>茂原市139</v>
      </c>
      <c r="BQ431" s="18" t="s">
        <v>961</v>
      </c>
      <c r="BZ431" s="18" t="s">
        <v>279</v>
      </c>
      <c r="CA431" s="18" t="s">
        <v>216</v>
      </c>
      <c r="CB431" s="18" t="s">
        <v>376</v>
      </c>
      <c r="CC431" s="18" t="str">
        <f t="shared" si="52"/>
        <v>S,X斜材Dt</v>
      </c>
      <c r="CD431" s="18">
        <v>4</v>
      </c>
      <c r="CE431" s="18" t="e">
        <f>IF(COUNTIFS([2]その１１!$CV$10:CV5426,リスト!CC431),"該当","")</f>
        <v>#VALUE!</v>
      </c>
      <c r="CF431" s="18" t="e">
        <f>IF($CE431="","",COUNTIF($CC$5:CC431,CC431))</f>
        <v>#VALUE!</v>
      </c>
      <c r="CG431" s="18" t="e">
        <f t="shared" si="53"/>
        <v>#VALUE!</v>
      </c>
      <c r="CH431" s="18" t="s">
        <v>331</v>
      </c>
      <c r="CI431" s="18" t="s">
        <v>208</v>
      </c>
      <c r="CJ431" s="18" t="s">
        <v>209</v>
      </c>
      <c r="CK431" s="18" t="str">
        <f t="shared" si="54"/>
        <v>C,XそのSx</v>
      </c>
      <c r="CL431" s="18">
        <v>18</v>
      </c>
      <c r="CM431" s="18" t="e">
        <f>IF(COUNTIFS([2]その１２!$CU$10:CU5582,リスト!CK431),"該当","")</f>
        <v>#VALUE!</v>
      </c>
      <c r="CN431" s="18" t="e">
        <f>IF($CM431="","",COUNTIF($CK$5:CK431,CK431))</f>
        <v>#VALUE!</v>
      </c>
      <c r="CO431" s="18" t="e">
        <f t="shared" si="55"/>
        <v>#VALUE!</v>
      </c>
      <c r="DC431" s="21" t="e">
        <f t="shared" si="56"/>
        <v>#VALUE!</v>
      </c>
      <c r="DD431" s="21" t="e">
        <f t="shared" si="57"/>
        <v>#VALUE!</v>
      </c>
    </row>
    <row r="432" spans="66:108">
      <c r="BN432" s="18" t="s">
        <v>562</v>
      </c>
      <c r="BO432" s="26" t="s">
        <v>1196</v>
      </c>
      <c r="BP432" s="17" t="str">
        <f t="shared" si="51"/>
        <v>茂原市226</v>
      </c>
      <c r="BQ432" s="18" t="s">
        <v>1197</v>
      </c>
      <c r="BZ432" s="18" t="s">
        <v>279</v>
      </c>
      <c r="CA432" s="18" t="s">
        <v>216</v>
      </c>
      <c r="CB432" s="18" t="s">
        <v>376</v>
      </c>
      <c r="CC432" s="18" t="str">
        <f t="shared" si="52"/>
        <v>S,X斜材Dt</v>
      </c>
      <c r="CD432" s="18">
        <v>5</v>
      </c>
      <c r="CE432" s="18" t="e">
        <f>IF(COUNTIFS([2]その１１!$CV$10:CV5427,リスト!CC432),"該当","")</f>
        <v>#VALUE!</v>
      </c>
      <c r="CF432" s="18" t="e">
        <f>IF($CE432="","",COUNTIF($CC$5:CC432,CC432))</f>
        <v>#VALUE!</v>
      </c>
      <c r="CG432" s="18" t="e">
        <f t="shared" si="53"/>
        <v>#VALUE!</v>
      </c>
      <c r="CH432" s="18" t="s">
        <v>331</v>
      </c>
      <c r="CI432" s="18" t="s">
        <v>208</v>
      </c>
      <c r="CJ432" s="18" t="s">
        <v>209</v>
      </c>
      <c r="CK432" s="18" t="str">
        <f t="shared" si="54"/>
        <v>C,XそのSx</v>
      </c>
      <c r="CL432" s="18">
        <v>19</v>
      </c>
      <c r="CM432" s="18" t="e">
        <f>IF(COUNTIFS([2]その１２!$CU$10:CU5583,リスト!CK432),"該当","")</f>
        <v>#VALUE!</v>
      </c>
      <c r="CN432" s="18" t="e">
        <f>IF($CM432="","",COUNTIF($CK$5:CK432,CK432))</f>
        <v>#VALUE!</v>
      </c>
      <c r="CO432" s="18" t="e">
        <f t="shared" si="55"/>
        <v>#VALUE!</v>
      </c>
      <c r="DC432" s="21" t="e">
        <f t="shared" si="56"/>
        <v>#VALUE!</v>
      </c>
      <c r="DD432" s="21" t="e">
        <f t="shared" si="57"/>
        <v>#VALUE!</v>
      </c>
    </row>
    <row r="433" spans="66:108">
      <c r="BN433" s="18" t="s">
        <v>562</v>
      </c>
      <c r="BO433" s="26" t="s">
        <v>1330</v>
      </c>
      <c r="BP433" s="17" t="str">
        <f t="shared" si="51"/>
        <v>茂原市293</v>
      </c>
      <c r="BQ433" s="18" t="s">
        <v>1331</v>
      </c>
      <c r="BZ433" s="18" t="s">
        <v>279</v>
      </c>
      <c r="CA433" s="18" t="s">
        <v>216</v>
      </c>
      <c r="CB433" s="18" t="s">
        <v>376</v>
      </c>
      <c r="CC433" s="18" t="str">
        <f t="shared" si="52"/>
        <v>S,X斜材Dt</v>
      </c>
      <c r="CD433" s="18">
        <v>10</v>
      </c>
      <c r="CE433" s="18" t="e">
        <f>IF(COUNTIFS([2]その１１!$CV$10:CV5428,リスト!CC433),"該当","")</f>
        <v>#VALUE!</v>
      </c>
      <c r="CF433" s="18" t="e">
        <f>IF($CE433="","",COUNTIF($CC$5:CC433,CC433))</f>
        <v>#VALUE!</v>
      </c>
      <c r="CG433" s="18" t="e">
        <f t="shared" si="53"/>
        <v>#VALUE!</v>
      </c>
      <c r="CH433" s="18" t="s">
        <v>331</v>
      </c>
      <c r="CI433" s="18" t="s">
        <v>208</v>
      </c>
      <c r="CJ433" s="18" t="s">
        <v>209</v>
      </c>
      <c r="CK433" s="18" t="str">
        <f t="shared" si="54"/>
        <v>C,XそのSx</v>
      </c>
      <c r="CL433" s="18">
        <v>20</v>
      </c>
      <c r="CM433" s="18" t="e">
        <f>IF(COUNTIFS([2]その１２!$CU$10:CU5584,リスト!CK433),"該当","")</f>
        <v>#VALUE!</v>
      </c>
      <c r="CN433" s="18" t="e">
        <f>IF($CM433="","",COUNTIF($CK$5:CK433,CK433))</f>
        <v>#VALUE!</v>
      </c>
      <c r="CO433" s="18" t="e">
        <f t="shared" si="55"/>
        <v>#VALUE!</v>
      </c>
      <c r="DC433" s="21" t="e">
        <f t="shared" si="56"/>
        <v>#VALUE!</v>
      </c>
      <c r="DD433" s="21" t="e">
        <f t="shared" si="57"/>
        <v>#VALUE!</v>
      </c>
    </row>
    <row r="434" spans="66:108">
      <c r="BN434" s="18" t="s">
        <v>562</v>
      </c>
      <c r="BO434" s="26" t="s">
        <v>1342</v>
      </c>
      <c r="BP434" s="17" t="str">
        <f t="shared" si="51"/>
        <v>茂原市402</v>
      </c>
      <c r="BQ434" s="18" t="s">
        <v>1343</v>
      </c>
      <c r="BZ434" s="18" t="s">
        <v>279</v>
      </c>
      <c r="CA434" s="18" t="s">
        <v>216</v>
      </c>
      <c r="CB434" s="18" t="s">
        <v>376</v>
      </c>
      <c r="CC434" s="18" t="str">
        <f t="shared" si="52"/>
        <v>S,X斜材Dt</v>
      </c>
      <c r="CD434" s="18">
        <v>13</v>
      </c>
      <c r="CE434" s="18" t="e">
        <f>IF(COUNTIFS([2]その１１!$CV$10:CV5429,リスト!CC434),"該当","")</f>
        <v>#VALUE!</v>
      </c>
      <c r="CF434" s="18" t="e">
        <f>IF($CE434="","",COUNTIF($CC$5:CC434,CC434))</f>
        <v>#VALUE!</v>
      </c>
      <c r="CG434" s="18" t="e">
        <f t="shared" si="53"/>
        <v>#VALUE!</v>
      </c>
      <c r="CH434" s="18" t="s">
        <v>331</v>
      </c>
      <c r="CI434" s="18" t="s">
        <v>208</v>
      </c>
      <c r="CJ434" s="18" t="s">
        <v>209</v>
      </c>
      <c r="CK434" s="18" t="str">
        <f t="shared" si="54"/>
        <v>C,XそのSx</v>
      </c>
      <c r="CL434" s="18">
        <v>21</v>
      </c>
      <c r="CM434" s="18" t="e">
        <f>IF(COUNTIFS([2]その１２!$CU$10:CU5585,リスト!CK434),"該当","")</f>
        <v>#VALUE!</v>
      </c>
      <c r="CN434" s="18" t="e">
        <f>IF($CM434="","",COUNTIF($CK$5:CK434,CK434))</f>
        <v>#VALUE!</v>
      </c>
      <c r="CO434" s="18" t="e">
        <f t="shared" si="55"/>
        <v>#VALUE!</v>
      </c>
      <c r="DC434" s="21" t="e">
        <f t="shared" si="56"/>
        <v>#VALUE!</v>
      </c>
      <c r="DD434" s="21" t="e">
        <f t="shared" si="57"/>
        <v>#VALUE!</v>
      </c>
    </row>
    <row r="435" spans="66:108">
      <c r="BN435" s="18" t="s">
        <v>572</v>
      </c>
      <c r="BO435" s="26" t="s">
        <v>322</v>
      </c>
      <c r="BP435" s="17" t="str">
        <f t="shared" si="51"/>
        <v>長柄町13</v>
      </c>
      <c r="BQ435" s="18" t="s">
        <v>323</v>
      </c>
      <c r="BZ435" s="18" t="s">
        <v>279</v>
      </c>
      <c r="CA435" s="18" t="s">
        <v>216</v>
      </c>
      <c r="CB435" s="18" t="s">
        <v>376</v>
      </c>
      <c r="CC435" s="18" t="str">
        <f t="shared" si="52"/>
        <v>S,X斜材Dt</v>
      </c>
      <c r="CD435" s="18">
        <v>17</v>
      </c>
      <c r="CE435" s="18" t="e">
        <f>IF(COUNTIFS([2]その１１!$CV$10:CV5430,リスト!CC435),"該当","")</f>
        <v>#VALUE!</v>
      </c>
      <c r="CF435" s="18" t="e">
        <f>IF($CE435="","",COUNTIF($CC$5:CC435,CC435))</f>
        <v>#VALUE!</v>
      </c>
      <c r="CG435" s="18" t="e">
        <f t="shared" si="53"/>
        <v>#VALUE!</v>
      </c>
      <c r="CH435" s="18" t="s">
        <v>331</v>
      </c>
      <c r="CI435" s="18" t="s">
        <v>208</v>
      </c>
      <c r="CJ435" s="18" t="s">
        <v>209</v>
      </c>
      <c r="CK435" s="18" t="str">
        <f t="shared" si="54"/>
        <v>C,XそのSx</v>
      </c>
      <c r="CL435" s="18">
        <v>22</v>
      </c>
      <c r="CM435" s="18" t="e">
        <f>IF(COUNTIFS([2]その１２!$CU$10:CU5586,リスト!CK435),"該当","")</f>
        <v>#VALUE!</v>
      </c>
      <c r="CN435" s="18" t="e">
        <f>IF($CM435="","",COUNTIF($CK$5:CK435,CK435))</f>
        <v>#VALUE!</v>
      </c>
      <c r="CO435" s="18" t="e">
        <f t="shared" si="55"/>
        <v>#VALUE!</v>
      </c>
      <c r="DC435" s="21" t="e">
        <f t="shared" si="56"/>
        <v>#VALUE!</v>
      </c>
      <c r="DD435" s="21" t="e">
        <f t="shared" si="57"/>
        <v>#VALUE!</v>
      </c>
    </row>
    <row r="436" spans="66:108">
      <c r="BN436" s="18" t="s">
        <v>572</v>
      </c>
      <c r="BO436" s="26" t="s">
        <v>336</v>
      </c>
      <c r="BP436" s="17" t="str">
        <f t="shared" si="51"/>
        <v>長柄町14</v>
      </c>
      <c r="BQ436" s="18" t="s">
        <v>337</v>
      </c>
      <c r="BZ436" s="18" t="s">
        <v>279</v>
      </c>
      <c r="CA436" s="18" t="s">
        <v>216</v>
      </c>
      <c r="CB436" s="18" t="s">
        <v>376</v>
      </c>
      <c r="CC436" s="18" t="str">
        <f t="shared" si="52"/>
        <v>S,X斜材Dt</v>
      </c>
      <c r="CD436" s="18">
        <v>18</v>
      </c>
      <c r="CE436" s="18" t="e">
        <f>IF(COUNTIFS([2]その１１!$CV$10:CV5431,リスト!CC436),"該当","")</f>
        <v>#VALUE!</v>
      </c>
      <c r="CF436" s="18" t="e">
        <f>IF($CE436="","",COUNTIF($CC$5:CC436,CC436))</f>
        <v>#VALUE!</v>
      </c>
      <c r="CG436" s="18" t="e">
        <f t="shared" si="53"/>
        <v>#VALUE!</v>
      </c>
      <c r="CH436" s="18" t="s">
        <v>331</v>
      </c>
      <c r="CI436" s="18" t="s">
        <v>208</v>
      </c>
      <c r="CJ436" s="18" t="s">
        <v>209</v>
      </c>
      <c r="CK436" s="18" t="str">
        <f t="shared" si="54"/>
        <v>C,XそのSx</v>
      </c>
      <c r="CL436" s="18">
        <v>23</v>
      </c>
      <c r="CM436" s="18" t="e">
        <f>IF(COUNTIFS([2]その１２!$CU$10:CU5587,リスト!CK436),"該当","")</f>
        <v>#VALUE!</v>
      </c>
      <c r="CN436" s="18" t="e">
        <f>IF($CM436="","",COUNTIF($CK$5:CK436,CK436))</f>
        <v>#VALUE!</v>
      </c>
      <c r="CO436" s="18" t="e">
        <f t="shared" si="55"/>
        <v>#VALUE!</v>
      </c>
      <c r="DC436" s="21" t="e">
        <f t="shared" si="56"/>
        <v>#VALUE!</v>
      </c>
      <c r="DD436" s="21" t="e">
        <f t="shared" si="57"/>
        <v>#VALUE!</v>
      </c>
    </row>
    <row r="437" spans="66:108">
      <c r="BN437" s="18" t="s">
        <v>580</v>
      </c>
      <c r="BO437" s="26" t="s">
        <v>1096</v>
      </c>
      <c r="BP437" s="17" t="str">
        <f t="shared" si="51"/>
        <v>長南町409</v>
      </c>
      <c r="BQ437" s="18" t="s">
        <v>1174</v>
      </c>
      <c r="BZ437" s="18" t="s">
        <v>279</v>
      </c>
      <c r="CA437" s="18" t="s">
        <v>216</v>
      </c>
      <c r="CB437" s="18" t="s">
        <v>376</v>
      </c>
      <c r="CC437" s="18" t="str">
        <f t="shared" si="52"/>
        <v>S,X斜材Dt</v>
      </c>
      <c r="CD437" s="18">
        <v>20</v>
      </c>
      <c r="CE437" s="18" t="e">
        <f>IF(COUNTIFS([2]その１１!$CV$10:CV5432,リスト!CC437),"該当","")</f>
        <v>#VALUE!</v>
      </c>
      <c r="CF437" s="18" t="e">
        <f>IF($CE437="","",COUNTIF($CC$5:CC437,CC437))</f>
        <v>#VALUE!</v>
      </c>
      <c r="CG437" s="18" t="e">
        <f t="shared" si="53"/>
        <v>#VALUE!</v>
      </c>
      <c r="CH437" s="18" t="s">
        <v>781</v>
      </c>
      <c r="CI437" s="18" t="s">
        <v>208</v>
      </c>
      <c r="CJ437" s="18" t="s">
        <v>209</v>
      </c>
      <c r="CK437" s="18" t="str">
        <f t="shared" si="54"/>
        <v>S,C,XそのSx</v>
      </c>
      <c r="CL437" s="18">
        <v>1</v>
      </c>
      <c r="CM437" s="18" t="e">
        <f>IF(COUNTIFS([2]その１２!$CU$10:CU5588,リスト!CK437),"該当","")</f>
        <v>#VALUE!</v>
      </c>
      <c r="CN437" s="18" t="e">
        <f>IF($CM437="","",COUNTIF($CK$5:CK437,CK437))</f>
        <v>#VALUE!</v>
      </c>
      <c r="CO437" s="18" t="e">
        <f t="shared" si="55"/>
        <v>#VALUE!</v>
      </c>
      <c r="DC437" s="21" t="e">
        <f t="shared" si="56"/>
        <v>#VALUE!</v>
      </c>
      <c r="DD437" s="21" t="e">
        <f t="shared" si="57"/>
        <v>#VALUE!</v>
      </c>
    </row>
    <row r="438" spans="66:108">
      <c r="BN438" s="18" t="s">
        <v>580</v>
      </c>
      <c r="BO438" s="26" t="s">
        <v>322</v>
      </c>
      <c r="BP438" s="17" t="str">
        <f t="shared" si="51"/>
        <v>長南町13</v>
      </c>
      <c r="BQ438" s="18" t="s">
        <v>323</v>
      </c>
      <c r="BZ438" s="18" t="s">
        <v>279</v>
      </c>
      <c r="CA438" s="18" t="s">
        <v>216</v>
      </c>
      <c r="CB438" s="18" t="s">
        <v>376</v>
      </c>
      <c r="CC438" s="18" t="str">
        <f t="shared" si="52"/>
        <v>S,X斜材Dt</v>
      </c>
      <c r="CD438" s="18">
        <v>21</v>
      </c>
      <c r="CE438" s="18" t="e">
        <f>IF(COUNTIFS([2]その１１!$CV$10:CV5433,リスト!CC438),"該当","")</f>
        <v>#VALUE!</v>
      </c>
      <c r="CF438" s="18" t="e">
        <f>IF($CE438="","",COUNTIF($CC$5:CC438,CC438))</f>
        <v>#VALUE!</v>
      </c>
      <c r="CG438" s="18" t="e">
        <f t="shared" si="53"/>
        <v>#VALUE!</v>
      </c>
      <c r="CH438" s="18" t="s">
        <v>781</v>
      </c>
      <c r="CI438" s="18" t="s">
        <v>208</v>
      </c>
      <c r="CJ438" s="18" t="s">
        <v>209</v>
      </c>
      <c r="CK438" s="18" t="str">
        <f t="shared" si="54"/>
        <v>S,C,XそのSx</v>
      </c>
      <c r="CL438" s="18">
        <v>2</v>
      </c>
      <c r="CM438" s="18" t="e">
        <f>IF(COUNTIFS([2]その１２!$CU$10:CU5589,リスト!CK438),"該当","")</f>
        <v>#VALUE!</v>
      </c>
      <c r="CN438" s="18" t="e">
        <f>IF($CM438="","",COUNTIF($CK$5:CK438,CK438))</f>
        <v>#VALUE!</v>
      </c>
      <c r="CO438" s="18" t="e">
        <f t="shared" si="55"/>
        <v>#VALUE!</v>
      </c>
      <c r="DC438" s="21" t="e">
        <f t="shared" si="56"/>
        <v>#VALUE!</v>
      </c>
      <c r="DD438" s="21" t="e">
        <f t="shared" si="57"/>
        <v>#VALUE!</v>
      </c>
    </row>
    <row r="439" spans="66:108">
      <c r="BN439" s="18" t="s">
        <v>580</v>
      </c>
      <c r="BO439" s="26" t="s">
        <v>478</v>
      </c>
      <c r="BP439" s="17" t="str">
        <f t="shared" si="51"/>
        <v>長南町27</v>
      </c>
      <c r="BQ439" s="18" t="s">
        <v>479</v>
      </c>
      <c r="BZ439" s="18" t="s">
        <v>279</v>
      </c>
      <c r="CA439" s="18" t="s">
        <v>216</v>
      </c>
      <c r="CB439" s="18" t="s">
        <v>376</v>
      </c>
      <c r="CC439" s="18" t="str">
        <f t="shared" si="52"/>
        <v>S,X斜材Dt</v>
      </c>
      <c r="CD439" s="18">
        <v>22</v>
      </c>
      <c r="CE439" s="18" t="e">
        <f>IF(COUNTIFS([2]その１１!$CV$10:CV5434,リスト!CC439),"該当","")</f>
        <v>#VALUE!</v>
      </c>
      <c r="CF439" s="18" t="e">
        <f>IF($CE439="","",COUNTIF($CC$5:CC439,CC439))</f>
        <v>#VALUE!</v>
      </c>
      <c r="CG439" s="18" t="e">
        <f t="shared" si="53"/>
        <v>#VALUE!</v>
      </c>
      <c r="CH439" s="18" t="s">
        <v>781</v>
      </c>
      <c r="CI439" s="18" t="s">
        <v>208</v>
      </c>
      <c r="CJ439" s="18" t="s">
        <v>209</v>
      </c>
      <c r="CK439" s="18" t="str">
        <f t="shared" si="54"/>
        <v>S,C,XそのSx</v>
      </c>
      <c r="CL439" s="18">
        <v>3</v>
      </c>
      <c r="CM439" s="18" t="e">
        <f>IF(COUNTIFS([2]その１２!$CU$10:CU5590,リスト!CK439),"該当","")</f>
        <v>#VALUE!</v>
      </c>
      <c r="CN439" s="18" t="e">
        <f>IF($CM439="","",COUNTIF($CK$5:CK439,CK439))</f>
        <v>#VALUE!</v>
      </c>
      <c r="CO439" s="18" t="e">
        <f t="shared" si="55"/>
        <v>#VALUE!</v>
      </c>
      <c r="DC439" s="21" t="e">
        <f t="shared" si="56"/>
        <v>#VALUE!</v>
      </c>
      <c r="DD439" s="21" t="e">
        <f t="shared" si="57"/>
        <v>#VALUE!</v>
      </c>
    </row>
    <row r="440" spans="66:108">
      <c r="BN440" s="18" t="s">
        <v>580</v>
      </c>
      <c r="BO440" s="26" t="s">
        <v>987</v>
      </c>
      <c r="BP440" s="17" t="str">
        <f t="shared" si="51"/>
        <v>長南町147</v>
      </c>
      <c r="BQ440" s="18" t="s">
        <v>988</v>
      </c>
      <c r="BZ440" s="18" t="s">
        <v>279</v>
      </c>
      <c r="CA440" s="18" t="s">
        <v>216</v>
      </c>
      <c r="CB440" s="18" t="s">
        <v>376</v>
      </c>
      <c r="CC440" s="18" t="str">
        <f t="shared" si="52"/>
        <v>S,X斜材Dt</v>
      </c>
      <c r="CD440" s="18">
        <v>23</v>
      </c>
      <c r="CE440" s="18" t="e">
        <f>IF(COUNTIFS([2]その１１!$CV$10:CV5435,リスト!CC440),"該当","")</f>
        <v>#VALUE!</v>
      </c>
      <c r="CF440" s="18" t="e">
        <f>IF($CE440="","",COUNTIF($CC$5:CC440,CC440))</f>
        <v>#VALUE!</v>
      </c>
      <c r="CG440" s="18" t="e">
        <f t="shared" si="53"/>
        <v>#VALUE!</v>
      </c>
      <c r="CH440" s="18" t="s">
        <v>781</v>
      </c>
      <c r="CI440" s="18" t="s">
        <v>208</v>
      </c>
      <c r="CJ440" s="18" t="s">
        <v>209</v>
      </c>
      <c r="CK440" s="18" t="str">
        <f t="shared" si="54"/>
        <v>S,C,XそのSx</v>
      </c>
      <c r="CL440" s="18">
        <v>4</v>
      </c>
      <c r="CM440" s="18" t="e">
        <f>IF(COUNTIFS([2]その１２!$CU$10:CU5591,リスト!CK440),"該当","")</f>
        <v>#VALUE!</v>
      </c>
      <c r="CN440" s="18" t="e">
        <f>IF($CM440="","",COUNTIF($CK$5:CK440,CK440))</f>
        <v>#VALUE!</v>
      </c>
      <c r="CO440" s="18" t="e">
        <f t="shared" si="55"/>
        <v>#VALUE!</v>
      </c>
      <c r="DC440" s="21" t="e">
        <f t="shared" si="56"/>
        <v>#VALUE!</v>
      </c>
      <c r="DD440" s="21" t="e">
        <f t="shared" si="57"/>
        <v>#VALUE!</v>
      </c>
    </row>
    <row r="441" spans="66:108">
      <c r="BN441" s="18" t="s">
        <v>580</v>
      </c>
      <c r="BO441" s="26" t="s">
        <v>990</v>
      </c>
      <c r="BP441" s="17" t="str">
        <f t="shared" si="51"/>
        <v>長南町148</v>
      </c>
      <c r="BQ441" s="18" t="s">
        <v>991</v>
      </c>
      <c r="BZ441" s="18" t="s">
        <v>76</v>
      </c>
      <c r="CA441" s="18" t="s">
        <v>1360</v>
      </c>
      <c r="CB441" s="18" t="s">
        <v>386</v>
      </c>
      <c r="CC441" s="18" t="str">
        <f t="shared" si="52"/>
        <v>S橋門Pt</v>
      </c>
      <c r="CD441" s="18">
        <v>1</v>
      </c>
      <c r="CE441" s="18" t="e">
        <f>IF(COUNTIFS([2]その１１!$CV$10:CV5436,リスト!CC441),"該当","")</f>
        <v>#VALUE!</v>
      </c>
      <c r="CF441" s="18" t="e">
        <f>IF($CE441="","",COUNTIF($CC$5:CC441,CC441))</f>
        <v>#VALUE!</v>
      </c>
      <c r="CG441" s="18" t="e">
        <f t="shared" si="53"/>
        <v>#VALUE!</v>
      </c>
      <c r="CH441" s="18" t="s">
        <v>781</v>
      </c>
      <c r="CI441" s="18" t="s">
        <v>208</v>
      </c>
      <c r="CJ441" s="18" t="s">
        <v>209</v>
      </c>
      <c r="CK441" s="18" t="str">
        <f t="shared" si="54"/>
        <v>S,C,XそのSx</v>
      </c>
      <c r="CL441" s="18">
        <v>5</v>
      </c>
      <c r="CM441" s="18" t="e">
        <f>IF(COUNTIFS([2]その１２!$CU$10:CU5592,リスト!CK441),"該当","")</f>
        <v>#VALUE!</v>
      </c>
      <c r="CN441" s="18" t="e">
        <f>IF($CM441="","",COUNTIF($CK$5:CK441,CK441))</f>
        <v>#VALUE!</v>
      </c>
      <c r="CO441" s="18" t="e">
        <f t="shared" si="55"/>
        <v>#VALUE!</v>
      </c>
      <c r="DC441" s="21" t="e">
        <f t="shared" si="56"/>
        <v>#VALUE!</v>
      </c>
      <c r="DD441" s="21" t="e">
        <f t="shared" si="57"/>
        <v>#VALUE!</v>
      </c>
    </row>
    <row r="442" spans="66:108">
      <c r="BN442" s="18" t="s">
        <v>580</v>
      </c>
      <c r="BO442" s="26" t="s">
        <v>1052</v>
      </c>
      <c r="BP442" s="17" t="str">
        <f t="shared" si="51"/>
        <v>長南町171</v>
      </c>
      <c r="BQ442" s="18" t="s">
        <v>1053</v>
      </c>
      <c r="BZ442" s="18" t="s">
        <v>76</v>
      </c>
      <c r="CA442" s="18" t="s">
        <v>1360</v>
      </c>
      <c r="CB442" s="18" t="s">
        <v>386</v>
      </c>
      <c r="CC442" s="18" t="str">
        <f t="shared" si="52"/>
        <v>S橋門Pt</v>
      </c>
      <c r="CD442" s="18">
        <v>2</v>
      </c>
      <c r="CE442" s="18" t="e">
        <f>IF(COUNTIFS([2]その１１!$CV$10:CV5437,リスト!CC442),"該当","")</f>
        <v>#VALUE!</v>
      </c>
      <c r="CF442" s="18" t="e">
        <f>IF($CE442="","",COUNTIF($CC$5:CC442,CC442))</f>
        <v>#VALUE!</v>
      </c>
      <c r="CG442" s="18" t="e">
        <f t="shared" si="53"/>
        <v>#VALUE!</v>
      </c>
      <c r="CH442" s="18" t="s">
        <v>781</v>
      </c>
      <c r="CI442" s="18" t="s">
        <v>208</v>
      </c>
      <c r="CJ442" s="18" t="s">
        <v>209</v>
      </c>
      <c r="CK442" s="18" t="str">
        <f t="shared" si="54"/>
        <v>S,C,XそのSx</v>
      </c>
      <c r="CL442" s="18">
        <v>6</v>
      </c>
      <c r="CM442" s="18" t="e">
        <f>IF(COUNTIFS([2]その１２!$CU$10:CU5593,リスト!CK442),"該当","")</f>
        <v>#VALUE!</v>
      </c>
      <c r="CN442" s="18" t="e">
        <f>IF($CM442="","",COUNTIF($CK$5:CK442,CK442))</f>
        <v>#VALUE!</v>
      </c>
      <c r="CO442" s="18" t="e">
        <f t="shared" si="55"/>
        <v>#VALUE!</v>
      </c>
      <c r="DC442" s="21" t="e">
        <f t="shared" si="56"/>
        <v>#VALUE!</v>
      </c>
      <c r="DD442" s="21" t="e">
        <f t="shared" si="57"/>
        <v>#VALUE!</v>
      </c>
    </row>
    <row r="443" spans="66:108">
      <c r="BN443" s="18" t="s">
        <v>580</v>
      </c>
      <c r="BO443" s="26" t="s">
        <v>1330</v>
      </c>
      <c r="BP443" s="17" t="str">
        <f t="shared" si="51"/>
        <v>長南町293</v>
      </c>
      <c r="BQ443" s="18" t="s">
        <v>1331</v>
      </c>
      <c r="BZ443" s="18" t="s">
        <v>76</v>
      </c>
      <c r="CA443" s="18" t="s">
        <v>1360</v>
      </c>
      <c r="CB443" s="18" t="s">
        <v>386</v>
      </c>
      <c r="CC443" s="18" t="str">
        <f t="shared" si="52"/>
        <v>S橋門Pt</v>
      </c>
      <c r="CD443" s="18">
        <v>3</v>
      </c>
      <c r="CE443" s="18" t="e">
        <f>IF(COUNTIFS([2]その１１!$CV$10:CV5438,リスト!CC443),"該当","")</f>
        <v>#VALUE!</v>
      </c>
      <c r="CF443" s="18" t="e">
        <f>IF($CE443="","",COUNTIF($CC$5:CC443,CC443))</f>
        <v>#VALUE!</v>
      </c>
      <c r="CG443" s="18" t="e">
        <f t="shared" si="53"/>
        <v>#VALUE!</v>
      </c>
      <c r="CH443" s="18" t="s">
        <v>781</v>
      </c>
      <c r="CI443" s="18" t="s">
        <v>208</v>
      </c>
      <c r="CJ443" s="18" t="s">
        <v>209</v>
      </c>
      <c r="CK443" s="18" t="str">
        <f t="shared" si="54"/>
        <v>S,C,XそのSx</v>
      </c>
      <c r="CL443" s="18">
        <v>7</v>
      </c>
      <c r="CM443" s="18" t="e">
        <f>IF(COUNTIFS([2]その１２!$CU$10:CU5594,リスト!CK443),"該当","")</f>
        <v>#VALUE!</v>
      </c>
      <c r="CN443" s="18" t="e">
        <f>IF($CM443="","",COUNTIF($CK$5:CK443,CK443))</f>
        <v>#VALUE!</v>
      </c>
      <c r="CO443" s="18" t="e">
        <f t="shared" si="55"/>
        <v>#VALUE!</v>
      </c>
      <c r="DC443" s="21" t="e">
        <f t="shared" si="56"/>
        <v>#VALUE!</v>
      </c>
      <c r="DD443" s="21" t="e">
        <f t="shared" si="57"/>
        <v>#VALUE!</v>
      </c>
    </row>
    <row r="444" spans="66:108">
      <c r="BN444" s="18" t="s">
        <v>587</v>
      </c>
      <c r="BO444" s="26" t="s">
        <v>803</v>
      </c>
      <c r="BP444" s="17" t="str">
        <f t="shared" si="51"/>
        <v>睦沢町85</v>
      </c>
      <c r="BQ444" s="18" t="s">
        <v>804</v>
      </c>
      <c r="BZ444" s="18" t="s">
        <v>76</v>
      </c>
      <c r="CA444" s="18" t="s">
        <v>1360</v>
      </c>
      <c r="CB444" s="18" t="s">
        <v>386</v>
      </c>
      <c r="CC444" s="18" t="str">
        <f t="shared" si="52"/>
        <v>S橋門Pt</v>
      </c>
      <c r="CD444" s="18">
        <v>4</v>
      </c>
      <c r="CE444" s="18" t="e">
        <f>IF(COUNTIFS([2]その１１!$CV$10:CV5439,リスト!CC444),"該当","")</f>
        <v>#VALUE!</v>
      </c>
      <c r="CF444" s="18" t="e">
        <f>IF($CE444="","",COUNTIF($CC$5:CC444,CC444))</f>
        <v>#VALUE!</v>
      </c>
      <c r="CG444" s="18" t="e">
        <f t="shared" si="53"/>
        <v>#VALUE!</v>
      </c>
      <c r="CH444" s="18" t="s">
        <v>781</v>
      </c>
      <c r="CI444" s="18" t="s">
        <v>208</v>
      </c>
      <c r="CJ444" s="18" t="s">
        <v>209</v>
      </c>
      <c r="CK444" s="18" t="str">
        <f t="shared" si="54"/>
        <v>S,C,XそのSx</v>
      </c>
      <c r="CL444" s="18">
        <v>8</v>
      </c>
      <c r="CM444" s="18" t="e">
        <f>IF(COUNTIFS([2]その１２!$CU$10:CU5595,リスト!CK444),"該当","")</f>
        <v>#VALUE!</v>
      </c>
      <c r="CN444" s="18" t="e">
        <f>IF($CM444="","",COUNTIF($CK$5:CK444,CK444))</f>
        <v>#VALUE!</v>
      </c>
      <c r="CO444" s="18" t="e">
        <f t="shared" si="55"/>
        <v>#VALUE!</v>
      </c>
      <c r="DC444" s="21" t="e">
        <f t="shared" si="56"/>
        <v>#VALUE!</v>
      </c>
      <c r="DD444" s="21" t="e">
        <f t="shared" si="57"/>
        <v>#VALUE!</v>
      </c>
    </row>
    <row r="445" spans="66:108">
      <c r="BN445" s="18" t="s">
        <v>587</v>
      </c>
      <c r="BO445" s="26" t="s">
        <v>990</v>
      </c>
      <c r="BP445" s="17" t="str">
        <f t="shared" si="51"/>
        <v>睦沢町148</v>
      </c>
      <c r="BQ445" s="18" t="s">
        <v>991</v>
      </c>
      <c r="BZ445" s="18" t="s">
        <v>76</v>
      </c>
      <c r="CA445" s="18" t="s">
        <v>1360</v>
      </c>
      <c r="CB445" s="18" t="s">
        <v>386</v>
      </c>
      <c r="CC445" s="18" t="str">
        <f t="shared" si="52"/>
        <v>S橋門Pt</v>
      </c>
      <c r="CD445" s="18">
        <v>5</v>
      </c>
      <c r="CE445" s="18" t="e">
        <f>IF(COUNTIFS([2]その１１!$CV$10:CV5440,リスト!CC445),"該当","")</f>
        <v>#VALUE!</v>
      </c>
      <c r="CF445" s="18" t="e">
        <f>IF($CE445="","",COUNTIF($CC$5:CC445,CC445))</f>
        <v>#VALUE!</v>
      </c>
      <c r="CG445" s="18" t="e">
        <f t="shared" si="53"/>
        <v>#VALUE!</v>
      </c>
      <c r="CH445" s="18" t="s">
        <v>781</v>
      </c>
      <c r="CI445" s="18" t="s">
        <v>208</v>
      </c>
      <c r="CJ445" s="18" t="s">
        <v>209</v>
      </c>
      <c r="CK445" s="18" t="str">
        <f t="shared" si="54"/>
        <v>S,C,XそのSx</v>
      </c>
      <c r="CL445" s="18">
        <v>9</v>
      </c>
      <c r="CM445" s="18" t="e">
        <f>IF(COUNTIFS([2]その１２!$CU$10:CU5596,リスト!CK445),"該当","")</f>
        <v>#VALUE!</v>
      </c>
      <c r="CN445" s="18" t="e">
        <f>IF($CM445="","",COUNTIF($CK$5:CK445,CK445))</f>
        <v>#VALUE!</v>
      </c>
      <c r="CO445" s="18" t="e">
        <f t="shared" si="55"/>
        <v>#VALUE!</v>
      </c>
      <c r="DC445" s="21" t="e">
        <f t="shared" si="56"/>
        <v>#VALUE!</v>
      </c>
      <c r="DD445" s="21" t="e">
        <f t="shared" si="57"/>
        <v>#VALUE!</v>
      </c>
    </row>
    <row r="446" spans="66:108">
      <c r="BN446" s="18" t="s">
        <v>587</v>
      </c>
      <c r="BO446" s="26" t="s">
        <v>996</v>
      </c>
      <c r="BP446" s="17" t="str">
        <f t="shared" si="51"/>
        <v>睦沢町150</v>
      </c>
      <c r="BQ446" s="18" t="s">
        <v>997</v>
      </c>
      <c r="BZ446" s="18" t="s">
        <v>76</v>
      </c>
      <c r="CA446" s="18" t="s">
        <v>1360</v>
      </c>
      <c r="CB446" s="18" t="s">
        <v>386</v>
      </c>
      <c r="CC446" s="18" t="str">
        <f t="shared" si="52"/>
        <v>S橋門Pt</v>
      </c>
      <c r="CD446" s="18">
        <v>10</v>
      </c>
      <c r="CE446" s="18" t="e">
        <f>IF(COUNTIFS([2]その１１!$CV$10:CV5441,リスト!CC446),"該当","")</f>
        <v>#VALUE!</v>
      </c>
      <c r="CF446" s="18" t="e">
        <f>IF($CE446="","",COUNTIF($CC$5:CC446,CC446))</f>
        <v>#VALUE!</v>
      </c>
      <c r="CG446" s="18" t="e">
        <f t="shared" si="53"/>
        <v>#VALUE!</v>
      </c>
      <c r="CH446" s="18" t="s">
        <v>781</v>
      </c>
      <c r="CI446" s="18" t="s">
        <v>208</v>
      </c>
      <c r="CJ446" s="18" t="s">
        <v>209</v>
      </c>
      <c r="CK446" s="18" t="str">
        <f t="shared" si="54"/>
        <v>S,C,XそのSx</v>
      </c>
      <c r="CL446" s="18">
        <v>10</v>
      </c>
      <c r="CM446" s="18" t="e">
        <f>IF(COUNTIFS([2]その１２!$CU$10:CU5597,リスト!CK446),"該当","")</f>
        <v>#VALUE!</v>
      </c>
      <c r="CN446" s="18" t="e">
        <f>IF($CM446="","",COUNTIF($CK$5:CK446,CK446))</f>
        <v>#VALUE!</v>
      </c>
      <c r="CO446" s="18" t="e">
        <f t="shared" si="55"/>
        <v>#VALUE!</v>
      </c>
      <c r="DC446" s="21" t="e">
        <f t="shared" si="56"/>
        <v>#VALUE!</v>
      </c>
      <c r="DD446" s="21" t="e">
        <f t="shared" si="57"/>
        <v>#VALUE!</v>
      </c>
    </row>
    <row r="447" spans="66:108">
      <c r="BN447" s="18" t="s">
        <v>587</v>
      </c>
      <c r="BO447" s="26" t="s">
        <v>999</v>
      </c>
      <c r="BP447" s="17" t="str">
        <f t="shared" si="51"/>
        <v>睦沢町151</v>
      </c>
      <c r="BQ447" s="18" t="s">
        <v>1000</v>
      </c>
      <c r="BZ447" s="18" t="s">
        <v>76</v>
      </c>
      <c r="CA447" s="18" t="s">
        <v>1360</v>
      </c>
      <c r="CB447" s="18" t="s">
        <v>386</v>
      </c>
      <c r="CC447" s="18" t="str">
        <f t="shared" si="52"/>
        <v>S橋門Pt</v>
      </c>
      <c r="CD447" s="18">
        <v>13</v>
      </c>
      <c r="CE447" s="18" t="e">
        <f>IF(COUNTIFS([2]その１１!$CV$10:CV5442,リスト!CC447),"該当","")</f>
        <v>#VALUE!</v>
      </c>
      <c r="CF447" s="18" t="e">
        <f>IF($CE447="","",COUNTIF($CC$5:CC447,CC447))</f>
        <v>#VALUE!</v>
      </c>
      <c r="CG447" s="18" t="e">
        <f t="shared" si="53"/>
        <v>#VALUE!</v>
      </c>
      <c r="CH447" s="18" t="s">
        <v>781</v>
      </c>
      <c r="CI447" s="18" t="s">
        <v>208</v>
      </c>
      <c r="CJ447" s="18" t="s">
        <v>209</v>
      </c>
      <c r="CK447" s="18" t="str">
        <f t="shared" si="54"/>
        <v>S,C,XそのSx</v>
      </c>
      <c r="CL447" s="18">
        <v>11</v>
      </c>
      <c r="CM447" s="18" t="e">
        <f>IF(COUNTIFS([2]その１２!$CU$10:CU5598,リスト!CK447),"該当","")</f>
        <v>#VALUE!</v>
      </c>
      <c r="CN447" s="18" t="e">
        <f>IF($CM447="","",COUNTIF($CK$5:CK447,CK447))</f>
        <v>#VALUE!</v>
      </c>
      <c r="CO447" s="18" t="e">
        <f t="shared" si="55"/>
        <v>#VALUE!</v>
      </c>
      <c r="DC447" s="21" t="e">
        <f t="shared" si="56"/>
        <v>#VALUE!</v>
      </c>
      <c r="DD447" s="21" t="e">
        <f t="shared" si="57"/>
        <v>#VALUE!</v>
      </c>
    </row>
    <row r="448" spans="66:108">
      <c r="BN448" s="18" t="s">
        <v>593</v>
      </c>
      <c r="BO448" s="26" t="s">
        <v>921</v>
      </c>
      <c r="BP448" s="17" t="str">
        <f t="shared" si="51"/>
        <v>一宮町128</v>
      </c>
      <c r="BQ448" s="18" t="s">
        <v>985</v>
      </c>
      <c r="BZ448" s="18" t="s">
        <v>76</v>
      </c>
      <c r="CA448" s="18" t="s">
        <v>1360</v>
      </c>
      <c r="CB448" s="18" t="s">
        <v>386</v>
      </c>
      <c r="CC448" s="18" t="str">
        <f t="shared" si="52"/>
        <v>S橋門Pt</v>
      </c>
      <c r="CD448" s="18">
        <v>17</v>
      </c>
      <c r="CE448" s="18" t="e">
        <f>IF(COUNTIFS([2]その１１!$CV$10:CV5443,リスト!CC448),"該当","")</f>
        <v>#VALUE!</v>
      </c>
      <c r="CF448" s="18" t="e">
        <f>IF($CE448="","",COUNTIF($CC$5:CC448,CC448))</f>
        <v>#VALUE!</v>
      </c>
      <c r="CG448" s="18" t="e">
        <f t="shared" si="53"/>
        <v>#VALUE!</v>
      </c>
      <c r="CH448" s="18" t="s">
        <v>781</v>
      </c>
      <c r="CI448" s="18" t="s">
        <v>208</v>
      </c>
      <c r="CJ448" s="18" t="s">
        <v>209</v>
      </c>
      <c r="CK448" s="18" t="str">
        <f t="shared" si="54"/>
        <v>S,C,XそのSx</v>
      </c>
      <c r="CL448" s="18">
        <v>12</v>
      </c>
      <c r="CM448" s="18" t="e">
        <f>IF(COUNTIFS([2]その１２!$CU$10:CU5599,リスト!CK448),"該当","")</f>
        <v>#VALUE!</v>
      </c>
      <c r="CN448" s="18" t="e">
        <f>IF($CM448="","",COUNTIF($CK$5:CK448,CK448))</f>
        <v>#VALUE!</v>
      </c>
      <c r="CO448" s="18" t="e">
        <f t="shared" si="55"/>
        <v>#VALUE!</v>
      </c>
      <c r="DC448" s="21" t="e">
        <f t="shared" si="56"/>
        <v>#VALUE!</v>
      </c>
      <c r="DD448" s="21" t="e">
        <f t="shared" si="57"/>
        <v>#VALUE!</v>
      </c>
    </row>
    <row r="449" spans="66:108">
      <c r="BN449" s="18" t="s">
        <v>593</v>
      </c>
      <c r="BO449" s="26" t="s">
        <v>510</v>
      </c>
      <c r="BP449" s="17" t="str">
        <f t="shared" si="51"/>
        <v>一宮町30</v>
      </c>
      <c r="BQ449" s="18" t="s">
        <v>511</v>
      </c>
      <c r="BZ449" s="18" t="s">
        <v>76</v>
      </c>
      <c r="CA449" s="18" t="s">
        <v>1360</v>
      </c>
      <c r="CB449" s="18" t="s">
        <v>386</v>
      </c>
      <c r="CC449" s="18" t="str">
        <f t="shared" si="52"/>
        <v>S橋門Pt</v>
      </c>
      <c r="CD449" s="18">
        <v>18</v>
      </c>
      <c r="CE449" s="18" t="e">
        <f>IF(COUNTIFS([2]その１１!$CV$10:CV5444,リスト!CC449),"該当","")</f>
        <v>#VALUE!</v>
      </c>
      <c r="CF449" s="18" t="e">
        <f>IF($CE449="","",COUNTIF($CC$5:CC449,CC449))</f>
        <v>#VALUE!</v>
      </c>
      <c r="CG449" s="18" t="e">
        <f t="shared" si="53"/>
        <v>#VALUE!</v>
      </c>
      <c r="CH449" s="18" t="s">
        <v>781</v>
      </c>
      <c r="CI449" s="18" t="s">
        <v>208</v>
      </c>
      <c r="CJ449" s="18" t="s">
        <v>209</v>
      </c>
      <c r="CK449" s="18" t="str">
        <f t="shared" si="54"/>
        <v>S,C,XそのSx</v>
      </c>
      <c r="CL449" s="18">
        <v>13</v>
      </c>
      <c r="CM449" s="18" t="e">
        <f>IF(COUNTIFS([2]その１２!$CU$10:CU5600,リスト!CK449),"該当","")</f>
        <v>#VALUE!</v>
      </c>
      <c r="CN449" s="18" t="e">
        <f>IF($CM449="","",COUNTIF($CK$5:CK449,CK449))</f>
        <v>#VALUE!</v>
      </c>
      <c r="CO449" s="18" t="e">
        <f t="shared" si="55"/>
        <v>#VALUE!</v>
      </c>
      <c r="DC449" s="21" t="e">
        <f t="shared" si="56"/>
        <v>#VALUE!</v>
      </c>
      <c r="DD449" s="21" t="e">
        <f t="shared" si="57"/>
        <v>#VALUE!</v>
      </c>
    </row>
    <row r="450" spans="66:108">
      <c r="BN450" s="18" t="s">
        <v>593</v>
      </c>
      <c r="BO450" s="26" t="s">
        <v>904</v>
      </c>
      <c r="BP450" s="17" t="str">
        <f t="shared" si="51"/>
        <v>一宮町123</v>
      </c>
      <c r="BQ450" s="18" t="s">
        <v>905</v>
      </c>
      <c r="BZ450" s="18" t="s">
        <v>76</v>
      </c>
      <c r="CA450" s="18" t="s">
        <v>1360</v>
      </c>
      <c r="CB450" s="18" t="s">
        <v>386</v>
      </c>
      <c r="CC450" s="18" t="str">
        <f t="shared" si="52"/>
        <v>S橋門Pt</v>
      </c>
      <c r="CD450" s="18">
        <v>20</v>
      </c>
      <c r="CE450" s="18" t="e">
        <f>IF(COUNTIFS([2]その１１!$CV$10:CV5445,リスト!CC450),"該当","")</f>
        <v>#VALUE!</v>
      </c>
      <c r="CF450" s="18" t="e">
        <f>IF($CE450="","",COUNTIF($CC$5:CC450,CC450))</f>
        <v>#VALUE!</v>
      </c>
      <c r="CG450" s="18" t="e">
        <f t="shared" si="53"/>
        <v>#VALUE!</v>
      </c>
      <c r="CH450" s="18" t="s">
        <v>781</v>
      </c>
      <c r="CI450" s="18" t="s">
        <v>208</v>
      </c>
      <c r="CJ450" s="18" t="s">
        <v>209</v>
      </c>
      <c r="CK450" s="18" t="str">
        <f t="shared" si="54"/>
        <v>S,C,XそのSx</v>
      </c>
      <c r="CL450" s="18">
        <v>17</v>
      </c>
      <c r="CM450" s="18" t="e">
        <f>IF(COUNTIFS([2]その１２!$CU$10:CU5601,リスト!CK450),"該当","")</f>
        <v>#VALUE!</v>
      </c>
      <c r="CN450" s="18" t="e">
        <f>IF($CM450="","",COUNTIF($CK$5:CK450,CK450))</f>
        <v>#VALUE!</v>
      </c>
      <c r="CO450" s="18" t="e">
        <f t="shared" si="55"/>
        <v>#VALUE!</v>
      </c>
      <c r="DC450" s="21" t="e">
        <f t="shared" si="56"/>
        <v>#VALUE!</v>
      </c>
      <c r="DD450" s="21" t="e">
        <f t="shared" si="57"/>
        <v>#VALUE!</v>
      </c>
    </row>
    <row r="451" spans="66:108">
      <c r="BN451" s="18" t="s">
        <v>593</v>
      </c>
      <c r="BO451" s="26" t="s">
        <v>990</v>
      </c>
      <c r="BP451" s="17" t="str">
        <f t="shared" si="51"/>
        <v>一宮町148</v>
      </c>
      <c r="BQ451" s="18" t="s">
        <v>991</v>
      </c>
      <c r="BZ451" s="18" t="s">
        <v>76</v>
      </c>
      <c r="CA451" s="18" t="s">
        <v>1360</v>
      </c>
      <c r="CB451" s="18" t="s">
        <v>386</v>
      </c>
      <c r="CC451" s="18" t="str">
        <f t="shared" si="52"/>
        <v>S橋門Pt</v>
      </c>
      <c r="CD451" s="18">
        <v>21</v>
      </c>
      <c r="CE451" s="18" t="e">
        <f>IF(COUNTIFS([2]その１１!$CV$10:CV5446,リスト!CC451),"該当","")</f>
        <v>#VALUE!</v>
      </c>
      <c r="CF451" s="18" t="e">
        <f>IF($CE451="","",COUNTIF($CC$5:CC451,CC451))</f>
        <v>#VALUE!</v>
      </c>
      <c r="CG451" s="18" t="e">
        <f t="shared" si="53"/>
        <v>#VALUE!</v>
      </c>
      <c r="CH451" s="18" t="s">
        <v>781</v>
      </c>
      <c r="CI451" s="18" t="s">
        <v>208</v>
      </c>
      <c r="CJ451" s="18" t="s">
        <v>209</v>
      </c>
      <c r="CK451" s="18" t="str">
        <f t="shared" si="54"/>
        <v>S,C,XそのSx</v>
      </c>
      <c r="CL451" s="18">
        <v>18</v>
      </c>
      <c r="CM451" s="18" t="e">
        <f>IF(COUNTIFS([2]その１２!$CU$10:CU5602,リスト!CK451),"該当","")</f>
        <v>#VALUE!</v>
      </c>
      <c r="CN451" s="18" t="e">
        <f>IF($CM451="","",COUNTIF($CK$5:CK451,CK451))</f>
        <v>#VALUE!</v>
      </c>
      <c r="CO451" s="18" t="e">
        <f t="shared" si="55"/>
        <v>#VALUE!</v>
      </c>
      <c r="DC451" s="21" t="e">
        <f t="shared" si="56"/>
        <v>#VALUE!</v>
      </c>
      <c r="DD451" s="21" t="e">
        <f t="shared" si="57"/>
        <v>#VALUE!</v>
      </c>
    </row>
    <row r="452" spans="66:108">
      <c r="BN452" s="18" t="s">
        <v>593</v>
      </c>
      <c r="BO452" s="26" t="s">
        <v>1002</v>
      </c>
      <c r="BP452" s="17" t="str">
        <f t="shared" si="51"/>
        <v>一宮町152</v>
      </c>
      <c r="BQ452" s="18" t="s">
        <v>1003</v>
      </c>
      <c r="BZ452" s="18" t="s">
        <v>76</v>
      </c>
      <c r="CA452" s="18" t="s">
        <v>1360</v>
      </c>
      <c r="CB452" s="18" t="s">
        <v>386</v>
      </c>
      <c r="CC452" s="18" t="str">
        <f t="shared" si="52"/>
        <v>S橋門Pt</v>
      </c>
      <c r="CD452" s="18">
        <v>22</v>
      </c>
      <c r="CE452" s="18" t="e">
        <f>IF(COUNTIFS([2]その１１!$CV$10:CV5447,リスト!CC452),"該当","")</f>
        <v>#VALUE!</v>
      </c>
      <c r="CF452" s="18" t="e">
        <f>IF($CE452="","",COUNTIF($CC$5:CC452,CC452))</f>
        <v>#VALUE!</v>
      </c>
      <c r="CG452" s="18" t="e">
        <f t="shared" si="53"/>
        <v>#VALUE!</v>
      </c>
      <c r="CH452" s="18" t="s">
        <v>781</v>
      </c>
      <c r="CI452" s="18" t="s">
        <v>208</v>
      </c>
      <c r="CJ452" s="18" t="s">
        <v>209</v>
      </c>
      <c r="CK452" s="18" t="str">
        <f t="shared" si="54"/>
        <v>S,C,XそのSx</v>
      </c>
      <c r="CL452" s="18">
        <v>19</v>
      </c>
      <c r="CM452" s="18" t="e">
        <f>IF(COUNTIFS([2]その１２!$CU$10:CU5603,リスト!CK452),"該当","")</f>
        <v>#VALUE!</v>
      </c>
      <c r="CN452" s="18" t="e">
        <f>IF($CM452="","",COUNTIF($CK$5:CK452,CK452))</f>
        <v>#VALUE!</v>
      </c>
      <c r="CO452" s="18" t="e">
        <f t="shared" si="55"/>
        <v>#VALUE!</v>
      </c>
      <c r="DC452" s="21" t="e">
        <f t="shared" si="56"/>
        <v>#VALUE!</v>
      </c>
      <c r="DD452" s="21" t="e">
        <f t="shared" si="57"/>
        <v>#VALUE!</v>
      </c>
    </row>
    <row r="453" spans="66:108">
      <c r="BN453" s="18" t="s">
        <v>593</v>
      </c>
      <c r="BO453" s="26" t="s">
        <v>1204</v>
      </c>
      <c r="BP453" s="17" t="str">
        <f t="shared" ref="BP453:BP516" si="58">CONCATENATE(BN453,BO453)</f>
        <v>一宮町228</v>
      </c>
      <c r="BQ453" s="18" t="s">
        <v>1205</v>
      </c>
      <c r="BZ453" s="18" t="s">
        <v>76</v>
      </c>
      <c r="CA453" s="18" t="s">
        <v>1360</v>
      </c>
      <c r="CB453" s="18" t="s">
        <v>386</v>
      </c>
      <c r="CC453" s="18" t="str">
        <f t="shared" ref="CC453:CC516" si="59">IF(LEFT(CA453,2)="基礎",CONCATENATE(BZ453,LEFT(CA453,3),CB453),CONCATENATE(BZ453,LEFT(CA453,2),CB453))</f>
        <v>S橋門Pt</v>
      </c>
      <c r="CD453" s="18">
        <v>23</v>
      </c>
      <c r="CE453" s="18" t="e">
        <f>IF(COUNTIFS([2]その１１!$CV$10:CV5448,リスト!CC453),"該当","")</f>
        <v>#VALUE!</v>
      </c>
      <c r="CF453" s="18" t="e">
        <f>IF($CE453="","",COUNTIF($CC$5:CC453,CC453))</f>
        <v>#VALUE!</v>
      </c>
      <c r="CG453" s="18" t="e">
        <f t="shared" ref="CG453:CG516" si="60">IF($CE453="","",CONCATENATE(CC453,CF453))</f>
        <v>#VALUE!</v>
      </c>
      <c r="CH453" s="18" t="s">
        <v>781</v>
      </c>
      <c r="CI453" s="18" t="s">
        <v>208</v>
      </c>
      <c r="CJ453" s="18" t="s">
        <v>209</v>
      </c>
      <c r="CK453" s="18" t="str">
        <f t="shared" ref="CK453:CK516" si="61">CONCATENATE(CH453,LEFT(CI453,2),CJ453)</f>
        <v>S,C,XそのSx</v>
      </c>
      <c r="CL453" s="18">
        <v>20</v>
      </c>
      <c r="CM453" s="18" t="e">
        <f>IF(COUNTIFS([2]その１２!$CU$10:CU5604,リスト!CK453),"該当","")</f>
        <v>#VALUE!</v>
      </c>
      <c r="CN453" s="18" t="e">
        <f>IF($CM453="","",COUNTIF($CK$5:CK453,CK453))</f>
        <v>#VALUE!</v>
      </c>
      <c r="CO453" s="18" t="e">
        <f t="shared" ref="CO453:CO516" si="62">IF($CM453="","",CONCATENATE(CK453,CN453))</f>
        <v>#VALUE!</v>
      </c>
      <c r="DC453" s="21" t="e">
        <f t="shared" ref="DC453:DC516" si="63">IF(CG453="","",CONCATENATE(CC453,CD453))</f>
        <v>#VALUE!</v>
      </c>
      <c r="DD453" s="21" t="e">
        <f t="shared" ref="DD453:DD516" si="64">IF(CO453="","",CONCATENATE(CK453,CL453))</f>
        <v>#VALUE!</v>
      </c>
    </row>
    <row r="454" spans="66:108">
      <c r="BN454" s="18" t="s">
        <v>593</v>
      </c>
      <c r="BO454" s="26" t="s">
        <v>1313</v>
      </c>
      <c r="BP454" s="17" t="str">
        <f t="shared" si="58"/>
        <v>一宮町274</v>
      </c>
      <c r="BQ454" s="18" t="s">
        <v>1314</v>
      </c>
      <c r="BZ454" s="18" t="s">
        <v>279</v>
      </c>
      <c r="CA454" s="18" t="s">
        <v>1360</v>
      </c>
      <c r="CB454" s="18" t="s">
        <v>386</v>
      </c>
      <c r="CC454" s="18" t="str">
        <f t="shared" si="59"/>
        <v>S,X橋門Pt</v>
      </c>
      <c r="CD454" s="18">
        <v>1</v>
      </c>
      <c r="CE454" s="18" t="e">
        <f>IF(COUNTIFS([2]その１１!$CV$10:CV5449,リスト!CC454),"該当","")</f>
        <v>#VALUE!</v>
      </c>
      <c r="CF454" s="18" t="e">
        <f>IF($CE454="","",COUNTIF($CC$5:CC454,CC454))</f>
        <v>#VALUE!</v>
      </c>
      <c r="CG454" s="18" t="e">
        <f t="shared" si="60"/>
        <v>#VALUE!</v>
      </c>
      <c r="CH454" s="18" t="s">
        <v>781</v>
      </c>
      <c r="CI454" s="18" t="s">
        <v>208</v>
      </c>
      <c r="CJ454" s="18" t="s">
        <v>209</v>
      </c>
      <c r="CK454" s="18" t="str">
        <f t="shared" si="61"/>
        <v>S,C,XそのSx</v>
      </c>
      <c r="CL454" s="18">
        <v>21</v>
      </c>
      <c r="CM454" s="18" t="e">
        <f>IF(COUNTIFS([2]その１２!$CU$10:CU5605,リスト!CK454),"該当","")</f>
        <v>#VALUE!</v>
      </c>
      <c r="CN454" s="18" t="e">
        <f>IF($CM454="","",COUNTIF($CK$5:CK454,CK454))</f>
        <v>#VALUE!</v>
      </c>
      <c r="CO454" s="18" t="e">
        <f t="shared" si="62"/>
        <v>#VALUE!</v>
      </c>
      <c r="DC454" s="21" t="e">
        <f t="shared" si="63"/>
        <v>#VALUE!</v>
      </c>
      <c r="DD454" s="21" t="e">
        <f t="shared" si="64"/>
        <v>#VALUE!</v>
      </c>
    </row>
    <row r="455" spans="66:108">
      <c r="BN455" s="18" t="s">
        <v>593</v>
      </c>
      <c r="BO455" s="26" t="s">
        <v>1342</v>
      </c>
      <c r="BP455" s="17" t="str">
        <f t="shared" si="58"/>
        <v>一宮町402</v>
      </c>
      <c r="BQ455" s="18" t="s">
        <v>1343</v>
      </c>
      <c r="BZ455" s="18" t="s">
        <v>279</v>
      </c>
      <c r="CA455" s="18" t="s">
        <v>1360</v>
      </c>
      <c r="CB455" s="18" t="s">
        <v>386</v>
      </c>
      <c r="CC455" s="18" t="str">
        <f t="shared" si="59"/>
        <v>S,X橋門Pt</v>
      </c>
      <c r="CD455" s="18">
        <v>2</v>
      </c>
      <c r="CE455" s="18" t="e">
        <f>IF(COUNTIFS([2]その１１!$CV$10:CV5450,リスト!CC455),"該当","")</f>
        <v>#VALUE!</v>
      </c>
      <c r="CF455" s="18" t="e">
        <f>IF($CE455="","",COUNTIF($CC$5:CC455,CC455))</f>
        <v>#VALUE!</v>
      </c>
      <c r="CG455" s="18" t="e">
        <f t="shared" si="60"/>
        <v>#VALUE!</v>
      </c>
      <c r="CH455" s="18" t="s">
        <v>781</v>
      </c>
      <c r="CI455" s="18" t="s">
        <v>208</v>
      </c>
      <c r="CJ455" s="18" t="s">
        <v>209</v>
      </c>
      <c r="CK455" s="18" t="str">
        <f t="shared" si="61"/>
        <v>S,C,XそのSx</v>
      </c>
      <c r="CL455" s="18">
        <v>22</v>
      </c>
      <c r="CM455" s="18" t="e">
        <f>IF(COUNTIFS([2]その１２!$CU$10:CU5606,リスト!CK455),"該当","")</f>
        <v>#VALUE!</v>
      </c>
      <c r="CN455" s="18" t="e">
        <f>IF($CM455="","",COUNTIF($CK$5:CK455,CK455))</f>
        <v>#VALUE!</v>
      </c>
      <c r="CO455" s="18" t="e">
        <f t="shared" si="62"/>
        <v>#VALUE!</v>
      </c>
      <c r="DC455" s="21" t="e">
        <f t="shared" si="63"/>
        <v>#VALUE!</v>
      </c>
      <c r="DD455" s="21" t="e">
        <f t="shared" si="64"/>
        <v>#VALUE!</v>
      </c>
    </row>
    <row r="456" spans="66:108">
      <c r="BN456" s="18" t="s">
        <v>593</v>
      </c>
      <c r="BO456" s="26" t="s">
        <v>1348</v>
      </c>
      <c r="BP456" s="17" t="str">
        <f t="shared" si="58"/>
        <v>一宮町405</v>
      </c>
      <c r="BQ456" s="18" t="s">
        <v>1349</v>
      </c>
      <c r="BZ456" s="18" t="s">
        <v>279</v>
      </c>
      <c r="CA456" s="18" t="s">
        <v>1360</v>
      </c>
      <c r="CB456" s="18" t="s">
        <v>386</v>
      </c>
      <c r="CC456" s="18" t="str">
        <f t="shared" si="59"/>
        <v>S,X橋門Pt</v>
      </c>
      <c r="CD456" s="18">
        <v>3</v>
      </c>
      <c r="CE456" s="18" t="e">
        <f>IF(COUNTIFS([2]その１１!$CV$10:CV5451,リスト!CC456),"該当","")</f>
        <v>#VALUE!</v>
      </c>
      <c r="CF456" s="18" t="e">
        <f>IF($CE456="","",COUNTIF($CC$5:CC456,CC456))</f>
        <v>#VALUE!</v>
      </c>
      <c r="CG456" s="18" t="e">
        <f t="shared" si="60"/>
        <v>#VALUE!</v>
      </c>
      <c r="CH456" s="18" t="s">
        <v>781</v>
      </c>
      <c r="CI456" s="18" t="s">
        <v>208</v>
      </c>
      <c r="CJ456" s="18" t="s">
        <v>209</v>
      </c>
      <c r="CK456" s="18" t="str">
        <f t="shared" si="61"/>
        <v>S,C,XそのSx</v>
      </c>
      <c r="CL456" s="18">
        <v>23</v>
      </c>
      <c r="CM456" s="18" t="e">
        <f>IF(COUNTIFS([2]その１２!$CU$10:CU5607,リスト!CK456),"該当","")</f>
        <v>#VALUE!</v>
      </c>
      <c r="CN456" s="18" t="e">
        <f>IF($CM456="","",COUNTIF($CK$5:CK456,CK456))</f>
        <v>#VALUE!</v>
      </c>
      <c r="CO456" s="18" t="e">
        <f t="shared" si="62"/>
        <v>#VALUE!</v>
      </c>
      <c r="DC456" s="21" t="e">
        <f t="shared" si="63"/>
        <v>#VALUE!</v>
      </c>
      <c r="DD456" s="21" t="e">
        <f t="shared" si="64"/>
        <v>#VALUE!</v>
      </c>
    </row>
    <row r="457" spans="66:108">
      <c r="BN457" s="18" t="s">
        <v>601</v>
      </c>
      <c r="BO457" s="26" t="s">
        <v>921</v>
      </c>
      <c r="BP457" s="17" t="str">
        <f t="shared" si="58"/>
        <v>長生村128</v>
      </c>
      <c r="BQ457" s="18" t="s">
        <v>985</v>
      </c>
      <c r="BZ457" s="18" t="s">
        <v>279</v>
      </c>
      <c r="CA457" s="18" t="s">
        <v>1360</v>
      </c>
      <c r="CB457" s="18" t="s">
        <v>386</v>
      </c>
      <c r="CC457" s="18" t="str">
        <f t="shared" si="59"/>
        <v>S,X橋門Pt</v>
      </c>
      <c r="CD457" s="18">
        <v>4</v>
      </c>
      <c r="CE457" s="18" t="e">
        <f>IF(COUNTIFS([2]その１１!$CV$10:CV5452,リスト!CC457),"該当","")</f>
        <v>#VALUE!</v>
      </c>
      <c r="CF457" s="18" t="e">
        <f>IF($CE457="","",COUNTIF($CC$5:CC457,CC457))</f>
        <v>#VALUE!</v>
      </c>
      <c r="CG457" s="18" t="e">
        <f t="shared" si="60"/>
        <v>#VALUE!</v>
      </c>
      <c r="CH457" s="18" t="s">
        <v>76</v>
      </c>
      <c r="CI457" s="18" t="s">
        <v>106</v>
      </c>
      <c r="CJ457" s="18" t="s">
        <v>278</v>
      </c>
      <c r="CK457" s="18" t="str">
        <f t="shared" si="61"/>
        <v>S支承Bh</v>
      </c>
      <c r="CL457" s="18">
        <v>1</v>
      </c>
      <c r="CM457" s="18" t="e">
        <f>IF(COUNTIFS([2]その１２!$CU$10:CU5608,リスト!CK457),"該当","")</f>
        <v>#VALUE!</v>
      </c>
      <c r="CN457" s="18" t="e">
        <f>IF($CM457="","",COUNTIF($CK$5:CK457,CK457))</f>
        <v>#VALUE!</v>
      </c>
      <c r="CO457" s="18" t="e">
        <f t="shared" si="62"/>
        <v>#VALUE!</v>
      </c>
      <c r="DC457" s="21" t="e">
        <f t="shared" si="63"/>
        <v>#VALUE!</v>
      </c>
      <c r="DD457" s="21" t="e">
        <f t="shared" si="64"/>
        <v>#VALUE!</v>
      </c>
    </row>
    <row r="458" spans="66:108">
      <c r="BN458" s="18" t="s">
        <v>601</v>
      </c>
      <c r="BO458" s="26" t="s">
        <v>510</v>
      </c>
      <c r="BP458" s="17" t="str">
        <f t="shared" si="58"/>
        <v>長生村30</v>
      </c>
      <c r="BQ458" s="18" t="s">
        <v>511</v>
      </c>
      <c r="BZ458" s="18" t="s">
        <v>279</v>
      </c>
      <c r="CA458" s="18" t="s">
        <v>1360</v>
      </c>
      <c r="CB458" s="18" t="s">
        <v>386</v>
      </c>
      <c r="CC458" s="18" t="str">
        <f t="shared" si="59"/>
        <v>S,X橋門Pt</v>
      </c>
      <c r="CD458" s="18">
        <v>5</v>
      </c>
      <c r="CE458" s="18" t="e">
        <f>IF(COUNTIFS([2]その１１!$CV$10:CV5453,リスト!CC458),"該当","")</f>
        <v>#VALUE!</v>
      </c>
      <c r="CF458" s="18" t="e">
        <f>IF($CE458="","",COUNTIF($CC$5:CC458,CC458))</f>
        <v>#VALUE!</v>
      </c>
      <c r="CG458" s="18" t="e">
        <f t="shared" si="60"/>
        <v>#VALUE!</v>
      </c>
      <c r="CH458" s="18" t="s">
        <v>76</v>
      </c>
      <c r="CI458" s="18" t="s">
        <v>106</v>
      </c>
      <c r="CJ458" s="18" t="s">
        <v>278</v>
      </c>
      <c r="CK458" s="18" t="str">
        <f t="shared" si="61"/>
        <v>S支承Bh</v>
      </c>
      <c r="CL458" s="18">
        <v>2</v>
      </c>
      <c r="CM458" s="18" t="e">
        <f>IF(COUNTIFS([2]その１２!$CU$10:CU5609,リスト!CK458),"該当","")</f>
        <v>#VALUE!</v>
      </c>
      <c r="CN458" s="18" t="e">
        <f>IF($CM458="","",COUNTIF($CK$5:CK458,CK458))</f>
        <v>#VALUE!</v>
      </c>
      <c r="CO458" s="18" t="e">
        <f t="shared" si="62"/>
        <v>#VALUE!</v>
      </c>
      <c r="DC458" s="21" t="e">
        <f t="shared" si="63"/>
        <v>#VALUE!</v>
      </c>
      <c r="DD458" s="21" t="e">
        <f t="shared" si="64"/>
        <v>#VALUE!</v>
      </c>
    </row>
    <row r="459" spans="66:108">
      <c r="BN459" s="18" t="s">
        <v>601</v>
      </c>
      <c r="BO459" s="26" t="s">
        <v>800</v>
      </c>
      <c r="BP459" s="17" t="str">
        <f t="shared" si="58"/>
        <v>長生村84</v>
      </c>
      <c r="BQ459" s="18" t="s">
        <v>801</v>
      </c>
      <c r="BZ459" s="18" t="s">
        <v>279</v>
      </c>
      <c r="CA459" s="18" t="s">
        <v>1360</v>
      </c>
      <c r="CB459" s="18" t="s">
        <v>386</v>
      </c>
      <c r="CC459" s="18" t="str">
        <f t="shared" si="59"/>
        <v>S,X橋門Pt</v>
      </c>
      <c r="CD459" s="18">
        <v>10</v>
      </c>
      <c r="CE459" s="18" t="e">
        <f>IF(COUNTIFS([2]その１１!$CV$10:CV5454,リスト!CC459),"該当","")</f>
        <v>#VALUE!</v>
      </c>
      <c r="CF459" s="18" t="e">
        <f>IF($CE459="","",COUNTIF($CC$5:CC459,CC459))</f>
        <v>#VALUE!</v>
      </c>
      <c r="CG459" s="18" t="e">
        <f t="shared" si="60"/>
        <v>#VALUE!</v>
      </c>
      <c r="CH459" s="18" t="s">
        <v>76</v>
      </c>
      <c r="CI459" s="18" t="s">
        <v>106</v>
      </c>
      <c r="CJ459" s="18" t="s">
        <v>278</v>
      </c>
      <c r="CK459" s="18" t="str">
        <f t="shared" si="61"/>
        <v>S支承Bh</v>
      </c>
      <c r="CL459" s="18">
        <v>3</v>
      </c>
      <c r="CM459" s="18" t="e">
        <f>IF(COUNTIFS([2]その１２!$CU$10:CU5610,リスト!CK459),"該当","")</f>
        <v>#VALUE!</v>
      </c>
      <c r="CN459" s="18" t="e">
        <f>IF($CM459="","",COUNTIF($CK$5:CK459,CK459))</f>
        <v>#VALUE!</v>
      </c>
      <c r="CO459" s="18" t="e">
        <f t="shared" si="62"/>
        <v>#VALUE!</v>
      </c>
      <c r="DC459" s="21" t="e">
        <f t="shared" si="63"/>
        <v>#VALUE!</v>
      </c>
      <c r="DD459" s="21" t="e">
        <f t="shared" si="64"/>
        <v>#VALUE!</v>
      </c>
    </row>
    <row r="460" spans="66:108">
      <c r="BN460" s="18" t="s">
        <v>601</v>
      </c>
      <c r="BO460" s="26" t="s">
        <v>803</v>
      </c>
      <c r="BP460" s="17" t="str">
        <f t="shared" si="58"/>
        <v>長生村85</v>
      </c>
      <c r="BQ460" s="18" t="s">
        <v>804</v>
      </c>
      <c r="BZ460" s="18" t="s">
        <v>279</v>
      </c>
      <c r="CA460" s="18" t="s">
        <v>1360</v>
      </c>
      <c r="CB460" s="18" t="s">
        <v>386</v>
      </c>
      <c r="CC460" s="18" t="str">
        <f t="shared" si="59"/>
        <v>S,X橋門Pt</v>
      </c>
      <c r="CD460" s="18">
        <v>13</v>
      </c>
      <c r="CE460" s="18" t="e">
        <f>IF(COUNTIFS([2]その１１!$CV$10:CV5455,リスト!CC460),"該当","")</f>
        <v>#VALUE!</v>
      </c>
      <c r="CF460" s="18" t="e">
        <f>IF($CE460="","",COUNTIF($CC$5:CC460,CC460))</f>
        <v>#VALUE!</v>
      </c>
      <c r="CG460" s="18" t="e">
        <f t="shared" si="60"/>
        <v>#VALUE!</v>
      </c>
      <c r="CH460" s="18" t="s">
        <v>76</v>
      </c>
      <c r="CI460" s="18" t="s">
        <v>106</v>
      </c>
      <c r="CJ460" s="18" t="s">
        <v>278</v>
      </c>
      <c r="CK460" s="18" t="str">
        <f t="shared" si="61"/>
        <v>S支承Bh</v>
      </c>
      <c r="CL460" s="18">
        <v>4</v>
      </c>
      <c r="CM460" s="18" t="e">
        <f>IF(COUNTIFS([2]その１２!$CU$10:CU5611,リスト!CK460),"該当","")</f>
        <v>#VALUE!</v>
      </c>
      <c r="CN460" s="18" t="e">
        <f>IF($CM460="","",COUNTIF($CK$5:CK460,CK460))</f>
        <v>#VALUE!</v>
      </c>
      <c r="CO460" s="18" t="e">
        <f t="shared" si="62"/>
        <v>#VALUE!</v>
      </c>
      <c r="DC460" s="21" t="e">
        <f t="shared" si="63"/>
        <v>#VALUE!</v>
      </c>
      <c r="DD460" s="21" t="e">
        <f t="shared" si="64"/>
        <v>#VALUE!</v>
      </c>
    </row>
    <row r="461" spans="66:108">
      <c r="BN461" s="18" t="s">
        <v>601</v>
      </c>
      <c r="BO461" s="26" t="s">
        <v>904</v>
      </c>
      <c r="BP461" s="17" t="str">
        <f t="shared" si="58"/>
        <v>長生村123</v>
      </c>
      <c r="BQ461" s="18" t="s">
        <v>905</v>
      </c>
      <c r="BZ461" s="18" t="s">
        <v>279</v>
      </c>
      <c r="CA461" s="18" t="s">
        <v>1360</v>
      </c>
      <c r="CB461" s="18" t="s">
        <v>386</v>
      </c>
      <c r="CC461" s="18" t="str">
        <f t="shared" si="59"/>
        <v>S,X橋門Pt</v>
      </c>
      <c r="CD461" s="18">
        <v>17</v>
      </c>
      <c r="CE461" s="18" t="e">
        <f>IF(COUNTIFS([2]その１１!$CV$10:CV5456,リスト!CC461),"該当","")</f>
        <v>#VALUE!</v>
      </c>
      <c r="CF461" s="18" t="e">
        <f>IF($CE461="","",COUNTIF($CC$5:CC461,CC461))</f>
        <v>#VALUE!</v>
      </c>
      <c r="CG461" s="18" t="e">
        <f t="shared" si="60"/>
        <v>#VALUE!</v>
      </c>
      <c r="CH461" s="18" t="s">
        <v>76</v>
      </c>
      <c r="CI461" s="18" t="s">
        <v>106</v>
      </c>
      <c r="CJ461" s="18" t="s">
        <v>278</v>
      </c>
      <c r="CK461" s="18" t="str">
        <f t="shared" si="61"/>
        <v>S支承Bh</v>
      </c>
      <c r="CL461" s="18">
        <v>5</v>
      </c>
      <c r="CM461" s="18" t="e">
        <f>IF(COUNTIFS([2]その１２!$CU$10:CU5612,リスト!CK461),"該当","")</f>
        <v>#VALUE!</v>
      </c>
      <c r="CN461" s="18" t="e">
        <f>IF($CM461="","",COUNTIF($CK$5:CK461,CK461))</f>
        <v>#VALUE!</v>
      </c>
      <c r="CO461" s="18" t="e">
        <f t="shared" si="62"/>
        <v>#VALUE!</v>
      </c>
      <c r="DC461" s="21" t="e">
        <f t="shared" si="63"/>
        <v>#VALUE!</v>
      </c>
      <c r="DD461" s="21" t="e">
        <f t="shared" si="64"/>
        <v>#VALUE!</v>
      </c>
    </row>
    <row r="462" spans="66:108">
      <c r="BN462" s="18" t="s">
        <v>601</v>
      </c>
      <c r="BO462" s="26" t="s">
        <v>1201</v>
      </c>
      <c r="BP462" s="17" t="str">
        <f t="shared" si="58"/>
        <v>長生村227</v>
      </c>
      <c r="BQ462" s="18" t="s">
        <v>1202</v>
      </c>
      <c r="BZ462" s="18" t="s">
        <v>279</v>
      </c>
      <c r="CA462" s="18" t="s">
        <v>1360</v>
      </c>
      <c r="CB462" s="18" t="s">
        <v>386</v>
      </c>
      <c r="CC462" s="18" t="str">
        <f t="shared" si="59"/>
        <v>S,X橋門Pt</v>
      </c>
      <c r="CD462" s="18">
        <v>18</v>
      </c>
      <c r="CE462" s="18" t="e">
        <f>IF(COUNTIFS([2]その１１!$CV$10:CV5457,リスト!CC462),"該当","")</f>
        <v>#VALUE!</v>
      </c>
      <c r="CF462" s="18" t="e">
        <f>IF($CE462="","",COUNTIF($CC$5:CC462,CC462))</f>
        <v>#VALUE!</v>
      </c>
      <c r="CG462" s="18" t="e">
        <f t="shared" si="60"/>
        <v>#VALUE!</v>
      </c>
      <c r="CH462" s="18" t="s">
        <v>76</v>
      </c>
      <c r="CI462" s="18" t="s">
        <v>106</v>
      </c>
      <c r="CJ462" s="18" t="s">
        <v>278</v>
      </c>
      <c r="CK462" s="18" t="str">
        <f t="shared" si="61"/>
        <v>S支承Bh</v>
      </c>
      <c r="CL462" s="18">
        <v>13</v>
      </c>
      <c r="CM462" s="18" t="e">
        <f>IF(COUNTIFS([2]その１２!$CU$10:CU5613,リスト!CK462),"該当","")</f>
        <v>#VALUE!</v>
      </c>
      <c r="CN462" s="18" t="e">
        <f>IF($CM462="","",COUNTIF($CK$5:CK462,CK462))</f>
        <v>#VALUE!</v>
      </c>
      <c r="CO462" s="18" t="e">
        <f t="shared" si="62"/>
        <v>#VALUE!</v>
      </c>
      <c r="DC462" s="21" t="e">
        <f t="shared" si="63"/>
        <v>#VALUE!</v>
      </c>
      <c r="DD462" s="21" t="e">
        <f t="shared" si="64"/>
        <v>#VALUE!</v>
      </c>
    </row>
    <row r="463" spans="66:108">
      <c r="BN463" s="18" t="s">
        <v>601</v>
      </c>
      <c r="BO463" s="26" t="s">
        <v>1330</v>
      </c>
      <c r="BP463" s="17" t="str">
        <f t="shared" si="58"/>
        <v>長生村293</v>
      </c>
      <c r="BQ463" s="18" t="s">
        <v>1331</v>
      </c>
      <c r="BZ463" s="18" t="s">
        <v>279</v>
      </c>
      <c r="CA463" s="18" t="s">
        <v>1360</v>
      </c>
      <c r="CB463" s="18" t="s">
        <v>386</v>
      </c>
      <c r="CC463" s="18" t="str">
        <f t="shared" si="59"/>
        <v>S,X橋門Pt</v>
      </c>
      <c r="CD463" s="18">
        <v>20</v>
      </c>
      <c r="CE463" s="18" t="e">
        <f>IF(COUNTIFS([2]その１１!$CV$10:CV5458,リスト!CC463),"該当","")</f>
        <v>#VALUE!</v>
      </c>
      <c r="CF463" s="18" t="e">
        <f>IF($CE463="","",COUNTIF($CC$5:CC463,CC463))</f>
        <v>#VALUE!</v>
      </c>
      <c r="CG463" s="18" t="e">
        <f t="shared" si="60"/>
        <v>#VALUE!</v>
      </c>
      <c r="CH463" s="18" t="s">
        <v>76</v>
      </c>
      <c r="CI463" s="18" t="s">
        <v>106</v>
      </c>
      <c r="CJ463" s="18" t="s">
        <v>278</v>
      </c>
      <c r="CK463" s="18" t="str">
        <f t="shared" si="61"/>
        <v>S支承Bh</v>
      </c>
      <c r="CL463" s="18">
        <v>16</v>
      </c>
      <c r="CM463" s="18" t="e">
        <f>IF(COUNTIFS([2]その１２!$CU$10:CU5614,リスト!CK463),"該当","")</f>
        <v>#VALUE!</v>
      </c>
      <c r="CN463" s="18" t="e">
        <f>IF($CM463="","",COUNTIF($CK$5:CK463,CK463))</f>
        <v>#VALUE!</v>
      </c>
      <c r="CO463" s="18" t="e">
        <f t="shared" si="62"/>
        <v>#VALUE!</v>
      </c>
      <c r="DC463" s="21" t="e">
        <f t="shared" si="63"/>
        <v>#VALUE!</v>
      </c>
      <c r="DD463" s="21" t="e">
        <f t="shared" si="64"/>
        <v>#VALUE!</v>
      </c>
    </row>
    <row r="464" spans="66:108">
      <c r="BN464" s="18" t="s">
        <v>601</v>
      </c>
      <c r="BO464" s="26" t="s">
        <v>1342</v>
      </c>
      <c r="BP464" s="17" t="str">
        <f t="shared" si="58"/>
        <v>長生村402</v>
      </c>
      <c r="BQ464" s="18" t="s">
        <v>1343</v>
      </c>
      <c r="BZ464" s="18" t="s">
        <v>279</v>
      </c>
      <c r="CA464" s="18" t="s">
        <v>1360</v>
      </c>
      <c r="CB464" s="18" t="s">
        <v>386</v>
      </c>
      <c r="CC464" s="18" t="str">
        <f t="shared" si="59"/>
        <v>S,X橋門Pt</v>
      </c>
      <c r="CD464" s="18">
        <v>21</v>
      </c>
      <c r="CE464" s="18" t="e">
        <f>IF(COUNTIFS([2]その１１!$CV$10:CV5459,リスト!CC464),"該当","")</f>
        <v>#VALUE!</v>
      </c>
      <c r="CF464" s="18" t="e">
        <f>IF($CE464="","",COUNTIF($CC$5:CC464,CC464))</f>
        <v>#VALUE!</v>
      </c>
      <c r="CG464" s="18" t="e">
        <f t="shared" si="60"/>
        <v>#VALUE!</v>
      </c>
      <c r="CH464" s="18" t="s">
        <v>76</v>
      </c>
      <c r="CI464" s="18" t="s">
        <v>106</v>
      </c>
      <c r="CJ464" s="18" t="s">
        <v>278</v>
      </c>
      <c r="CK464" s="18" t="str">
        <f t="shared" si="61"/>
        <v>S支承Bh</v>
      </c>
      <c r="CL464" s="18">
        <v>17</v>
      </c>
      <c r="CM464" s="18" t="e">
        <f>IF(COUNTIFS([2]その１２!$CU$10:CU5615,リスト!CK464),"該当","")</f>
        <v>#VALUE!</v>
      </c>
      <c r="CN464" s="18" t="e">
        <f>IF($CM464="","",COUNTIF($CK$5:CK464,CK464))</f>
        <v>#VALUE!</v>
      </c>
      <c r="CO464" s="18" t="e">
        <f t="shared" si="62"/>
        <v>#VALUE!</v>
      </c>
      <c r="DC464" s="21" t="e">
        <f t="shared" si="63"/>
        <v>#VALUE!</v>
      </c>
      <c r="DD464" s="21" t="e">
        <f t="shared" si="64"/>
        <v>#VALUE!</v>
      </c>
    </row>
    <row r="465" spans="66:108">
      <c r="BN465" s="18" t="s">
        <v>601</v>
      </c>
      <c r="BO465" s="26" t="s">
        <v>1348</v>
      </c>
      <c r="BP465" s="17" t="str">
        <f t="shared" si="58"/>
        <v>長生村405</v>
      </c>
      <c r="BQ465" s="18" t="s">
        <v>1349</v>
      </c>
      <c r="BZ465" s="18" t="s">
        <v>279</v>
      </c>
      <c r="CA465" s="18" t="s">
        <v>1360</v>
      </c>
      <c r="CB465" s="18" t="s">
        <v>386</v>
      </c>
      <c r="CC465" s="18" t="str">
        <f t="shared" si="59"/>
        <v>S,X橋門Pt</v>
      </c>
      <c r="CD465" s="18">
        <v>22</v>
      </c>
      <c r="CE465" s="18" t="e">
        <f>IF(COUNTIFS([2]その１１!$CV$10:CV5460,リスト!CC465),"該当","")</f>
        <v>#VALUE!</v>
      </c>
      <c r="CF465" s="18" t="e">
        <f>IF($CE465="","",COUNTIF($CC$5:CC465,CC465))</f>
        <v>#VALUE!</v>
      </c>
      <c r="CG465" s="18" t="e">
        <f t="shared" si="60"/>
        <v>#VALUE!</v>
      </c>
      <c r="CH465" s="18" t="s">
        <v>76</v>
      </c>
      <c r="CI465" s="18" t="s">
        <v>106</v>
      </c>
      <c r="CJ465" s="18" t="s">
        <v>278</v>
      </c>
      <c r="CK465" s="18" t="str">
        <f t="shared" si="61"/>
        <v>S支承Bh</v>
      </c>
      <c r="CL465" s="18">
        <v>20</v>
      </c>
      <c r="CM465" s="18" t="e">
        <f>IF(COUNTIFS([2]その１２!$CU$10:CU5616,リスト!CK465),"該当","")</f>
        <v>#VALUE!</v>
      </c>
      <c r="CN465" s="18" t="e">
        <f>IF($CM465="","",COUNTIF($CK$5:CK465,CK465))</f>
        <v>#VALUE!</v>
      </c>
      <c r="CO465" s="18" t="e">
        <f t="shared" si="62"/>
        <v>#VALUE!</v>
      </c>
      <c r="DC465" s="21" t="e">
        <f t="shared" si="63"/>
        <v>#VALUE!</v>
      </c>
      <c r="DD465" s="21" t="e">
        <f t="shared" si="64"/>
        <v>#VALUE!</v>
      </c>
    </row>
    <row r="466" spans="66:108">
      <c r="BN466" s="18" t="s">
        <v>607</v>
      </c>
      <c r="BO466" s="26" t="s">
        <v>510</v>
      </c>
      <c r="BP466" s="17" t="str">
        <f t="shared" si="58"/>
        <v>白子町30</v>
      </c>
      <c r="BQ466" s="18" t="s">
        <v>511</v>
      </c>
      <c r="BZ466" s="18" t="s">
        <v>279</v>
      </c>
      <c r="CA466" s="18" t="s">
        <v>1360</v>
      </c>
      <c r="CB466" s="18" t="s">
        <v>386</v>
      </c>
      <c r="CC466" s="18" t="str">
        <f t="shared" si="59"/>
        <v>S,X橋門Pt</v>
      </c>
      <c r="CD466" s="18">
        <v>23</v>
      </c>
      <c r="CE466" s="18" t="e">
        <f>IF(COUNTIFS([2]その１１!$CV$10:CV5461,リスト!CC466),"該当","")</f>
        <v>#VALUE!</v>
      </c>
      <c r="CF466" s="18" t="e">
        <f>IF($CE466="","",COUNTIF($CC$5:CC466,CC466))</f>
        <v>#VALUE!</v>
      </c>
      <c r="CG466" s="18" t="e">
        <f t="shared" si="60"/>
        <v>#VALUE!</v>
      </c>
      <c r="CH466" s="18" t="s">
        <v>76</v>
      </c>
      <c r="CI466" s="18" t="s">
        <v>106</v>
      </c>
      <c r="CJ466" s="18" t="s">
        <v>278</v>
      </c>
      <c r="CK466" s="18" t="str">
        <f t="shared" si="61"/>
        <v>S支承Bh</v>
      </c>
      <c r="CL466" s="18">
        <v>21</v>
      </c>
      <c r="CM466" s="18" t="e">
        <f>IF(COUNTIFS([2]その１２!$CU$10:CU5617,リスト!CK466),"該当","")</f>
        <v>#VALUE!</v>
      </c>
      <c r="CN466" s="18" t="e">
        <f>IF($CM466="","",COUNTIF($CK$5:CK466,CK466))</f>
        <v>#VALUE!</v>
      </c>
      <c r="CO466" s="18" t="e">
        <f t="shared" si="62"/>
        <v>#VALUE!</v>
      </c>
      <c r="DC466" s="21" t="e">
        <f t="shared" si="63"/>
        <v>#VALUE!</v>
      </c>
      <c r="DD466" s="21" t="e">
        <f t="shared" si="64"/>
        <v>#VALUE!</v>
      </c>
    </row>
    <row r="467" spans="66:108">
      <c r="BN467" s="18" t="s">
        <v>607</v>
      </c>
      <c r="BO467" s="26" t="s">
        <v>521</v>
      </c>
      <c r="BP467" s="17" t="str">
        <f t="shared" si="58"/>
        <v>白子町31</v>
      </c>
      <c r="BQ467" s="18" t="s">
        <v>522</v>
      </c>
      <c r="BZ467" s="18" t="s">
        <v>76</v>
      </c>
      <c r="CA467" s="18" t="s">
        <v>252</v>
      </c>
      <c r="CB467" s="18" t="s">
        <v>410</v>
      </c>
      <c r="CC467" s="18" t="str">
        <f t="shared" si="59"/>
        <v>SアーAr</v>
      </c>
      <c r="CD467" s="18">
        <v>1</v>
      </c>
      <c r="CE467" s="18" t="e">
        <f>IF(COUNTIFS([2]その１１!$CV$10:CV5462,リスト!CC467),"該当","")</f>
        <v>#VALUE!</v>
      </c>
      <c r="CF467" s="18" t="e">
        <f>IF($CE467="","",COUNTIF($CC$5:CC467,CC467))</f>
        <v>#VALUE!</v>
      </c>
      <c r="CG467" s="18" t="e">
        <f t="shared" si="60"/>
        <v>#VALUE!</v>
      </c>
      <c r="CH467" s="18" t="s">
        <v>76</v>
      </c>
      <c r="CI467" s="18" t="s">
        <v>106</v>
      </c>
      <c r="CJ467" s="18" t="s">
        <v>278</v>
      </c>
      <c r="CK467" s="18" t="str">
        <f t="shared" si="61"/>
        <v>S支承Bh</v>
      </c>
      <c r="CL467" s="18">
        <v>23</v>
      </c>
      <c r="CM467" s="18" t="e">
        <f>IF(COUNTIFS([2]その１２!$CU$10:CU5618,リスト!CK467),"該当","")</f>
        <v>#VALUE!</v>
      </c>
      <c r="CN467" s="18" t="e">
        <f>IF($CM467="","",COUNTIF($CK$5:CK467,CK467))</f>
        <v>#VALUE!</v>
      </c>
      <c r="CO467" s="18" t="e">
        <f t="shared" si="62"/>
        <v>#VALUE!</v>
      </c>
      <c r="DC467" s="21" t="e">
        <f t="shared" si="63"/>
        <v>#VALUE!</v>
      </c>
      <c r="DD467" s="21" t="e">
        <f t="shared" si="64"/>
        <v>#VALUE!</v>
      </c>
    </row>
    <row r="468" spans="66:108">
      <c r="BN468" s="18" t="s">
        <v>612</v>
      </c>
      <c r="BO468" s="26" t="s">
        <v>921</v>
      </c>
      <c r="BP468" s="17" t="str">
        <f t="shared" si="58"/>
        <v>いすみ市128</v>
      </c>
      <c r="BQ468" s="18" t="s">
        <v>985</v>
      </c>
      <c r="BZ468" s="18" t="s">
        <v>76</v>
      </c>
      <c r="CA468" s="18" t="s">
        <v>252</v>
      </c>
      <c r="CB468" s="18" t="s">
        <v>410</v>
      </c>
      <c r="CC468" s="18" t="str">
        <f t="shared" si="59"/>
        <v>SアーAr</v>
      </c>
      <c r="CD468" s="18">
        <v>2</v>
      </c>
      <c r="CE468" s="18" t="e">
        <f>IF(COUNTIFS([2]その１１!$CV$10:CV5463,リスト!CC468),"該当","")</f>
        <v>#VALUE!</v>
      </c>
      <c r="CF468" s="18" t="e">
        <f>IF($CE468="","",COUNTIF($CC$5:CC468,CC468))</f>
        <v>#VALUE!</v>
      </c>
      <c r="CG468" s="18" t="e">
        <f t="shared" si="60"/>
        <v>#VALUE!</v>
      </c>
      <c r="CH468" s="18" t="s">
        <v>76</v>
      </c>
      <c r="CI468" s="18" t="s">
        <v>106</v>
      </c>
      <c r="CJ468" s="18" t="s">
        <v>278</v>
      </c>
      <c r="CK468" s="18" t="str">
        <f t="shared" si="61"/>
        <v>S支承Bh</v>
      </c>
      <c r="CL468" s="18">
        <v>24</v>
      </c>
      <c r="CM468" s="18" t="e">
        <f>IF(COUNTIFS([2]その１２!$CU$10:CU5619,リスト!CK468),"該当","")</f>
        <v>#VALUE!</v>
      </c>
      <c r="CN468" s="18" t="e">
        <f>IF($CM468="","",COUNTIF($CK$5:CK468,CK468))</f>
        <v>#VALUE!</v>
      </c>
      <c r="CO468" s="18" t="e">
        <f t="shared" si="62"/>
        <v>#VALUE!</v>
      </c>
      <c r="DC468" s="21" t="e">
        <f t="shared" si="63"/>
        <v>#VALUE!</v>
      </c>
      <c r="DD468" s="21" t="e">
        <f t="shared" si="64"/>
        <v>#VALUE!</v>
      </c>
    </row>
    <row r="469" spans="66:108">
      <c r="BN469" s="18" t="s">
        <v>612</v>
      </c>
      <c r="BO469" s="26" t="s">
        <v>1358</v>
      </c>
      <c r="BP469" s="17" t="str">
        <f t="shared" si="58"/>
        <v>いすみ市465</v>
      </c>
      <c r="BQ469" s="18" t="s">
        <v>1359</v>
      </c>
      <c r="BZ469" s="18" t="s">
        <v>76</v>
      </c>
      <c r="CA469" s="18" t="s">
        <v>252</v>
      </c>
      <c r="CB469" s="18" t="s">
        <v>410</v>
      </c>
      <c r="CC469" s="18" t="str">
        <f t="shared" si="59"/>
        <v>SアーAr</v>
      </c>
      <c r="CD469" s="18">
        <v>3</v>
      </c>
      <c r="CE469" s="18" t="e">
        <f>IF(COUNTIFS([2]その１１!$CV$10:CV5464,リスト!CC469),"該当","")</f>
        <v>#VALUE!</v>
      </c>
      <c r="CF469" s="18" t="e">
        <f>IF($CE469="","",COUNTIF($CC$5:CC469,CC469))</f>
        <v>#VALUE!</v>
      </c>
      <c r="CG469" s="18" t="e">
        <f t="shared" si="60"/>
        <v>#VALUE!</v>
      </c>
      <c r="CH469" s="18" t="s">
        <v>76</v>
      </c>
      <c r="CI469" s="18" t="s">
        <v>106</v>
      </c>
      <c r="CJ469" s="18" t="s">
        <v>278</v>
      </c>
      <c r="CK469" s="18" t="str">
        <f t="shared" si="61"/>
        <v>S支承Bh</v>
      </c>
      <c r="CL469" s="18">
        <v>25</v>
      </c>
      <c r="CM469" s="18" t="e">
        <f>IF(COUNTIFS([2]その１２!$CU$10:CU5620,リスト!CK469),"該当","")</f>
        <v>#VALUE!</v>
      </c>
      <c r="CN469" s="18" t="e">
        <f>IF($CM469="","",COUNTIF($CK$5:CK469,CK469))</f>
        <v>#VALUE!</v>
      </c>
      <c r="CO469" s="18" t="e">
        <f t="shared" si="62"/>
        <v>#VALUE!</v>
      </c>
      <c r="DC469" s="21" t="e">
        <f t="shared" si="63"/>
        <v>#VALUE!</v>
      </c>
      <c r="DD469" s="21" t="e">
        <f t="shared" si="64"/>
        <v>#VALUE!</v>
      </c>
    </row>
    <row r="470" spans="66:108">
      <c r="BN470" s="18" t="s">
        <v>612</v>
      </c>
      <c r="BO470" s="26" t="s">
        <v>794</v>
      </c>
      <c r="BP470" s="17" t="str">
        <f t="shared" si="58"/>
        <v>いすみ市82</v>
      </c>
      <c r="BQ470" s="18" t="s">
        <v>795</v>
      </c>
      <c r="BZ470" s="18" t="s">
        <v>76</v>
      </c>
      <c r="CA470" s="18" t="s">
        <v>252</v>
      </c>
      <c r="CB470" s="18" t="s">
        <v>410</v>
      </c>
      <c r="CC470" s="18" t="str">
        <f t="shared" si="59"/>
        <v>SアーAr</v>
      </c>
      <c r="CD470" s="18">
        <v>4</v>
      </c>
      <c r="CE470" s="18" t="e">
        <f>IF(COUNTIFS([2]その１１!$CV$10:CV5465,リスト!CC470),"該当","")</f>
        <v>#VALUE!</v>
      </c>
      <c r="CF470" s="18" t="e">
        <f>IF($CE470="","",COUNTIF($CC$5:CC470,CC470))</f>
        <v>#VALUE!</v>
      </c>
      <c r="CG470" s="18" t="e">
        <f t="shared" si="60"/>
        <v>#VALUE!</v>
      </c>
      <c r="CH470" s="18" t="s">
        <v>98</v>
      </c>
      <c r="CI470" s="18" t="s">
        <v>106</v>
      </c>
      <c r="CJ470" s="18" t="s">
        <v>278</v>
      </c>
      <c r="CK470" s="18" t="str">
        <f t="shared" si="61"/>
        <v>X支承Bh</v>
      </c>
      <c r="CL470" s="18">
        <v>4</v>
      </c>
      <c r="CM470" s="18" t="e">
        <f>IF(COUNTIFS([2]その１２!$CU$10:CU5621,リスト!CK470),"該当","")</f>
        <v>#VALUE!</v>
      </c>
      <c r="CN470" s="18" t="e">
        <f>IF($CM470="","",COUNTIF($CK$5:CK470,CK470))</f>
        <v>#VALUE!</v>
      </c>
      <c r="CO470" s="18" t="e">
        <f t="shared" si="62"/>
        <v>#VALUE!</v>
      </c>
      <c r="DC470" s="21" t="e">
        <f t="shared" si="63"/>
        <v>#VALUE!</v>
      </c>
      <c r="DD470" s="21" t="e">
        <f t="shared" si="64"/>
        <v>#VALUE!</v>
      </c>
    </row>
    <row r="471" spans="66:108">
      <c r="BN471" s="18" t="s">
        <v>612</v>
      </c>
      <c r="BO471" s="26" t="s">
        <v>803</v>
      </c>
      <c r="BP471" s="17" t="str">
        <f t="shared" si="58"/>
        <v>いすみ市85</v>
      </c>
      <c r="BQ471" s="18" t="s">
        <v>804</v>
      </c>
      <c r="BZ471" s="18" t="s">
        <v>76</v>
      </c>
      <c r="CA471" s="18" t="s">
        <v>252</v>
      </c>
      <c r="CB471" s="18" t="s">
        <v>410</v>
      </c>
      <c r="CC471" s="18" t="str">
        <f t="shared" si="59"/>
        <v>SアーAr</v>
      </c>
      <c r="CD471" s="18">
        <v>5</v>
      </c>
      <c r="CE471" s="18" t="e">
        <f>IF(COUNTIFS([2]その１１!$CV$10:CV5466,リスト!CC471),"該当","")</f>
        <v>#VALUE!</v>
      </c>
      <c r="CF471" s="18" t="e">
        <f>IF($CE471="","",COUNTIF($CC$5:CC471,CC471))</f>
        <v>#VALUE!</v>
      </c>
      <c r="CG471" s="18" t="e">
        <f t="shared" si="60"/>
        <v>#VALUE!</v>
      </c>
      <c r="CH471" s="18" t="s">
        <v>98</v>
      </c>
      <c r="CI471" s="18" t="s">
        <v>106</v>
      </c>
      <c r="CJ471" s="18" t="s">
        <v>278</v>
      </c>
      <c r="CK471" s="18" t="str">
        <f t="shared" si="61"/>
        <v>X支承Bh</v>
      </c>
      <c r="CL471" s="18">
        <v>13</v>
      </c>
      <c r="CM471" s="18" t="e">
        <f>IF(COUNTIFS([2]その１２!$CU$10:CU5622,リスト!CK471),"該当","")</f>
        <v>#VALUE!</v>
      </c>
      <c r="CN471" s="18" t="e">
        <f>IF($CM471="","",COUNTIF($CK$5:CK471,CK471))</f>
        <v>#VALUE!</v>
      </c>
      <c r="CO471" s="18" t="e">
        <f t="shared" si="62"/>
        <v>#VALUE!</v>
      </c>
      <c r="DC471" s="21" t="e">
        <f t="shared" si="63"/>
        <v>#VALUE!</v>
      </c>
      <c r="DD471" s="21" t="e">
        <f t="shared" si="64"/>
        <v>#VALUE!</v>
      </c>
    </row>
    <row r="472" spans="66:108">
      <c r="BN472" s="18" t="s">
        <v>612</v>
      </c>
      <c r="BO472" s="26" t="s">
        <v>999</v>
      </c>
      <c r="BP472" s="17" t="str">
        <f t="shared" si="58"/>
        <v>いすみ市151</v>
      </c>
      <c r="BQ472" s="18" t="s">
        <v>1000</v>
      </c>
      <c r="BZ472" s="18" t="s">
        <v>76</v>
      </c>
      <c r="CA472" s="18" t="s">
        <v>252</v>
      </c>
      <c r="CB472" s="18" t="s">
        <v>410</v>
      </c>
      <c r="CC472" s="18" t="str">
        <f t="shared" si="59"/>
        <v>SアーAr</v>
      </c>
      <c r="CD472" s="18">
        <v>10</v>
      </c>
      <c r="CE472" s="18" t="e">
        <f>IF(COUNTIFS([2]その１１!$CV$10:CV5467,リスト!CC472),"該当","")</f>
        <v>#VALUE!</v>
      </c>
      <c r="CF472" s="18" t="e">
        <f>IF($CE472="","",COUNTIF($CC$5:CC472,CC472))</f>
        <v>#VALUE!</v>
      </c>
      <c r="CG472" s="18" t="e">
        <f t="shared" si="60"/>
        <v>#VALUE!</v>
      </c>
      <c r="CH472" s="18" t="s">
        <v>98</v>
      </c>
      <c r="CI472" s="18" t="s">
        <v>106</v>
      </c>
      <c r="CJ472" s="18" t="s">
        <v>278</v>
      </c>
      <c r="CK472" s="18" t="str">
        <f t="shared" si="61"/>
        <v>X支承Bh</v>
      </c>
      <c r="CL472" s="18">
        <v>16</v>
      </c>
      <c r="CM472" s="18" t="e">
        <f>IF(COUNTIFS([2]その１２!$CU$10:CU5623,リスト!CK472),"該当","")</f>
        <v>#VALUE!</v>
      </c>
      <c r="CN472" s="18" t="e">
        <f>IF($CM472="","",COUNTIF($CK$5:CK472,CK472))</f>
        <v>#VALUE!</v>
      </c>
      <c r="CO472" s="18" t="e">
        <f t="shared" si="62"/>
        <v>#VALUE!</v>
      </c>
      <c r="DC472" s="21" t="e">
        <f t="shared" si="63"/>
        <v>#VALUE!</v>
      </c>
      <c r="DD472" s="21" t="e">
        <f t="shared" si="64"/>
        <v>#VALUE!</v>
      </c>
    </row>
    <row r="473" spans="66:108">
      <c r="BN473" s="18" t="s">
        <v>612</v>
      </c>
      <c r="BO473" s="26" t="s">
        <v>1002</v>
      </c>
      <c r="BP473" s="17" t="str">
        <f t="shared" si="58"/>
        <v>いすみ市152</v>
      </c>
      <c r="BQ473" s="18" t="s">
        <v>1003</v>
      </c>
      <c r="BZ473" s="18" t="s">
        <v>76</v>
      </c>
      <c r="CA473" s="18" t="s">
        <v>252</v>
      </c>
      <c r="CB473" s="18" t="s">
        <v>410</v>
      </c>
      <c r="CC473" s="18" t="str">
        <f t="shared" si="59"/>
        <v>SアーAr</v>
      </c>
      <c r="CD473" s="18">
        <v>13</v>
      </c>
      <c r="CE473" s="18" t="e">
        <f>IF(COUNTIFS([2]その１１!$CV$10:CV5468,リスト!CC473),"該当","")</f>
        <v>#VALUE!</v>
      </c>
      <c r="CF473" s="18" t="e">
        <f>IF($CE473="","",COUNTIF($CC$5:CC473,CC473))</f>
        <v>#VALUE!</v>
      </c>
      <c r="CG473" s="18" t="e">
        <f t="shared" si="60"/>
        <v>#VALUE!</v>
      </c>
      <c r="CH473" s="18" t="s">
        <v>98</v>
      </c>
      <c r="CI473" s="18" t="s">
        <v>106</v>
      </c>
      <c r="CJ473" s="18" t="s">
        <v>278</v>
      </c>
      <c r="CK473" s="18" t="str">
        <f t="shared" si="61"/>
        <v>X支承Bh</v>
      </c>
      <c r="CL473" s="18">
        <v>17</v>
      </c>
      <c r="CM473" s="18" t="e">
        <f>IF(COUNTIFS([2]その１２!$CU$10:CU5624,リスト!CK473),"該当","")</f>
        <v>#VALUE!</v>
      </c>
      <c r="CN473" s="18" t="e">
        <f>IF($CM473="","",COUNTIF($CK$5:CK473,CK473))</f>
        <v>#VALUE!</v>
      </c>
      <c r="CO473" s="18" t="e">
        <f t="shared" si="62"/>
        <v>#VALUE!</v>
      </c>
      <c r="DC473" s="21" t="e">
        <f t="shared" si="63"/>
        <v>#VALUE!</v>
      </c>
      <c r="DD473" s="21" t="e">
        <f t="shared" si="64"/>
        <v>#VALUE!</v>
      </c>
    </row>
    <row r="474" spans="66:108">
      <c r="BN474" s="18" t="s">
        <v>612</v>
      </c>
      <c r="BO474" s="26" t="s">
        <v>1005</v>
      </c>
      <c r="BP474" s="17" t="str">
        <f t="shared" si="58"/>
        <v>いすみ市153</v>
      </c>
      <c r="BQ474" s="18" t="s">
        <v>1006</v>
      </c>
      <c r="BZ474" s="18" t="s">
        <v>76</v>
      </c>
      <c r="CA474" s="18" t="s">
        <v>252</v>
      </c>
      <c r="CB474" s="18" t="s">
        <v>410</v>
      </c>
      <c r="CC474" s="18" t="str">
        <f t="shared" si="59"/>
        <v>SアーAr</v>
      </c>
      <c r="CD474" s="18">
        <v>17</v>
      </c>
      <c r="CE474" s="18" t="e">
        <f>IF(COUNTIFS([2]その１１!$CV$10:CV5469,リスト!CC474),"該当","")</f>
        <v>#VALUE!</v>
      </c>
      <c r="CF474" s="18" t="e">
        <f>IF($CE474="","",COUNTIF($CC$5:CC474,CC474))</f>
        <v>#VALUE!</v>
      </c>
      <c r="CG474" s="18" t="e">
        <f t="shared" si="60"/>
        <v>#VALUE!</v>
      </c>
      <c r="CH474" s="18" t="s">
        <v>98</v>
      </c>
      <c r="CI474" s="18" t="s">
        <v>106</v>
      </c>
      <c r="CJ474" s="18" t="s">
        <v>278</v>
      </c>
      <c r="CK474" s="18" t="str">
        <f t="shared" si="61"/>
        <v>X支承Bh</v>
      </c>
      <c r="CL474" s="18">
        <v>19</v>
      </c>
      <c r="CM474" s="18" t="e">
        <f>IF(COUNTIFS([2]その１２!$CU$10:CU5625,リスト!CK474),"該当","")</f>
        <v>#VALUE!</v>
      </c>
      <c r="CN474" s="18" t="e">
        <f>IF($CM474="","",COUNTIF($CK$5:CK474,CK474))</f>
        <v>#VALUE!</v>
      </c>
      <c r="CO474" s="18" t="e">
        <f t="shared" si="62"/>
        <v>#VALUE!</v>
      </c>
      <c r="DC474" s="21" t="e">
        <f t="shared" si="63"/>
        <v>#VALUE!</v>
      </c>
      <c r="DD474" s="21" t="e">
        <f t="shared" si="64"/>
        <v>#VALUE!</v>
      </c>
    </row>
    <row r="475" spans="66:108">
      <c r="BN475" s="18" t="s">
        <v>612</v>
      </c>
      <c r="BO475" s="26" t="s">
        <v>1008</v>
      </c>
      <c r="BP475" s="17" t="str">
        <f t="shared" si="58"/>
        <v>いすみ市154</v>
      </c>
      <c r="BQ475" s="18" t="s">
        <v>1009</v>
      </c>
      <c r="BZ475" s="18" t="s">
        <v>76</v>
      </c>
      <c r="CA475" s="18" t="s">
        <v>252</v>
      </c>
      <c r="CB475" s="18" t="s">
        <v>410</v>
      </c>
      <c r="CC475" s="18" t="str">
        <f t="shared" si="59"/>
        <v>SアーAr</v>
      </c>
      <c r="CD475" s="18">
        <v>18</v>
      </c>
      <c r="CE475" s="18" t="e">
        <f>IF(COUNTIFS([2]その１１!$CV$10:CV5470,リスト!CC475),"該当","")</f>
        <v>#VALUE!</v>
      </c>
      <c r="CF475" s="18" t="e">
        <f>IF($CE475="","",COUNTIF($CC$5:CC475,CC475))</f>
        <v>#VALUE!</v>
      </c>
      <c r="CG475" s="18" t="e">
        <f t="shared" si="60"/>
        <v>#VALUE!</v>
      </c>
      <c r="CH475" s="18" t="s">
        <v>98</v>
      </c>
      <c r="CI475" s="18" t="s">
        <v>106</v>
      </c>
      <c r="CJ475" s="18" t="s">
        <v>278</v>
      </c>
      <c r="CK475" s="18" t="str">
        <f t="shared" si="61"/>
        <v>X支承Bh</v>
      </c>
      <c r="CL475" s="18">
        <v>20</v>
      </c>
      <c r="CM475" s="18" t="e">
        <f>IF(COUNTIFS([2]その１２!$CU$10:CU5626,リスト!CK475),"該当","")</f>
        <v>#VALUE!</v>
      </c>
      <c r="CN475" s="18" t="e">
        <f>IF($CM475="","",COUNTIF($CK$5:CK475,CK475))</f>
        <v>#VALUE!</v>
      </c>
      <c r="CO475" s="18" t="e">
        <f t="shared" si="62"/>
        <v>#VALUE!</v>
      </c>
      <c r="DC475" s="21" t="e">
        <f t="shared" si="63"/>
        <v>#VALUE!</v>
      </c>
      <c r="DD475" s="21" t="e">
        <f t="shared" si="64"/>
        <v>#VALUE!</v>
      </c>
    </row>
    <row r="476" spans="66:108">
      <c r="BN476" s="18" t="s">
        <v>612</v>
      </c>
      <c r="BO476" s="26" t="s">
        <v>1063</v>
      </c>
      <c r="BP476" s="17" t="str">
        <f t="shared" si="58"/>
        <v>いすみ市174</v>
      </c>
      <c r="BQ476" s="18" t="s">
        <v>1064</v>
      </c>
      <c r="BZ476" s="18" t="s">
        <v>76</v>
      </c>
      <c r="CA476" s="18" t="s">
        <v>252</v>
      </c>
      <c r="CB476" s="18" t="s">
        <v>410</v>
      </c>
      <c r="CC476" s="18" t="str">
        <f t="shared" si="59"/>
        <v>SアーAr</v>
      </c>
      <c r="CD476" s="18">
        <v>20</v>
      </c>
      <c r="CE476" s="18" t="e">
        <f>IF(COUNTIFS([2]その１１!$CV$10:CV5471,リスト!CC476),"該当","")</f>
        <v>#VALUE!</v>
      </c>
      <c r="CF476" s="18" t="e">
        <f>IF($CE476="","",COUNTIF($CC$5:CC476,CC476))</f>
        <v>#VALUE!</v>
      </c>
      <c r="CG476" s="18" t="e">
        <f t="shared" si="60"/>
        <v>#VALUE!</v>
      </c>
      <c r="CH476" s="18" t="s">
        <v>98</v>
      </c>
      <c r="CI476" s="18" t="s">
        <v>106</v>
      </c>
      <c r="CJ476" s="18" t="s">
        <v>278</v>
      </c>
      <c r="CK476" s="18" t="str">
        <f t="shared" si="61"/>
        <v>X支承Bh</v>
      </c>
      <c r="CL476" s="18">
        <v>21</v>
      </c>
      <c r="CM476" s="18" t="e">
        <f>IF(COUNTIFS([2]その１２!$CU$10:CU5627,リスト!CK476),"該当","")</f>
        <v>#VALUE!</v>
      </c>
      <c r="CN476" s="18" t="e">
        <f>IF($CM476="","",COUNTIF($CK$5:CK476,CK476))</f>
        <v>#VALUE!</v>
      </c>
      <c r="CO476" s="18" t="e">
        <f t="shared" si="62"/>
        <v>#VALUE!</v>
      </c>
      <c r="DC476" s="21" t="e">
        <f t="shared" si="63"/>
        <v>#VALUE!</v>
      </c>
      <c r="DD476" s="21" t="e">
        <f t="shared" si="64"/>
        <v>#VALUE!</v>
      </c>
    </row>
    <row r="477" spans="66:108">
      <c r="BN477" s="18" t="s">
        <v>612</v>
      </c>
      <c r="BO477" s="26" t="s">
        <v>1066</v>
      </c>
      <c r="BP477" s="17" t="str">
        <f t="shared" si="58"/>
        <v>いすみ市175</v>
      </c>
      <c r="BQ477" s="18" t="s">
        <v>1067</v>
      </c>
      <c r="BZ477" s="18" t="s">
        <v>76</v>
      </c>
      <c r="CA477" s="18" t="s">
        <v>252</v>
      </c>
      <c r="CB477" s="18" t="s">
        <v>410</v>
      </c>
      <c r="CC477" s="18" t="str">
        <f t="shared" si="59"/>
        <v>SアーAr</v>
      </c>
      <c r="CD477" s="18">
        <v>21</v>
      </c>
      <c r="CE477" s="18" t="e">
        <f>IF(COUNTIFS([2]その１１!$CV$10:CV5472,リスト!CC477),"該当","")</f>
        <v>#VALUE!</v>
      </c>
      <c r="CF477" s="18" t="e">
        <f>IF($CE477="","",COUNTIF($CC$5:CC477,CC477))</f>
        <v>#VALUE!</v>
      </c>
      <c r="CG477" s="18" t="e">
        <f t="shared" si="60"/>
        <v>#VALUE!</v>
      </c>
      <c r="CH477" s="18" t="s">
        <v>98</v>
      </c>
      <c r="CI477" s="18" t="s">
        <v>106</v>
      </c>
      <c r="CJ477" s="18" t="s">
        <v>278</v>
      </c>
      <c r="CK477" s="18" t="str">
        <f t="shared" si="61"/>
        <v>X支承Bh</v>
      </c>
      <c r="CL477" s="18">
        <v>23</v>
      </c>
      <c r="CM477" s="18" t="e">
        <f>IF(COUNTIFS([2]その１２!$CU$10:CU5628,リスト!CK477),"該当","")</f>
        <v>#VALUE!</v>
      </c>
      <c r="CN477" s="18" t="e">
        <f>IF($CM477="","",COUNTIF($CK$5:CK477,CK477))</f>
        <v>#VALUE!</v>
      </c>
      <c r="CO477" s="18" t="e">
        <f t="shared" si="62"/>
        <v>#VALUE!</v>
      </c>
      <c r="DC477" s="21" t="e">
        <f t="shared" si="63"/>
        <v>#VALUE!</v>
      </c>
      <c r="DD477" s="21" t="e">
        <f t="shared" si="64"/>
        <v>#VALUE!</v>
      </c>
    </row>
    <row r="478" spans="66:108">
      <c r="BN478" s="18" t="s">
        <v>612</v>
      </c>
      <c r="BO478" s="26" t="s">
        <v>1069</v>
      </c>
      <c r="BP478" s="17" t="str">
        <f t="shared" si="58"/>
        <v>いすみ市176</v>
      </c>
      <c r="BQ478" s="18" t="s">
        <v>1070</v>
      </c>
      <c r="BZ478" s="18" t="s">
        <v>76</v>
      </c>
      <c r="CA478" s="18" t="s">
        <v>252</v>
      </c>
      <c r="CB478" s="18" t="s">
        <v>410</v>
      </c>
      <c r="CC478" s="18" t="str">
        <f t="shared" si="59"/>
        <v>SアーAr</v>
      </c>
      <c r="CD478" s="18">
        <v>22</v>
      </c>
      <c r="CE478" s="18" t="e">
        <f>IF(COUNTIFS([2]その１１!$CV$10:CV5473,リスト!CC478),"該当","")</f>
        <v>#VALUE!</v>
      </c>
      <c r="CF478" s="18" t="e">
        <f>IF($CE478="","",COUNTIF($CC$5:CC478,CC478))</f>
        <v>#VALUE!</v>
      </c>
      <c r="CG478" s="18" t="e">
        <f t="shared" si="60"/>
        <v>#VALUE!</v>
      </c>
      <c r="CH478" s="18" t="s">
        <v>98</v>
      </c>
      <c r="CI478" s="18" t="s">
        <v>106</v>
      </c>
      <c r="CJ478" s="18" t="s">
        <v>278</v>
      </c>
      <c r="CK478" s="18" t="str">
        <f t="shared" si="61"/>
        <v>X支承Bh</v>
      </c>
      <c r="CL478" s="18">
        <v>24</v>
      </c>
      <c r="CM478" s="18" t="e">
        <f>IF(COUNTIFS([2]その１２!$CU$10:CU5629,リスト!CK478),"該当","")</f>
        <v>#VALUE!</v>
      </c>
      <c r="CN478" s="18" t="e">
        <f>IF($CM478="","",COUNTIF($CK$5:CK478,CK478))</f>
        <v>#VALUE!</v>
      </c>
      <c r="CO478" s="18" t="e">
        <f t="shared" si="62"/>
        <v>#VALUE!</v>
      </c>
      <c r="DC478" s="21" t="e">
        <f t="shared" si="63"/>
        <v>#VALUE!</v>
      </c>
      <c r="DD478" s="21" t="e">
        <f t="shared" si="64"/>
        <v>#VALUE!</v>
      </c>
    </row>
    <row r="479" spans="66:108">
      <c r="BN479" s="18" t="s">
        <v>612</v>
      </c>
      <c r="BO479" s="26" t="s">
        <v>1209</v>
      </c>
      <c r="BP479" s="17" t="str">
        <f t="shared" si="58"/>
        <v>いすみ市229</v>
      </c>
      <c r="BQ479" s="18" t="s">
        <v>1210</v>
      </c>
      <c r="BZ479" s="18" t="s">
        <v>76</v>
      </c>
      <c r="CA479" s="18" t="s">
        <v>252</v>
      </c>
      <c r="CB479" s="18" t="s">
        <v>410</v>
      </c>
      <c r="CC479" s="18" t="str">
        <f t="shared" si="59"/>
        <v>SアーAr</v>
      </c>
      <c r="CD479" s="18">
        <v>23</v>
      </c>
      <c r="CE479" s="18" t="e">
        <f>IF(COUNTIFS([2]その１１!$CV$10:CV5474,リスト!CC479),"該当","")</f>
        <v>#VALUE!</v>
      </c>
      <c r="CF479" s="18" t="e">
        <f>IF($CE479="","",COUNTIF($CC$5:CC479,CC479))</f>
        <v>#VALUE!</v>
      </c>
      <c r="CG479" s="18" t="e">
        <f t="shared" si="60"/>
        <v>#VALUE!</v>
      </c>
      <c r="CH479" s="18" t="s">
        <v>279</v>
      </c>
      <c r="CI479" s="18" t="s">
        <v>106</v>
      </c>
      <c r="CJ479" s="18" t="s">
        <v>278</v>
      </c>
      <c r="CK479" s="18" t="str">
        <f t="shared" si="61"/>
        <v>S,X支承Bh</v>
      </c>
      <c r="CL479" s="18">
        <v>1</v>
      </c>
      <c r="CM479" s="18" t="e">
        <f>IF(COUNTIFS([2]その１２!$CU$10:CU5630,リスト!CK479),"該当","")</f>
        <v>#VALUE!</v>
      </c>
      <c r="CN479" s="18" t="e">
        <f>IF($CM479="","",COUNTIF($CK$5:CK479,CK479))</f>
        <v>#VALUE!</v>
      </c>
      <c r="CO479" s="18" t="e">
        <f t="shared" si="62"/>
        <v>#VALUE!</v>
      </c>
      <c r="DC479" s="21" t="e">
        <f t="shared" si="63"/>
        <v>#VALUE!</v>
      </c>
      <c r="DD479" s="21" t="e">
        <f t="shared" si="64"/>
        <v>#VALUE!</v>
      </c>
    </row>
    <row r="480" spans="66:108">
      <c r="BN480" s="18" t="s">
        <v>612</v>
      </c>
      <c r="BO480" s="26" t="s">
        <v>1212</v>
      </c>
      <c r="BP480" s="17" t="str">
        <f t="shared" si="58"/>
        <v>いすみ市230</v>
      </c>
      <c r="BQ480" s="18" t="s">
        <v>1213</v>
      </c>
      <c r="BZ480" s="18" t="s">
        <v>97</v>
      </c>
      <c r="CA480" s="18" t="s">
        <v>252</v>
      </c>
      <c r="CB480" s="18" t="s">
        <v>410</v>
      </c>
      <c r="CC480" s="18" t="str">
        <f t="shared" si="59"/>
        <v>CアーAr</v>
      </c>
      <c r="CD480" s="18">
        <v>6</v>
      </c>
      <c r="CE480" s="18" t="e">
        <f>IF(COUNTIFS([2]その１１!$CV$10:CV5475,リスト!CC480),"該当","")</f>
        <v>#VALUE!</v>
      </c>
      <c r="CF480" s="18" t="e">
        <f>IF($CE480="","",COUNTIF($CC$5:CC480,CC480))</f>
        <v>#VALUE!</v>
      </c>
      <c r="CG480" s="18" t="e">
        <f t="shared" si="60"/>
        <v>#VALUE!</v>
      </c>
      <c r="CH480" s="18" t="s">
        <v>279</v>
      </c>
      <c r="CI480" s="18" t="s">
        <v>106</v>
      </c>
      <c r="CJ480" s="18" t="s">
        <v>278</v>
      </c>
      <c r="CK480" s="18" t="str">
        <f t="shared" si="61"/>
        <v>S,X支承Bh</v>
      </c>
      <c r="CL480" s="18">
        <v>2</v>
      </c>
      <c r="CM480" s="18" t="e">
        <f>IF(COUNTIFS([2]その１２!$CU$10:CU5631,リスト!CK480),"該当","")</f>
        <v>#VALUE!</v>
      </c>
      <c r="CN480" s="18" t="e">
        <f>IF($CM480="","",COUNTIF($CK$5:CK480,CK480))</f>
        <v>#VALUE!</v>
      </c>
      <c r="CO480" s="18" t="e">
        <f t="shared" si="62"/>
        <v>#VALUE!</v>
      </c>
      <c r="DC480" s="21" t="e">
        <f t="shared" si="63"/>
        <v>#VALUE!</v>
      </c>
      <c r="DD480" s="21" t="e">
        <f t="shared" si="64"/>
        <v>#VALUE!</v>
      </c>
    </row>
    <row r="481" spans="66:108">
      <c r="BN481" s="18" t="s">
        <v>612</v>
      </c>
      <c r="BO481" s="26" t="s">
        <v>1313</v>
      </c>
      <c r="BP481" s="17" t="str">
        <f t="shared" si="58"/>
        <v>いすみ市274</v>
      </c>
      <c r="BQ481" s="18" t="s">
        <v>1314</v>
      </c>
      <c r="BZ481" s="18" t="s">
        <v>97</v>
      </c>
      <c r="CA481" s="18" t="s">
        <v>252</v>
      </c>
      <c r="CB481" s="18" t="s">
        <v>410</v>
      </c>
      <c r="CC481" s="18" t="str">
        <f t="shared" si="59"/>
        <v>CアーAr</v>
      </c>
      <c r="CD481" s="18">
        <v>7</v>
      </c>
      <c r="CE481" s="18" t="e">
        <f>IF(COUNTIFS([2]その１１!$CV$10:CV5476,リスト!CC481),"該当","")</f>
        <v>#VALUE!</v>
      </c>
      <c r="CF481" s="18" t="e">
        <f>IF($CE481="","",COUNTIF($CC$5:CC481,CC481))</f>
        <v>#VALUE!</v>
      </c>
      <c r="CG481" s="18" t="e">
        <f t="shared" si="60"/>
        <v>#VALUE!</v>
      </c>
      <c r="CH481" s="18" t="s">
        <v>279</v>
      </c>
      <c r="CI481" s="18" t="s">
        <v>106</v>
      </c>
      <c r="CJ481" s="18" t="s">
        <v>278</v>
      </c>
      <c r="CK481" s="18" t="str">
        <f t="shared" si="61"/>
        <v>S,X支承Bh</v>
      </c>
      <c r="CL481" s="18">
        <v>3</v>
      </c>
      <c r="CM481" s="18" t="e">
        <f>IF(COUNTIFS([2]その１２!$CU$10:CU5632,リスト!CK481),"該当","")</f>
        <v>#VALUE!</v>
      </c>
      <c r="CN481" s="18" t="e">
        <f>IF($CM481="","",COUNTIF($CK$5:CK481,CK481))</f>
        <v>#VALUE!</v>
      </c>
      <c r="CO481" s="18" t="e">
        <f t="shared" si="62"/>
        <v>#VALUE!</v>
      </c>
      <c r="DC481" s="21" t="e">
        <f t="shared" si="63"/>
        <v>#VALUE!</v>
      </c>
      <c r="DD481" s="21" t="e">
        <f t="shared" si="64"/>
        <v>#VALUE!</v>
      </c>
    </row>
    <row r="482" spans="66:108">
      <c r="BN482" s="18" t="s">
        <v>612</v>
      </c>
      <c r="BO482" s="26" t="s">
        <v>1348</v>
      </c>
      <c r="BP482" s="17" t="str">
        <f t="shared" si="58"/>
        <v>いすみ市405</v>
      </c>
      <c r="BQ482" s="18" t="s">
        <v>1349</v>
      </c>
      <c r="BZ482" s="18" t="s">
        <v>97</v>
      </c>
      <c r="CA482" s="18" t="s">
        <v>252</v>
      </c>
      <c r="CB482" s="18" t="s">
        <v>410</v>
      </c>
      <c r="CC482" s="18" t="str">
        <f t="shared" si="59"/>
        <v>CアーAr</v>
      </c>
      <c r="CD482" s="18">
        <v>8</v>
      </c>
      <c r="CE482" s="18" t="e">
        <f>IF(COUNTIFS([2]その１１!$CV$10:CV5477,リスト!CC482),"該当","")</f>
        <v>#VALUE!</v>
      </c>
      <c r="CF482" s="18" t="e">
        <f>IF($CE482="","",COUNTIF($CC$5:CC482,CC482))</f>
        <v>#VALUE!</v>
      </c>
      <c r="CG482" s="18" t="e">
        <f t="shared" si="60"/>
        <v>#VALUE!</v>
      </c>
      <c r="CH482" s="18" t="s">
        <v>279</v>
      </c>
      <c r="CI482" s="18" t="s">
        <v>106</v>
      </c>
      <c r="CJ482" s="18" t="s">
        <v>278</v>
      </c>
      <c r="CK482" s="18" t="str">
        <f t="shared" si="61"/>
        <v>S,X支承Bh</v>
      </c>
      <c r="CL482" s="18">
        <v>4</v>
      </c>
      <c r="CM482" s="18" t="e">
        <f>IF(COUNTIFS([2]その１２!$CU$10:CU5633,リスト!CK482),"該当","")</f>
        <v>#VALUE!</v>
      </c>
      <c r="CN482" s="18" t="e">
        <f>IF($CM482="","",COUNTIF($CK$5:CK482,CK482))</f>
        <v>#VALUE!</v>
      </c>
      <c r="CO482" s="18" t="e">
        <f t="shared" si="62"/>
        <v>#VALUE!</v>
      </c>
      <c r="DC482" s="21" t="e">
        <f t="shared" si="63"/>
        <v>#VALUE!</v>
      </c>
      <c r="DD482" s="21" t="e">
        <f t="shared" si="64"/>
        <v>#VALUE!</v>
      </c>
    </row>
    <row r="483" spans="66:108">
      <c r="BN483" s="18" t="s">
        <v>620</v>
      </c>
      <c r="BO483" s="26" t="s">
        <v>921</v>
      </c>
      <c r="BP483" s="17" t="str">
        <f t="shared" si="58"/>
        <v>御宿町128</v>
      </c>
      <c r="BQ483" s="18" t="s">
        <v>985</v>
      </c>
      <c r="BZ483" s="18" t="s">
        <v>97</v>
      </c>
      <c r="CA483" s="18" t="s">
        <v>252</v>
      </c>
      <c r="CB483" s="18" t="s">
        <v>410</v>
      </c>
      <c r="CC483" s="18" t="str">
        <f t="shared" si="59"/>
        <v>CアーAr</v>
      </c>
      <c r="CD483" s="18">
        <v>9</v>
      </c>
      <c r="CE483" s="18" t="e">
        <f>IF(COUNTIFS([2]その１１!$CV$10:CV5478,リスト!CC483),"該当","")</f>
        <v>#VALUE!</v>
      </c>
      <c r="CF483" s="18" t="e">
        <f>IF($CE483="","",COUNTIF($CC$5:CC483,CC483))</f>
        <v>#VALUE!</v>
      </c>
      <c r="CG483" s="18" t="e">
        <f t="shared" si="60"/>
        <v>#VALUE!</v>
      </c>
      <c r="CH483" s="18" t="s">
        <v>279</v>
      </c>
      <c r="CI483" s="18" t="s">
        <v>106</v>
      </c>
      <c r="CJ483" s="18" t="s">
        <v>278</v>
      </c>
      <c r="CK483" s="18" t="str">
        <f t="shared" si="61"/>
        <v>S,X支承Bh</v>
      </c>
      <c r="CL483" s="18">
        <v>5</v>
      </c>
      <c r="CM483" s="18" t="e">
        <f>IF(COUNTIFS([2]その１２!$CU$10:CU5634,リスト!CK483),"該当","")</f>
        <v>#VALUE!</v>
      </c>
      <c r="CN483" s="18" t="e">
        <f>IF($CM483="","",COUNTIF($CK$5:CK483,CK483))</f>
        <v>#VALUE!</v>
      </c>
      <c r="CO483" s="18" t="e">
        <f t="shared" si="62"/>
        <v>#VALUE!</v>
      </c>
      <c r="DC483" s="21" t="e">
        <f t="shared" si="63"/>
        <v>#VALUE!</v>
      </c>
      <c r="DD483" s="21" t="e">
        <f t="shared" si="64"/>
        <v>#VALUE!</v>
      </c>
    </row>
    <row r="484" spans="66:108">
      <c r="BN484" s="18" t="s">
        <v>620</v>
      </c>
      <c r="BO484" s="26" t="s">
        <v>1063</v>
      </c>
      <c r="BP484" s="17" t="str">
        <f t="shared" si="58"/>
        <v>御宿町174</v>
      </c>
      <c r="BQ484" s="18" t="s">
        <v>1064</v>
      </c>
      <c r="BZ484" s="18" t="s">
        <v>97</v>
      </c>
      <c r="CA484" s="18" t="s">
        <v>252</v>
      </c>
      <c r="CB484" s="18" t="s">
        <v>410</v>
      </c>
      <c r="CC484" s="18" t="str">
        <f t="shared" si="59"/>
        <v>CアーAr</v>
      </c>
      <c r="CD484" s="18">
        <v>10</v>
      </c>
      <c r="CE484" s="18" t="e">
        <f>IF(COUNTIFS([2]その１１!$CV$10:CV5479,リスト!CC484),"該当","")</f>
        <v>#VALUE!</v>
      </c>
      <c r="CF484" s="18" t="e">
        <f>IF($CE484="","",COUNTIF($CC$5:CC484,CC484))</f>
        <v>#VALUE!</v>
      </c>
      <c r="CG484" s="18" t="e">
        <f t="shared" si="60"/>
        <v>#VALUE!</v>
      </c>
      <c r="CH484" s="18" t="s">
        <v>279</v>
      </c>
      <c r="CI484" s="18" t="s">
        <v>106</v>
      </c>
      <c r="CJ484" s="18" t="s">
        <v>278</v>
      </c>
      <c r="CK484" s="18" t="str">
        <f t="shared" si="61"/>
        <v>S,X支承Bh</v>
      </c>
      <c r="CL484" s="18">
        <v>13</v>
      </c>
      <c r="CM484" s="18" t="e">
        <f>IF(COUNTIFS([2]その１２!$CU$10:CU5635,リスト!CK484),"該当","")</f>
        <v>#VALUE!</v>
      </c>
      <c r="CN484" s="18" t="e">
        <f>IF($CM484="","",COUNTIF($CK$5:CK484,CK484))</f>
        <v>#VALUE!</v>
      </c>
      <c r="CO484" s="18" t="e">
        <f t="shared" si="62"/>
        <v>#VALUE!</v>
      </c>
      <c r="DC484" s="21" t="e">
        <f t="shared" si="63"/>
        <v>#VALUE!</v>
      </c>
      <c r="DD484" s="21" t="e">
        <f t="shared" si="64"/>
        <v>#VALUE!</v>
      </c>
    </row>
    <row r="485" spans="66:108">
      <c r="BN485" s="18" t="s">
        <v>620</v>
      </c>
      <c r="BO485" s="26" t="s">
        <v>1069</v>
      </c>
      <c r="BP485" s="17" t="str">
        <f t="shared" si="58"/>
        <v>御宿町176</v>
      </c>
      <c r="BQ485" s="18" t="s">
        <v>1070</v>
      </c>
      <c r="BZ485" s="18" t="s">
        <v>97</v>
      </c>
      <c r="CA485" s="18" t="s">
        <v>252</v>
      </c>
      <c r="CB485" s="18" t="s">
        <v>410</v>
      </c>
      <c r="CC485" s="18" t="str">
        <f t="shared" si="59"/>
        <v>CアーAr</v>
      </c>
      <c r="CD485" s="18">
        <v>11</v>
      </c>
      <c r="CE485" s="18" t="e">
        <f>IF(COUNTIFS([2]その１１!$CV$10:CV5480,リスト!CC485),"該当","")</f>
        <v>#VALUE!</v>
      </c>
      <c r="CF485" s="18" t="e">
        <f>IF($CE485="","",COUNTIF($CC$5:CC485,CC485))</f>
        <v>#VALUE!</v>
      </c>
      <c r="CG485" s="18" t="e">
        <f t="shared" si="60"/>
        <v>#VALUE!</v>
      </c>
      <c r="CH485" s="18" t="s">
        <v>279</v>
      </c>
      <c r="CI485" s="18" t="s">
        <v>106</v>
      </c>
      <c r="CJ485" s="18" t="s">
        <v>278</v>
      </c>
      <c r="CK485" s="18" t="str">
        <f t="shared" si="61"/>
        <v>S,X支承Bh</v>
      </c>
      <c r="CL485" s="18">
        <v>16</v>
      </c>
      <c r="CM485" s="18" t="e">
        <f>IF(COUNTIFS([2]その１２!$CU$10:CU5636,リスト!CK485),"該当","")</f>
        <v>#VALUE!</v>
      </c>
      <c r="CN485" s="18" t="e">
        <f>IF($CM485="","",COUNTIF($CK$5:CK485,CK485))</f>
        <v>#VALUE!</v>
      </c>
      <c r="CO485" s="18" t="e">
        <f t="shared" si="62"/>
        <v>#VALUE!</v>
      </c>
      <c r="DC485" s="21" t="e">
        <f t="shared" si="63"/>
        <v>#VALUE!</v>
      </c>
      <c r="DD485" s="21" t="e">
        <f t="shared" si="64"/>
        <v>#VALUE!</v>
      </c>
    </row>
    <row r="486" spans="66:108">
      <c r="BN486" s="18" t="s">
        <v>620</v>
      </c>
      <c r="BO486" s="26" t="s">
        <v>1219</v>
      </c>
      <c r="BP486" s="17" t="str">
        <f t="shared" si="58"/>
        <v>御宿町232</v>
      </c>
      <c r="BQ486" s="18" t="s">
        <v>1220</v>
      </c>
      <c r="BZ486" s="18" t="s">
        <v>97</v>
      </c>
      <c r="CA486" s="18" t="s">
        <v>252</v>
      </c>
      <c r="CB486" s="18" t="s">
        <v>410</v>
      </c>
      <c r="CC486" s="18" t="str">
        <f t="shared" si="59"/>
        <v>CアーAr</v>
      </c>
      <c r="CD486" s="18">
        <v>12</v>
      </c>
      <c r="CE486" s="18" t="e">
        <f>IF(COUNTIFS([2]その１１!$CV$10:CV5481,リスト!CC486),"該当","")</f>
        <v>#VALUE!</v>
      </c>
      <c r="CF486" s="18" t="e">
        <f>IF($CE486="","",COUNTIF($CC$5:CC486,CC486))</f>
        <v>#VALUE!</v>
      </c>
      <c r="CG486" s="18" t="e">
        <f t="shared" si="60"/>
        <v>#VALUE!</v>
      </c>
      <c r="CH486" s="18" t="s">
        <v>279</v>
      </c>
      <c r="CI486" s="18" t="s">
        <v>106</v>
      </c>
      <c r="CJ486" s="18" t="s">
        <v>278</v>
      </c>
      <c r="CK486" s="18" t="str">
        <f t="shared" si="61"/>
        <v>S,X支承Bh</v>
      </c>
      <c r="CL486" s="18">
        <v>17</v>
      </c>
      <c r="CM486" s="18" t="e">
        <f>IF(COUNTIFS([2]その１２!$CU$10:CU5637,リスト!CK486),"該当","")</f>
        <v>#VALUE!</v>
      </c>
      <c r="CN486" s="18" t="e">
        <f>IF($CM486="","",COUNTIF($CK$5:CK486,CK486))</f>
        <v>#VALUE!</v>
      </c>
      <c r="CO486" s="18" t="e">
        <f t="shared" si="62"/>
        <v>#VALUE!</v>
      </c>
      <c r="DC486" s="21" t="e">
        <f t="shared" si="63"/>
        <v>#VALUE!</v>
      </c>
      <c r="DD486" s="21" t="e">
        <f t="shared" si="64"/>
        <v>#VALUE!</v>
      </c>
    </row>
    <row r="487" spans="66:108">
      <c r="BN487" s="18" t="s">
        <v>620</v>
      </c>
      <c r="BO487" s="26" t="s">
        <v>1311</v>
      </c>
      <c r="BP487" s="17" t="str">
        <f t="shared" si="58"/>
        <v>御宿町273</v>
      </c>
      <c r="BQ487" s="18" t="s">
        <v>1312</v>
      </c>
      <c r="BZ487" s="18" t="s">
        <v>97</v>
      </c>
      <c r="CA487" s="18" t="s">
        <v>252</v>
      </c>
      <c r="CB487" s="18" t="s">
        <v>410</v>
      </c>
      <c r="CC487" s="18" t="str">
        <f t="shared" si="59"/>
        <v>CアーAr</v>
      </c>
      <c r="CD487" s="18">
        <v>13</v>
      </c>
      <c r="CE487" s="18" t="e">
        <f>IF(COUNTIFS([2]その１１!$CV$10:CV5482,リスト!CC487),"該当","")</f>
        <v>#VALUE!</v>
      </c>
      <c r="CF487" s="18" t="e">
        <f>IF($CE487="","",COUNTIF($CC$5:CC487,CC487))</f>
        <v>#VALUE!</v>
      </c>
      <c r="CG487" s="18" t="e">
        <f t="shared" si="60"/>
        <v>#VALUE!</v>
      </c>
      <c r="CH487" s="18" t="s">
        <v>279</v>
      </c>
      <c r="CI487" s="18" t="s">
        <v>106</v>
      </c>
      <c r="CJ487" s="18" t="s">
        <v>278</v>
      </c>
      <c r="CK487" s="18" t="str">
        <f t="shared" si="61"/>
        <v>S,X支承Bh</v>
      </c>
      <c r="CL487" s="18">
        <v>19</v>
      </c>
      <c r="CM487" s="18" t="e">
        <f>IF(COUNTIFS([2]その１２!$CU$10:CU5638,リスト!CK487),"該当","")</f>
        <v>#VALUE!</v>
      </c>
      <c r="CN487" s="18" t="e">
        <f>IF($CM487="","",COUNTIF($CK$5:CK487,CK487))</f>
        <v>#VALUE!</v>
      </c>
      <c r="CO487" s="18" t="e">
        <f t="shared" si="62"/>
        <v>#VALUE!</v>
      </c>
      <c r="DC487" s="21" t="e">
        <f t="shared" si="63"/>
        <v>#VALUE!</v>
      </c>
      <c r="DD487" s="21" t="e">
        <f t="shared" si="64"/>
        <v>#VALUE!</v>
      </c>
    </row>
    <row r="488" spans="66:108">
      <c r="BN488" s="18" t="s">
        <v>625</v>
      </c>
      <c r="BO488" s="26" t="s">
        <v>921</v>
      </c>
      <c r="BP488" s="17" t="str">
        <f t="shared" si="58"/>
        <v>勝浦市128</v>
      </c>
      <c r="BQ488" s="18" t="s">
        <v>985</v>
      </c>
      <c r="BZ488" s="18" t="s">
        <v>97</v>
      </c>
      <c r="CA488" s="18" t="s">
        <v>252</v>
      </c>
      <c r="CB488" s="18" t="s">
        <v>410</v>
      </c>
      <c r="CC488" s="18" t="str">
        <f t="shared" si="59"/>
        <v>CアーAr</v>
      </c>
      <c r="CD488" s="18">
        <v>17</v>
      </c>
      <c r="CE488" s="18" t="e">
        <f>IF(COUNTIFS([2]その１１!$CV$10:CV5483,リスト!CC488),"該当","")</f>
        <v>#VALUE!</v>
      </c>
      <c r="CF488" s="18" t="e">
        <f>IF($CE488="","",COUNTIF($CC$5:CC488,CC488))</f>
        <v>#VALUE!</v>
      </c>
      <c r="CG488" s="18" t="e">
        <f t="shared" si="60"/>
        <v>#VALUE!</v>
      </c>
      <c r="CH488" s="18" t="s">
        <v>279</v>
      </c>
      <c r="CI488" s="18" t="s">
        <v>106</v>
      </c>
      <c r="CJ488" s="18" t="s">
        <v>278</v>
      </c>
      <c r="CK488" s="18" t="str">
        <f t="shared" si="61"/>
        <v>S,X支承Bh</v>
      </c>
      <c r="CL488" s="18">
        <v>20</v>
      </c>
      <c r="CM488" s="18" t="e">
        <f>IF(COUNTIFS([2]その１２!$CU$10:CU5639,リスト!CK488),"該当","")</f>
        <v>#VALUE!</v>
      </c>
      <c r="CN488" s="18" t="e">
        <f>IF($CM488="","",COUNTIF($CK$5:CK488,CK488))</f>
        <v>#VALUE!</v>
      </c>
      <c r="CO488" s="18" t="e">
        <f t="shared" si="62"/>
        <v>#VALUE!</v>
      </c>
      <c r="DC488" s="21" t="e">
        <f t="shared" si="63"/>
        <v>#VALUE!</v>
      </c>
      <c r="DD488" s="21" t="e">
        <f t="shared" si="64"/>
        <v>#VALUE!</v>
      </c>
    </row>
    <row r="489" spans="66:108">
      <c r="BN489" s="18" t="s">
        <v>625</v>
      </c>
      <c r="BO489" s="26" t="s">
        <v>1333</v>
      </c>
      <c r="BP489" s="17" t="str">
        <f t="shared" si="58"/>
        <v>勝浦市297</v>
      </c>
      <c r="BQ489" s="18" t="s">
        <v>1355</v>
      </c>
      <c r="BZ489" s="18" t="s">
        <v>97</v>
      </c>
      <c r="CA489" s="18" t="s">
        <v>252</v>
      </c>
      <c r="CB489" s="18" t="s">
        <v>410</v>
      </c>
      <c r="CC489" s="18" t="str">
        <f t="shared" si="59"/>
        <v>CアーAr</v>
      </c>
      <c r="CD489" s="18">
        <v>18</v>
      </c>
      <c r="CE489" s="18" t="e">
        <f>IF(COUNTIFS([2]その１１!$CV$10:CV5484,リスト!CC489),"該当","")</f>
        <v>#VALUE!</v>
      </c>
      <c r="CF489" s="18" t="e">
        <f>IF($CE489="","",COUNTIF($CC$5:CC489,CC489))</f>
        <v>#VALUE!</v>
      </c>
      <c r="CG489" s="18" t="e">
        <f t="shared" si="60"/>
        <v>#VALUE!</v>
      </c>
      <c r="CH489" s="18" t="s">
        <v>279</v>
      </c>
      <c r="CI489" s="18" t="s">
        <v>106</v>
      </c>
      <c r="CJ489" s="18" t="s">
        <v>278</v>
      </c>
      <c r="CK489" s="18" t="str">
        <f t="shared" si="61"/>
        <v>S,X支承Bh</v>
      </c>
      <c r="CL489" s="18">
        <v>21</v>
      </c>
      <c r="CM489" s="18" t="e">
        <f>IF(COUNTIFS([2]その１２!$CU$10:CU5640,リスト!CK489),"該当","")</f>
        <v>#VALUE!</v>
      </c>
      <c r="CN489" s="18" t="e">
        <f>IF($CM489="","",COUNTIF($CK$5:CK489,CK489))</f>
        <v>#VALUE!</v>
      </c>
      <c r="CO489" s="18" t="e">
        <f t="shared" si="62"/>
        <v>#VALUE!</v>
      </c>
      <c r="DC489" s="21" t="e">
        <f t="shared" si="63"/>
        <v>#VALUE!</v>
      </c>
      <c r="DD489" s="21" t="e">
        <f t="shared" si="64"/>
        <v>#VALUE!</v>
      </c>
    </row>
    <row r="490" spans="66:108">
      <c r="BN490" s="18" t="s">
        <v>625</v>
      </c>
      <c r="BO490" s="26" t="s">
        <v>794</v>
      </c>
      <c r="BP490" s="17" t="str">
        <f t="shared" si="58"/>
        <v>勝浦市82</v>
      </c>
      <c r="BQ490" s="18" t="s">
        <v>795</v>
      </c>
      <c r="BZ490" s="18" t="s">
        <v>97</v>
      </c>
      <c r="CA490" s="18" t="s">
        <v>252</v>
      </c>
      <c r="CB490" s="18" t="s">
        <v>410</v>
      </c>
      <c r="CC490" s="18" t="str">
        <f t="shared" si="59"/>
        <v>CアーAr</v>
      </c>
      <c r="CD490" s="18">
        <v>19</v>
      </c>
      <c r="CE490" s="18" t="e">
        <f>IF(COUNTIFS([2]その１１!$CV$10:CV5485,リスト!CC490),"該当","")</f>
        <v>#VALUE!</v>
      </c>
      <c r="CF490" s="18" t="e">
        <f>IF($CE490="","",COUNTIF($CC$5:CC490,CC490))</f>
        <v>#VALUE!</v>
      </c>
      <c r="CG490" s="18" t="e">
        <f t="shared" si="60"/>
        <v>#VALUE!</v>
      </c>
      <c r="CH490" s="18" t="s">
        <v>279</v>
      </c>
      <c r="CI490" s="18" t="s">
        <v>106</v>
      </c>
      <c r="CJ490" s="18" t="s">
        <v>278</v>
      </c>
      <c r="CK490" s="18" t="str">
        <f t="shared" si="61"/>
        <v>S,X支承Bh</v>
      </c>
      <c r="CL490" s="18">
        <v>23</v>
      </c>
      <c r="CM490" s="18" t="e">
        <f>IF(COUNTIFS([2]その１２!$CU$10:CU5641,リスト!CK490),"該当","")</f>
        <v>#VALUE!</v>
      </c>
      <c r="CN490" s="18" t="e">
        <f>IF($CM490="","",COUNTIF($CK$5:CK490,CK490))</f>
        <v>#VALUE!</v>
      </c>
      <c r="CO490" s="18" t="e">
        <f t="shared" si="62"/>
        <v>#VALUE!</v>
      </c>
      <c r="DC490" s="21" t="e">
        <f t="shared" si="63"/>
        <v>#VALUE!</v>
      </c>
      <c r="DD490" s="21" t="e">
        <f t="shared" si="64"/>
        <v>#VALUE!</v>
      </c>
    </row>
    <row r="491" spans="66:108">
      <c r="BN491" s="18" t="s">
        <v>625</v>
      </c>
      <c r="BO491" s="26" t="s">
        <v>1063</v>
      </c>
      <c r="BP491" s="17" t="str">
        <f t="shared" si="58"/>
        <v>勝浦市174</v>
      </c>
      <c r="BQ491" s="18" t="s">
        <v>1064</v>
      </c>
      <c r="BZ491" s="18" t="s">
        <v>97</v>
      </c>
      <c r="CA491" s="18" t="s">
        <v>252</v>
      </c>
      <c r="CB491" s="18" t="s">
        <v>410</v>
      </c>
      <c r="CC491" s="18" t="str">
        <f t="shared" si="59"/>
        <v>CアーAr</v>
      </c>
      <c r="CD491" s="18">
        <v>20</v>
      </c>
      <c r="CE491" s="18" t="e">
        <f>IF(COUNTIFS([2]その１１!$CV$10:CV5486,リスト!CC491),"該当","")</f>
        <v>#VALUE!</v>
      </c>
      <c r="CF491" s="18" t="e">
        <f>IF($CE491="","",COUNTIF($CC$5:CC491,CC491))</f>
        <v>#VALUE!</v>
      </c>
      <c r="CG491" s="18" t="e">
        <f t="shared" si="60"/>
        <v>#VALUE!</v>
      </c>
      <c r="CH491" s="18" t="s">
        <v>279</v>
      </c>
      <c r="CI491" s="18" t="s">
        <v>106</v>
      </c>
      <c r="CJ491" s="18" t="s">
        <v>278</v>
      </c>
      <c r="CK491" s="18" t="str">
        <f t="shared" si="61"/>
        <v>S,X支承Bh</v>
      </c>
      <c r="CL491" s="18">
        <v>24</v>
      </c>
      <c r="CM491" s="18" t="e">
        <f>IF(COUNTIFS([2]その１２!$CU$10:CU5642,リスト!CK491),"該当","")</f>
        <v>#VALUE!</v>
      </c>
      <c r="CN491" s="18" t="e">
        <f>IF($CM491="","",COUNTIF($CK$5:CK491,CK491))</f>
        <v>#VALUE!</v>
      </c>
      <c r="CO491" s="18" t="e">
        <f t="shared" si="62"/>
        <v>#VALUE!</v>
      </c>
      <c r="DC491" s="21" t="e">
        <f t="shared" si="63"/>
        <v>#VALUE!</v>
      </c>
      <c r="DD491" s="21" t="e">
        <f t="shared" si="64"/>
        <v>#VALUE!</v>
      </c>
    </row>
    <row r="492" spans="66:108">
      <c r="BN492" s="18" t="s">
        <v>625</v>
      </c>
      <c r="BO492" s="26" t="s">
        <v>1072</v>
      </c>
      <c r="BP492" s="17" t="str">
        <f t="shared" si="58"/>
        <v>勝浦市177</v>
      </c>
      <c r="BQ492" s="18" t="s">
        <v>1073</v>
      </c>
      <c r="BZ492" s="18" t="s">
        <v>97</v>
      </c>
      <c r="CA492" s="18" t="s">
        <v>252</v>
      </c>
      <c r="CB492" s="18" t="s">
        <v>410</v>
      </c>
      <c r="CC492" s="18" t="str">
        <f t="shared" si="59"/>
        <v>CアーAr</v>
      </c>
      <c r="CD492" s="18">
        <v>21</v>
      </c>
      <c r="CE492" s="18" t="e">
        <f>IF(COUNTIFS([2]その１１!$CV$10:CV5487,リスト!CC492),"該当","")</f>
        <v>#VALUE!</v>
      </c>
      <c r="CF492" s="18" t="e">
        <f>IF($CE492="","",COUNTIF($CC$5:CC492,CC492))</f>
        <v>#VALUE!</v>
      </c>
      <c r="CG492" s="18" t="e">
        <f t="shared" si="60"/>
        <v>#VALUE!</v>
      </c>
      <c r="CH492" s="18" t="s">
        <v>279</v>
      </c>
      <c r="CI492" s="18" t="s">
        <v>106</v>
      </c>
      <c r="CJ492" s="18" t="s">
        <v>278</v>
      </c>
      <c r="CK492" s="18" t="str">
        <f t="shared" si="61"/>
        <v>S,X支承Bh</v>
      </c>
      <c r="CL492" s="18">
        <v>25</v>
      </c>
      <c r="CM492" s="18" t="e">
        <f>IF(COUNTIFS([2]その１２!$CU$10:CU5643,リスト!CK492),"該当","")</f>
        <v>#VALUE!</v>
      </c>
      <c r="CN492" s="18" t="e">
        <f>IF($CM492="","",COUNTIF($CK$5:CK492,CK492))</f>
        <v>#VALUE!</v>
      </c>
      <c r="CO492" s="18" t="e">
        <f t="shared" si="62"/>
        <v>#VALUE!</v>
      </c>
      <c r="DC492" s="21" t="e">
        <f t="shared" si="63"/>
        <v>#VALUE!</v>
      </c>
      <c r="DD492" s="21" t="e">
        <f t="shared" si="64"/>
        <v>#VALUE!</v>
      </c>
    </row>
    <row r="493" spans="66:108">
      <c r="BN493" s="18" t="s">
        <v>625</v>
      </c>
      <c r="BO493" s="26" t="s">
        <v>1077</v>
      </c>
      <c r="BP493" s="17" t="str">
        <f t="shared" si="58"/>
        <v>勝浦市178</v>
      </c>
      <c r="BQ493" s="18" t="s">
        <v>1078</v>
      </c>
      <c r="BZ493" s="18" t="s">
        <v>97</v>
      </c>
      <c r="CA493" s="18" t="s">
        <v>252</v>
      </c>
      <c r="CB493" s="18" t="s">
        <v>410</v>
      </c>
      <c r="CC493" s="18" t="str">
        <f t="shared" si="59"/>
        <v>CアーAr</v>
      </c>
      <c r="CD493" s="18">
        <v>22</v>
      </c>
      <c r="CE493" s="18" t="e">
        <f>IF(COUNTIFS([2]その１１!$CV$10:CV5488,リスト!CC493),"該当","")</f>
        <v>#VALUE!</v>
      </c>
      <c r="CF493" s="18" t="e">
        <f>IF($CE493="","",COUNTIF($CC$5:CC493,CC493))</f>
        <v>#VALUE!</v>
      </c>
      <c r="CG493" s="18" t="e">
        <f t="shared" si="60"/>
        <v>#VALUE!</v>
      </c>
      <c r="CH493" s="18" t="s">
        <v>76</v>
      </c>
      <c r="CI493" s="18" t="s">
        <v>134</v>
      </c>
      <c r="CJ493" s="18" t="s">
        <v>293</v>
      </c>
      <c r="CK493" s="18" t="str">
        <f t="shared" si="61"/>
        <v>SアンBa</v>
      </c>
      <c r="CL493" s="18">
        <v>1</v>
      </c>
      <c r="CM493" s="18" t="e">
        <f>IF(COUNTIFS([2]その１２!$CU$10:CU5644,リスト!CK493),"該当","")</f>
        <v>#VALUE!</v>
      </c>
      <c r="CN493" s="18" t="e">
        <f>IF($CM493="","",COUNTIF($CK$5:CK493,CK493))</f>
        <v>#VALUE!</v>
      </c>
      <c r="CO493" s="18" t="e">
        <f t="shared" si="62"/>
        <v>#VALUE!</v>
      </c>
      <c r="DC493" s="21" t="e">
        <f t="shared" si="63"/>
        <v>#VALUE!</v>
      </c>
      <c r="DD493" s="21" t="e">
        <f t="shared" si="64"/>
        <v>#VALUE!</v>
      </c>
    </row>
    <row r="494" spans="66:108">
      <c r="BN494" s="18" t="s">
        <v>625</v>
      </c>
      <c r="BO494" s="26" t="s">
        <v>1222</v>
      </c>
      <c r="BP494" s="17" t="str">
        <f t="shared" si="58"/>
        <v>勝浦市233</v>
      </c>
      <c r="BQ494" s="18" t="s">
        <v>1223</v>
      </c>
      <c r="BZ494" s="18" t="s">
        <v>97</v>
      </c>
      <c r="CA494" s="18" t="s">
        <v>252</v>
      </c>
      <c r="CB494" s="18" t="s">
        <v>410</v>
      </c>
      <c r="CC494" s="18" t="str">
        <f t="shared" si="59"/>
        <v>CアーAr</v>
      </c>
      <c r="CD494" s="18">
        <v>23</v>
      </c>
      <c r="CE494" s="18" t="e">
        <f>IF(COUNTIFS([2]その１１!$CV$10:CV5489,リスト!CC494),"該当","")</f>
        <v>#VALUE!</v>
      </c>
      <c r="CF494" s="18" t="e">
        <f>IF($CE494="","",COUNTIF($CC$5:CC494,CC494))</f>
        <v>#VALUE!</v>
      </c>
      <c r="CG494" s="18" t="e">
        <f t="shared" si="60"/>
        <v>#VALUE!</v>
      </c>
      <c r="CH494" s="18" t="s">
        <v>76</v>
      </c>
      <c r="CI494" s="18" t="s">
        <v>134</v>
      </c>
      <c r="CJ494" s="18" t="s">
        <v>293</v>
      </c>
      <c r="CK494" s="18" t="str">
        <f t="shared" si="61"/>
        <v>SアンBa</v>
      </c>
      <c r="CL494" s="18">
        <v>2</v>
      </c>
      <c r="CM494" s="18" t="e">
        <f>IF(COUNTIFS([2]その１２!$CU$10:CU5645,リスト!CK494),"該当","")</f>
        <v>#VALUE!</v>
      </c>
      <c r="CN494" s="18" t="e">
        <f>IF($CM494="","",COUNTIF($CK$5:CK494,CK494))</f>
        <v>#VALUE!</v>
      </c>
      <c r="CO494" s="18" t="e">
        <f t="shared" si="62"/>
        <v>#VALUE!</v>
      </c>
      <c r="DC494" s="21" t="e">
        <f t="shared" si="63"/>
        <v>#VALUE!</v>
      </c>
      <c r="DD494" s="21" t="e">
        <f t="shared" si="64"/>
        <v>#VALUE!</v>
      </c>
    </row>
    <row r="495" spans="66:108">
      <c r="BN495" s="18" t="s">
        <v>625</v>
      </c>
      <c r="BO495" s="26" t="s">
        <v>1227</v>
      </c>
      <c r="BP495" s="17" t="str">
        <f t="shared" si="58"/>
        <v>勝浦市234</v>
      </c>
      <c r="BQ495" s="18" t="s">
        <v>1228</v>
      </c>
      <c r="BZ495" s="18" t="s">
        <v>227</v>
      </c>
      <c r="CA495" s="18" t="s">
        <v>252</v>
      </c>
      <c r="CB495" s="18" t="s">
        <v>410</v>
      </c>
      <c r="CC495" s="18" t="str">
        <f t="shared" si="59"/>
        <v>S,CアーAr</v>
      </c>
      <c r="CD495" s="18">
        <v>1</v>
      </c>
      <c r="CE495" s="18" t="e">
        <f>IF(COUNTIFS([2]その１１!$CV$10:CV5490,リスト!CC495),"該当","")</f>
        <v>#VALUE!</v>
      </c>
      <c r="CF495" s="18" t="e">
        <f>IF($CE495="","",COUNTIF($CC$5:CC495,CC495))</f>
        <v>#VALUE!</v>
      </c>
      <c r="CG495" s="18" t="e">
        <f t="shared" si="60"/>
        <v>#VALUE!</v>
      </c>
      <c r="CH495" s="18" t="s">
        <v>76</v>
      </c>
      <c r="CI495" s="18" t="s">
        <v>134</v>
      </c>
      <c r="CJ495" s="18" t="s">
        <v>293</v>
      </c>
      <c r="CK495" s="18" t="str">
        <f t="shared" si="61"/>
        <v>SアンBa</v>
      </c>
      <c r="CL495" s="18">
        <v>3</v>
      </c>
      <c r="CM495" s="18" t="e">
        <f>IF(COUNTIFS([2]その１２!$CU$10:CU5646,リスト!CK495),"該当","")</f>
        <v>#VALUE!</v>
      </c>
      <c r="CN495" s="18" t="e">
        <f>IF($CM495="","",COUNTIF($CK$5:CK495,CK495))</f>
        <v>#VALUE!</v>
      </c>
      <c r="CO495" s="18" t="e">
        <f t="shared" si="62"/>
        <v>#VALUE!</v>
      </c>
      <c r="DC495" s="21" t="e">
        <f t="shared" si="63"/>
        <v>#VALUE!</v>
      </c>
      <c r="DD495" s="21" t="e">
        <f t="shared" si="64"/>
        <v>#VALUE!</v>
      </c>
    </row>
    <row r="496" spans="66:108">
      <c r="BN496" s="18" t="s">
        <v>625</v>
      </c>
      <c r="BO496" s="26" t="s">
        <v>1259</v>
      </c>
      <c r="BP496" s="17" t="str">
        <f t="shared" si="58"/>
        <v>勝浦市246</v>
      </c>
      <c r="BQ496" s="18" t="s">
        <v>1260</v>
      </c>
      <c r="BZ496" s="18" t="s">
        <v>227</v>
      </c>
      <c r="CA496" s="18" t="s">
        <v>252</v>
      </c>
      <c r="CB496" s="18" t="s">
        <v>410</v>
      </c>
      <c r="CC496" s="18" t="str">
        <f t="shared" si="59"/>
        <v>S,CアーAr</v>
      </c>
      <c r="CD496" s="18">
        <v>2</v>
      </c>
      <c r="CE496" s="18" t="e">
        <f>IF(COUNTIFS([2]その１１!$CV$10:CV5491,リスト!CC496),"該当","")</f>
        <v>#VALUE!</v>
      </c>
      <c r="CF496" s="18" t="e">
        <f>IF($CE496="","",COUNTIF($CC$5:CC496,CC496))</f>
        <v>#VALUE!</v>
      </c>
      <c r="CG496" s="18" t="e">
        <f t="shared" si="60"/>
        <v>#VALUE!</v>
      </c>
      <c r="CH496" s="18" t="s">
        <v>76</v>
      </c>
      <c r="CI496" s="18" t="s">
        <v>134</v>
      </c>
      <c r="CJ496" s="18" t="s">
        <v>293</v>
      </c>
      <c r="CK496" s="18" t="str">
        <f t="shared" si="61"/>
        <v>SアンBa</v>
      </c>
      <c r="CL496" s="18">
        <v>4</v>
      </c>
      <c r="CM496" s="18" t="e">
        <f>IF(COUNTIFS([2]その１２!$CU$10:CU5647,リスト!CK496),"該当","")</f>
        <v>#VALUE!</v>
      </c>
      <c r="CN496" s="18" t="e">
        <f>IF($CM496="","",COUNTIF($CK$5:CK496,CK496))</f>
        <v>#VALUE!</v>
      </c>
      <c r="CO496" s="18" t="e">
        <f t="shared" si="62"/>
        <v>#VALUE!</v>
      </c>
      <c r="DC496" s="21" t="e">
        <f t="shared" si="63"/>
        <v>#VALUE!</v>
      </c>
      <c r="DD496" s="21" t="e">
        <f t="shared" si="64"/>
        <v>#VALUE!</v>
      </c>
    </row>
    <row r="497" spans="66:108">
      <c r="BN497" s="18" t="s">
        <v>625</v>
      </c>
      <c r="BO497" s="26" t="s">
        <v>1311</v>
      </c>
      <c r="BP497" s="17" t="str">
        <f t="shared" si="58"/>
        <v>勝浦市273</v>
      </c>
      <c r="BQ497" s="18" t="s">
        <v>1312</v>
      </c>
      <c r="BZ497" s="18" t="s">
        <v>227</v>
      </c>
      <c r="CA497" s="18" t="s">
        <v>252</v>
      </c>
      <c r="CB497" s="18" t="s">
        <v>410</v>
      </c>
      <c r="CC497" s="18" t="str">
        <f t="shared" si="59"/>
        <v>S,CアーAr</v>
      </c>
      <c r="CD497" s="18">
        <v>3</v>
      </c>
      <c r="CE497" s="18" t="e">
        <f>IF(COUNTIFS([2]その１１!$CV$10:CV5492,リスト!CC497),"該当","")</f>
        <v>#VALUE!</v>
      </c>
      <c r="CF497" s="18" t="e">
        <f>IF($CE497="","",COUNTIF($CC$5:CC497,CC497))</f>
        <v>#VALUE!</v>
      </c>
      <c r="CG497" s="18" t="e">
        <f t="shared" si="60"/>
        <v>#VALUE!</v>
      </c>
      <c r="CH497" s="18" t="s">
        <v>76</v>
      </c>
      <c r="CI497" s="18" t="s">
        <v>134</v>
      </c>
      <c r="CJ497" s="18" t="s">
        <v>293</v>
      </c>
      <c r="CK497" s="18" t="str">
        <f t="shared" si="61"/>
        <v>SアンBa</v>
      </c>
      <c r="CL497" s="18">
        <v>5</v>
      </c>
      <c r="CM497" s="18" t="e">
        <f>IF(COUNTIFS([2]その１２!$CU$10:CU5648,リスト!CK497),"該当","")</f>
        <v>#VALUE!</v>
      </c>
      <c r="CN497" s="18" t="e">
        <f>IF($CM497="","",COUNTIF($CK$5:CK497,CK497))</f>
        <v>#VALUE!</v>
      </c>
      <c r="CO497" s="18" t="e">
        <f t="shared" si="62"/>
        <v>#VALUE!</v>
      </c>
      <c r="DC497" s="21" t="e">
        <f t="shared" si="63"/>
        <v>#VALUE!</v>
      </c>
      <c r="DD497" s="21" t="e">
        <f t="shared" si="64"/>
        <v>#VALUE!</v>
      </c>
    </row>
    <row r="498" spans="66:108">
      <c r="BN498" s="18" t="s">
        <v>631</v>
      </c>
      <c r="BO498" s="26" t="s">
        <v>1333</v>
      </c>
      <c r="BP498" s="17" t="str">
        <f t="shared" si="58"/>
        <v>大多喜町297</v>
      </c>
      <c r="BQ498" s="18" t="s">
        <v>1355</v>
      </c>
      <c r="BZ498" s="18" t="s">
        <v>227</v>
      </c>
      <c r="CA498" s="18" t="s">
        <v>252</v>
      </c>
      <c r="CB498" s="18" t="s">
        <v>410</v>
      </c>
      <c r="CC498" s="18" t="str">
        <f t="shared" si="59"/>
        <v>S,CアーAr</v>
      </c>
      <c r="CD498" s="18">
        <v>4</v>
      </c>
      <c r="CE498" s="18" t="e">
        <f>IF(COUNTIFS([2]その１１!$CV$10:CV5493,リスト!CC498),"該当","")</f>
        <v>#VALUE!</v>
      </c>
      <c r="CF498" s="18" t="e">
        <f>IF($CE498="","",COUNTIF($CC$5:CC498,CC498))</f>
        <v>#VALUE!</v>
      </c>
      <c r="CG498" s="18" t="e">
        <f t="shared" si="60"/>
        <v>#VALUE!</v>
      </c>
      <c r="CH498" s="18" t="s">
        <v>76</v>
      </c>
      <c r="CI498" s="18" t="s">
        <v>134</v>
      </c>
      <c r="CJ498" s="18" t="s">
        <v>293</v>
      </c>
      <c r="CK498" s="18" t="str">
        <f t="shared" si="61"/>
        <v>SアンBa</v>
      </c>
      <c r="CL498" s="18">
        <v>17</v>
      </c>
      <c r="CM498" s="18" t="e">
        <f>IF(COUNTIFS([2]その１２!$CU$10:CU5649,リスト!CK498),"該当","")</f>
        <v>#VALUE!</v>
      </c>
      <c r="CN498" s="18" t="e">
        <f>IF($CM498="","",COUNTIF($CK$5:CK498,CK498))</f>
        <v>#VALUE!</v>
      </c>
      <c r="CO498" s="18" t="e">
        <f t="shared" si="62"/>
        <v>#VALUE!</v>
      </c>
      <c r="DC498" s="21" t="e">
        <f t="shared" si="63"/>
        <v>#VALUE!</v>
      </c>
      <c r="DD498" s="21" t="e">
        <f t="shared" si="64"/>
        <v>#VALUE!</v>
      </c>
    </row>
    <row r="499" spans="66:108">
      <c r="BN499" s="18" t="s">
        <v>631</v>
      </c>
      <c r="BO499" s="26" t="s">
        <v>1358</v>
      </c>
      <c r="BP499" s="17" t="str">
        <f t="shared" si="58"/>
        <v>大多喜町465</v>
      </c>
      <c r="BQ499" s="18" t="s">
        <v>1359</v>
      </c>
      <c r="BZ499" s="18" t="s">
        <v>227</v>
      </c>
      <c r="CA499" s="18" t="s">
        <v>252</v>
      </c>
      <c r="CB499" s="18" t="s">
        <v>410</v>
      </c>
      <c r="CC499" s="18" t="str">
        <f t="shared" si="59"/>
        <v>S,CアーAr</v>
      </c>
      <c r="CD499" s="18">
        <v>5</v>
      </c>
      <c r="CE499" s="18" t="e">
        <f>IF(COUNTIFS([2]その１１!$CV$10:CV5494,リスト!CC499),"該当","")</f>
        <v>#VALUE!</v>
      </c>
      <c r="CF499" s="18" t="e">
        <f>IF($CE499="","",COUNTIF($CC$5:CC499,CC499))</f>
        <v>#VALUE!</v>
      </c>
      <c r="CG499" s="18" t="e">
        <f t="shared" si="60"/>
        <v>#VALUE!</v>
      </c>
      <c r="CH499" s="18" t="s">
        <v>76</v>
      </c>
      <c r="CI499" s="18" t="s">
        <v>134</v>
      </c>
      <c r="CJ499" s="18" t="s">
        <v>293</v>
      </c>
      <c r="CK499" s="18" t="str">
        <f t="shared" si="61"/>
        <v>SアンBa</v>
      </c>
      <c r="CL499" s="18">
        <v>23</v>
      </c>
      <c r="CM499" s="18" t="e">
        <f>IF(COUNTIFS([2]その１２!$CU$10:CU5650,リスト!CK499),"該当","")</f>
        <v>#VALUE!</v>
      </c>
      <c r="CN499" s="18" t="e">
        <f>IF($CM499="","",COUNTIF($CK$5:CK499,CK499))</f>
        <v>#VALUE!</v>
      </c>
      <c r="CO499" s="18" t="e">
        <f t="shared" si="62"/>
        <v>#VALUE!</v>
      </c>
      <c r="DC499" s="21" t="e">
        <f t="shared" si="63"/>
        <v>#VALUE!</v>
      </c>
      <c r="DD499" s="21" t="e">
        <f t="shared" si="64"/>
        <v>#VALUE!</v>
      </c>
    </row>
    <row r="500" spans="66:108">
      <c r="BN500" s="18" t="s">
        <v>631</v>
      </c>
      <c r="BO500" s="26" t="s">
        <v>478</v>
      </c>
      <c r="BP500" s="17" t="str">
        <f t="shared" si="58"/>
        <v>大多喜町27</v>
      </c>
      <c r="BQ500" s="18" t="s">
        <v>479</v>
      </c>
      <c r="BZ500" s="18" t="s">
        <v>227</v>
      </c>
      <c r="CA500" s="18" t="s">
        <v>252</v>
      </c>
      <c r="CB500" s="18" t="s">
        <v>410</v>
      </c>
      <c r="CC500" s="18" t="str">
        <f t="shared" si="59"/>
        <v>S,CアーAr</v>
      </c>
      <c r="CD500" s="18">
        <v>6</v>
      </c>
      <c r="CE500" s="18" t="e">
        <f>IF(COUNTIFS([2]その１１!$CV$10:CV5495,リスト!CC500),"該当","")</f>
        <v>#VALUE!</v>
      </c>
      <c r="CF500" s="18" t="e">
        <f>IF($CE500="","",COUNTIF($CC$5:CC500,CC500))</f>
        <v>#VALUE!</v>
      </c>
      <c r="CG500" s="18" t="e">
        <f t="shared" si="60"/>
        <v>#VALUE!</v>
      </c>
      <c r="CH500" s="18" t="s">
        <v>279</v>
      </c>
      <c r="CI500" s="18" t="s">
        <v>134</v>
      </c>
      <c r="CJ500" s="18" t="s">
        <v>293</v>
      </c>
      <c r="CK500" s="18" t="str">
        <f t="shared" si="61"/>
        <v>S,XアンBa</v>
      </c>
      <c r="CL500" s="18">
        <v>1</v>
      </c>
      <c r="CM500" s="18" t="e">
        <f>IF(COUNTIFS([2]その１２!$CU$10:CU5651,リスト!CK500),"該当","")</f>
        <v>#VALUE!</v>
      </c>
      <c r="CN500" s="18" t="e">
        <f>IF($CM500="","",COUNTIF($CK$5:CK500,CK500))</f>
        <v>#VALUE!</v>
      </c>
      <c r="CO500" s="18" t="e">
        <f t="shared" si="62"/>
        <v>#VALUE!</v>
      </c>
      <c r="DC500" s="21" t="e">
        <f t="shared" si="63"/>
        <v>#VALUE!</v>
      </c>
      <c r="DD500" s="21" t="e">
        <f t="shared" si="64"/>
        <v>#VALUE!</v>
      </c>
    </row>
    <row r="501" spans="66:108">
      <c r="BN501" s="18" t="s">
        <v>631</v>
      </c>
      <c r="BO501" s="26" t="s">
        <v>532</v>
      </c>
      <c r="BP501" s="17" t="str">
        <f t="shared" si="58"/>
        <v>大多喜町32</v>
      </c>
      <c r="BQ501" s="18" t="s">
        <v>533</v>
      </c>
      <c r="BZ501" s="18" t="s">
        <v>227</v>
      </c>
      <c r="CA501" s="18" t="s">
        <v>252</v>
      </c>
      <c r="CB501" s="18" t="s">
        <v>410</v>
      </c>
      <c r="CC501" s="18" t="str">
        <f t="shared" si="59"/>
        <v>S,CアーAr</v>
      </c>
      <c r="CD501" s="18">
        <v>7</v>
      </c>
      <c r="CE501" s="18" t="e">
        <f>IF(COUNTIFS([2]その１１!$CV$10:CV5496,リスト!CC501),"該当","")</f>
        <v>#VALUE!</v>
      </c>
      <c r="CF501" s="18" t="e">
        <f>IF($CE501="","",COUNTIF($CC$5:CC501,CC501))</f>
        <v>#VALUE!</v>
      </c>
      <c r="CG501" s="18" t="e">
        <f t="shared" si="60"/>
        <v>#VALUE!</v>
      </c>
      <c r="CH501" s="18" t="s">
        <v>279</v>
      </c>
      <c r="CI501" s="18" t="s">
        <v>134</v>
      </c>
      <c r="CJ501" s="18" t="s">
        <v>293</v>
      </c>
      <c r="CK501" s="18" t="str">
        <f t="shared" si="61"/>
        <v>S,XアンBa</v>
      </c>
      <c r="CL501" s="18">
        <v>2</v>
      </c>
      <c r="CM501" s="18" t="e">
        <f>IF(COUNTIFS([2]その１２!$CU$10:CU5652,リスト!CK501),"該当","")</f>
        <v>#VALUE!</v>
      </c>
      <c r="CN501" s="18" t="e">
        <f>IF($CM501="","",COUNTIF($CK$5:CK501,CK501))</f>
        <v>#VALUE!</v>
      </c>
      <c r="CO501" s="18" t="e">
        <f t="shared" si="62"/>
        <v>#VALUE!</v>
      </c>
      <c r="DC501" s="21" t="e">
        <f t="shared" si="63"/>
        <v>#VALUE!</v>
      </c>
      <c r="DD501" s="21" t="e">
        <f t="shared" si="64"/>
        <v>#VALUE!</v>
      </c>
    </row>
    <row r="502" spans="66:108">
      <c r="BN502" s="18" t="s">
        <v>631</v>
      </c>
      <c r="BO502" s="26" t="s">
        <v>791</v>
      </c>
      <c r="BP502" s="17" t="str">
        <f t="shared" si="58"/>
        <v>大多喜町81</v>
      </c>
      <c r="BQ502" s="18" t="s">
        <v>792</v>
      </c>
      <c r="BZ502" s="18" t="s">
        <v>227</v>
      </c>
      <c r="CA502" s="18" t="s">
        <v>252</v>
      </c>
      <c r="CB502" s="18" t="s">
        <v>410</v>
      </c>
      <c r="CC502" s="18" t="str">
        <f t="shared" si="59"/>
        <v>S,CアーAr</v>
      </c>
      <c r="CD502" s="18">
        <v>8</v>
      </c>
      <c r="CE502" s="18" t="e">
        <f>IF(COUNTIFS([2]その１１!$CV$10:CV5497,リスト!CC502),"該当","")</f>
        <v>#VALUE!</v>
      </c>
      <c r="CF502" s="18" t="e">
        <f>IF($CE502="","",COUNTIF($CC$5:CC502,CC502))</f>
        <v>#VALUE!</v>
      </c>
      <c r="CG502" s="18" t="e">
        <f t="shared" si="60"/>
        <v>#VALUE!</v>
      </c>
      <c r="CH502" s="18" t="s">
        <v>279</v>
      </c>
      <c r="CI502" s="18" t="s">
        <v>134</v>
      </c>
      <c r="CJ502" s="18" t="s">
        <v>293</v>
      </c>
      <c r="CK502" s="18" t="str">
        <f t="shared" si="61"/>
        <v>S,XアンBa</v>
      </c>
      <c r="CL502" s="18">
        <v>3</v>
      </c>
      <c r="CM502" s="18" t="e">
        <f>IF(COUNTIFS([2]その１２!$CU$10:CU5653,リスト!CK502),"該当","")</f>
        <v>#VALUE!</v>
      </c>
      <c r="CN502" s="18" t="e">
        <f>IF($CM502="","",COUNTIF($CK$5:CK502,CK502))</f>
        <v>#VALUE!</v>
      </c>
      <c r="CO502" s="18" t="e">
        <f t="shared" si="62"/>
        <v>#VALUE!</v>
      </c>
      <c r="DC502" s="21" t="e">
        <f t="shared" si="63"/>
        <v>#VALUE!</v>
      </c>
      <c r="DD502" s="21" t="e">
        <f t="shared" si="64"/>
        <v>#VALUE!</v>
      </c>
    </row>
    <row r="503" spans="66:108">
      <c r="BN503" s="18" t="s">
        <v>631</v>
      </c>
      <c r="BO503" s="26" t="s">
        <v>996</v>
      </c>
      <c r="BP503" s="17" t="str">
        <f t="shared" si="58"/>
        <v>大多喜町150</v>
      </c>
      <c r="BQ503" s="18" t="s">
        <v>997</v>
      </c>
      <c r="BZ503" s="18" t="s">
        <v>227</v>
      </c>
      <c r="CA503" s="18" t="s">
        <v>252</v>
      </c>
      <c r="CB503" s="18" t="s">
        <v>410</v>
      </c>
      <c r="CC503" s="18" t="str">
        <f t="shared" si="59"/>
        <v>S,CアーAr</v>
      </c>
      <c r="CD503" s="18">
        <v>9</v>
      </c>
      <c r="CE503" s="18" t="e">
        <f>IF(COUNTIFS([2]その１１!$CV$10:CV5498,リスト!CC503),"該当","")</f>
        <v>#VALUE!</v>
      </c>
      <c r="CF503" s="18" t="e">
        <f>IF($CE503="","",COUNTIF($CC$5:CC503,CC503))</f>
        <v>#VALUE!</v>
      </c>
      <c r="CG503" s="18" t="e">
        <f t="shared" si="60"/>
        <v>#VALUE!</v>
      </c>
      <c r="CH503" s="18" t="s">
        <v>279</v>
      </c>
      <c r="CI503" s="18" t="s">
        <v>134</v>
      </c>
      <c r="CJ503" s="18" t="s">
        <v>293</v>
      </c>
      <c r="CK503" s="18" t="str">
        <f t="shared" si="61"/>
        <v>S,XアンBa</v>
      </c>
      <c r="CL503" s="18">
        <v>4</v>
      </c>
      <c r="CM503" s="18" t="e">
        <f>IF(COUNTIFS([2]その１２!$CU$10:CU5654,リスト!CK503),"該当","")</f>
        <v>#VALUE!</v>
      </c>
      <c r="CN503" s="18" t="e">
        <f>IF($CM503="","",COUNTIF($CK$5:CK503,CK503))</f>
        <v>#VALUE!</v>
      </c>
      <c r="CO503" s="18" t="e">
        <f t="shared" si="62"/>
        <v>#VALUE!</v>
      </c>
      <c r="DC503" s="21" t="e">
        <f t="shared" si="63"/>
        <v>#VALUE!</v>
      </c>
      <c r="DD503" s="21" t="e">
        <f t="shared" si="64"/>
        <v>#VALUE!</v>
      </c>
    </row>
    <row r="504" spans="66:108">
      <c r="BN504" s="18" t="s">
        <v>631</v>
      </c>
      <c r="BO504" s="26" t="s">
        <v>1055</v>
      </c>
      <c r="BP504" s="17" t="str">
        <f t="shared" si="58"/>
        <v>大多喜町172</v>
      </c>
      <c r="BQ504" s="18" t="s">
        <v>1056</v>
      </c>
      <c r="BZ504" s="18" t="s">
        <v>227</v>
      </c>
      <c r="CA504" s="18" t="s">
        <v>252</v>
      </c>
      <c r="CB504" s="18" t="s">
        <v>410</v>
      </c>
      <c r="CC504" s="18" t="str">
        <f t="shared" si="59"/>
        <v>S,CアーAr</v>
      </c>
      <c r="CD504" s="18">
        <v>10</v>
      </c>
      <c r="CE504" s="18" t="e">
        <f>IF(COUNTIFS([2]その１１!$CV$10:CV5499,リスト!CC504),"該当","")</f>
        <v>#VALUE!</v>
      </c>
      <c r="CF504" s="18" t="e">
        <f>IF($CE504="","",COUNTIF($CC$5:CC504,CC504))</f>
        <v>#VALUE!</v>
      </c>
      <c r="CG504" s="18" t="e">
        <f t="shared" si="60"/>
        <v>#VALUE!</v>
      </c>
      <c r="CH504" s="18" t="s">
        <v>279</v>
      </c>
      <c r="CI504" s="18" t="s">
        <v>134</v>
      </c>
      <c r="CJ504" s="18" t="s">
        <v>293</v>
      </c>
      <c r="CK504" s="18" t="str">
        <f t="shared" si="61"/>
        <v>S,XアンBa</v>
      </c>
      <c r="CL504" s="18">
        <v>5</v>
      </c>
      <c r="CM504" s="18" t="e">
        <f>IF(COUNTIFS([2]その１２!$CU$10:CU5655,リスト!CK504),"該当","")</f>
        <v>#VALUE!</v>
      </c>
      <c r="CN504" s="18" t="e">
        <f>IF($CM504="","",COUNTIF($CK$5:CK504,CK504))</f>
        <v>#VALUE!</v>
      </c>
      <c r="CO504" s="18" t="e">
        <f t="shared" si="62"/>
        <v>#VALUE!</v>
      </c>
      <c r="DC504" s="21" t="e">
        <f t="shared" si="63"/>
        <v>#VALUE!</v>
      </c>
      <c r="DD504" s="21" t="e">
        <f t="shared" si="64"/>
        <v>#VALUE!</v>
      </c>
    </row>
    <row r="505" spans="66:108">
      <c r="BN505" s="18" t="s">
        <v>631</v>
      </c>
      <c r="BO505" s="26" t="s">
        <v>1072</v>
      </c>
      <c r="BP505" s="17" t="str">
        <f t="shared" si="58"/>
        <v>大多喜町177</v>
      </c>
      <c r="BQ505" s="18" t="s">
        <v>1073</v>
      </c>
      <c r="BZ505" s="18" t="s">
        <v>227</v>
      </c>
      <c r="CA505" s="18" t="s">
        <v>252</v>
      </c>
      <c r="CB505" s="18" t="s">
        <v>410</v>
      </c>
      <c r="CC505" s="18" t="str">
        <f t="shared" si="59"/>
        <v>S,CアーAr</v>
      </c>
      <c r="CD505" s="18">
        <v>11</v>
      </c>
      <c r="CE505" s="18" t="e">
        <f>IF(COUNTIFS([2]その１１!$CV$10:CV5500,リスト!CC505),"該当","")</f>
        <v>#VALUE!</v>
      </c>
      <c r="CF505" s="18" t="e">
        <f>IF($CE505="","",COUNTIF($CC$5:CC505,CC505))</f>
        <v>#VALUE!</v>
      </c>
      <c r="CG505" s="18" t="e">
        <f t="shared" si="60"/>
        <v>#VALUE!</v>
      </c>
      <c r="CH505" s="18" t="s">
        <v>279</v>
      </c>
      <c r="CI505" s="18" t="s">
        <v>134</v>
      </c>
      <c r="CJ505" s="18" t="s">
        <v>293</v>
      </c>
      <c r="CK505" s="18" t="str">
        <f t="shared" si="61"/>
        <v>S,XアンBa</v>
      </c>
      <c r="CL505" s="18">
        <v>17</v>
      </c>
      <c r="CM505" s="18" t="e">
        <f>IF(COUNTIFS([2]その１２!$CU$10:CU5656,リスト!CK505),"該当","")</f>
        <v>#VALUE!</v>
      </c>
      <c r="CN505" s="18" t="e">
        <f>IF($CM505="","",COUNTIF($CK$5:CK505,CK505))</f>
        <v>#VALUE!</v>
      </c>
      <c r="CO505" s="18" t="e">
        <f t="shared" si="62"/>
        <v>#VALUE!</v>
      </c>
      <c r="DC505" s="21" t="e">
        <f t="shared" si="63"/>
        <v>#VALUE!</v>
      </c>
      <c r="DD505" s="21" t="e">
        <f t="shared" si="64"/>
        <v>#VALUE!</v>
      </c>
    </row>
    <row r="506" spans="66:108">
      <c r="BN506" s="18" t="s">
        <v>631</v>
      </c>
      <c r="BO506" s="26" t="s">
        <v>1077</v>
      </c>
      <c r="BP506" s="17" t="str">
        <f t="shared" si="58"/>
        <v>大多喜町178</v>
      </c>
      <c r="BQ506" s="18" t="s">
        <v>1078</v>
      </c>
      <c r="BZ506" s="18" t="s">
        <v>227</v>
      </c>
      <c r="CA506" s="18" t="s">
        <v>252</v>
      </c>
      <c r="CB506" s="18" t="s">
        <v>410</v>
      </c>
      <c r="CC506" s="18" t="str">
        <f t="shared" si="59"/>
        <v>S,CアーAr</v>
      </c>
      <c r="CD506" s="18">
        <v>12</v>
      </c>
      <c r="CE506" s="18" t="e">
        <f>IF(COUNTIFS([2]その１１!$CV$10:CV5501,リスト!CC506),"該当","")</f>
        <v>#VALUE!</v>
      </c>
      <c r="CF506" s="18" t="e">
        <f>IF($CE506="","",COUNTIF($CC$5:CC506,CC506))</f>
        <v>#VALUE!</v>
      </c>
      <c r="CG506" s="18" t="e">
        <f t="shared" si="60"/>
        <v>#VALUE!</v>
      </c>
      <c r="CH506" s="18" t="s">
        <v>279</v>
      </c>
      <c r="CI506" s="18" t="s">
        <v>134</v>
      </c>
      <c r="CJ506" s="18" t="s">
        <v>293</v>
      </c>
      <c r="CK506" s="18" t="str">
        <f t="shared" si="61"/>
        <v>S,XアンBa</v>
      </c>
      <c r="CL506" s="18">
        <v>23</v>
      </c>
      <c r="CM506" s="18" t="e">
        <f>IF(COUNTIFS([2]その１２!$CU$10:CU5657,リスト!CK506),"該当","")</f>
        <v>#VALUE!</v>
      </c>
      <c r="CN506" s="18" t="e">
        <f>IF($CM506="","",COUNTIF($CK$5:CK506,CK506))</f>
        <v>#VALUE!</v>
      </c>
      <c r="CO506" s="18" t="e">
        <f t="shared" si="62"/>
        <v>#VALUE!</v>
      </c>
      <c r="DC506" s="21" t="e">
        <f t="shared" si="63"/>
        <v>#VALUE!</v>
      </c>
      <c r="DD506" s="21" t="e">
        <f t="shared" si="64"/>
        <v>#VALUE!</v>
      </c>
    </row>
    <row r="507" spans="66:108">
      <c r="BN507" s="18" t="s">
        <v>631</v>
      </c>
      <c r="BO507" s="26" t="s">
        <v>1216</v>
      </c>
      <c r="BP507" s="17" t="str">
        <f t="shared" si="58"/>
        <v>大多喜町231</v>
      </c>
      <c r="BQ507" s="18" t="s">
        <v>1217</v>
      </c>
      <c r="BZ507" s="18" t="s">
        <v>227</v>
      </c>
      <c r="CA507" s="18" t="s">
        <v>252</v>
      </c>
      <c r="CB507" s="18" t="s">
        <v>410</v>
      </c>
      <c r="CC507" s="18" t="str">
        <f t="shared" si="59"/>
        <v>S,CアーAr</v>
      </c>
      <c r="CD507" s="18">
        <v>13</v>
      </c>
      <c r="CE507" s="18" t="e">
        <f>IF(COUNTIFS([2]その１１!$CV$10:CV5502,リスト!CC507),"該当","")</f>
        <v>#VALUE!</v>
      </c>
      <c r="CF507" s="18" t="e">
        <f>IF($CE507="","",COUNTIF($CC$5:CC507,CC507))</f>
        <v>#VALUE!</v>
      </c>
      <c r="CG507" s="18" t="e">
        <f t="shared" si="60"/>
        <v>#VALUE!</v>
      </c>
      <c r="CH507" s="18" t="s">
        <v>76</v>
      </c>
      <c r="CI507" s="18" t="s">
        <v>202</v>
      </c>
      <c r="CJ507" s="18" t="s">
        <v>333</v>
      </c>
      <c r="CK507" s="18" t="str">
        <f t="shared" si="61"/>
        <v>S落橋Sf</v>
      </c>
      <c r="CL507" s="18">
        <v>1</v>
      </c>
      <c r="CM507" s="18" t="e">
        <f>IF(COUNTIFS([2]その１２!$CU$10:CU5658,リスト!CK507),"該当","")</f>
        <v>#VALUE!</v>
      </c>
      <c r="CN507" s="18" t="e">
        <f>IF($CM507="","",COUNTIF($CK$5:CK507,CK507))</f>
        <v>#VALUE!</v>
      </c>
      <c r="CO507" s="18" t="e">
        <f t="shared" si="62"/>
        <v>#VALUE!</v>
      </c>
      <c r="DC507" s="21" t="e">
        <f t="shared" si="63"/>
        <v>#VALUE!</v>
      </c>
      <c r="DD507" s="21" t="e">
        <f t="shared" si="64"/>
        <v>#VALUE!</v>
      </c>
    </row>
    <row r="508" spans="66:108">
      <c r="BN508" s="18" t="s">
        <v>636</v>
      </c>
      <c r="BO508" s="26" t="s">
        <v>921</v>
      </c>
      <c r="BP508" s="17" t="str">
        <f t="shared" si="58"/>
        <v>鴨川市128</v>
      </c>
      <c r="BQ508" s="18" t="s">
        <v>985</v>
      </c>
      <c r="BZ508" s="18" t="s">
        <v>227</v>
      </c>
      <c r="CA508" s="18" t="s">
        <v>252</v>
      </c>
      <c r="CB508" s="18" t="s">
        <v>410</v>
      </c>
      <c r="CC508" s="18" t="str">
        <f t="shared" si="59"/>
        <v>S,CアーAr</v>
      </c>
      <c r="CD508" s="18">
        <v>17</v>
      </c>
      <c r="CE508" s="18" t="e">
        <f>IF(COUNTIFS([2]その１１!$CV$10:CV5503,リスト!CC508),"該当","")</f>
        <v>#VALUE!</v>
      </c>
      <c r="CF508" s="18" t="e">
        <f>IF($CE508="","",COUNTIF($CC$5:CC508,CC508))</f>
        <v>#VALUE!</v>
      </c>
      <c r="CG508" s="18" t="e">
        <f t="shared" si="60"/>
        <v>#VALUE!</v>
      </c>
      <c r="CH508" s="18" t="s">
        <v>76</v>
      </c>
      <c r="CI508" s="18" t="s">
        <v>202</v>
      </c>
      <c r="CJ508" s="18" t="s">
        <v>333</v>
      </c>
      <c r="CK508" s="18" t="str">
        <f t="shared" si="61"/>
        <v>S落橋Sf</v>
      </c>
      <c r="CL508" s="18">
        <v>2</v>
      </c>
      <c r="CM508" s="18" t="e">
        <f>IF(COUNTIFS([2]その１２!$CU$10:CU5659,リスト!CK508),"該当","")</f>
        <v>#VALUE!</v>
      </c>
      <c r="CN508" s="18" t="e">
        <f>IF($CM508="","",COUNTIF($CK$5:CK508,CK508))</f>
        <v>#VALUE!</v>
      </c>
      <c r="CO508" s="18" t="e">
        <f t="shared" si="62"/>
        <v>#VALUE!</v>
      </c>
      <c r="DC508" s="21" t="e">
        <f t="shared" si="63"/>
        <v>#VALUE!</v>
      </c>
      <c r="DD508" s="21" t="e">
        <f t="shared" si="64"/>
        <v>#VALUE!</v>
      </c>
    </row>
    <row r="509" spans="66:108">
      <c r="BN509" s="18" t="s">
        <v>636</v>
      </c>
      <c r="BO509" s="26" t="s">
        <v>1356</v>
      </c>
      <c r="BP509" s="17" t="str">
        <f t="shared" si="58"/>
        <v>鴨川市410</v>
      </c>
      <c r="BQ509" s="18" t="s">
        <v>1357</v>
      </c>
      <c r="BZ509" s="18" t="s">
        <v>227</v>
      </c>
      <c r="CA509" s="18" t="s">
        <v>252</v>
      </c>
      <c r="CB509" s="18" t="s">
        <v>410</v>
      </c>
      <c r="CC509" s="18" t="str">
        <f t="shared" si="59"/>
        <v>S,CアーAr</v>
      </c>
      <c r="CD509" s="18">
        <v>18</v>
      </c>
      <c r="CE509" s="18" t="e">
        <f>IF(COUNTIFS([2]その１１!$CV$10:CV5504,リスト!CC509),"該当","")</f>
        <v>#VALUE!</v>
      </c>
      <c r="CF509" s="18" t="e">
        <f>IF($CE509="","",COUNTIF($CC$5:CC509,CC509))</f>
        <v>#VALUE!</v>
      </c>
      <c r="CG509" s="18" t="e">
        <f t="shared" si="60"/>
        <v>#VALUE!</v>
      </c>
      <c r="CH509" s="18" t="s">
        <v>76</v>
      </c>
      <c r="CI509" s="18" t="s">
        <v>202</v>
      </c>
      <c r="CJ509" s="18" t="s">
        <v>333</v>
      </c>
      <c r="CK509" s="18" t="str">
        <f t="shared" si="61"/>
        <v>S落橋Sf</v>
      </c>
      <c r="CL509" s="18">
        <v>3</v>
      </c>
      <c r="CM509" s="18" t="e">
        <f>IF(COUNTIFS([2]その１２!$CU$10:CU5660,リスト!CK509),"該当","")</f>
        <v>#VALUE!</v>
      </c>
      <c r="CN509" s="18" t="e">
        <f>IF($CM509="","",COUNTIF($CK$5:CK509,CK509))</f>
        <v>#VALUE!</v>
      </c>
      <c r="CO509" s="18" t="e">
        <f t="shared" si="62"/>
        <v>#VALUE!</v>
      </c>
      <c r="DC509" s="21" t="e">
        <f t="shared" si="63"/>
        <v>#VALUE!</v>
      </c>
      <c r="DD509" s="21" t="e">
        <f t="shared" si="64"/>
        <v>#VALUE!</v>
      </c>
    </row>
    <row r="510" spans="66:108">
      <c r="BN510" s="18" t="s">
        <v>636</v>
      </c>
      <c r="BO510" s="26" t="s">
        <v>446</v>
      </c>
      <c r="BP510" s="17" t="str">
        <f t="shared" si="58"/>
        <v>鴨川市24</v>
      </c>
      <c r="BQ510" s="18" t="s">
        <v>447</v>
      </c>
      <c r="BZ510" s="18" t="s">
        <v>227</v>
      </c>
      <c r="CA510" s="18" t="s">
        <v>252</v>
      </c>
      <c r="CB510" s="18" t="s">
        <v>410</v>
      </c>
      <c r="CC510" s="18" t="str">
        <f t="shared" si="59"/>
        <v>S,CアーAr</v>
      </c>
      <c r="CD510" s="18">
        <v>19</v>
      </c>
      <c r="CE510" s="18" t="e">
        <f>IF(COUNTIFS([2]その１１!$CV$10:CV5505,リスト!CC510),"該当","")</f>
        <v>#VALUE!</v>
      </c>
      <c r="CF510" s="18" t="e">
        <f>IF($CE510="","",COUNTIF($CC$5:CC510,CC510))</f>
        <v>#VALUE!</v>
      </c>
      <c r="CG510" s="18" t="e">
        <f t="shared" si="60"/>
        <v>#VALUE!</v>
      </c>
      <c r="CH510" s="18" t="s">
        <v>76</v>
      </c>
      <c r="CI510" s="18" t="s">
        <v>202</v>
      </c>
      <c r="CJ510" s="18" t="s">
        <v>333</v>
      </c>
      <c r="CK510" s="18" t="str">
        <f t="shared" si="61"/>
        <v>S落橋Sf</v>
      </c>
      <c r="CL510" s="18">
        <v>4</v>
      </c>
      <c r="CM510" s="18" t="e">
        <f>IF(COUNTIFS([2]その１２!$CU$10:CU5661,リスト!CK510),"該当","")</f>
        <v>#VALUE!</v>
      </c>
      <c r="CN510" s="18" t="e">
        <f>IF($CM510="","",COUNTIF($CK$5:CK510,CK510))</f>
        <v>#VALUE!</v>
      </c>
      <c r="CO510" s="18" t="e">
        <f t="shared" si="62"/>
        <v>#VALUE!</v>
      </c>
      <c r="DC510" s="21" t="e">
        <f t="shared" si="63"/>
        <v>#VALUE!</v>
      </c>
      <c r="DD510" s="21" t="e">
        <f t="shared" si="64"/>
        <v>#VALUE!</v>
      </c>
    </row>
    <row r="511" spans="66:108">
      <c r="BN511" s="18" t="s">
        <v>636</v>
      </c>
      <c r="BO511" s="26" t="s">
        <v>551</v>
      </c>
      <c r="BP511" s="17" t="str">
        <f t="shared" si="58"/>
        <v>鴨川市34</v>
      </c>
      <c r="BQ511" s="18" t="s">
        <v>552</v>
      </c>
      <c r="BZ511" s="18" t="s">
        <v>227</v>
      </c>
      <c r="CA511" s="18" t="s">
        <v>252</v>
      </c>
      <c r="CB511" s="18" t="s">
        <v>410</v>
      </c>
      <c r="CC511" s="18" t="str">
        <f t="shared" si="59"/>
        <v>S,CアーAr</v>
      </c>
      <c r="CD511" s="18">
        <v>20</v>
      </c>
      <c r="CE511" s="18" t="e">
        <f>IF(COUNTIFS([2]その１１!$CV$10:CV5506,リスト!CC511),"該当","")</f>
        <v>#VALUE!</v>
      </c>
      <c r="CF511" s="18" t="e">
        <f>IF($CE511="","",COUNTIF($CC$5:CC511,CC511))</f>
        <v>#VALUE!</v>
      </c>
      <c r="CG511" s="18" t="e">
        <f t="shared" si="60"/>
        <v>#VALUE!</v>
      </c>
      <c r="CH511" s="18" t="s">
        <v>76</v>
      </c>
      <c r="CI511" s="18" t="s">
        <v>202</v>
      </c>
      <c r="CJ511" s="18" t="s">
        <v>333</v>
      </c>
      <c r="CK511" s="18" t="str">
        <f t="shared" si="61"/>
        <v>S落橋Sf</v>
      </c>
      <c r="CL511" s="18">
        <v>5</v>
      </c>
      <c r="CM511" s="18" t="e">
        <f>IF(COUNTIFS([2]その１２!$CU$10:CU5662,リスト!CK511),"該当","")</f>
        <v>#VALUE!</v>
      </c>
      <c r="CN511" s="18" t="e">
        <f>IF($CM511="","",COUNTIF($CK$5:CK511,CK511))</f>
        <v>#VALUE!</v>
      </c>
      <c r="CO511" s="18" t="e">
        <f t="shared" si="62"/>
        <v>#VALUE!</v>
      </c>
      <c r="DC511" s="21" t="e">
        <f t="shared" si="63"/>
        <v>#VALUE!</v>
      </c>
      <c r="DD511" s="21" t="e">
        <f t="shared" si="64"/>
        <v>#VALUE!</v>
      </c>
    </row>
    <row r="512" spans="66:108">
      <c r="BN512" s="18" t="s">
        <v>636</v>
      </c>
      <c r="BO512" s="26" t="s">
        <v>791</v>
      </c>
      <c r="BP512" s="17" t="str">
        <f t="shared" si="58"/>
        <v>鴨川市81</v>
      </c>
      <c r="BQ512" s="18" t="s">
        <v>792</v>
      </c>
      <c r="BZ512" s="18" t="s">
        <v>227</v>
      </c>
      <c r="CA512" s="18" t="s">
        <v>252</v>
      </c>
      <c r="CB512" s="18" t="s">
        <v>410</v>
      </c>
      <c r="CC512" s="18" t="str">
        <f t="shared" si="59"/>
        <v>S,CアーAr</v>
      </c>
      <c r="CD512" s="18">
        <v>21</v>
      </c>
      <c r="CE512" s="18" t="e">
        <f>IF(COUNTIFS([2]その１１!$CV$10:CV5507,リスト!CC512),"該当","")</f>
        <v>#VALUE!</v>
      </c>
      <c r="CF512" s="18" t="e">
        <f>IF($CE512="","",COUNTIF($CC$5:CC512,CC512))</f>
        <v>#VALUE!</v>
      </c>
      <c r="CG512" s="18" t="e">
        <f t="shared" si="60"/>
        <v>#VALUE!</v>
      </c>
      <c r="CH512" s="18" t="s">
        <v>76</v>
      </c>
      <c r="CI512" s="18" t="s">
        <v>202</v>
      </c>
      <c r="CJ512" s="18" t="s">
        <v>333</v>
      </c>
      <c r="CK512" s="18" t="str">
        <f t="shared" si="61"/>
        <v>S落橋Sf</v>
      </c>
      <c r="CL512" s="18">
        <v>13</v>
      </c>
      <c r="CM512" s="18" t="e">
        <f>IF(COUNTIFS([2]その１２!$CU$10:CU5663,リスト!CK512),"該当","")</f>
        <v>#VALUE!</v>
      </c>
      <c r="CN512" s="18" t="e">
        <f>IF($CM512="","",COUNTIF($CK$5:CK512,CK512))</f>
        <v>#VALUE!</v>
      </c>
      <c r="CO512" s="18" t="e">
        <f t="shared" si="62"/>
        <v>#VALUE!</v>
      </c>
      <c r="DC512" s="21" t="e">
        <f t="shared" si="63"/>
        <v>#VALUE!</v>
      </c>
      <c r="DD512" s="21" t="e">
        <f t="shared" si="64"/>
        <v>#VALUE!</v>
      </c>
    </row>
    <row r="513" spans="66:108">
      <c r="BN513" s="18" t="s">
        <v>636</v>
      </c>
      <c r="BO513" s="26" t="s">
        <v>794</v>
      </c>
      <c r="BP513" s="17" t="str">
        <f t="shared" si="58"/>
        <v>鴨川市82</v>
      </c>
      <c r="BQ513" s="18" t="s">
        <v>795</v>
      </c>
      <c r="BZ513" s="18" t="s">
        <v>227</v>
      </c>
      <c r="CA513" s="18" t="s">
        <v>252</v>
      </c>
      <c r="CB513" s="18" t="s">
        <v>410</v>
      </c>
      <c r="CC513" s="18" t="str">
        <f t="shared" si="59"/>
        <v>S,CアーAr</v>
      </c>
      <c r="CD513" s="18">
        <v>22</v>
      </c>
      <c r="CE513" s="18" t="e">
        <f>IF(COUNTIFS([2]その１１!$CV$10:CV5508,リスト!CC513),"該当","")</f>
        <v>#VALUE!</v>
      </c>
      <c r="CF513" s="18" t="e">
        <f>IF($CE513="","",COUNTIF($CC$5:CC513,CC513))</f>
        <v>#VALUE!</v>
      </c>
      <c r="CG513" s="18" t="e">
        <f t="shared" si="60"/>
        <v>#VALUE!</v>
      </c>
      <c r="CH513" s="18" t="s">
        <v>76</v>
      </c>
      <c r="CI513" s="18" t="s">
        <v>202</v>
      </c>
      <c r="CJ513" s="18" t="s">
        <v>333</v>
      </c>
      <c r="CK513" s="18" t="str">
        <f t="shared" si="61"/>
        <v>S落橋Sf</v>
      </c>
      <c r="CL513" s="18">
        <v>17</v>
      </c>
      <c r="CM513" s="18" t="e">
        <f>IF(COUNTIFS([2]その１２!$CU$10:CU5664,リスト!CK513),"該当","")</f>
        <v>#VALUE!</v>
      </c>
      <c r="CN513" s="18" t="e">
        <f>IF($CM513="","",COUNTIF($CK$5:CK513,CK513))</f>
        <v>#VALUE!</v>
      </c>
      <c r="CO513" s="18" t="e">
        <f t="shared" si="62"/>
        <v>#VALUE!</v>
      </c>
      <c r="DC513" s="21" t="e">
        <f t="shared" si="63"/>
        <v>#VALUE!</v>
      </c>
      <c r="DD513" s="21" t="e">
        <f t="shared" si="64"/>
        <v>#VALUE!</v>
      </c>
    </row>
    <row r="514" spans="66:108">
      <c r="BN514" s="18" t="s">
        <v>636</v>
      </c>
      <c r="BO514" s="26" t="s">
        <v>821</v>
      </c>
      <c r="BP514" s="17" t="str">
        <f t="shared" si="58"/>
        <v>鴨川市89</v>
      </c>
      <c r="BQ514" s="18" t="s">
        <v>822</v>
      </c>
      <c r="BZ514" s="18" t="s">
        <v>227</v>
      </c>
      <c r="CA514" s="18" t="s">
        <v>252</v>
      </c>
      <c r="CB514" s="18" t="s">
        <v>410</v>
      </c>
      <c r="CC514" s="18" t="str">
        <f t="shared" si="59"/>
        <v>S,CアーAr</v>
      </c>
      <c r="CD514" s="18">
        <v>23</v>
      </c>
      <c r="CE514" s="18" t="e">
        <f>IF(COUNTIFS([2]その１１!$CV$10:CV5509,リスト!CC514),"該当","")</f>
        <v>#VALUE!</v>
      </c>
      <c r="CF514" s="18" t="e">
        <f>IF($CE514="","",COUNTIF($CC$5:CC514,CC514))</f>
        <v>#VALUE!</v>
      </c>
      <c r="CG514" s="18" t="e">
        <f t="shared" si="60"/>
        <v>#VALUE!</v>
      </c>
      <c r="CH514" s="18" t="s">
        <v>76</v>
      </c>
      <c r="CI514" s="18" t="s">
        <v>202</v>
      </c>
      <c r="CJ514" s="18" t="s">
        <v>333</v>
      </c>
      <c r="CK514" s="18" t="str">
        <f t="shared" si="61"/>
        <v>S落橋Sf</v>
      </c>
      <c r="CL514" s="18">
        <v>21</v>
      </c>
      <c r="CM514" s="18" t="e">
        <f>IF(COUNTIFS([2]その１２!$CU$10:CU5665,リスト!CK514),"該当","")</f>
        <v>#VALUE!</v>
      </c>
      <c r="CN514" s="18" t="e">
        <f>IF($CM514="","",COUNTIF($CK$5:CK514,CK514))</f>
        <v>#VALUE!</v>
      </c>
      <c r="CO514" s="18" t="e">
        <f t="shared" si="62"/>
        <v>#VALUE!</v>
      </c>
      <c r="DC514" s="21" t="e">
        <f t="shared" si="63"/>
        <v>#VALUE!</v>
      </c>
      <c r="DD514" s="21" t="e">
        <f t="shared" si="64"/>
        <v>#VALUE!</v>
      </c>
    </row>
    <row r="515" spans="66:108">
      <c r="BN515" s="18" t="s">
        <v>636</v>
      </c>
      <c r="BO515" s="26" t="s">
        <v>1084</v>
      </c>
      <c r="BP515" s="17" t="str">
        <f t="shared" si="58"/>
        <v>鴨川市181</v>
      </c>
      <c r="BQ515" s="18" t="s">
        <v>1085</v>
      </c>
      <c r="BZ515" s="18" t="s">
        <v>279</v>
      </c>
      <c r="CA515" s="18" t="s">
        <v>252</v>
      </c>
      <c r="CB515" s="18" t="s">
        <v>410</v>
      </c>
      <c r="CC515" s="18" t="str">
        <f t="shared" si="59"/>
        <v>S,XアーAr</v>
      </c>
      <c r="CD515" s="18">
        <v>1</v>
      </c>
      <c r="CE515" s="18" t="e">
        <f>IF(COUNTIFS([2]その１１!$CV$10:CV5510,リスト!CC515),"該当","")</f>
        <v>#VALUE!</v>
      </c>
      <c r="CF515" s="18" t="e">
        <f>IF($CE515="","",COUNTIF($CC$5:CC515,CC515))</f>
        <v>#VALUE!</v>
      </c>
      <c r="CG515" s="18" t="e">
        <f t="shared" si="60"/>
        <v>#VALUE!</v>
      </c>
      <c r="CH515" s="18" t="s">
        <v>76</v>
      </c>
      <c r="CI515" s="18" t="s">
        <v>202</v>
      </c>
      <c r="CJ515" s="18" t="s">
        <v>333</v>
      </c>
      <c r="CK515" s="18" t="str">
        <f t="shared" si="61"/>
        <v>S落橋Sf</v>
      </c>
      <c r="CL515" s="18">
        <v>22</v>
      </c>
      <c r="CM515" s="18" t="e">
        <f>IF(COUNTIFS([2]その１２!$CU$10:CU5666,リスト!CK515),"該当","")</f>
        <v>#VALUE!</v>
      </c>
      <c r="CN515" s="18" t="e">
        <f>IF($CM515="","",COUNTIF($CK$5:CK515,CK515))</f>
        <v>#VALUE!</v>
      </c>
      <c r="CO515" s="18" t="e">
        <f t="shared" si="62"/>
        <v>#VALUE!</v>
      </c>
      <c r="DC515" s="21" t="e">
        <f t="shared" si="63"/>
        <v>#VALUE!</v>
      </c>
      <c r="DD515" s="21" t="e">
        <f t="shared" si="64"/>
        <v>#VALUE!</v>
      </c>
    </row>
    <row r="516" spans="66:108">
      <c r="BN516" s="18" t="s">
        <v>636</v>
      </c>
      <c r="BO516" s="26" t="s">
        <v>1262</v>
      </c>
      <c r="BP516" s="17" t="str">
        <f t="shared" si="58"/>
        <v>鴨川市247</v>
      </c>
      <c r="BQ516" s="18" t="s">
        <v>1263</v>
      </c>
      <c r="BZ516" s="18" t="s">
        <v>279</v>
      </c>
      <c r="CA516" s="18" t="s">
        <v>252</v>
      </c>
      <c r="CB516" s="18" t="s">
        <v>410</v>
      </c>
      <c r="CC516" s="18" t="str">
        <f t="shared" si="59"/>
        <v>S,XアーAr</v>
      </c>
      <c r="CD516" s="18">
        <v>2</v>
      </c>
      <c r="CE516" s="18" t="e">
        <f>IF(COUNTIFS([2]その１１!$CV$10:CV5511,リスト!CC516),"該当","")</f>
        <v>#VALUE!</v>
      </c>
      <c r="CF516" s="18" t="e">
        <f>IF($CE516="","",COUNTIF($CC$5:CC516,CC516))</f>
        <v>#VALUE!</v>
      </c>
      <c r="CG516" s="18" t="e">
        <f t="shared" si="60"/>
        <v>#VALUE!</v>
      </c>
      <c r="CH516" s="18" t="s">
        <v>76</v>
      </c>
      <c r="CI516" s="18" t="s">
        <v>202</v>
      </c>
      <c r="CJ516" s="18" t="s">
        <v>333</v>
      </c>
      <c r="CK516" s="18" t="str">
        <f t="shared" si="61"/>
        <v>S落橋Sf</v>
      </c>
      <c r="CL516" s="18">
        <v>23</v>
      </c>
      <c r="CM516" s="18" t="e">
        <f>IF(COUNTIFS([2]その１２!$CU$10:CU5667,リスト!CK516),"該当","")</f>
        <v>#VALUE!</v>
      </c>
      <c r="CN516" s="18" t="e">
        <f>IF($CM516="","",COUNTIF($CK$5:CK516,CK516))</f>
        <v>#VALUE!</v>
      </c>
      <c r="CO516" s="18" t="e">
        <f t="shared" si="62"/>
        <v>#VALUE!</v>
      </c>
      <c r="DC516" s="21" t="e">
        <f t="shared" si="63"/>
        <v>#VALUE!</v>
      </c>
      <c r="DD516" s="21" t="e">
        <f t="shared" si="64"/>
        <v>#VALUE!</v>
      </c>
    </row>
    <row r="517" spans="66:108">
      <c r="BN517" s="18" t="s">
        <v>636</v>
      </c>
      <c r="BO517" s="26" t="s">
        <v>1309</v>
      </c>
      <c r="BP517" s="17" t="str">
        <f t="shared" ref="BP517:BP580" si="65">CONCATENATE(BN517,BO517)</f>
        <v>鴨川市272</v>
      </c>
      <c r="BQ517" s="18" t="s">
        <v>1310</v>
      </c>
      <c r="BZ517" s="18" t="s">
        <v>279</v>
      </c>
      <c r="CA517" s="18" t="s">
        <v>252</v>
      </c>
      <c r="CB517" s="18" t="s">
        <v>410</v>
      </c>
      <c r="CC517" s="18" t="str">
        <f t="shared" ref="CC517:CC580" si="66">IF(LEFT(CA517,2)="基礎",CONCATENATE(BZ517,LEFT(CA517,3),CB517),CONCATENATE(BZ517,LEFT(CA517,2),CB517))</f>
        <v>S,XアーAr</v>
      </c>
      <c r="CD517" s="18">
        <v>3</v>
      </c>
      <c r="CE517" s="18" t="e">
        <f>IF(COUNTIFS([2]その１１!$CV$10:CV5512,リスト!CC517),"該当","")</f>
        <v>#VALUE!</v>
      </c>
      <c r="CF517" s="18" t="e">
        <f>IF($CE517="","",COUNTIF($CC$5:CC517,CC517))</f>
        <v>#VALUE!</v>
      </c>
      <c r="CG517" s="18" t="e">
        <f t="shared" ref="CG517:CG580" si="67">IF($CE517="","",CONCATENATE(CC517,CF517))</f>
        <v>#VALUE!</v>
      </c>
      <c r="CH517" s="18" t="s">
        <v>97</v>
      </c>
      <c r="CI517" s="18" t="s">
        <v>202</v>
      </c>
      <c r="CJ517" s="18" t="s">
        <v>333</v>
      </c>
      <c r="CK517" s="18" t="str">
        <f t="shared" ref="CK517:CK580" si="68">CONCATENATE(CH517,LEFT(CI517,2),CJ517)</f>
        <v>C落橋Sf</v>
      </c>
      <c r="CL517" s="18">
        <v>6</v>
      </c>
      <c r="CM517" s="18" t="e">
        <f>IF(COUNTIFS([2]その１２!$CU$10:CU5668,リスト!CK517),"該当","")</f>
        <v>#VALUE!</v>
      </c>
      <c r="CN517" s="18" t="e">
        <f>IF($CM517="","",COUNTIF($CK$5:CK517,CK517))</f>
        <v>#VALUE!</v>
      </c>
      <c r="CO517" s="18" t="e">
        <f t="shared" ref="CO517:CO580" si="69">IF($CM517="","",CONCATENATE(CK517,CN517))</f>
        <v>#VALUE!</v>
      </c>
      <c r="DC517" s="21" t="e">
        <f t="shared" ref="DC517:DC580" si="70">IF(CG517="","",CONCATENATE(CC517,CD517))</f>
        <v>#VALUE!</v>
      </c>
      <c r="DD517" s="21" t="e">
        <f t="shared" ref="DD517:DD580" si="71">IF(CO517="","",CONCATENATE(CK517,CL517))</f>
        <v>#VALUE!</v>
      </c>
    </row>
    <row r="518" spans="66:108">
      <c r="BN518" s="18" t="s">
        <v>636</v>
      </c>
      <c r="BO518" s="26" t="s">
        <v>1319</v>
      </c>
      <c r="BP518" s="17" t="str">
        <f t="shared" si="65"/>
        <v>鴨川市285</v>
      </c>
      <c r="BQ518" s="18" t="s">
        <v>1320</v>
      </c>
      <c r="BZ518" s="18" t="s">
        <v>279</v>
      </c>
      <c r="CA518" s="18" t="s">
        <v>252</v>
      </c>
      <c r="CB518" s="18" t="s">
        <v>410</v>
      </c>
      <c r="CC518" s="18" t="str">
        <f t="shared" si="66"/>
        <v>S,XアーAr</v>
      </c>
      <c r="CD518" s="18">
        <v>4</v>
      </c>
      <c r="CE518" s="18" t="e">
        <f>IF(COUNTIFS([2]その１１!$CV$10:CV5513,リスト!CC518),"該当","")</f>
        <v>#VALUE!</v>
      </c>
      <c r="CF518" s="18" t="e">
        <f>IF($CE518="","",COUNTIF($CC$5:CC518,CC518))</f>
        <v>#VALUE!</v>
      </c>
      <c r="CG518" s="18" t="e">
        <f t="shared" si="67"/>
        <v>#VALUE!</v>
      </c>
      <c r="CH518" s="18" t="s">
        <v>97</v>
      </c>
      <c r="CI518" s="18" t="s">
        <v>202</v>
      </c>
      <c r="CJ518" s="18" t="s">
        <v>333</v>
      </c>
      <c r="CK518" s="18" t="str">
        <f t="shared" si="68"/>
        <v>C落橋Sf</v>
      </c>
      <c r="CL518" s="18">
        <v>7</v>
      </c>
      <c r="CM518" s="18" t="e">
        <f>IF(COUNTIFS([2]その１２!$CU$10:CU5669,リスト!CK518),"該当","")</f>
        <v>#VALUE!</v>
      </c>
      <c r="CN518" s="18" t="e">
        <f>IF($CM518="","",COUNTIF($CK$5:CK518,CK518))</f>
        <v>#VALUE!</v>
      </c>
      <c r="CO518" s="18" t="e">
        <f t="shared" si="69"/>
        <v>#VALUE!</v>
      </c>
      <c r="DC518" s="21" t="e">
        <f t="shared" si="70"/>
        <v>#VALUE!</v>
      </c>
      <c r="DD518" s="21" t="e">
        <f t="shared" si="71"/>
        <v>#VALUE!</v>
      </c>
    </row>
    <row r="519" spans="66:108">
      <c r="BN519" s="18" t="s">
        <v>641</v>
      </c>
      <c r="BO519" s="26" t="s">
        <v>918</v>
      </c>
      <c r="BP519" s="17" t="str">
        <f t="shared" si="65"/>
        <v>南房総市127</v>
      </c>
      <c r="BQ519" s="18" t="s">
        <v>1354</v>
      </c>
      <c r="BZ519" s="18" t="s">
        <v>279</v>
      </c>
      <c r="CA519" s="18" t="s">
        <v>252</v>
      </c>
      <c r="CB519" s="18" t="s">
        <v>410</v>
      </c>
      <c r="CC519" s="18" t="str">
        <f t="shared" si="66"/>
        <v>S,XアーAr</v>
      </c>
      <c r="CD519" s="18">
        <v>5</v>
      </c>
      <c r="CE519" s="18" t="e">
        <f>IF(COUNTIFS([2]その１１!$CV$10:CV5514,リスト!CC519),"該当","")</f>
        <v>#VALUE!</v>
      </c>
      <c r="CF519" s="18" t="e">
        <f>IF($CE519="","",COUNTIF($CC$5:CC519,CC519))</f>
        <v>#VALUE!</v>
      </c>
      <c r="CG519" s="18" t="e">
        <f t="shared" si="67"/>
        <v>#VALUE!</v>
      </c>
      <c r="CH519" s="18" t="s">
        <v>97</v>
      </c>
      <c r="CI519" s="18" t="s">
        <v>202</v>
      </c>
      <c r="CJ519" s="18" t="s">
        <v>333</v>
      </c>
      <c r="CK519" s="18" t="str">
        <f t="shared" si="68"/>
        <v>C落橋Sf</v>
      </c>
      <c r="CL519" s="18">
        <v>8</v>
      </c>
      <c r="CM519" s="18" t="e">
        <f>IF(COUNTIFS([2]その１２!$CU$10:CU5670,リスト!CK519),"該当","")</f>
        <v>#VALUE!</v>
      </c>
      <c r="CN519" s="18" t="e">
        <f>IF($CM519="","",COUNTIF($CK$5:CK519,CK519))</f>
        <v>#VALUE!</v>
      </c>
      <c r="CO519" s="18" t="e">
        <f t="shared" si="69"/>
        <v>#VALUE!</v>
      </c>
      <c r="DC519" s="21" t="e">
        <f t="shared" si="70"/>
        <v>#VALUE!</v>
      </c>
      <c r="DD519" s="21" t="e">
        <f t="shared" si="71"/>
        <v>#VALUE!</v>
      </c>
    </row>
    <row r="520" spans="66:108">
      <c r="BN520" s="18" t="s">
        <v>641</v>
      </c>
      <c r="BO520" s="26" t="s">
        <v>921</v>
      </c>
      <c r="BP520" s="17" t="str">
        <f t="shared" si="65"/>
        <v>南房総市128</v>
      </c>
      <c r="BQ520" s="18" t="s">
        <v>985</v>
      </c>
      <c r="BZ520" s="18" t="s">
        <v>279</v>
      </c>
      <c r="CA520" s="18" t="s">
        <v>252</v>
      </c>
      <c r="CB520" s="18" t="s">
        <v>410</v>
      </c>
      <c r="CC520" s="18" t="str">
        <f t="shared" si="66"/>
        <v>S,XアーAr</v>
      </c>
      <c r="CD520" s="18">
        <v>10</v>
      </c>
      <c r="CE520" s="18" t="e">
        <f>IF(COUNTIFS([2]その１１!$CV$10:CV5515,リスト!CC520),"該当","")</f>
        <v>#VALUE!</v>
      </c>
      <c r="CF520" s="18" t="e">
        <f>IF($CE520="","",COUNTIF($CC$5:CC520,CC520))</f>
        <v>#VALUE!</v>
      </c>
      <c r="CG520" s="18" t="e">
        <f t="shared" si="67"/>
        <v>#VALUE!</v>
      </c>
      <c r="CH520" s="18" t="s">
        <v>97</v>
      </c>
      <c r="CI520" s="18" t="s">
        <v>202</v>
      </c>
      <c r="CJ520" s="18" t="s">
        <v>333</v>
      </c>
      <c r="CK520" s="18" t="str">
        <f t="shared" si="68"/>
        <v>C落橋Sf</v>
      </c>
      <c r="CL520" s="18">
        <v>12</v>
      </c>
      <c r="CM520" s="18" t="e">
        <f>IF(COUNTIFS([2]その１２!$CU$10:CU5671,リスト!CK520),"該当","")</f>
        <v>#VALUE!</v>
      </c>
      <c r="CN520" s="18" t="e">
        <f>IF($CM520="","",COUNTIF($CK$5:CK520,CK520))</f>
        <v>#VALUE!</v>
      </c>
      <c r="CO520" s="18" t="e">
        <f t="shared" si="69"/>
        <v>#VALUE!</v>
      </c>
      <c r="DC520" s="21" t="e">
        <f t="shared" si="70"/>
        <v>#VALUE!</v>
      </c>
      <c r="DD520" s="21" t="e">
        <f t="shared" si="71"/>
        <v>#VALUE!</v>
      </c>
    </row>
    <row r="521" spans="66:108">
      <c r="BN521" s="18" t="s">
        <v>641</v>
      </c>
      <c r="BO521" s="26" t="s">
        <v>1356</v>
      </c>
      <c r="BP521" s="17" t="str">
        <f t="shared" si="65"/>
        <v>南房総市410</v>
      </c>
      <c r="BQ521" s="18" t="s">
        <v>1357</v>
      </c>
      <c r="BZ521" s="18" t="s">
        <v>279</v>
      </c>
      <c r="CA521" s="18" t="s">
        <v>252</v>
      </c>
      <c r="CB521" s="18" t="s">
        <v>410</v>
      </c>
      <c r="CC521" s="18" t="str">
        <f t="shared" si="66"/>
        <v>S,XアーAr</v>
      </c>
      <c r="CD521" s="18">
        <v>13</v>
      </c>
      <c r="CE521" s="18" t="e">
        <f>IF(COUNTIFS([2]その１１!$CV$10:CV5516,リスト!CC521),"該当","")</f>
        <v>#VALUE!</v>
      </c>
      <c r="CF521" s="18" t="e">
        <f>IF($CE521="","",COUNTIF($CC$5:CC521,CC521))</f>
        <v>#VALUE!</v>
      </c>
      <c r="CG521" s="18" t="e">
        <f t="shared" si="67"/>
        <v>#VALUE!</v>
      </c>
      <c r="CH521" s="18" t="s">
        <v>97</v>
      </c>
      <c r="CI521" s="18" t="s">
        <v>202</v>
      </c>
      <c r="CJ521" s="18" t="s">
        <v>333</v>
      </c>
      <c r="CK521" s="18" t="str">
        <f t="shared" si="68"/>
        <v>C落橋Sf</v>
      </c>
      <c r="CL521" s="18">
        <v>13</v>
      </c>
      <c r="CM521" s="18" t="e">
        <f>IF(COUNTIFS([2]その１２!$CU$10:CU5672,リスト!CK521),"該当","")</f>
        <v>#VALUE!</v>
      </c>
      <c r="CN521" s="18" t="e">
        <f>IF($CM521="","",COUNTIF($CK$5:CK521,CK521))</f>
        <v>#VALUE!</v>
      </c>
      <c r="CO521" s="18" t="e">
        <f t="shared" si="69"/>
        <v>#VALUE!</v>
      </c>
      <c r="DC521" s="21" t="e">
        <f t="shared" si="70"/>
        <v>#VALUE!</v>
      </c>
      <c r="DD521" s="21" t="e">
        <f t="shared" si="71"/>
        <v>#VALUE!</v>
      </c>
    </row>
    <row r="522" spans="66:108">
      <c r="BN522" s="18" t="s">
        <v>641</v>
      </c>
      <c r="BO522" s="26" t="s">
        <v>808</v>
      </c>
      <c r="BP522" s="17" t="str">
        <f t="shared" si="65"/>
        <v>南房総市86</v>
      </c>
      <c r="BQ522" s="18" t="s">
        <v>809</v>
      </c>
      <c r="BZ522" s="18" t="s">
        <v>279</v>
      </c>
      <c r="CA522" s="18" t="s">
        <v>252</v>
      </c>
      <c r="CB522" s="18" t="s">
        <v>410</v>
      </c>
      <c r="CC522" s="18" t="str">
        <f t="shared" si="66"/>
        <v>S,XアーAr</v>
      </c>
      <c r="CD522" s="18">
        <v>17</v>
      </c>
      <c r="CE522" s="18" t="e">
        <f>IF(COUNTIFS([2]その１１!$CV$10:CV5517,リスト!CC522),"該当","")</f>
        <v>#VALUE!</v>
      </c>
      <c r="CF522" s="18" t="e">
        <f>IF($CE522="","",COUNTIF($CC$5:CC522,CC522))</f>
        <v>#VALUE!</v>
      </c>
      <c r="CG522" s="18" t="e">
        <f t="shared" si="67"/>
        <v>#VALUE!</v>
      </c>
      <c r="CH522" s="18" t="s">
        <v>97</v>
      </c>
      <c r="CI522" s="18" t="s">
        <v>202</v>
      </c>
      <c r="CJ522" s="18" t="s">
        <v>333</v>
      </c>
      <c r="CK522" s="18" t="str">
        <f t="shared" si="68"/>
        <v>C落橋Sf</v>
      </c>
      <c r="CL522" s="18">
        <v>17</v>
      </c>
      <c r="CM522" s="18" t="e">
        <f>IF(COUNTIFS([2]その１２!$CU$10:CU5673,リスト!CK522),"該当","")</f>
        <v>#VALUE!</v>
      </c>
      <c r="CN522" s="18" t="e">
        <f>IF($CM522="","",COUNTIF($CK$5:CK522,CK522))</f>
        <v>#VALUE!</v>
      </c>
      <c r="CO522" s="18" t="e">
        <f t="shared" si="69"/>
        <v>#VALUE!</v>
      </c>
      <c r="DC522" s="21" t="e">
        <f t="shared" si="70"/>
        <v>#VALUE!</v>
      </c>
      <c r="DD522" s="21" t="e">
        <f t="shared" si="71"/>
        <v>#VALUE!</v>
      </c>
    </row>
    <row r="523" spans="66:108">
      <c r="BN523" s="18" t="s">
        <v>641</v>
      </c>
      <c r="BO523" s="26" t="s">
        <v>818</v>
      </c>
      <c r="BP523" s="17" t="str">
        <f t="shared" si="65"/>
        <v>南房総市88</v>
      </c>
      <c r="BQ523" s="18" t="s">
        <v>819</v>
      </c>
      <c r="BZ523" s="18" t="s">
        <v>279</v>
      </c>
      <c r="CA523" s="18" t="s">
        <v>252</v>
      </c>
      <c r="CB523" s="18" t="s">
        <v>410</v>
      </c>
      <c r="CC523" s="18" t="str">
        <f t="shared" si="66"/>
        <v>S,XアーAr</v>
      </c>
      <c r="CD523" s="18">
        <v>18</v>
      </c>
      <c r="CE523" s="18" t="e">
        <f>IF(COUNTIFS([2]その１１!$CV$10:CV5518,リスト!CC523),"該当","")</f>
        <v>#VALUE!</v>
      </c>
      <c r="CF523" s="18" t="e">
        <f>IF($CE523="","",COUNTIF($CC$5:CC523,CC523))</f>
        <v>#VALUE!</v>
      </c>
      <c r="CG523" s="18" t="e">
        <f t="shared" si="67"/>
        <v>#VALUE!</v>
      </c>
      <c r="CH523" s="18" t="s">
        <v>97</v>
      </c>
      <c r="CI523" s="18" t="s">
        <v>202</v>
      </c>
      <c r="CJ523" s="18" t="s">
        <v>333</v>
      </c>
      <c r="CK523" s="18" t="str">
        <f t="shared" si="68"/>
        <v>C落橋Sf</v>
      </c>
      <c r="CL523" s="18">
        <v>19</v>
      </c>
      <c r="CM523" s="18" t="e">
        <f>IF(COUNTIFS([2]その１２!$CU$10:CU5674,リスト!CK523),"該当","")</f>
        <v>#VALUE!</v>
      </c>
      <c r="CN523" s="18" t="e">
        <f>IF($CM523="","",COUNTIF($CK$5:CK523,CK523))</f>
        <v>#VALUE!</v>
      </c>
      <c r="CO523" s="18" t="e">
        <f t="shared" si="69"/>
        <v>#VALUE!</v>
      </c>
      <c r="DC523" s="21" t="e">
        <f t="shared" si="70"/>
        <v>#VALUE!</v>
      </c>
      <c r="DD523" s="21" t="e">
        <f t="shared" si="71"/>
        <v>#VALUE!</v>
      </c>
    </row>
    <row r="524" spans="66:108">
      <c r="BN524" s="18" t="s">
        <v>641</v>
      </c>
      <c r="BO524" s="26" t="s">
        <v>821</v>
      </c>
      <c r="BP524" s="17" t="str">
        <f t="shared" si="65"/>
        <v>南房総市89</v>
      </c>
      <c r="BQ524" s="18" t="s">
        <v>822</v>
      </c>
      <c r="BZ524" s="18" t="s">
        <v>279</v>
      </c>
      <c r="CA524" s="18" t="s">
        <v>252</v>
      </c>
      <c r="CB524" s="18" t="s">
        <v>410</v>
      </c>
      <c r="CC524" s="18" t="str">
        <f t="shared" si="66"/>
        <v>S,XアーAr</v>
      </c>
      <c r="CD524" s="18">
        <v>20</v>
      </c>
      <c r="CE524" s="18" t="e">
        <f>IF(COUNTIFS([2]その１１!$CV$10:CV5519,リスト!CC524),"該当","")</f>
        <v>#VALUE!</v>
      </c>
      <c r="CF524" s="18" t="e">
        <f>IF($CE524="","",COUNTIF($CC$5:CC524,CC524))</f>
        <v>#VALUE!</v>
      </c>
      <c r="CG524" s="18" t="e">
        <f t="shared" si="67"/>
        <v>#VALUE!</v>
      </c>
      <c r="CH524" s="18" t="s">
        <v>97</v>
      </c>
      <c r="CI524" s="18" t="s">
        <v>202</v>
      </c>
      <c r="CJ524" s="18" t="s">
        <v>333</v>
      </c>
      <c r="CK524" s="18" t="str">
        <f t="shared" si="68"/>
        <v>C落橋Sf</v>
      </c>
      <c r="CL524" s="18">
        <v>23</v>
      </c>
      <c r="CM524" s="18" t="e">
        <f>IF(COUNTIFS([2]その１２!$CU$10:CU5675,リスト!CK524),"該当","")</f>
        <v>#VALUE!</v>
      </c>
      <c r="CN524" s="18" t="e">
        <f>IF($CM524="","",COUNTIF($CK$5:CK524,CK524))</f>
        <v>#VALUE!</v>
      </c>
      <c r="CO524" s="18" t="e">
        <f t="shared" si="69"/>
        <v>#VALUE!</v>
      </c>
      <c r="DC524" s="21" t="e">
        <f t="shared" si="70"/>
        <v>#VALUE!</v>
      </c>
      <c r="DD524" s="21" t="e">
        <f t="shared" si="71"/>
        <v>#VALUE!</v>
      </c>
    </row>
    <row r="525" spans="66:108">
      <c r="BN525" s="18" t="s">
        <v>647</v>
      </c>
      <c r="BO525" s="26" t="s">
        <v>918</v>
      </c>
      <c r="BP525" s="17" t="str">
        <f t="shared" si="65"/>
        <v>館山市127</v>
      </c>
      <c r="BQ525" s="18" t="s">
        <v>1354</v>
      </c>
      <c r="BZ525" s="18" t="s">
        <v>279</v>
      </c>
      <c r="CA525" s="18" t="s">
        <v>252</v>
      </c>
      <c r="CB525" s="18" t="s">
        <v>410</v>
      </c>
      <c r="CC525" s="18" t="str">
        <f t="shared" si="66"/>
        <v>S,XアーAr</v>
      </c>
      <c r="CD525" s="18">
        <v>21</v>
      </c>
      <c r="CE525" s="18" t="e">
        <f>IF(COUNTIFS([2]その１１!$CV$10:CV5520,リスト!CC525),"該当","")</f>
        <v>#VALUE!</v>
      </c>
      <c r="CF525" s="18" t="e">
        <f>IF($CE525="","",COUNTIF($CC$5:CC525,CC525))</f>
        <v>#VALUE!</v>
      </c>
      <c r="CG525" s="18" t="e">
        <f t="shared" si="67"/>
        <v>#VALUE!</v>
      </c>
      <c r="CH525" s="18" t="s">
        <v>97</v>
      </c>
      <c r="CI525" s="18" t="s">
        <v>202</v>
      </c>
      <c r="CJ525" s="18" t="s">
        <v>333</v>
      </c>
      <c r="CK525" s="18" t="str">
        <f t="shared" si="68"/>
        <v>C落橋Sf</v>
      </c>
      <c r="CL525" s="18">
        <v>24</v>
      </c>
      <c r="CM525" s="18" t="e">
        <f>IF(COUNTIFS([2]その１２!$CU$10:CU5676,リスト!CK525),"該当","")</f>
        <v>#VALUE!</v>
      </c>
      <c r="CN525" s="18" t="e">
        <f>IF($CM525="","",COUNTIF($CK$5:CK525,CK525))</f>
        <v>#VALUE!</v>
      </c>
      <c r="CO525" s="18" t="e">
        <f t="shared" si="69"/>
        <v>#VALUE!</v>
      </c>
      <c r="DC525" s="21" t="e">
        <f t="shared" si="70"/>
        <v>#VALUE!</v>
      </c>
      <c r="DD525" s="21" t="e">
        <f t="shared" si="71"/>
        <v>#VALUE!</v>
      </c>
    </row>
    <row r="526" spans="66:108">
      <c r="BN526" s="18" t="s">
        <v>647</v>
      </c>
      <c r="BO526" s="26" t="s">
        <v>921</v>
      </c>
      <c r="BP526" s="17" t="str">
        <f t="shared" si="65"/>
        <v>館山市128</v>
      </c>
      <c r="BQ526" s="18" t="s">
        <v>985</v>
      </c>
      <c r="BZ526" s="18" t="s">
        <v>279</v>
      </c>
      <c r="CA526" s="18" t="s">
        <v>252</v>
      </c>
      <c r="CB526" s="18" t="s">
        <v>410</v>
      </c>
      <c r="CC526" s="18" t="str">
        <f t="shared" si="66"/>
        <v>S,XアーAr</v>
      </c>
      <c r="CD526" s="18">
        <v>22</v>
      </c>
      <c r="CE526" s="18" t="e">
        <f>IF(COUNTIFS([2]その１１!$CV$10:CV5521,リスト!CC526),"該当","")</f>
        <v>#VALUE!</v>
      </c>
      <c r="CF526" s="18" t="e">
        <f>IF($CE526="","",COUNTIF($CC$5:CC526,CC526))</f>
        <v>#VALUE!</v>
      </c>
      <c r="CG526" s="18" t="e">
        <f t="shared" si="67"/>
        <v>#VALUE!</v>
      </c>
      <c r="CH526" s="18" t="s">
        <v>227</v>
      </c>
      <c r="CI526" s="18" t="s">
        <v>202</v>
      </c>
      <c r="CJ526" s="18" t="s">
        <v>333</v>
      </c>
      <c r="CK526" s="18" t="str">
        <f t="shared" si="68"/>
        <v>S,C落橋Sf</v>
      </c>
      <c r="CL526" s="18">
        <v>1</v>
      </c>
      <c r="CM526" s="18" t="e">
        <f>IF(COUNTIFS([2]その１２!$CU$10:CU5677,リスト!CK526),"該当","")</f>
        <v>#VALUE!</v>
      </c>
      <c r="CN526" s="18" t="e">
        <f>IF($CM526="","",COUNTIF($CK$5:CK526,CK526))</f>
        <v>#VALUE!</v>
      </c>
      <c r="CO526" s="18" t="e">
        <f t="shared" si="69"/>
        <v>#VALUE!</v>
      </c>
      <c r="DC526" s="21" t="e">
        <f t="shared" si="70"/>
        <v>#VALUE!</v>
      </c>
      <c r="DD526" s="21" t="e">
        <f t="shared" si="71"/>
        <v>#VALUE!</v>
      </c>
    </row>
    <row r="527" spans="66:108">
      <c r="BN527" s="18" t="s">
        <v>647</v>
      </c>
      <c r="BO527" s="26" t="s">
        <v>1356</v>
      </c>
      <c r="BP527" s="17" t="str">
        <f t="shared" si="65"/>
        <v>館山市410</v>
      </c>
      <c r="BQ527" s="18" t="s">
        <v>1357</v>
      </c>
      <c r="BZ527" s="18" t="s">
        <v>279</v>
      </c>
      <c r="CA527" s="18" t="s">
        <v>252</v>
      </c>
      <c r="CB527" s="18" t="s">
        <v>410</v>
      </c>
      <c r="CC527" s="18" t="str">
        <f t="shared" si="66"/>
        <v>S,XアーAr</v>
      </c>
      <c r="CD527" s="18">
        <v>23</v>
      </c>
      <c r="CE527" s="18" t="e">
        <f>IF(COUNTIFS([2]その１１!$CV$10:CV5522,リスト!CC527),"該当","")</f>
        <v>#VALUE!</v>
      </c>
      <c r="CF527" s="18" t="e">
        <f>IF($CE527="","",COUNTIF($CC$5:CC527,CC527))</f>
        <v>#VALUE!</v>
      </c>
      <c r="CG527" s="18" t="e">
        <f t="shared" si="67"/>
        <v>#VALUE!</v>
      </c>
      <c r="CH527" s="18" t="s">
        <v>227</v>
      </c>
      <c r="CI527" s="18" t="s">
        <v>202</v>
      </c>
      <c r="CJ527" s="18" t="s">
        <v>333</v>
      </c>
      <c r="CK527" s="18" t="str">
        <f t="shared" si="68"/>
        <v>S,C落橋Sf</v>
      </c>
      <c r="CL527" s="18">
        <v>2</v>
      </c>
      <c r="CM527" s="18" t="e">
        <f>IF(COUNTIFS([2]その１２!$CU$10:CU5678,リスト!CK527),"該当","")</f>
        <v>#VALUE!</v>
      </c>
      <c r="CN527" s="18" t="e">
        <f>IF($CM527="","",COUNTIF($CK$5:CK527,CK527))</f>
        <v>#VALUE!</v>
      </c>
      <c r="CO527" s="18" t="e">
        <f t="shared" si="69"/>
        <v>#VALUE!</v>
      </c>
      <c r="DC527" s="21" t="e">
        <f t="shared" si="70"/>
        <v>#VALUE!</v>
      </c>
      <c r="DD527" s="21" t="e">
        <f t="shared" si="71"/>
        <v>#VALUE!</v>
      </c>
    </row>
    <row r="528" spans="66:108">
      <c r="BN528" s="18" t="s">
        <v>647</v>
      </c>
      <c r="BO528" s="26" t="s">
        <v>808</v>
      </c>
      <c r="BP528" s="17" t="str">
        <f t="shared" si="65"/>
        <v>館山市86</v>
      </c>
      <c r="BQ528" s="18" t="s">
        <v>809</v>
      </c>
      <c r="BZ528" s="18" t="s">
        <v>331</v>
      </c>
      <c r="CA528" s="18" t="s">
        <v>252</v>
      </c>
      <c r="CB528" s="18" t="s">
        <v>410</v>
      </c>
      <c r="CC528" s="18" t="str">
        <f t="shared" si="66"/>
        <v>C,XアーAr</v>
      </c>
      <c r="CD528" s="18">
        <v>6</v>
      </c>
      <c r="CE528" s="18" t="e">
        <f>IF(COUNTIFS([2]その１１!$CV$10:CV5523,リスト!CC528),"該当","")</f>
        <v>#VALUE!</v>
      </c>
      <c r="CF528" s="18" t="e">
        <f>IF($CE528="","",COUNTIF($CC$5:CC528,CC528))</f>
        <v>#VALUE!</v>
      </c>
      <c r="CG528" s="18" t="e">
        <f t="shared" si="67"/>
        <v>#VALUE!</v>
      </c>
      <c r="CH528" s="18" t="s">
        <v>227</v>
      </c>
      <c r="CI528" s="18" t="s">
        <v>202</v>
      </c>
      <c r="CJ528" s="18" t="s">
        <v>333</v>
      </c>
      <c r="CK528" s="18" t="str">
        <f t="shared" si="68"/>
        <v>S,C落橋Sf</v>
      </c>
      <c r="CL528" s="18">
        <v>3</v>
      </c>
      <c r="CM528" s="18" t="e">
        <f>IF(COUNTIFS([2]その１２!$CU$10:CU5679,リスト!CK528),"該当","")</f>
        <v>#VALUE!</v>
      </c>
      <c r="CN528" s="18" t="e">
        <f>IF($CM528="","",COUNTIF($CK$5:CK528,CK528))</f>
        <v>#VALUE!</v>
      </c>
      <c r="CO528" s="18" t="e">
        <f t="shared" si="69"/>
        <v>#VALUE!</v>
      </c>
      <c r="DC528" s="21" t="e">
        <f t="shared" si="70"/>
        <v>#VALUE!</v>
      </c>
      <c r="DD528" s="21" t="e">
        <f t="shared" si="71"/>
        <v>#VALUE!</v>
      </c>
    </row>
    <row r="529" spans="66:108">
      <c r="BN529" s="18" t="s">
        <v>647</v>
      </c>
      <c r="BO529" s="26" t="s">
        <v>250</v>
      </c>
      <c r="BP529" s="17" t="str">
        <f t="shared" si="65"/>
        <v>館山市8</v>
      </c>
      <c r="BQ529" s="18" t="s">
        <v>251</v>
      </c>
      <c r="BZ529" s="18" t="s">
        <v>331</v>
      </c>
      <c r="CA529" s="18" t="s">
        <v>252</v>
      </c>
      <c r="CB529" s="18" t="s">
        <v>410</v>
      </c>
      <c r="CC529" s="18" t="str">
        <f t="shared" si="66"/>
        <v>C,XアーAr</v>
      </c>
      <c r="CD529" s="18">
        <v>7</v>
      </c>
      <c r="CE529" s="18" t="e">
        <f>IF(COUNTIFS([2]その１１!$CV$10:CV5524,リスト!CC529),"該当","")</f>
        <v>#VALUE!</v>
      </c>
      <c r="CF529" s="18" t="e">
        <f>IF($CE529="","",COUNTIF($CC$5:CC529,CC529))</f>
        <v>#VALUE!</v>
      </c>
      <c r="CG529" s="18" t="e">
        <f t="shared" si="67"/>
        <v>#VALUE!</v>
      </c>
      <c r="CH529" s="18" t="s">
        <v>227</v>
      </c>
      <c r="CI529" s="18" t="s">
        <v>202</v>
      </c>
      <c r="CJ529" s="18" t="s">
        <v>333</v>
      </c>
      <c r="CK529" s="18" t="str">
        <f t="shared" si="68"/>
        <v>S,C落橋Sf</v>
      </c>
      <c r="CL529" s="18">
        <v>4</v>
      </c>
      <c r="CM529" s="18" t="e">
        <f>IF(COUNTIFS([2]その１２!$CU$10:CU5680,リスト!CK529),"該当","")</f>
        <v>#VALUE!</v>
      </c>
      <c r="CN529" s="18" t="e">
        <f>IF($CM529="","",COUNTIF($CK$5:CK529,CK529))</f>
        <v>#VALUE!</v>
      </c>
      <c r="CO529" s="18" t="e">
        <f t="shared" si="69"/>
        <v>#VALUE!</v>
      </c>
      <c r="DC529" s="21" t="e">
        <f t="shared" si="70"/>
        <v>#VALUE!</v>
      </c>
      <c r="DD529" s="21" t="e">
        <f t="shared" si="71"/>
        <v>#VALUE!</v>
      </c>
    </row>
    <row r="530" spans="66:108">
      <c r="BN530" s="18" t="s">
        <v>647</v>
      </c>
      <c r="BO530" s="26" t="s">
        <v>1100</v>
      </c>
      <c r="BP530" s="17" t="str">
        <f t="shared" si="65"/>
        <v>館山市185</v>
      </c>
      <c r="BQ530" s="18" t="s">
        <v>1101</v>
      </c>
      <c r="BZ530" s="18" t="s">
        <v>331</v>
      </c>
      <c r="CA530" s="18" t="s">
        <v>252</v>
      </c>
      <c r="CB530" s="18" t="s">
        <v>410</v>
      </c>
      <c r="CC530" s="18" t="str">
        <f t="shared" si="66"/>
        <v>C,XアーAr</v>
      </c>
      <c r="CD530" s="18">
        <v>8</v>
      </c>
      <c r="CE530" s="18" t="e">
        <f>IF(COUNTIFS([2]その１１!$CV$10:CV5525,リスト!CC530),"該当","")</f>
        <v>#VALUE!</v>
      </c>
      <c r="CF530" s="18" t="e">
        <f>IF($CE530="","",COUNTIF($CC$5:CC530,CC530))</f>
        <v>#VALUE!</v>
      </c>
      <c r="CG530" s="18" t="e">
        <f t="shared" si="67"/>
        <v>#VALUE!</v>
      </c>
      <c r="CH530" s="18" t="s">
        <v>227</v>
      </c>
      <c r="CI530" s="18" t="s">
        <v>202</v>
      </c>
      <c r="CJ530" s="18" t="s">
        <v>333</v>
      </c>
      <c r="CK530" s="18" t="str">
        <f t="shared" si="68"/>
        <v>S,C落橋Sf</v>
      </c>
      <c r="CL530" s="18">
        <v>5</v>
      </c>
      <c r="CM530" s="18" t="e">
        <f>IF(COUNTIFS([2]その１２!$CU$10:CU5681,リスト!CK530),"該当","")</f>
        <v>#VALUE!</v>
      </c>
      <c r="CN530" s="18" t="e">
        <f>IF($CM530="","",COUNTIF($CK$5:CK530,CK530))</f>
        <v>#VALUE!</v>
      </c>
      <c r="CO530" s="18" t="e">
        <f t="shared" si="69"/>
        <v>#VALUE!</v>
      </c>
      <c r="DC530" s="21" t="e">
        <f t="shared" si="70"/>
        <v>#VALUE!</v>
      </c>
      <c r="DD530" s="21" t="e">
        <f t="shared" si="71"/>
        <v>#VALUE!</v>
      </c>
    </row>
    <row r="531" spans="66:108">
      <c r="BN531" s="18" t="s">
        <v>647</v>
      </c>
      <c r="BO531" s="26" t="s">
        <v>1107</v>
      </c>
      <c r="BP531" s="17" t="str">
        <f t="shared" si="65"/>
        <v>館山市187</v>
      </c>
      <c r="BQ531" s="18" t="s">
        <v>1108</v>
      </c>
      <c r="BZ531" s="18" t="s">
        <v>331</v>
      </c>
      <c r="CA531" s="18" t="s">
        <v>252</v>
      </c>
      <c r="CB531" s="18" t="s">
        <v>410</v>
      </c>
      <c r="CC531" s="18" t="str">
        <f t="shared" si="66"/>
        <v>C,XアーAr</v>
      </c>
      <c r="CD531" s="18">
        <v>9</v>
      </c>
      <c r="CE531" s="18" t="e">
        <f>IF(COUNTIFS([2]その１１!$CV$10:CV5526,リスト!CC531),"該当","")</f>
        <v>#VALUE!</v>
      </c>
      <c r="CF531" s="18" t="e">
        <f>IF($CE531="","",COUNTIF($CC$5:CC531,CC531))</f>
        <v>#VALUE!</v>
      </c>
      <c r="CG531" s="18" t="e">
        <f t="shared" si="67"/>
        <v>#VALUE!</v>
      </c>
      <c r="CH531" s="18" t="s">
        <v>227</v>
      </c>
      <c r="CI531" s="18" t="s">
        <v>202</v>
      </c>
      <c r="CJ531" s="18" t="s">
        <v>333</v>
      </c>
      <c r="CK531" s="18" t="str">
        <f t="shared" si="68"/>
        <v>S,C落橋Sf</v>
      </c>
      <c r="CL531" s="18">
        <v>6</v>
      </c>
      <c r="CM531" s="18" t="e">
        <f>IF(COUNTIFS([2]その１２!$CU$10:CU5682,リスト!CK531),"該当","")</f>
        <v>#VALUE!</v>
      </c>
      <c r="CN531" s="18" t="e">
        <f>IF($CM531="","",COUNTIF($CK$5:CK531,CK531))</f>
        <v>#VALUE!</v>
      </c>
      <c r="CO531" s="18" t="e">
        <f t="shared" si="69"/>
        <v>#VALUE!</v>
      </c>
      <c r="DC531" s="21" t="e">
        <f t="shared" si="70"/>
        <v>#VALUE!</v>
      </c>
      <c r="DD531" s="21" t="e">
        <f t="shared" si="71"/>
        <v>#VALUE!</v>
      </c>
    </row>
    <row r="532" spans="66:108">
      <c r="BN532" s="18" t="s">
        <v>647</v>
      </c>
      <c r="BO532" s="26" t="s">
        <v>1110</v>
      </c>
      <c r="BP532" s="17" t="str">
        <f t="shared" si="65"/>
        <v>館山市188</v>
      </c>
      <c r="BQ532" s="18" t="s">
        <v>1111</v>
      </c>
      <c r="BZ532" s="18" t="s">
        <v>331</v>
      </c>
      <c r="CA532" s="18" t="s">
        <v>252</v>
      </c>
      <c r="CB532" s="18" t="s">
        <v>410</v>
      </c>
      <c r="CC532" s="18" t="str">
        <f t="shared" si="66"/>
        <v>C,XアーAr</v>
      </c>
      <c r="CD532" s="18">
        <v>10</v>
      </c>
      <c r="CE532" s="18" t="e">
        <f>IF(COUNTIFS([2]その１１!$CV$10:CV5527,リスト!CC532),"該当","")</f>
        <v>#VALUE!</v>
      </c>
      <c r="CF532" s="18" t="e">
        <f>IF($CE532="","",COUNTIF($CC$5:CC532,CC532))</f>
        <v>#VALUE!</v>
      </c>
      <c r="CG532" s="18" t="e">
        <f t="shared" si="67"/>
        <v>#VALUE!</v>
      </c>
      <c r="CH532" s="18" t="s">
        <v>227</v>
      </c>
      <c r="CI532" s="18" t="s">
        <v>202</v>
      </c>
      <c r="CJ532" s="18" t="s">
        <v>333</v>
      </c>
      <c r="CK532" s="18" t="str">
        <f t="shared" si="68"/>
        <v>S,C落橋Sf</v>
      </c>
      <c r="CL532" s="18">
        <v>7</v>
      </c>
      <c r="CM532" s="18" t="e">
        <f>IF(COUNTIFS([2]その１２!$CU$10:CU5683,リスト!CK532),"該当","")</f>
        <v>#VALUE!</v>
      </c>
      <c r="CN532" s="18" t="e">
        <f>IF($CM532="","",COUNTIF($CK$5:CK532,CK532))</f>
        <v>#VALUE!</v>
      </c>
      <c r="CO532" s="18" t="e">
        <f t="shared" si="69"/>
        <v>#VALUE!</v>
      </c>
      <c r="DC532" s="21" t="e">
        <f t="shared" si="70"/>
        <v>#VALUE!</v>
      </c>
      <c r="DD532" s="21" t="e">
        <f t="shared" si="71"/>
        <v>#VALUE!</v>
      </c>
    </row>
    <row r="533" spans="66:108">
      <c r="BN533" s="18" t="s">
        <v>647</v>
      </c>
      <c r="BO533" s="26" t="s">
        <v>1271</v>
      </c>
      <c r="BP533" s="17" t="str">
        <f t="shared" si="65"/>
        <v>館山市250</v>
      </c>
      <c r="BQ533" s="18" t="s">
        <v>1272</v>
      </c>
      <c r="BZ533" s="18" t="s">
        <v>331</v>
      </c>
      <c r="CA533" s="18" t="s">
        <v>252</v>
      </c>
      <c r="CB533" s="18" t="s">
        <v>410</v>
      </c>
      <c r="CC533" s="18" t="str">
        <f t="shared" si="66"/>
        <v>C,XアーAr</v>
      </c>
      <c r="CD533" s="18">
        <v>11</v>
      </c>
      <c r="CE533" s="18" t="e">
        <f>IF(COUNTIFS([2]その１１!$CV$10:CV5528,リスト!CC533),"該当","")</f>
        <v>#VALUE!</v>
      </c>
      <c r="CF533" s="18" t="e">
        <f>IF($CE533="","",COUNTIF($CC$5:CC533,CC533))</f>
        <v>#VALUE!</v>
      </c>
      <c r="CG533" s="18" t="e">
        <f t="shared" si="67"/>
        <v>#VALUE!</v>
      </c>
      <c r="CH533" s="18" t="s">
        <v>227</v>
      </c>
      <c r="CI533" s="18" t="s">
        <v>202</v>
      </c>
      <c r="CJ533" s="18" t="s">
        <v>333</v>
      </c>
      <c r="CK533" s="18" t="str">
        <f t="shared" si="68"/>
        <v>S,C落橋Sf</v>
      </c>
      <c r="CL533" s="18">
        <v>8</v>
      </c>
      <c r="CM533" s="18" t="e">
        <f>IF(COUNTIFS([2]その１２!$CU$10:CU5684,リスト!CK533),"該当","")</f>
        <v>#VALUE!</v>
      </c>
      <c r="CN533" s="18" t="e">
        <f>IF($CM533="","",COUNTIF($CK$5:CK533,CK533))</f>
        <v>#VALUE!</v>
      </c>
      <c r="CO533" s="18" t="e">
        <f t="shared" si="69"/>
        <v>#VALUE!</v>
      </c>
      <c r="DC533" s="21" t="e">
        <f t="shared" si="70"/>
        <v>#VALUE!</v>
      </c>
      <c r="DD533" s="21" t="e">
        <f t="shared" si="71"/>
        <v>#VALUE!</v>
      </c>
    </row>
    <row r="534" spans="66:108">
      <c r="BN534" s="18" t="s">
        <v>647</v>
      </c>
      <c r="BO534" s="26" t="s">
        <v>1285</v>
      </c>
      <c r="BP534" s="17" t="str">
        <f t="shared" si="65"/>
        <v>館山市257</v>
      </c>
      <c r="BQ534" s="18" t="s">
        <v>1286</v>
      </c>
      <c r="BZ534" s="18" t="s">
        <v>331</v>
      </c>
      <c r="CA534" s="18" t="s">
        <v>252</v>
      </c>
      <c r="CB534" s="18" t="s">
        <v>410</v>
      </c>
      <c r="CC534" s="18" t="str">
        <f t="shared" si="66"/>
        <v>C,XアーAr</v>
      </c>
      <c r="CD534" s="18">
        <v>12</v>
      </c>
      <c r="CE534" s="18" t="e">
        <f>IF(COUNTIFS([2]その１１!$CV$10:CV5529,リスト!CC534),"該当","")</f>
        <v>#VALUE!</v>
      </c>
      <c r="CF534" s="18" t="e">
        <f>IF($CE534="","",COUNTIF($CC$5:CC534,CC534))</f>
        <v>#VALUE!</v>
      </c>
      <c r="CG534" s="18" t="e">
        <f t="shared" si="67"/>
        <v>#VALUE!</v>
      </c>
      <c r="CH534" s="18" t="s">
        <v>227</v>
      </c>
      <c r="CI534" s="18" t="s">
        <v>202</v>
      </c>
      <c r="CJ534" s="18" t="s">
        <v>333</v>
      </c>
      <c r="CK534" s="18" t="str">
        <f t="shared" si="68"/>
        <v>S,C落橋Sf</v>
      </c>
      <c r="CL534" s="18">
        <v>12</v>
      </c>
      <c r="CM534" s="18" t="e">
        <f>IF(COUNTIFS([2]その１２!$CU$10:CU5685,リスト!CK534),"該当","")</f>
        <v>#VALUE!</v>
      </c>
      <c r="CN534" s="18" t="e">
        <f>IF($CM534="","",COUNTIF($CK$5:CK534,CK534))</f>
        <v>#VALUE!</v>
      </c>
      <c r="CO534" s="18" t="e">
        <f t="shared" si="69"/>
        <v>#VALUE!</v>
      </c>
      <c r="DC534" s="21" t="e">
        <f t="shared" si="70"/>
        <v>#VALUE!</v>
      </c>
      <c r="DD534" s="21" t="e">
        <f t="shared" si="71"/>
        <v>#VALUE!</v>
      </c>
    </row>
    <row r="535" spans="66:108">
      <c r="BN535" s="18" t="s">
        <v>647</v>
      </c>
      <c r="BO535" s="26" t="s">
        <v>1307</v>
      </c>
      <c r="BP535" s="17" t="str">
        <f t="shared" si="65"/>
        <v>館山市271</v>
      </c>
      <c r="BQ535" s="18" t="s">
        <v>1308</v>
      </c>
      <c r="BZ535" s="18" t="s">
        <v>331</v>
      </c>
      <c r="CA535" s="18" t="s">
        <v>252</v>
      </c>
      <c r="CB535" s="18" t="s">
        <v>410</v>
      </c>
      <c r="CC535" s="18" t="str">
        <f t="shared" si="66"/>
        <v>C,XアーAr</v>
      </c>
      <c r="CD535" s="18">
        <v>13</v>
      </c>
      <c r="CE535" s="18" t="e">
        <f>IF(COUNTIFS([2]その１１!$CV$10:CV5530,リスト!CC535),"該当","")</f>
        <v>#VALUE!</v>
      </c>
      <c r="CF535" s="18" t="e">
        <f>IF($CE535="","",COUNTIF($CC$5:CC535,CC535))</f>
        <v>#VALUE!</v>
      </c>
      <c r="CG535" s="18" t="e">
        <f t="shared" si="67"/>
        <v>#VALUE!</v>
      </c>
      <c r="CH535" s="18" t="s">
        <v>227</v>
      </c>
      <c r="CI535" s="18" t="s">
        <v>202</v>
      </c>
      <c r="CJ535" s="18" t="s">
        <v>333</v>
      </c>
      <c r="CK535" s="18" t="str">
        <f t="shared" si="68"/>
        <v>S,C落橋Sf</v>
      </c>
      <c r="CL535" s="18">
        <v>13</v>
      </c>
      <c r="CM535" s="18" t="e">
        <f>IF(COUNTIFS([2]その１２!$CU$10:CU5686,リスト!CK535),"該当","")</f>
        <v>#VALUE!</v>
      </c>
      <c r="CN535" s="18" t="e">
        <f>IF($CM535="","",COUNTIF($CK$5:CK535,CK535))</f>
        <v>#VALUE!</v>
      </c>
      <c r="CO535" s="18" t="e">
        <f t="shared" si="69"/>
        <v>#VALUE!</v>
      </c>
      <c r="DC535" s="21" t="e">
        <f t="shared" si="70"/>
        <v>#VALUE!</v>
      </c>
      <c r="DD535" s="21" t="e">
        <f t="shared" si="71"/>
        <v>#VALUE!</v>
      </c>
    </row>
    <row r="536" spans="66:108">
      <c r="BN536" s="18" t="s">
        <v>647</v>
      </c>
      <c r="BO536" s="26" t="s">
        <v>1340</v>
      </c>
      <c r="BP536" s="17" t="str">
        <f t="shared" si="65"/>
        <v>館山市302</v>
      </c>
      <c r="BQ536" s="18" t="s">
        <v>1341</v>
      </c>
      <c r="BZ536" s="18" t="s">
        <v>331</v>
      </c>
      <c r="CA536" s="18" t="s">
        <v>252</v>
      </c>
      <c r="CB536" s="18" t="s">
        <v>410</v>
      </c>
      <c r="CC536" s="18" t="str">
        <f t="shared" si="66"/>
        <v>C,XアーAr</v>
      </c>
      <c r="CD536" s="18">
        <v>17</v>
      </c>
      <c r="CE536" s="18" t="e">
        <f>IF(COUNTIFS([2]その１１!$CV$10:CV5531,リスト!CC536),"該当","")</f>
        <v>#VALUE!</v>
      </c>
      <c r="CF536" s="18" t="e">
        <f>IF($CE536="","",COUNTIF($CC$5:CC536,CC536))</f>
        <v>#VALUE!</v>
      </c>
      <c r="CG536" s="18" t="e">
        <f t="shared" si="67"/>
        <v>#VALUE!</v>
      </c>
      <c r="CH536" s="18" t="s">
        <v>227</v>
      </c>
      <c r="CI536" s="18" t="s">
        <v>202</v>
      </c>
      <c r="CJ536" s="18" t="s">
        <v>333</v>
      </c>
      <c r="CK536" s="18" t="str">
        <f t="shared" si="68"/>
        <v>S,C落橋Sf</v>
      </c>
      <c r="CL536" s="18">
        <v>17</v>
      </c>
      <c r="CM536" s="18" t="e">
        <f>IF(COUNTIFS([2]その１２!$CU$10:CU5687,リスト!CK536),"該当","")</f>
        <v>#VALUE!</v>
      </c>
      <c r="CN536" s="18" t="e">
        <f>IF($CM536="","",COUNTIF($CK$5:CK536,CK536))</f>
        <v>#VALUE!</v>
      </c>
      <c r="CO536" s="18" t="e">
        <f t="shared" si="69"/>
        <v>#VALUE!</v>
      </c>
      <c r="DC536" s="21" t="e">
        <f t="shared" si="70"/>
        <v>#VALUE!</v>
      </c>
      <c r="DD536" s="21" t="e">
        <f t="shared" si="71"/>
        <v>#VALUE!</v>
      </c>
    </row>
    <row r="537" spans="66:108">
      <c r="BN537" s="18" t="s">
        <v>647</v>
      </c>
      <c r="BO537" s="26" t="s">
        <v>1344</v>
      </c>
      <c r="BP537" s="17" t="str">
        <f t="shared" si="65"/>
        <v>館山市403</v>
      </c>
      <c r="BQ537" s="18" t="s">
        <v>1345</v>
      </c>
      <c r="BZ537" s="18" t="s">
        <v>331</v>
      </c>
      <c r="CA537" s="18" t="s">
        <v>252</v>
      </c>
      <c r="CB537" s="18" t="s">
        <v>410</v>
      </c>
      <c r="CC537" s="18" t="str">
        <f t="shared" si="66"/>
        <v>C,XアーAr</v>
      </c>
      <c r="CD537" s="18">
        <v>18</v>
      </c>
      <c r="CE537" s="18" t="e">
        <f>IF(COUNTIFS([2]その１１!$CV$10:CV5532,リスト!CC537),"該当","")</f>
        <v>#VALUE!</v>
      </c>
      <c r="CF537" s="18" t="e">
        <f>IF($CE537="","",COUNTIF($CC$5:CC537,CC537))</f>
        <v>#VALUE!</v>
      </c>
      <c r="CG537" s="18" t="e">
        <f t="shared" si="67"/>
        <v>#VALUE!</v>
      </c>
      <c r="CH537" s="18" t="s">
        <v>227</v>
      </c>
      <c r="CI537" s="18" t="s">
        <v>202</v>
      </c>
      <c r="CJ537" s="18" t="s">
        <v>333</v>
      </c>
      <c r="CK537" s="18" t="str">
        <f t="shared" si="68"/>
        <v>S,C落橋Sf</v>
      </c>
      <c r="CL537" s="18">
        <v>19</v>
      </c>
      <c r="CM537" s="18" t="e">
        <f>IF(COUNTIFS([2]その１２!$CU$10:CU5688,リスト!CK537),"該当","")</f>
        <v>#VALUE!</v>
      </c>
      <c r="CN537" s="18" t="e">
        <f>IF($CM537="","",COUNTIF($CK$5:CK537,CK537))</f>
        <v>#VALUE!</v>
      </c>
      <c r="CO537" s="18" t="e">
        <f t="shared" si="69"/>
        <v>#VALUE!</v>
      </c>
      <c r="DC537" s="21" t="e">
        <f t="shared" si="70"/>
        <v>#VALUE!</v>
      </c>
      <c r="DD537" s="21" t="e">
        <f t="shared" si="71"/>
        <v>#VALUE!</v>
      </c>
    </row>
    <row r="538" spans="66:108">
      <c r="BN538" s="18" t="s">
        <v>654</v>
      </c>
      <c r="BO538" s="26" t="s">
        <v>918</v>
      </c>
      <c r="BP538" s="17" t="str">
        <f t="shared" si="65"/>
        <v>鋸南町127</v>
      </c>
      <c r="BQ538" s="18" t="s">
        <v>1354</v>
      </c>
      <c r="BZ538" s="18" t="s">
        <v>331</v>
      </c>
      <c r="CA538" s="18" t="s">
        <v>252</v>
      </c>
      <c r="CB538" s="18" t="s">
        <v>410</v>
      </c>
      <c r="CC538" s="18" t="str">
        <f t="shared" si="66"/>
        <v>C,XアーAr</v>
      </c>
      <c r="CD538" s="18">
        <v>19</v>
      </c>
      <c r="CE538" s="18" t="e">
        <f>IF(COUNTIFS([2]その１１!$CV$10:CV5533,リスト!CC538),"該当","")</f>
        <v>#VALUE!</v>
      </c>
      <c r="CF538" s="18" t="e">
        <f>IF($CE538="","",COUNTIF($CC$5:CC538,CC538))</f>
        <v>#VALUE!</v>
      </c>
      <c r="CG538" s="18" t="e">
        <f t="shared" si="67"/>
        <v>#VALUE!</v>
      </c>
      <c r="CH538" s="18" t="s">
        <v>227</v>
      </c>
      <c r="CI538" s="18" t="s">
        <v>202</v>
      </c>
      <c r="CJ538" s="18" t="s">
        <v>333</v>
      </c>
      <c r="CK538" s="18" t="str">
        <f t="shared" si="68"/>
        <v>S,C落橋Sf</v>
      </c>
      <c r="CL538" s="18">
        <v>21</v>
      </c>
      <c r="CM538" s="18" t="e">
        <f>IF(COUNTIFS([2]その１２!$CU$10:CU5689,リスト!CK538),"該当","")</f>
        <v>#VALUE!</v>
      </c>
      <c r="CN538" s="18" t="e">
        <f>IF($CM538="","",COUNTIF($CK$5:CK538,CK538))</f>
        <v>#VALUE!</v>
      </c>
      <c r="CO538" s="18" t="e">
        <f t="shared" si="69"/>
        <v>#VALUE!</v>
      </c>
      <c r="DC538" s="21" t="e">
        <f t="shared" si="70"/>
        <v>#VALUE!</v>
      </c>
      <c r="DD538" s="21" t="e">
        <f t="shared" si="71"/>
        <v>#VALUE!</v>
      </c>
    </row>
    <row r="539" spans="66:108">
      <c r="BN539" s="18" t="s">
        <v>654</v>
      </c>
      <c r="BO539" s="26" t="s">
        <v>551</v>
      </c>
      <c r="BP539" s="17" t="str">
        <f t="shared" si="65"/>
        <v>鋸南町34</v>
      </c>
      <c r="BQ539" s="18" t="s">
        <v>552</v>
      </c>
      <c r="BZ539" s="18" t="s">
        <v>331</v>
      </c>
      <c r="CA539" s="18" t="s">
        <v>252</v>
      </c>
      <c r="CB539" s="18" t="s">
        <v>410</v>
      </c>
      <c r="CC539" s="18" t="str">
        <f t="shared" si="66"/>
        <v>C,XアーAr</v>
      </c>
      <c r="CD539" s="18">
        <v>20</v>
      </c>
      <c r="CE539" s="18" t="e">
        <f>IF(COUNTIFS([2]その１１!$CV$10:CV5534,リスト!CC539),"該当","")</f>
        <v>#VALUE!</v>
      </c>
      <c r="CF539" s="18" t="e">
        <f>IF($CE539="","",COUNTIF($CC$5:CC539,CC539))</f>
        <v>#VALUE!</v>
      </c>
      <c r="CG539" s="18" t="e">
        <f t="shared" si="67"/>
        <v>#VALUE!</v>
      </c>
      <c r="CH539" s="18" t="s">
        <v>227</v>
      </c>
      <c r="CI539" s="18" t="s">
        <v>202</v>
      </c>
      <c r="CJ539" s="18" t="s">
        <v>333</v>
      </c>
      <c r="CK539" s="18" t="str">
        <f t="shared" si="68"/>
        <v>S,C落橋Sf</v>
      </c>
      <c r="CL539" s="18">
        <v>22</v>
      </c>
      <c r="CM539" s="18" t="e">
        <f>IF(COUNTIFS([2]その１２!$CU$10:CU5690,リスト!CK539),"該当","")</f>
        <v>#VALUE!</v>
      </c>
      <c r="CN539" s="18" t="e">
        <f>IF($CM539="","",COUNTIF($CK$5:CK539,CK539))</f>
        <v>#VALUE!</v>
      </c>
      <c r="CO539" s="18" t="e">
        <f t="shared" si="69"/>
        <v>#VALUE!</v>
      </c>
      <c r="DC539" s="21" t="e">
        <f t="shared" si="70"/>
        <v>#VALUE!</v>
      </c>
      <c r="DD539" s="21" t="e">
        <f t="shared" si="71"/>
        <v>#VALUE!</v>
      </c>
    </row>
    <row r="540" spans="66:108">
      <c r="BN540" s="18" t="s">
        <v>654</v>
      </c>
      <c r="BO540" s="26" t="s">
        <v>1094</v>
      </c>
      <c r="BP540" s="17" t="str">
        <f t="shared" si="65"/>
        <v>鋸南町184</v>
      </c>
      <c r="BQ540" s="18" t="s">
        <v>1095</v>
      </c>
      <c r="BZ540" s="18" t="s">
        <v>331</v>
      </c>
      <c r="CA540" s="18" t="s">
        <v>252</v>
      </c>
      <c r="CB540" s="18" t="s">
        <v>410</v>
      </c>
      <c r="CC540" s="18" t="str">
        <f t="shared" si="66"/>
        <v>C,XアーAr</v>
      </c>
      <c r="CD540" s="18">
        <v>21</v>
      </c>
      <c r="CE540" s="18" t="e">
        <f>IF(COUNTIFS([2]その１１!$CV$10:CV5535,リスト!CC540),"該当","")</f>
        <v>#VALUE!</v>
      </c>
      <c r="CF540" s="18" t="e">
        <f>IF($CE540="","",COUNTIF($CC$5:CC540,CC540))</f>
        <v>#VALUE!</v>
      </c>
      <c r="CG540" s="18" t="e">
        <f t="shared" si="67"/>
        <v>#VALUE!</v>
      </c>
      <c r="CH540" s="18" t="s">
        <v>227</v>
      </c>
      <c r="CI540" s="18" t="s">
        <v>202</v>
      </c>
      <c r="CJ540" s="18" t="s">
        <v>333</v>
      </c>
      <c r="CK540" s="18" t="str">
        <f t="shared" si="68"/>
        <v>S,C落橋Sf</v>
      </c>
      <c r="CL540" s="18">
        <v>23</v>
      </c>
      <c r="CM540" s="18" t="e">
        <f>IF(COUNTIFS([2]その１２!$CU$10:CU5691,リスト!CK540),"該当","")</f>
        <v>#VALUE!</v>
      </c>
      <c r="CN540" s="18" t="e">
        <f>IF($CM540="","",COUNTIF($CK$5:CK540,CK540))</f>
        <v>#VALUE!</v>
      </c>
      <c r="CO540" s="18" t="e">
        <f t="shared" si="69"/>
        <v>#VALUE!</v>
      </c>
      <c r="DC540" s="21" t="e">
        <f t="shared" si="70"/>
        <v>#VALUE!</v>
      </c>
      <c r="DD540" s="21" t="e">
        <f t="shared" si="71"/>
        <v>#VALUE!</v>
      </c>
    </row>
    <row r="541" spans="66:108">
      <c r="BN541" s="18" t="s">
        <v>654</v>
      </c>
      <c r="BO541" s="26" t="s">
        <v>1239</v>
      </c>
      <c r="BP541" s="17" t="str">
        <f t="shared" si="65"/>
        <v>鋸南町238</v>
      </c>
      <c r="BQ541" s="18" t="s">
        <v>1240</v>
      </c>
      <c r="BZ541" s="18" t="s">
        <v>331</v>
      </c>
      <c r="CA541" s="18" t="s">
        <v>252</v>
      </c>
      <c r="CB541" s="18" t="s">
        <v>410</v>
      </c>
      <c r="CC541" s="18" t="str">
        <f t="shared" si="66"/>
        <v>C,XアーAr</v>
      </c>
      <c r="CD541" s="18">
        <v>22</v>
      </c>
      <c r="CE541" s="18" t="e">
        <f>IF(COUNTIFS([2]その１１!$CV$10:CV5536,リスト!CC541),"該当","")</f>
        <v>#VALUE!</v>
      </c>
      <c r="CF541" s="18" t="e">
        <f>IF($CE541="","",COUNTIF($CC$5:CC541,CC541))</f>
        <v>#VALUE!</v>
      </c>
      <c r="CG541" s="18" t="e">
        <f t="shared" si="67"/>
        <v>#VALUE!</v>
      </c>
      <c r="CH541" s="18" t="s">
        <v>227</v>
      </c>
      <c r="CI541" s="18" t="s">
        <v>202</v>
      </c>
      <c r="CJ541" s="18" t="s">
        <v>333</v>
      </c>
      <c r="CK541" s="18" t="str">
        <f t="shared" si="68"/>
        <v>S,C落橋Sf</v>
      </c>
      <c r="CL541" s="18">
        <v>24</v>
      </c>
      <c r="CM541" s="18" t="e">
        <f>IF(COUNTIFS([2]その１２!$CU$10:CU5692,リスト!CK541),"該当","")</f>
        <v>#VALUE!</v>
      </c>
      <c r="CN541" s="18" t="e">
        <f>IF($CM541="","",COUNTIF($CK$5:CK541,CK541))</f>
        <v>#VALUE!</v>
      </c>
      <c r="CO541" s="18" t="e">
        <f t="shared" si="69"/>
        <v>#VALUE!</v>
      </c>
      <c r="DC541" s="21" t="e">
        <f t="shared" si="70"/>
        <v>#VALUE!</v>
      </c>
      <c r="DD541" s="21" t="e">
        <f t="shared" si="71"/>
        <v>#VALUE!</v>
      </c>
    </row>
    <row r="542" spans="66:108">
      <c r="BN542" s="18" t="s">
        <v>658</v>
      </c>
      <c r="BO542" s="26" t="s">
        <v>95</v>
      </c>
      <c r="BP542" s="17" t="str">
        <f t="shared" si="65"/>
        <v>富津市16</v>
      </c>
      <c r="BQ542" s="18" t="s">
        <v>96</v>
      </c>
      <c r="BZ542" s="18" t="s">
        <v>331</v>
      </c>
      <c r="CA542" s="18" t="s">
        <v>252</v>
      </c>
      <c r="CB542" s="18" t="s">
        <v>410</v>
      </c>
      <c r="CC542" s="18" t="str">
        <f t="shared" si="66"/>
        <v>C,XアーAr</v>
      </c>
      <c r="CD542" s="18">
        <v>23</v>
      </c>
      <c r="CE542" s="18" t="e">
        <f>IF(COUNTIFS([2]その１１!$CV$10:CV5537,リスト!CC542),"該当","")</f>
        <v>#VALUE!</v>
      </c>
      <c r="CF542" s="18" t="e">
        <f>IF($CE542="","",COUNTIF($CC$5:CC542,CC542))</f>
        <v>#VALUE!</v>
      </c>
      <c r="CG542" s="18" t="e">
        <f t="shared" si="67"/>
        <v>#VALUE!</v>
      </c>
      <c r="CH542" s="18" t="s">
        <v>279</v>
      </c>
      <c r="CI542" s="18" t="s">
        <v>202</v>
      </c>
      <c r="CJ542" s="18" t="s">
        <v>333</v>
      </c>
      <c r="CK542" s="18" t="str">
        <f t="shared" si="68"/>
        <v>S,X落橋Sf</v>
      </c>
      <c r="CL542" s="18">
        <v>1</v>
      </c>
      <c r="CM542" s="18" t="e">
        <f>IF(COUNTIFS([2]その１２!$CU$10:CU5693,リスト!CK542),"該当","")</f>
        <v>#VALUE!</v>
      </c>
      <c r="CN542" s="18" t="e">
        <f>IF($CM542="","",COUNTIF($CK$5:CK542,CK542))</f>
        <v>#VALUE!</v>
      </c>
      <c r="CO542" s="18" t="e">
        <f t="shared" si="69"/>
        <v>#VALUE!</v>
      </c>
      <c r="DC542" s="21" t="e">
        <f t="shared" si="70"/>
        <v>#VALUE!</v>
      </c>
      <c r="DD542" s="21" t="e">
        <f t="shared" si="71"/>
        <v>#VALUE!</v>
      </c>
    </row>
    <row r="543" spans="66:108">
      <c r="BN543" s="18" t="s">
        <v>658</v>
      </c>
      <c r="BO543" s="26" t="s">
        <v>918</v>
      </c>
      <c r="BP543" s="17" t="str">
        <f t="shared" si="65"/>
        <v>富津市127</v>
      </c>
      <c r="BQ543" s="18" t="s">
        <v>1354</v>
      </c>
      <c r="BZ543" s="18" t="s">
        <v>781</v>
      </c>
      <c r="CA543" s="18" t="s">
        <v>252</v>
      </c>
      <c r="CB543" s="18" t="s">
        <v>410</v>
      </c>
      <c r="CC543" s="18" t="str">
        <f t="shared" si="66"/>
        <v>S,C,XアーAr</v>
      </c>
      <c r="CD543" s="18">
        <v>1</v>
      </c>
      <c r="CE543" s="18" t="e">
        <f>IF(COUNTIFS([2]その１１!$CV$10:CV5538,リスト!CC543),"該当","")</f>
        <v>#VALUE!</v>
      </c>
      <c r="CF543" s="18" t="e">
        <f>IF($CE543="","",COUNTIF($CC$5:CC543,CC543))</f>
        <v>#VALUE!</v>
      </c>
      <c r="CG543" s="18" t="e">
        <f t="shared" si="67"/>
        <v>#VALUE!</v>
      </c>
      <c r="CH543" s="18" t="s">
        <v>279</v>
      </c>
      <c r="CI543" s="18" t="s">
        <v>202</v>
      </c>
      <c r="CJ543" s="18" t="s">
        <v>333</v>
      </c>
      <c r="CK543" s="18" t="str">
        <f t="shared" si="68"/>
        <v>S,X落橋Sf</v>
      </c>
      <c r="CL543" s="18">
        <v>2</v>
      </c>
      <c r="CM543" s="18" t="e">
        <f>IF(COUNTIFS([2]その１２!$CU$10:CU5694,リスト!CK543),"該当","")</f>
        <v>#VALUE!</v>
      </c>
      <c r="CN543" s="18" t="e">
        <f>IF($CM543="","",COUNTIF($CK$5:CK543,CK543))</f>
        <v>#VALUE!</v>
      </c>
      <c r="CO543" s="18" t="e">
        <f t="shared" si="69"/>
        <v>#VALUE!</v>
      </c>
      <c r="DC543" s="21" t="e">
        <f t="shared" si="70"/>
        <v>#VALUE!</v>
      </c>
      <c r="DD543" s="21" t="e">
        <f t="shared" si="71"/>
        <v>#VALUE!</v>
      </c>
    </row>
    <row r="544" spans="66:108">
      <c r="BN544" s="18" t="s">
        <v>658</v>
      </c>
      <c r="BO544" s="26" t="s">
        <v>1358</v>
      </c>
      <c r="BP544" s="17" t="str">
        <f t="shared" si="65"/>
        <v>富津市465</v>
      </c>
      <c r="BQ544" s="18" t="s">
        <v>1359</v>
      </c>
      <c r="BZ544" s="18" t="s">
        <v>781</v>
      </c>
      <c r="CA544" s="18" t="s">
        <v>252</v>
      </c>
      <c r="CB544" s="18" t="s">
        <v>410</v>
      </c>
      <c r="CC544" s="18" t="str">
        <f t="shared" si="66"/>
        <v>S,C,XアーAr</v>
      </c>
      <c r="CD544" s="18">
        <v>2</v>
      </c>
      <c r="CE544" s="18" t="e">
        <f>IF(COUNTIFS([2]その１１!$CV$10:CV5539,リスト!CC544),"該当","")</f>
        <v>#VALUE!</v>
      </c>
      <c r="CF544" s="18" t="e">
        <f>IF($CE544="","",COUNTIF($CC$5:CC544,CC544))</f>
        <v>#VALUE!</v>
      </c>
      <c r="CG544" s="18" t="e">
        <f t="shared" si="67"/>
        <v>#VALUE!</v>
      </c>
      <c r="CH544" s="18" t="s">
        <v>279</v>
      </c>
      <c r="CI544" s="18" t="s">
        <v>202</v>
      </c>
      <c r="CJ544" s="18" t="s">
        <v>333</v>
      </c>
      <c r="CK544" s="18" t="str">
        <f t="shared" si="68"/>
        <v>S,X落橋Sf</v>
      </c>
      <c r="CL544" s="18">
        <v>3</v>
      </c>
      <c r="CM544" s="18" t="e">
        <f>IF(COUNTIFS([2]その１２!$CU$10:CU5695,リスト!CK544),"該当","")</f>
        <v>#VALUE!</v>
      </c>
      <c r="CN544" s="18" t="e">
        <f>IF($CM544="","",COUNTIF($CK$5:CK544,CK544))</f>
        <v>#VALUE!</v>
      </c>
      <c r="CO544" s="18" t="e">
        <f t="shared" si="69"/>
        <v>#VALUE!</v>
      </c>
      <c r="DC544" s="21" t="e">
        <f t="shared" si="70"/>
        <v>#VALUE!</v>
      </c>
      <c r="DD544" s="21" t="e">
        <f t="shared" si="71"/>
        <v>#VALUE!</v>
      </c>
    </row>
    <row r="545" spans="66:108">
      <c r="BN545" s="18" t="s">
        <v>658</v>
      </c>
      <c r="BO545" s="26" t="s">
        <v>551</v>
      </c>
      <c r="BP545" s="17" t="str">
        <f t="shared" si="65"/>
        <v>富津市34</v>
      </c>
      <c r="BQ545" s="18" t="s">
        <v>552</v>
      </c>
      <c r="BZ545" s="18" t="s">
        <v>781</v>
      </c>
      <c r="CA545" s="18" t="s">
        <v>252</v>
      </c>
      <c r="CB545" s="18" t="s">
        <v>410</v>
      </c>
      <c r="CC545" s="18" t="str">
        <f t="shared" si="66"/>
        <v>S,C,XアーAr</v>
      </c>
      <c r="CD545" s="18">
        <v>3</v>
      </c>
      <c r="CE545" s="18" t="e">
        <f>IF(COUNTIFS([2]その１１!$CV$10:CV5540,リスト!CC545),"該当","")</f>
        <v>#VALUE!</v>
      </c>
      <c r="CF545" s="18" t="e">
        <f>IF($CE545="","",COUNTIF($CC$5:CC545,CC545))</f>
        <v>#VALUE!</v>
      </c>
      <c r="CG545" s="18" t="e">
        <f t="shared" si="67"/>
        <v>#VALUE!</v>
      </c>
      <c r="CH545" s="18" t="s">
        <v>279</v>
      </c>
      <c r="CI545" s="18" t="s">
        <v>202</v>
      </c>
      <c r="CJ545" s="18" t="s">
        <v>333</v>
      </c>
      <c r="CK545" s="18" t="str">
        <f t="shared" si="68"/>
        <v>S,X落橋Sf</v>
      </c>
      <c r="CL545" s="18">
        <v>4</v>
      </c>
      <c r="CM545" s="18" t="e">
        <f>IF(COUNTIFS([2]その１２!$CU$10:CU5696,リスト!CK545),"該当","")</f>
        <v>#VALUE!</v>
      </c>
      <c r="CN545" s="18" t="e">
        <f>IF($CM545="","",COUNTIF($CK$5:CK545,CK545))</f>
        <v>#VALUE!</v>
      </c>
      <c r="CO545" s="18" t="e">
        <f t="shared" si="69"/>
        <v>#VALUE!</v>
      </c>
      <c r="DC545" s="21" t="e">
        <f t="shared" si="70"/>
        <v>#VALUE!</v>
      </c>
      <c r="DD545" s="21" t="e">
        <f t="shared" si="71"/>
        <v>#VALUE!</v>
      </c>
    </row>
    <row r="546" spans="66:108">
      <c r="BN546" s="18" t="s">
        <v>658</v>
      </c>
      <c r="BO546" s="26" t="s">
        <v>818</v>
      </c>
      <c r="BP546" s="17" t="str">
        <f t="shared" si="65"/>
        <v>富津市88</v>
      </c>
      <c r="BQ546" s="18" t="s">
        <v>819</v>
      </c>
      <c r="BZ546" s="18" t="s">
        <v>781</v>
      </c>
      <c r="CA546" s="18" t="s">
        <v>252</v>
      </c>
      <c r="CB546" s="18" t="s">
        <v>410</v>
      </c>
      <c r="CC546" s="18" t="str">
        <f t="shared" si="66"/>
        <v>S,C,XアーAr</v>
      </c>
      <c r="CD546" s="18">
        <v>4</v>
      </c>
      <c r="CE546" s="18" t="e">
        <f>IF(COUNTIFS([2]その１１!$CV$10:CV5541,リスト!CC546),"該当","")</f>
        <v>#VALUE!</v>
      </c>
      <c r="CF546" s="18" t="e">
        <f>IF($CE546="","",COUNTIF($CC$5:CC546,CC546))</f>
        <v>#VALUE!</v>
      </c>
      <c r="CG546" s="18" t="e">
        <f t="shared" si="67"/>
        <v>#VALUE!</v>
      </c>
      <c r="CH546" s="18" t="s">
        <v>279</v>
      </c>
      <c r="CI546" s="18" t="s">
        <v>202</v>
      </c>
      <c r="CJ546" s="18" t="s">
        <v>333</v>
      </c>
      <c r="CK546" s="18" t="str">
        <f t="shared" si="68"/>
        <v>S,X落橋Sf</v>
      </c>
      <c r="CL546" s="18">
        <v>5</v>
      </c>
      <c r="CM546" s="18" t="e">
        <f>IF(COUNTIFS([2]その１２!$CU$10:CU5697,リスト!CK546),"該当","")</f>
        <v>#VALUE!</v>
      </c>
      <c r="CN546" s="18" t="e">
        <f>IF($CM546="","",COUNTIF($CK$5:CK546,CK546))</f>
        <v>#VALUE!</v>
      </c>
      <c r="CO546" s="18" t="e">
        <f t="shared" si="69"/>
        <v>#VALUE!</v>
      </c>
      <c r="DC546" s="21" t="e">
        <f t="shared" si="70"/>
        <v>#VALUE!</v>
      </c>
      <c r="DD546" s="21" t="e">
        <f t="shared" si="71"/>
        <v>#VALUE!</v>
      </c>
    </row>
    <row r="547" spans="66:108">
      <c r="BN547" s="18" t="s">
        <v>658</v>
      </c>
      <c r="BO547" s="26" t="s">
        <v>826</v>
      </c>
      <c r="BP547" s="17" t="str">
        <f t="shared" si="65"/>
        <v>富津市90</v>
      </c>
      <c r="BQ547" s="18" t="s">
        <v>827</v>
      </c>
      <c r="BZ547" s="18" t="s">
        <v>781</v>
      </c>
      <c r="CA547" s="18" t="s">
        <v>252</v>
      </c>
      <c r="CB547" s="18" t="s">
        <v>410</v>
      </c>
      <c r="CC547" s="18" t="str">
        <f t="shared" si="66"/>
        <v>S,C,XアーAr</v>
      </c>
      <c r="CD547" s="18">
        <v>5</v>
      </c>
      <c r="CE547" s="18" t="e">
        <f>IF(COUNTIFS([2]その１１!$CV$10:CV5542,リスト!CC547),"該当","")</f>
        <v>#VALUE!</v>
      </c>
      <c r="CF547" s="18" t="e">
        <f>IF($CE547="","",COUNTIF($CC$5:CC547,CC547))</f>
        <v>#VALUE!</v>
      </c>
      <c r="CG547" s="18" t="e">
        <f t="shared" si="67"/>
        <v>#VALUE!</v>
      </c>
      <c r="CH547" s="18" t="s">
        <v>279</v>
      </c>
      <c r="CI547" s="18" t="s">
        <v>202</v>
      </c>
      <c r="CJ547" s="18" t="s">
        <v>333</v>
      </c>
      <c r="CK547" s="18" t="str">
        <f t="shared" si="68"/>
        <v>S,X落橋Sf</v>
      </c>
      <c r="CL547" s="18">
        <v>13</v>
      </c>
      <c r="CM547" s="18" t="e">
        <f>IF(COUNTIFS([2]その１２!$CU$10:CU5698,リスト!CK547),"該当","")</f>
        <v>#VALUE!</v>
      </c>
      <c r="CN547" s="18" t="e">
        <f>IF($CM547="","",COUNTIF($CK$5:CK547,CK547))</f>
        <v>#VALUE!</v>
      </c>
      <c r="CO547" s="18" t="e">
        <f t="shared" si="69"/>
        <v>#VALUE!</v>
      </c>
      <c r="DC547" s="21" t="e">
        <f t="shared" si="70"/>
        <v>#VALUE!</v>
      </c>
      <c r="DD547" s="21" t="e">
        <f t="shared" si="71"/>
        <v>#VALUE!</v>
      </c>
    </row>
    <row r="548" spans="66:108">
      <c r="BN548" s="18" t="s">
        <v>658</v>
      </c>
      <c r="BO548" s="26" t="s">
        <v>831</v>
      </c>
      <c r="BP548" s="17" t="str">
        <f t="shared" si="65"/>
        <v>富津市91</v>
      </c>
      <c r="BQ548" s="18" t="s">
        <v>832</v>
      </c>
      <c r="BZ548" s="18" t="s">
        <v>781</v>
      </c>
      <c r="CA548" s="18" t="s">
        <v>252</v>
      </c>
      <c r="CB548" s="18" t="s">
        <v>410</v>
      </c>
      <c r="CC548" s="18" t="str">
        <f t="shared" si="66"/>
        <v>S,C,XアーAr</v>
      </c>
      <c r="CD548" s="18">
        <v>6</v>
      </c>
      <c r="CE548" s="18" t="e">
        <f>IF(COUNTIFS([2]その１１!$CV$10:CV5543,リスト!CC548),"該当","")</f>
        <v>#VALUE!</v>
      </c>
      <c r="CF548" s="18" t="e">
        <f>IF($CE548="","",COUNTIF($CC$5:CC548,CC548))</f>
        <v>#VALUE!</v>
      </c>
      <c r="CG548" s="18" t="e">
        <f t="shared" si="67"/>
        <v>#VALUE!</v>
      </c>
      <c r="CH548" s="18" t="s">
        <v>279</v>
      </c>
      <c r="CI548" s="18" t="s">
        <v>202</v>
      </c>
      <c r="CJ548" s="18" t="s">
        <v>333</v>
      </c>
      <c r="CK548" s="18" t="str">
        <f t="shared" si="68"/>
        <v>S,X落橋Sf</v>
      </c>
      <c r="CL548" s="18">
        <v>17</v>
      </c>
      <c r="CM548" s="18" t="e">
        <f>IF(COUNTIFS([2]その１２!$CU$10:CU5699,リスト!CK548),"該当","")</f>
        <v>#VALUE!</v>
      </c>
      <c r="CN548" s="18" t="e">
        <f>IF($CM548="","",COUNTIF($CK$5:CK548,CK548))</f>
        <v>#VALUE!</v>
      </c>
      <c r="CO548" s="18" t="e">
        <f t="shared" si="69"/>
        <v>#VALUE!</v>
      </c>
      <c r="DC548" s="21" t="e">
        <f t="shared" si="70"/>
        <v>#VALUE!</v>
      </c>
      <c r="DD548" s="21" t="e">
        <f t="shared" si="71"/>
        <v>#VALUE!</v>
      </c>
    </row>
    <row r="549" spans="66:108">
      <c r="BN549" s="18" t="s">
        <v>658</v>
      </c>
      <c r="BO549" s="26" t="s">
        <v>841</v>
      </c>
      <c r="BP549" s="17" t="str">
        <f t="shared" si="65"/>
        <v>富津市93</v>
      </c>
      <c r="BQ549" s="18" t="s">
        <v>842</v>
      </c>
      <c r="BZ549" s="18" t="s">
        <v>781</v>
      </c>
      <c r="CA549" s="18" t="s">
        <v>252</v>
      </c>
      <c r="CB549" s="18" t="s">
        <v>410</v>
      </c>
      <c r="CC549" s="18" t="str">
        <f t="shared" si="66"/>
        <v>S,C,XアーAr</v>
      </c>
      <c r="CD549" s="18">
        <v>7</v>
      </c>
      <c r="CE549" s="18" t="e">
        <f>IF(COUNTIFS([2]その１１!$CV$10:CV5544,リスト!CC549),"該当","")</f>
        <v>#VALUE!</v>
      </c>
      <c r="CF549" s="18" t="e">
        <f>IF($CE549="","",COUNTIF($CC$5:CC549,CC549))</f>
        <v>#VALUE!</v>
      </c>
      <c r="CG549" s="18" t="e">
        <f t="shared" si="67"/>
        <v>#VALUE!</v>
      </c>
      <c r="CH549" s="18" t="s">
        <v>279</v>
      </c>
      <c r="CI549" s="18" t="s">
        <v>202</v>
      </c>
      <c r="CJ549" s="18" t="s">
        <v>333</v>
      </c>
      <c r="CK549" s="18" t="str">
        <f t="shared" si="68"/>
        <v>S,X落橋Sf</v>
      </c>
      <c r="CL549" s="18">
        <v>21</v>
      </c>
      <c r="CM549" s="18" t="e">
        <f>IF(COUNTIFS([2]その１２!$CU$10:CU5700,リスト!CK549),"該当","")</f>
        <v>#VALUE!</v>
      </c>
      <c r="CN549" s="18" t="e">
        <f>IF($CM549="","",COUNTIF($CK$5:CK549,CK549))</f>
        <v>#VALUE!</v>
      </c>
      <c r="CO549" s="18" t="e">
        <f t="shared" si="69"/>
        <v>#VALUE!</v>
      </c>
      <c r="DC549" s="21" t="e">
        <f t="shared" si="70"/>
        <v>#VALUE!</v>
      </c>
      <c r="DD549" s="21" t="e">
        <f t="shared" si="71"/>
        <v>#VALUE!</v>
      </c>
    </row>
    <row r="550" spans="66:108">
      <c r="BN550" s="18" t="s">
        <v>658</v>
      </c>
      <c r="BO550" s="26" t="s">
        <v>1015</v>
      </c>
      <c r="BP550" s="17" t="str">
        <f t="shared" si="65"/>
        <v>富津市157</v>
      </c>
      <c r="BQ550" s="18" t="s">
        <v>1016</v>
      </c>
      <c r="BZ550" s="18" t="s">
        <v>781</v>
      </c>
      <c r="CA550" s="18" t="s">
        <v>252</v>
      </c>
      <c r="CB550" s="18" t="s">
        <v>410</v>
      </c>
      <c r="CC550" s="18" t="str">
        <f t="shared" si="66"/>
        <v>S,C,XアーAr</v>
      </c>
      <c r="CD550" s="18">
        <v>8</v>
      </c>
      <c r="CE550" s="18" t="e">
        <f>IF(COUNTIFS([2]その１１!$CV$10:CV5545,リスト!CC550),"該当","")</f>
        <v>#VALUE!</v>
      </c>
      <c r="CF550" s="18" t="e">
        <f>IF($CE550="","",COUNTIF($CC$5:CC550,CC550))</f>
        <v>#VALUE!</v>
      </c>
      <c r="CG550" s="18" t="e">
        <f t="shared" si="67"/>
        <v>#VALUE!</v>
      </c>
      <c r="CH550" s="18" t="s">
        <v>279</v>
      </c>
      <c r="CI550" s="18" t="s">
        <v>202</v>
      </c>
      <c r="CJ550" s="18" t="s">
        <v>333</v>
      </c>
      <c r="CK550" s="18" t="str">
        <f t="shared" si="68"/>
        <v>S,X落橋Sf</v>
      </c>
      <c r="CL550" s="18">
        <v>22</v>
      </c>
      <c r="CM550" s="18" t="e">
        <f>IF(COUNTIFS([2]その１２!$CU$10:CU5701,リスト!CK550),"該当","")</f>
        <v>#VALUE!</v>
      </c>
      <c r="CN550" s="18" t="e">
        <f>IF($CM550="","",COUNTIF($CK$5:CK550,CK550))</f>
        <v>#VALUE!</v>
      </c>
      <c r="CO550" s="18" t="e">
        <f t="shared" si="69"/>
        <v>#VALUE!</v>
      </c>
      <c r="DC550" s="21" t="e">
        <f t="shared" si="70"/>
        <v>#VALUE!</v>
      </c>
      <c r="DD550" s="21" t="e">
        <f t="shared" si="71"/>
        <v>#VALUE!</v>
      </c>
    </row>
    <row r="551" spans="66:108">
      <c r="BN551" s="18" t="s">
        <v>658</v>
      </c>
      <c r="BO551" s="26" t="s">
        <v>1018</v>
      </c>
      <c r="BP551" s="17" t="str">
        <f t="shared" si="65"/>
        <v>富津市158</v>
      </c>
      <c r="BQ551" s="18" t="s">
        <v>1019</v>
      </c>
      <c r="BZ551" s="18" t="s">
        <v>781</v>
      </c>
      <c r="CA551" s="18" t="s">
        <v>252</v>
      </c>
      <c r="CB551" s="18" t="s">
        <v>410</v>
      </c>
      <c r="CC551" s="18" t="str">
        <f t="shared" si="66"/>
        <v>S,C,XアーAr</v>
      </c>
      <c r="CD551" s="18">
        <v>9</v>
      </c>
      <c r="CE551" s="18" t="e">
        <f>IF(COUNTIFS([2]その１１!$CV$10:CV5546,リスト!CC551),"該当","")</f>
        <v>#VALUE!</v>
      </c>
      <c r="CF551" s="18" t="e">
        <f>IF($CE551="","",COUNTIF($CC$5:CC551,CC551))</f>
        <v>#VALUE!</v>
      </c>
      <c r="CG551" s="18" t="e">
        <f t="shared" si="67"/>
        <v>#VALUE!</v>
      </c>
      <c r="CH551" s="18" t="s">
        <v>279</v>
      </c>
      <c r="CI551" s="18" t="s">
        <v>202</v>
      </c>
      <c r="CJ551" s="18" t="s">
        <v>333</v>
      </c>
      <c r="CK551" s="18" t="str">
        <f t="shared" si="68"/>
        <v>S,X落橋Sf</v>
      </c>
      <c r="CL551" s="18">
        <v>23</v>
      </c>
      <c r="CM551" s="18" t="e">
        <f>IF(COUNTIFS([2]その１２!$CU$10:CU5702,リスト!CK551),"該当","")</f>
        <v>#VALUE!</v>
      </c>
      <c r="CN551" s="18" t="e">
        <f>IF($CM551="","",COUNTIF($CK$5:CK551,CK551))</f>
        <v>#VALUE!</v>
      </c>
      <c r="CO551" s="18" t="e">
        <f t="shared" si="69"/>
        <v>#VALUE!</v>
      </c>
      <c r="DC551" s="21" t="e">
        <f t="shared" si="70"/>
        <v>#VALUE!</v>
      </c>
      <c r="DD551" s="21" t="e">
        <f t="shared" si="71"/>
        <v>#VALUE!</v>
      </c>
    </row>
    <row r="552" spans="66:108">
      <c r="BN552" s="18" t="s">
        <v>658</v>
      </c>
      <c r="BO552" s="26" t="s">
        <v>1021</v>
      </c>
      <c r="BP552" s="17" t="str">
        <f t="shared" si="65"/>
        <v>富津市159</v>
      </c>
      <c r="BQ552" s="18" t="s">
        <v>1022</v>
      </c>
      <c r="BZ552" s="18" t="s">
        <v>781</v>
      </c>
      <c r="CA552" s="18" t="s">
        <v>252</v>
      </c>
      <c r="CB552" s="18" t="s">
        <v>410</v>
      </c>
      <c r="CC552" s="18" t="str">
        <f t="shared" si="66"/>
        <v>S,C,XアーAr</v>
      </c>
      <c r="CD552" s="18">
        <v>10</v>
      </c>
      <c r="CE552" s="18" t="e">
        <f>IF(COUNTIFS([2]その１１!$CV$10:CV5547,リスト!CC552),"該当","")</f>
        <v>#VALUE!</v>
      </c>
      <c r="CF552" s="18" t="e">
        <f>IF($CE552="","",COUNTIF($CC$5:CC552,CC552))</f>
        <v>#VALUE!</v>
      </c>
      <c r="CG552" s="18" t="e">
        <f t="shared" si="67"/>
        <v>#VALUE!</v>
      </c>
      <c r="CH552" s="18" t="s">
        <v>331</v>
      </c>
      <c r="CI552" s="18" t="s">
        <v>202</v>
      </c>
      <c r="CJ552" s="18" t="s">
        <v>333</v>
      </c>
      <c r="CK552" s="18" t="str">
        <f t="shared" si="68"/>
        <v>C,X落橋Sf</v>
      </c>
      <c r="CL552" s="18">
        <v>6</v>
      </c>
      <c r="CM552" s="18" t="e">
        <f>IF(COUNTIFS([2]その１２!$CU$10:CU5703,リスト!CK552),"該当","")</f>
        <v>#VALUE!</v>
      </c>
      <c r="CN552" s="18" t="e">
        <f>IF($CM552="","",COUNTIF($CK$5:CK552,CK552))</f>
        <v>#VALUE!</v>
      </c>
      <c r="CO552" s="18" t="e">
        <f t="shared" si="69"/>
        <v>#VALUE!</v>
      </c>
      <c r="DC552" s="21" t="e">
        <f t="shared" si="70"/>
        <v>#VALUE!</v>
      </c>
      <c r="DD552" s="21" t="e">
        <f t="shared" si="71"/>
        <v>#VALUE!</v>
      </c>
    </row>
    <row r="553" spans="66:108">
      <c r="BN553" s="18" t="s">
        <v>658</v>
      </c>
      <c r="BO553" s="26" t="s">
        <v>1028</v>
      </c>
      <c r="BP553" s="17" t="str">
        <f t="shared" si="65"/>
        <v>富津市163</v>
      </c>
      <c r="BQ553" s="18" t="s">
        <v>1029</v>
      </c>
      <c r="BZ553" s="18" t="s">
        <v>781</v>
      </c>
      <c r="CA553" s="18" t="s">
        <v>252</v>
      </c>
      <c r="CB553" s="18" t="s">
        <v>410</v>
      </c>
      <c r="CC553" s="18" t="str">
        <f t="shared" si="66"/>
        <v>S,C,XアーAr</v>
      </c>
      <c r="CD553" s="18">
        <v>11</v>
      </c>
      <c r="CE553" s="18" t="e">
        <f>IF(COUNTIFS([2]その１１!$CV$10:CV5548,リスト!CC553),"該当","")</f>
        <v>#VALUE!</v>
      </c>
      <c r="CF553" s="18" t="e">
        <f>IF($CE553="","",COUNTIF($CC$5:CC553,CC553))</f>
        <v>#VALUE!</v>
      </c>
      <c r="CG553" s="18" t="e">
        <f t="shared" si="67"/>
        <v>#VALUE!</v>
      </c>
      <c r="CH553" s="18" t="s">
        <v>331</v>
      </c>
      <c r="CI553" s="18" t="s">
        <v>202</v>
      </c>
      <c r="CJ553" s="18" t="s">
        <v>333</v>
      </c>
      <c r="CK553" s="18" t="str">
        <f t="shared" si="68"/>
        <v>C,X落橋Sf</v>
      </c>
      <c r="CL553" s="18">
        <v>7</v>
      </c>
      <c r="CM553" s="18" t="e">
        <f>IF(COUNTIFS([2]その１２!$CU$10:CU5704,リスト!CK553),"該当","")</f>
        <v>#VALUE!</v>
      </c>
      <c r="CN553" s="18" t="e">
        <f>IF($CM553="","",COUNTIF($CK$5:CK553,CK553))</f>
        <v>#VALUE!</v>
      </c>
      <c r="CO553" s="18" t="e">
        <f t="shared" si="69"/>
        <v>#VALUE!</v>
      </c>
      <c r="DC553" s="21" t="e">
        <f t="shared" si="70"/>
        <v>#VALUE!</v>
      </c>
      <c r="DD553" s="21" t="e">
        <f t="shared" si="71"/>
        <v>#VALUE!</v>
      </c>
    </row>
    <row r="554" spans="66:108">
      <c r="BN554" s="18" t="s">
        <v>658</v>
      </c>
      <c r="BO554" s="26" t="s">
        <v>1088</v>
      </c>
      <c r="BP554" s="17" t="str">
        <f t="shared" si="65"/>
        <v>富津市182</v>
      </c>
      <c r="BQ554" s="18" t="s">
        <v>1089</v>
      </c>
      <c r="BZ554" s="18" t="s">
        <v>781</v>
      </c>
      <c r="CA554" s="18" t="s">
        <v>252</v>
      </c>
      <c r="CB554" s="18" t="s">
        <v>410</v>
      </c>
      <c r="CC554" s="18" t="str">
        <f t="shared" si="66"/>
        <v>S,C,XアーAr</v>
      </c>
      <c r="CD554" s="18">
        <v>12</v>
      </c>
      <c r="CE554" s="18" t="e">
        <f>IF(COUNTIFS([2]その１１!$CV$10:CV5549,リスト!CC554),"該当","")</f>
        <v>#VALUE!</v>
      </c>
      <c r="CF554" s="18" t="e">
        <f>IF($CE554="","",COUNTIF($CC$5:CC554,CC554))</f>
        <v>#VALUE!</v>
      </c>
      <c r="CG554" s="18" t="e">
        <f t="shared" si="67"/>
        <v>#VALUE!</v>
      </c>
      <c r="CH554" s="18" t="s">
        <v>331</v>
      </c>
      <c r="CI554" s="18" t="s">
        <v>202</v>
      </c>
      <c r="CJ554" s="18" t="s">
        <v>333</v>
      </c>
      <c r="CK554" s="18" t="str">
        <f t="shared" si="68"/>
        <v>C,X落橋Sf</v>
      </c>
      <c r="CL554" s="18">
        <v>8</v>
      </c>
      <c r="CM554" s="18" t="e">
        <f>IF(COUNTIFS([2]その１２!$CU$10:CU5705,リスト!CK554),"該当","")</f>
        <v>#VALUE!</v>
      </c>
      <c r="CN554" s="18" t="e">
        <f>IF($CM554="","",COUNTIF($CK$5:CK554,CK554))</f>
        <v>#VALUE!</v>
      </c>
      <c r="CO554" s="18" t="e">
        <f t="shared" si="69"/>
        <v>#VALUE!</v>
      </c>
      <c r="DC554" s="21" t="e">
        <f t="shared" si="70"/>
        <v>#VALUE!</v>
      </c>
      <c r="DD554" s="21" t="e">
        <f t="shared" si="71"/>
        <v>#VALUE!</v>
      </c>
    </row>
    <row r="555" spans="66:108">
      <c r="BN555" s="18" t="s">
        <v>658</v>
      </c>
      <c r="BO555" s="26" t="s">
        <v>1233</v>
      </c>
      <c r="BP555" s="17" t="str">
        <f t="shared" si="65"/>
        <v>富津市236</v>
      </c>
      <c r="BQ555" s="18" t="s">
        <v>1234</v>
      </c>
      <c r="BZ555" s="18" t="s">
        <v>781</v>
      </c>
      <c r="CA555" s="18" t="s">
        <v>252</v>
      </c>
      <c r="CB555" s="18" t="s">
        <v>410</v>
      </c>
      <c r="CC555" s="18" t="str">
        <f t="shared" si="66"/>
        <v>S,C,XアーAr</v>
      </c>
      <c r="CD555" s="18">
        <v>13</v>
      </c>
      <c r="CE555" s="18" t="e">
        <f>IF(COUNTIFS([2]その１１!$CV$10:CV5550,リスト!CC555),"該当","")</f>
        <v>#VALUE!</v>
      </c>
      <c r="CF555" s="18" t="e">
        <f>IF($CE555="","",COUNTIF($CC$5:CC555,CC555))</f>
        <v>#VALUE!</v>
      </c>
      <c r="CG555" s="18" t="e">
        <f t="shared" si="67"/>
        <v>#VALUE!</v>
      </c>
      <c r="CH555" s="18" t="s">
        <v>331</v>
      </c>
      <c r="CI555" s="18" t="s">
        <v>202</v>
      </c>
      <c r="CJ555" s="18" t="s">
        <v>333</v>
      </c>
      <c r="CK555" s="18" t="str">
        <f t="shared" si="68"/>
        <v>C,X落橋Sf</v>
      </c>
      <c r="CL555" s="18">
        <v>12</v>
      </c>
      <c r="CM555" s="18" t="e">
        <f>IF(COUNTIFS([2]その１２!$CU$10:CU5706,リスト!CK555),"該当","")</f>
        <v>#VALUE!</v>
      </c>
      <c r="CN555" s="18" t="e">
        <f>IF($CM555="","",COUNTIF($CK$5:CK555,CK555))</f>
        <v>#VALUE!</v>
      </c>
      <c r="CO555" s="18" t="e">
        <f t="shared" si="69"/>
        <v>#VALUE!</v>
      </c>
      <c r="DC555" s="21" t="e">
        <f t="shared" si="70"/>
        <v>#VALUE!</v>
      </c>
      <c r="DD555" s="21" t="e">
        <f t="shared" si="71"/>
        <v>#VALUE!</v>
      </c>
    </row>
    <row r="556" spans="66:108">
      <c r="BN556" s="18" t="s">
        <v>658</v>
      </c>
      <c r="BO556" s="26" t="s">
        <v>1236</v>
      </c>
      <c r="BP556" s="17" t="str">
        <f t="shared" si="65"/>
        <v>富津市237</v>
      </c>
      <c r="BQ556" s="18" t="s">
        <v>1237</v>
      </c>
      <c r="BZ556" s="18" t="s">
        <v>781</v>
      </c>
      <c r="CA556" s="18" t="s">
        <v>252</v>
      </c>
      <c r="CB556" s="18" t="s">
        <v>410</v>
      </c>
      <c r="CC556" s="18" t="str">
        <f t="shared" si="66"/>
        <v>S,C,XアーAr</v>
      </c>
      <c r="CD556" s="18">
        <v>17</v>
      </c>
      <c r="CE556" s="18" t="e">
        <f>IF(COUNTIFS([2]その１１!$CV$10:CV5551,リスト!CC556),"該当","")</f>
        <v>#VALUE!</v>
      </c>
      <c r="CF556" s="18" t="e">
        <f>IF($CE556="","",COUNTIF($CC$5:CC556,CC556))</f>
        <v>#VALUE!</v>
      </c>
      <c r="CG556" s="18" t="e">
        <f t="shared" si="67"/>
        <v>#VALUE!</v>
      </c>
      <c r="CH556" s="18" t="s">
        <v>331</v>
      </c>
      <c r="CI556" s="18" t="s">
        <v>202</v>
      </c>
      <c r="CJ556" s="18" t="s">
        <v>333</v>
      </c>
      <c r="CK556" s="18" t="str">
        <f t="shared" si="68"/>
        <v>C,X落橋Sf</v>
      </c>
      <c r="CL556" s="18">
        <v>13</v>
      </c>
      <c r="CM556" s="18" t="e">
        <f>IF(COUNTIFS([2]その１２!$CU$10:CU5707,リスト!CK556),"該当","")</f>
        <v>#VALUE!</v>
      </c>
      <c r="CN556" s="18" t="e">
        <f>IF($CM556="","",COUNTIF($CK$5:CK556,CK556))</f>
        <v>#VALUE!</v>
      </c>
      <c r="CO556" s="18" t="e">
        <f t="shared" si="69"/>
        <v>#VALUE!</v>
      </c>
      <c r="DC556" s="21" t="e">
        <f t="shared" si="70"/>
        <v>#VALUE!</v>
      </c>
      <c r="DD556" s="21" t="e">
        <f t="shared" si="71"/>
        <v>#VALUE!</v>
      </c>
    </row>
    <row r="557" spans="66:108">
      <c r="BN557" s="18" t="s">
        <v>658</v>
      </c>
      <c r="BO557" s="26" t="s">
        <v>1281</v>
      </c>
      <c r="BP557" s="17" t="str">
        <f t="shared" si="65"/>
        <v>富津市255</v>
      </c>
      <c r="BQ557" s="18" t="s">
        <v>1282</v>
      </c>
      <c r="BZ557" s="18" t="s">
        <v>781</v>
      </c>
      <c r="CA557" s="18" t="s">
        <v>252</v>
      </c>
      <c r="CB557" s="18" t="s">
        <v>410</v>
      </c>
      <c r="CC557" s="18" t="str">
        <f t="shared" si="66"/>
        <v>S,C,XアーAr</v>
      </c>
      <c r="CD557" s="18">
        <v>18</v>
      </c>
      <c r="CE557" s="18" t="e">
        <f>IF(COUNTIFS([2]その１１!$CV$10:CV5552,リスト!CC557),"該当","")</f>
        <v>#VALUE!</v>
      </c>
      <c r="CF557" s="18" t="e">
        <f>IF($CE557="","",COUNTIF($CC$5:CC557,CC557))</f>
        <v>#VALUE!</v>
      </c>
      <c r="CG557" s="18" t="e">
        <f t="shared" si="67"/>
        <v>#VALUE!</v>
      </c>
      <c r="CH557" s="18" t="s">
        <v>331</v>
      </c>
      <c r="CI557" s="18" t="s">
        <v>202</v>
      </c>
      <c r="CJ557" s="18" t="s">
        <v>333</v>
      </c>
      <c r="CK557" s="18" t="str">
        <f t="shared" si="68"/>
        <v>C,X落橋Sf</v>
      </c>
      <c r="CL557" s="18">
        <v>17</v>
      </c>
      <c r="CM557" s="18" t="e">
        <f>IF(COUNTIFS([2]その１２!$CU$10:CU5708,リスト!CK557),"該当","")</f>
        <v>#VALUE!</v>
      </c>
      <c r="CN557" s="18" t="e">
        <f>IF($CM557="","",COUNTIF($CK$5:CK557,CK557))</f>
        <v>#VALUE!</v>
      </c>
      <c r="CO557" s="18" t="e">
        <f t="shared" si="69"/>
        <v>#VALUE!</v>
      </c>
      <c r="DC557" s="21" t="e">
        <f t="shared" si="70"/>
        <v>#VALUE!</v>
      </c>
      <c r="DD557" s="21" t="e">
        <f t="shared" si="71"/>
        <v>#VALUE!</v>
      </c>
    </row>
    <row r="558" spans="66:108">
      <c r="BN558" s="18" t="s">
        <v>658</v>
      </c>
      <c r="BO558" s="26" t="s">
        <v>1283</v>
      </c>
      <c r="BP558" s="17" t="str">
        <f t="shared" si="65"/>
        <v>富津市256</v>
      </c>
      <c r="BQ558" s="18" t="s">
        <v>1284</v>
      </c>
      <c r="BZ558" s="18" t="s">
        <v>781</v>
      </c>
      <c r="CA558" s="18" t="s">
        <v>252</v>
      </c>
      <c r="CB558" s="18" t="s">
        <v>410</v>
      </c>
      <c r="CC558" s="18" t="str">
        <f t="shared" si="66"/>
        <v>S,C,XアーAr</v>
      </c>
      <c r="CD558" s="18">
        <v>19</v>
      </c>
      <c r="CE558" s="18" t="e">
        <f>IF(COUNTIFS([2]その１１!$CV$10:CV5553,リスト!CC558),"該当","")</f>
        <v>#VALUE!</v>
      </c>
      <c r="CF558" s="18" t="e">
        <f>IF($CE558="","",COUNTIF($CC$5:CC558,CC558))</f>
        <v>#VALUE!</v>
      </c>
      <c r="CG558" s="18" t="e">
        <f t="shared" si="67"/>
        <v>#VALUE!</v>
      </c>
      <c r="CH558" s="18" t="s">
        <v>331</v>
      </c>
      <c r="CI558" s="18" t="s">
        <v>202</v>
      </c>
      <c r="CJ558" s="18" t="s">
        <v>333</v>
      </c>
      <c r="CK558" s="18" t="str">
        <f t="shared" si="68"/>
        <v>C,X落橋Sf</v>
      </c>
      <c r="CL558" s="18">
        <v>19</v>
      </c>
      <c r="CM558" s="18" t="e">
        <f>IF(COUNTIFS([2]その１２!$CU$10:CU5709,リスト!CK558),"該当","")</f>
        <v>#VALUE!</v>
      </c>
      <c r="CN558" s="18" t="e">
        <f>IF($CM558="","",COUNTIF($CK$5:CK558,CK558))</f>
        <v>#VALUE!</v>
      </c>
      <c r="CO558" s="18" t="e">
        <f t="shared" si="69"/>
        <v>#VALUE!</v>
      </c>
      <c r="DC558" s="21" t="e">
        <f t="shared" si="70"/>
        <v>#VALUE!</v>
      </c>
      <c r="DD558" s="21" t="e">
        <f t="shared" si="71"/>
        <v>#VALUE!</v>
      </c>
    </row>
    <row r="559" spans="66:108">
      <c r="BN559" s="18" t="s">
        <v>663</v>
      </c>
      <c r="BO559" s="26" t="s">
        <v>95</v>
      </c>
      <c r="BP559" s="17" t="str">
        <f t="shared" si="65"/>
        <v>君津市16</v>
      </c>
      <c r="BQ559" s="18" t="s">
        <v>96</v>
      </c>
      <c r="BZ559" s="18" t="s">
        <v>781</v>
      </c>
      <c r="CA559" s="18" t="s">
        <v>252</v>
      </c>
      <c r="CB559" s="18" t="s">
        <v>410</v>
      </c>
      <c r="CC559" s="18" t="str">
        <f t="shared" si="66"/>
        <v>S,C,XアーAr</v>
      </c>
      <c r="CD559" s="18">
        <v>20</v>
      </c>
      <c r="CE559" s="18" t="e">
        <f>IF(COUNTIFS([2]その１１!$CV$10:CV5554,リスト!CC559),"該当","")</f>
        <v>#VALUE!</v>
      </c>
      <c r="CF559" s="18" t="e">
        <f>IF($CE559="","",COUNTIF($CC$5:CC559,CC559))</f>
        <v>#VALUE!</v>
      </c>
      <c r="CG559" s="18" t="e">
        <f t="shared" si="67"/>
        <v>#VALUE!</v>
      </c>
      <c r="CH559" s="18" t="s">
        <v>331</v>
      </c>
      <c r="CI559" s="18" t="s">
        <v>202</v>
      </c>
      <c r="CJ559" s="18" t="s">
        <v>333</v>
      </c>
      <c r="CK559" s="18" t="str">
        <f t="shared" si="68"/>
        <v>C,X落橋Sf</v>
      </c>
      <c r="CL559" s="18">
        <v>23</v>
      </c>
      <c r="CM559" s="18" t="e">
        <f>IF(COUNTIFS([2]その１２!$CU$10:CU5710,リスト!CK559),"該当","")</f>
        <v>#VALUE!</v>
      </c>
      <c r="CN559" s="18" t="e">
        <f>IF($CM559="","",COUNTIF($CK$5:CK559,CK559))</f>
        <v>#VALUE!</v>
      </c>
      <c r="CO559" s="18" t="e">
        <f t="shared" si="69"/>
        <v>#VALUE!</v>
      </c>
      <c r="DC559" s="21" t="e">
        <f t="shared" si="70"/>
        <v>#VALUE!</v>
      </c>
      <c r="DD559" s="21" t="e">
        <f t="shared" si="71"/>
        <v>#VALUE!</v>
      </c>
    </row>
    <row r="560" spans="66:108">
      <c r="BN560" s="18" t="s">
        <v>663</v>
      </c>
      <c r="BO560" s="26" t="s">
        <v>918</v>
      </c>
      <c r="BP560" s="17" t="str">
        <f t="shared" si="65"/>
        <v>君津市127</v>
      </c>
      <c r="BQ560" s="18" t="s">
        <v>1354</v>
      </c>
      <c r="BZ560" s="18" t="s">
        <v>781</v>
      </c>
      <c r="CA560" s="18" t="s">
        <v>252</v>
      </c>
      <c r="CB560" s="18" t="s">
        <v>410</v>
      </c>
      <c r="CC560" s="18" t="str">
        <f t="shared" si="66"/>
        <v>S,C,XアーAr</v>
      </c>
      <c r="CD560" s="18">
        <v>21</v>
      </c>
      <c r="CE560" s="18" t="e">
        <f>IF(COUNTIFS([2]その１１!$CV$10:CV5555,リスト!CC560),"該当","")</f>
        <v>#VALUE!</v>
      </c>
      <c r="CF560" s="18" t="e">
        <f>IF($CE560="","",COUNTIF($CC$5:CC560,CC560))</f>
        <v>#VALUE!</v>
      </c>
      <c r="CG560" s="18" t="e">
        <f t="shared" si="67"/>
        <v>#VALUE!</v>
      </c>
      <c r="CH560" s="18" t="s">
        <v>331</v>
      </c>
      <c r="CI560" s="18" t="s">
        <v>202</v>
      </c>
      <c r="CJ560" s="18" t="s">
        <v>333</v>
      </c>
      <c r="CK560" s="18" t="str">
        <f t="shared" si="68"/>
        <v>C,X落橋Sf</v>
      </c>
      <c r="CL560" s="18">
        <v>24</v>
      </c>
      <c r="CM560" s="18" t="e">
        <f>IF(COUNTIFS([2]その１２!$CU$10:CU5711,リスト!CK560),"該当","")</f>
        <v>#VALUE!</v>
      </c>
      <c r="CN560" s="18" t="e">
        <f>IF($CM560="","",COUNTIF($CK$5:CK560,CK560))</f>
        <v>#VALUE!</v>
      </c>
      <c r="CO560" s="18" t="e">
        <f t="shared" si="69"/>
        <v>#VALUE!</v>
      </c>
      <c r="DC560" s="21" t="e">
        <f t="shared" si="70"/>
        <v>#VALUE!</v>
      </c>
      <c r="DD560" s="21" t="e">
        <f t="shared" si="71"/>
        <v>#VALUE!</v>
      </c>
    </row>
    <row r="561" spans="66:108">
      <c r="BN561" s="18" t="s">
        <v>663</v>
      </c>
      <c r="BO561" s="26" t="s">
        <v>1356</v>
      </c>
      <c r="BP561" s="17" t="str">
        <f t="shared" si="65"/>
        <v>君津市410</v>
      </c>
      <c r="BQ561" s="18" t="s">
        <v>1357</v>
      </c>
      <c r="BZ561" s="18" t="s">
        <v>781</v>
      </c>
      <c r="CA561" s="18" t="s">
        <v>252</v>
      </c>
      <c r="CB561" s="18" t="s">
        <v>410</v>
      </c>
      <c r="CC561" s="18" t="str">
        <f t="shared" si="66"/>
        <v>S,C,XアーAr</v>
      </c>
      <c r="CD561" s="18">
        <v>22</v>
      </c>
      <c r="CE561" s="18" t="e">
        <f>IF(COUNTIFS([2]その１１!$CV$10:CV5556,リスト!CC561),"該当","")</f>
        <v>#VALUE!</v>
      </c>
      <c r="CF561" s="18" t="e">
        <f>IF($CE561="","",COUNTIF($CC$5:CC561,CC561))</f>
        <v>#VALUE!</v>
      </c>
      <c r="CG561" s="18" t="e">
        <f t="shared" si="67"/>
        <v>#VALUE!</v>
      </c>
      <c r="CH561" s="18" t="s">
        <v>781</v>
      </c>
      <c r="CI561" s="18" t="s">
        <v>202</v>
      </c>
      <c r="CJ561" s="18" t="s">
        <v>333</v>
      </c>
      <c r="CK561" s="18" t="str">
        <f t="shared" si="68"/>
        <v>S,C,X落橋Sf</v>
      </c>
      <c r="CL561" s="18">
        <v>1</v>
      </c>
      <c r="CM561" s="18" t="e">
        <f>IF(COUNTIFS([2]その１２!$CU$10:CU5712,リスト!CK561),"該当","")</f>
        <v>#VALUE!</v>
      </c>
      <c r="CN561" s="18" t="e">
        <f>IF($CM561="","",COUNTIF($CK$5:CK561,CK561))</f>
        <v>#VALUE!</v>
      </c>
      <c r="CO561" s="18" t="e">
        <f t="shared" si="69"/>
        <v>#VALUE!</v>
      </c>
      <c r="DC561" s="21" t="e">
        <f t="shared" si="70"/>
        <v>#VALUE!</v>
      </c>
      <c r="DD561" s="21" t="e">
        <f t="shared" si="71"/>
        <v>#VALUE!</v>
      </c>
    </row>
    <row r="562" spans="66:108">
      <c r="BN562" s="18" t="s">
        <v>663</v>
      </c>
      <c r="BO562" s="26" t="s">
        <v>1358</v>
      </c>
      <c r="BP562" s="17" t="str">
        <f t="shared" si="65"/>
        <v>君津市465</v>
      </c>
      <c r="BQ562" s="18" t="s">
        <v>1359</v>
      </c>
      <c r="BZ562" s="18" t="s">
        <v>781</v>
      </c>
      <c r="CA562" s="18" t="s">
        <v>252</v>
      </c>
      <c r="CB562" s="18" t="s">
        <v>410</v>
      </c>
      <c r="CC562" s="18" t="str">
        <f t="shared" si="66"/>
        <v>S,C,XアーAr</v>
      </c>
      <c r="CD562" s="18">
        <v>23</v>
      </c>
      <c r="CE562" s="18" t="e">
        <f>IF(COUNTIFS([2]その１１!$CV$10:CV5557,リスト!CC562),"該当","")</f>
        <v>#VALUE!</v>
      </c>
      <c r="CF562" s="18" t="e">
        <f>IF($CE562="","",COUNTIF($CC$5:CC562,CC562))</f>
        <v>#VALUE!</v>
      </c>
      <c r="CG562" s="18" t="e">
        <f t="shared" si="67"/>
        <v>#VALUE!</v>
      </c>
      <c r="CH562" s="18" t="s">
        <v>781</v>
      </c>
      <c r="CI562" s="18" t="s">
        <v>202</v>
      </c>
      <c r="CJ562" s="18" t="s">
        <v>333</v>
      </c>
      <c r="CK562" s="18" t="str">
        <f t="shared" si="68"/>
        <v>S,C,X落橋Sf</v>
      </c>
      <c r="CL562" s="18">
        <v>2</v>
      </c>
      <c r="CM562" s="18" t="e">
        <f>IF(COUNTIFS([2]その１２!$CU$10:CU5713,リスト!CK562),"該当","")</f>
        <v>#VALUE!</v>
      </c>
      <c r="CN562" s="18" t="e">
        <f>IF($CM562="","",COUNTIF($CK$5:CK562,CK562))</f>
        <v>#VALUE!</v>
      </c>
      <c r="CO562" s="18" t="e">
        <f t="shared" si="69"/>
        <v>#VALUE!</v>
      </c>
      <c r="DC562" s="21" t="e">
        <f t="shared" si="70"/>
        <v>#VALUE!</v>
      </c>
      <c r="DD562" s="21" t="e">
        <f t="shared" si="71"/>
        <v>#VALUE!</v>
      </c>
    </row>
    <row r="563" spans="66:108">
      <c r="BN563" s="18" t="s">
        <v>663</v>
      </c>
      <c r="BO563" s="26" t="s">
        <v>434</v>
      </c>
      <c r="BP563" s="17" t="str">
        <f t="shared" si="65"/>
        <v>君津市23</v>
      </c>
      <c r="BQ563" s="18" t="s">
        <v>435</v>
      </c>
      <c r="BZ563" s="18" t="s">
        <v>76</v>
      </c>
      <c r="CA563" s="18" t="s">
        <v>270</v>
      </c>
      <c r="CB563" s="18" t="s">
        <v>421</v>
      </c>
      <c r="CC563" s="18" t="str">
        <f t="shared" si="66"/>
        <v>S補剛Sa</v>
      </c>
      <c r="CD563" s="18">
        <v>1</v>
      </c>
      <c r="CE563" s="18" t="e">
        <f>IF(COUNTIFS([2]その１１!$CV$10:CV5558,リスト!CC563),"該当","")</f>
        <v>#VALUE!</v>
      </c>
      <c r="CF563" s="18" t="e">
        <f>IF($CE563="","",COUNTIF($CC$5:CC563,CC563))</f>
        <v>#VALUE!</v>
      </c>
      <c r="CG563" s="18" t="e">
        <f t="shared" si="67"/>
        <v>#VALUE!</v>
      </c>
      <c r="CH563" s="18" t="s">
        <v>781</v>
      </c>
      <c r="CI563" s="18" t="s">
        <v>202</v>
      </c>
      <c r="CJ563" s="18" t="s">
        <v>333</v>
      </c>
      <c r="CK563" s="18" t="str">
        <f t="shared" si="68"/>
        <v>S,C,X落橋Sf</v>
      </c>
      <c r="CL563" s="18">
        <v>3</v>
      </c>
      <c r="CM563" s="18" t="e">
        <f>IF(COUNTIFS([2]その１２!$CU$10:CU5714,リスト!CK563),"該当","")</f>
        <v>#VALUE!</v>
      </c>
      <c r="CN563" s="18" t="e">
        <f>IF($CM563="","",COUNTIF($CK$5:CK563,CK563))</f>
        <v>#VALUE!</v>
      </c>
      <c r="CO563" s="18" t="e">
        <f t="shared" si="69"/>
        <v>#VALUE!</v>
      </c>
      <c r="DC563" s="21" t="e">
        <f t="shared" si="70"/>
        <v>#VALUE!</v>
      </c>
      <c r="DD563" s="21" t="e">
        <f t="shared" si="71"/>
        <v>#VALUE!</v>
      </c>
    </row>
    <row r="564" spans="66:108">
      <c r="BN564" s="18" t="s">
        <v>663</v>
      </c>
      <c r="BO564" s="26" t="s">
        <v>446</v>
      </c>
      <c r="BP564" s="17" t="str">
        <f t="shared" si="65"/>
        <v>君津市24</v>
      </c>
      <c r="BQ564" s="18" t="s">
        <v>447</v>
      </c>
      <c r="BZ564" s="18" t="s">
        <v>76</v>
      </c>
      <c r="CA564" s="18" t="s">
        <v>270</v>
      </c>
      <c r="CB564" s="18" t="s">
        <v>421</v>
      </c>
      <c r="CC564" s="18" t="str">
        <f t="shared" si="66"/>
        <v>S補剛Sa</v>
      </c>
      <c r="CD564" s="18">
        <v>2</v>
      </c>
      <c r="CE564" s="18" t="e">
        <f>IF(COUNTIFS([2]その１１!$CV$10:CV5559,リスト!CC564),"該当","")</f>
        <v>#VALUE!</v>
      </c>
      <c r="CF564" s="18" t="e">
        <f>IF($CE564="","",COUNTIF($CC$5:CC564,CC564))</f>
        <v>#VALUE!</v>
      </c>
      <c r="CG564" s="18" t="e">
        <f t="shared" si="67"/>
        <v>#VALUE!</v>
      </c>
      <c r="CH564" s="18" t="s">
        <v>781</v>
      </c>
      <c r="CI564" s="18" t="s">
        <v>202</v>
      </c>
      <c r="CJ564" s="18" t="s">
        <v>333</v>
      </c>
      <c r="CK564" s="18" t="str">
        <f t="shared" si="68"/>
        <v>S,C,X落橋Sf</v>
      </c>
      <c r="CL564" s="18">
        <v>4</v>
      </c>
      <c r="CM564" s="18" t="e">
        <f>IF(COUNTIFS([2]その１２!$CU$10:CU5715,リスト!CK564),"該当","")</f>
        <v>#VALUE!</v>
      </c>
      <c r="CN564" s="18" t="e">
        <f>IF($CM564="","",COUNTIF($CK$5:CK564,CK564))</f>
        <v>#VALUE!</v>
      </c>
      <c r="CO564" s="18" t="e">
        <f t="shared" si="69"/>
        <v>#VALUE!</v>
      </c>
      <c r="DC564" s="21" t="e">
        <f t="shared" si="70"/>
        <v>#VALUE!</v>
      </c>
      <c r="DD564" s="21" t="e">
        <f t="shared" si="71"/>
        <v>#VALUE!</v>
      </c>
    </row>
    <row r="565" spans="66:108">
      <c r="BN565" s="18" t="s">
        <v>663</v>
      </c>
      <c r="BO565" s="26" t="s">
        <v>532</v>
      </c>
      <c r="BP565" s="17" t="str">
        <f t="shared" si="65"/>
        <v>君津市32</v>
      </c>
      <c r="BQ565" s="18" t="s">
        <v>533</v>
      </c>
      <c r="BZ565" s="18" t="s">
        <v>76</v>
      </c>
      <c r="CA565" s="18" t="s">
        <v>270</v>
      </c>
      <c r="CB565" s="18" t="s">
        <v>421</v>
      </c>
      <c r="CC565" s="18" t="str">
        <f t="shared" si="66"/>
        <v>S補剛Sa</v>
      </c>
      <c r="CD565" s="18">
        <v>3</v>
      </c>
      <c r="CE565" s="18" t="e">
        <f>IF(COUNTIFS([2]その１１!$CV$10:CV5560,リスト!CC565),"該当","")</f>
        <v>#VALUE!</v>
      </c>
      <c r="CF565" s="18" t="e">
        <f>IF($CE565="","",COUNTIF($CC$5:CC565,CC565))</f>
        <v>#VALUE!</v>
      </c>
      <c r="CG565" s="18" t="e">
        <f t="shared" si="67"/>
        <v>#VALUE!</v>
      </c>
      <c r="CH565" s="18" t="s">
        <v>781</v>
      </c>
      <c r="CI565" s="18" t="s">
        <v>202</v>
      </c>
      <c r="CJ565" s="18" t="s">
        <v>333</v>
      </c>
      <c r="CK565" s="18" t="str">
        <f t="shared" si="68"/>
        <v>S,C,X落橋Sf</v>
      </c>
      <c r="CL565" s="18">
        <v>5</v>
      </c>
      <c r="CM565" s="18" t="e">
        <f>IF(COUNTIFS([2]その１２!$CU$10:CU5716,リスト!CK565),"該当","")</f>
        <v>#VALUE!</v>
      </c>
      <c r="CN565" s="18" t="e">
        <f>IF($CM565="","",COUNTIF($CK$5:CK565,CK565))</f>
        <v>#VALUE!</v>
      </c>
      <c r="CO565" s="18" t="e">
        <f t="shared" si="69"/>
        <v>#VALUE!</v>
      </c>
      <c r="DC565" s="21" t="e">
        <f t="shared" si="70"/>
        <v>#VALUE!</v>
      </c>
      <c r="DD565" s="21" t="e">
        <f t="shared" si="71"/>
        <v>#VALUE!</v>
      </c>
    </row>
    <row r="566" spans="66:108">
      <c r="BN566" s="18" t="s">
        <v>663</v>
      </c>
      <c r="BO566" s="26" t="s">
        <v>542</v>
      </c>
      <c r="BP566" s="17" t="str">
        <f t="shared" si="65"/>
        <v>君津市33</v>
      </c>
      <c r="BQ566" s="18" t="s">
        <v>543</v>
      </c>
      <c r="BZ566" s="18" t="s">
        <v>76</v>
      </c>
      <c r="CA566" s="18" t="s">
        <v>270</v>
      </c>
      <c r="CB566" s="18" t="s">
        <v>421</v>
      </c>
      <c r="CC566" s="18" t="str">
        <f t="shared" si="66"/>
        <v>S補剛Sa</v>
      </c>
      <c r="CD566" s="18">
        <v>4</v>
      </c>
      <c r="CE566" s="18" t="e">
        <f>IF(COUNTIFS([2]その１１!$CV$10:CV5561,リスト!CC566),"該当","")</f>
        <v>#VALUE!</v>
      </c>
      <c r="CF566" s="18" t="e">
        <f>IF($CE566="","",COUNTIF($CC$5:CC566,CC566))</f>
        <v>#VALUE!</v>
      </c>
      <c r="CG566" s="18" t="e">
        <f t="shared" si="67"/>
        <v>#VALUE!</v>
      </c>
      <c r="CH566" s="18" t="s">
        <v>781</v>
      </c>
      <c r="CI566" s="18" t="s">
        <v>202</v>
      </c>
      <c r="CJ566" s="18" t="s">
        <v>333</v>
      </c>
      <c r="CK566" s="18" t="str">
        <f t="shared" si="68"/>
        <v>S,C,X落橋Sf</v>
      </c>
      <c r="CL566" s="18">
        <v>6</v>
      </c>
      <c r="CM566" s="18" t="e">
        <f>IF(COUNTIFS([2]その１２!$CU$10:CU5717,リスト!CK566),"該当","")</f>
        <v>#VALUE!</v>
      </c>
      <c r="CN566" s="18" t="e">
        <f>IF($CM566="","",COUNTIF($CK$5:CK566,CK566))</f>
        <v>#VALUE!</v>
      </c>
      <c r="CO566" s="18" t="e">
        <f t="shared" si="69"/>
        <v>#VALUE!</v>
      </c>
      <c r="DC566" s="21" t="e">
        <f t="shared" si="70"/>
        <v>#VALUE!</v>
      </c>
      <c r="DD566" s="21" t="e">
        <f t="shared" si="71"/>
        <v>#VALUE!</v>
      </c>
    </row>
    <row r="567" spans="66:108">
      <c r="BN567" s="18" t="s">
        <v>663</v>
      </c>
      <c r="BO567" s="26" t="s">
        <v>791</v>
      </c>
      <c r="BP567" s="17" t="str">
        <f t="shared" si="65"/>
        <v>君津市81</v>
      </c>
      <c r="BQ567" s="18" t="s">
        <v>792</v>
      </c>
      <c r="BZ567" s="18" t="s">
        <v>76</v>
      </c>
      <c r="CA567" s="18" t="s">
        <v>270</v>
      </c>
      <c r="CB567" s="18" t="s">
        <v>421</v>
      </c>
      <c r="CC567" s="18" t="str">
        <f t="shared" si="66"/>
        <v>S補剛Sa</v>
      </c>
      <c r="CD567" s="18">
        <v>5</v>
      </c>
      <c r="CE567" s="18" t="e">
        <f>IF(COUNTIFS([2]その１１!$CV$10:CV5562,リスト!CC567),"該当","")</f>
        <v>#VALUE!</v>
      </c>
      <c r="CF567" s="18" t="e">
        <f>IF($CE567="","",COUNTIF($CC$5:CC567,CC567))</f>
        <v>#VALUE!</v>
      </c>
      <c r="CG567" s="18" t="e">
        <f t="shared" si="67"/>
        <v>#VALUE!</v>
      </c>
      <c r="CH567" s="18" t="s">
        <v>781</v>
      </c>
      <c r="CI567" s="18" t="s">
        <v>202</v>
      </c>
      <c r="CJ567" s="18" t="s">
        <v>333</v>
      </c>
      <c r="CK567" s="18" t="str">
        <f t="shared" si="68"/>
        <v>S,C,X落橋Sf</v>
      </c>
      <c r="CL567" s="18">
        <v>7</v>
      </c>
      <c r="CM567" s="18" t="e">
        <f>IF(COUNTIFS([2]その１２!$CU$10:CU5718,リスト!CK567),"該当","")</f>
        <v>#VALUE!</v>
      </c>
      <c r="CN567" s="18" t="e">
        <f>IF($CM567="","",COUNTIF($CK$5:CK567,CK567))</f>
        <v>#VALUE!</v>
      </c>
      <c r="CO567" s="18" t="e">
        <f t="shared" si="69"/>
        <v>#VALUE!</v>
      </c>
      <c r="DC567" s="21" t="e">
        <f t="shared" si="70"/>
        <v>#VALUE!</v>
      </c>
      <c r="DD567" s="21" t="e">
        <f t="shared" si="71"/>
        <v>#VALUE!</v>
      </c>
    </row>
    <row r="568" spans="66:108">
      <c r="BN568" s="18" t="s">
        <v>663</v>
      </c>
      <c r="BO568" s="26" t="s">
        <v>826</v>
      </c>
      <c r="BP568" s="17" t="str">
        <f t="shared" si="65"/>
        <v>君津市90</v>
      </c>
      <c r="BQ568" s="18" t="s">
        <v>827</v>
      </c>
      <c r="BZ568" s="18" t="s">
        <v>76</v>
      </c>
      <c r="CA568" s="18" t="s">
        <v>270</v>
      </c>
      <c r="CB568" s="18" t="s">
        <v>421</v>
      </c>
      <c r="CC568" s="18" t="str">
        <f t="shared" si="66"/>
        <v>S補剛Sa</v>
      </c>
      <c r="CD568" s="18">
        <v>10</v>
      </c>
      <c r="CE568" s="18" t="e">
        <f>IF(COUNTIFS([2]その１１!$CV$10:CV5563,リスト!CC568),"該当","")</f>
        <v>#VALUE!</v>
      </c>
      <c r="CF568" s="18" t="e">
        <f>IF($CE568="","",COUNTIF($CC$5:CC568,CC568))</f>
        <v>#VALUE!</v>
      </c>
      <c r="CG568" s="18" t="e">
        <f t="shared" si="67"/>
        <v>#VALUE!</v>
      </c>
      <c r="CH568" s="18" t="s">
        <v>781</v>
      </c>
      <c r="CI568" s="18" t="s">
        <v>202</v>
      </c>
      <c r="CJ568" s="18" t="s">
        <v>333</v>
      </c>
      <c r="CK568" s="18" t="str">
        <f t="shared" si="68"/>
        <v>S,C,X落橋Sf</v>
      </c>
      <c r="CL568" s="18">
        <v>8</v>
      </c>
      <c r="CM568" s="18" t="e">
        <f>IF(COUNTIFS([2]その１２!$CU$10:CU5719,リスト!CK568),"該当","")</f>
        <v>#VALUE!</v>
      </c>
      <c r="CN568" s="18" t="e">
        <f>IF($CM568="","",COUNTIF($CK$5:CK568,CK568))</f>
        <v>#VALUE!</v>
      </c>
      <c r="CO568" s="18" t="e">
        <f t="shared" si="69"/>
        <v>#VALUE!</v>
      </c>
      <c r="DC568" s="21" t="e">
        <f t="shared" si="70"/>
        <v>#VALUE!</v>
      </c>
      <c r="DD568" s="21" t="e">
        <f t="shared" si="71"/>
        <v>#VALUE!</v>
      </c>
    </row>
    <row r="569" spans="66:108">
      <c r="BN569" s="18" t="s">
        <v>663</v>
      </c>
      <c r="BO569" s="26" t="s">
        <v>836</v>
      </c>
      <c r="BP569" s="17" t="str">
        <f t="shared" si="65"/>
        <v>君津市92</v>
      </c>
      <c r="BQ569" s="18" t="s">
        <v>837</v>
      </c>
      <c r="BZ569" s="18" t="s">
        <v>76</v>
      </c>
      <c r="CA569" s="18" t="s">
        <v>270</v>
      </c>
      <c r="CB569" s="18" t="s">
        <v>421</v>
      </c>
      <c r="CC569" s="18" t="str">
        <f t="shared" si="66"/>
        <v>S補剛Sa</v>
      </c>
      <c r="CD569" s="18">
        <v>13</v>
      </c>
      <c r="CE569" s="18" t="e">
        <f>IF(COUNTIFS([2]その１１!$CV$10:CV5564,リスト!CC569),"該当","")</f>
        <v>#VALUE!</v>
      </c>
      <c r="CF569" s="18" t="e">
        <f>IF($CE569="","",COUNTIF($CC$5:CC569,CC569))</f>
        <v>#VALUE!</v>
      </c>
      <c r="CG569" s="18" t="e">
        <f t="shared" si="67"/>
        <v>#VALUE!</v>
      </c>
      <c r="CH569" s="18" t="s">
        <v>781</v>
      </c>
      <c r="CI569" s="18" t="s">
        <v>202</v>
      </c>
      <c r="CJ569" s="18" t="s">
        <v>333</v>
      </c>
      <c r="CK569" s="18" t="str">
        <f t="shared" si="68"/>
        <v>S,C,X落橋Sf</v>
      </c>
      <c r="CL569" s="18">
        <v>12</v>
      </c>
      <c r="CM569" s="18" t="e">
        <f>IF(COUNTIFS([2]その１２!$CU$10:CU5720,リスト!CK569),"該当","")</f>
        <v>#VALUE!</v>
      </c>
      <c r="CN569" s="18" t="e">
        <f>IF($CM569="","",COUNTIF($CK$5:CK569,CK569))</f>
        <v>#VALUE!</v>
      </c>
      <c r="CO569" s="18" t="e">
        <f t="shared" si="69"/>
        <v>#VALUE!</v>
      </c>
      <c r="DC569" s="21" t="e">
        <f t="shared" si="70"/>
        <v>#VALUE!</v>
      </c>
      <c r="DD569" s="21" t="e">
        <f t="shared" si="71"/>
        <v>#VALUE!</v>
      </c>
    </row>
    <row r="570" spans="66:108">
      <c r="BN570" s="18" t="s">
        <v>663</v>
      </c>
      <c r="BO570" s="26" t="s">
        <v>841</v>
      </c>
      <c r="BP570" s="17" t="str">
        <f t="shared" si="65"/>
        <v>君津市93</v>
      </c>
      <c r="BQ570" s="18" t="s">
        <v>842</v>
      </c>
      <c r="BZ570" s="18" t="s">
        <v>76</v>
      </c>
      <c r="CA570" s="18" t="s">
        <v>270</v>
      </c>
      <c r="CB570" s="18" t="s">
        <v>421</v>
      </c>
      <c r="CC570" s="18" t="str">
        <f t="shared" si="66"/>
        <v>S補剛Sa</v>
      </c>
      <c r="CD570" s="18">
        <v>17</v>
      </c>
      <c r="CE570" s="18" t="e">
        <f>IF(COUNTIFS([2]その１１!$CV$10:CV5565,リスト!CC570),"該当","")</f>
        <v>#VALUE!</v>
      </c>
      <c r="CF570" s="18" t="e">
        <f>IF($CE570="","",COUNTIF($CC$5:CC570,CC570))</f>
        <v>#VALUE!</v>
      </c>
      <c r="CG570" s="18" t="e">
        <f t="shared" si="67"/>
        <v>#VALUE!</v>
      </c>
      <c r="CH570" s="18" t="s">
        <v>781</v>
      </c>
      <c r="CI570" s="18" t="s">
        <v>202</v>
      </c>
      <c r="CJ570" s="18" t="s">
        <v>333</v>
      </c>
      <c r="CK570" s="18" t="str">
        <f t="shared" si="68"/>
        <v>S,C,X落橋Sf</v>
      </c>
      <c r="CL570" s="18">
        <v>13</v>
      </c>
      <c r="CM570" s="18" t="e">
        <f>IF(COUNTIFS([2]その１２!$CU$10:CU5721,リスト!CK570),"該当","")</f>
        <v>#VALUE!</v>
      </c>
      <c r="CN570" s="18" t="e">
        <f>IF($CM570="","",COUNTIF($CK$5:CK570,CK570))</f>
        <v>#VALUE!</v>
      </c>
      <c r="CO570" s="18" t="e">
        <f t="shared" si="69"/>
        <v>#VALUE!</v>
      </c>
      <c r="DC570" s="21" t="e">
        <f t="shared" si="70"/>
        <v>#VALUE!</v>
      </c>
      <c r="DD570" s="21" t="e">
        <f t="shared" si="71"/>
        <v>#VALUE!</v>
      </c>
    </row>
    <row r="571" spans="66:108">
      <c r="BN571" s="18" t="s">
        <v>663</v>
      </c>
      <c r="BO571" s="26" t="s">
        <v>979</v>
      </c>
      <c r="BP571" s="17" t="str">
        <f t="shared" si="65"/>
        <v>君津市145</v>
      </c>
      <c r="BQ571" s="18" t="s">
        <v>980</v>
      </c>
      <c r="BZ571" s="18" t="s">
        <v>76</v>
      </c>
      <c r="CA571" s="18" t="s">
        <v>270</v>
      </c>
      <c r="CB571" s="18" t="s">
        <v>421</v>
      </c>
      <c r="CC571" s="18" t="str">
        <f t="shared" si="66"/>
        <v>S補剛Sa</v>
      </c>
      <c r="CD571" s="18">
        <v>18</v>
      </c>
      <c r="CE571" s="18" t="e">
        <f>IF(COUNTIFS([2]その１１!$CV$10:CV5566,リスト!CC571),"該当","")</f>
        <v>#VALUE!</v>
      </c>
      <c r="CF571" s="18" t="e">
        <f>IF($CE571="","",COUNTIF($CC$5:CC571,CC571))</f>
        <v>#VALUE!</v>
      </c>
      <c r="CG571" s="18" t="e">
        <f t="shared" si="67"/>
        <v>#VALUE!</v>
      </c>
      <c r="CH571" s="18" t="s">
        <v>781</v>
      </c>
      <c r="CI571" s="18" t="s">
        <v>202</v>
      </c>
      <c r="CJ571" s="18" t="s">
        <v>333</v>
      </c>
      <c r="CK571" s="18" t="str">
        <f t="shared" si="68"/>
        <v>S,C,X落橋Sf</v>
      </c>
      <c r="CL571" s="18">
        <v>17</v>
      </c>
      <c r="CM571" s="18" t="e">
        <f>IF(COUNTIFS([2]その１２!$CU$10:CU5722,リスト!CK571),"該当","")</f>
        <v>#VALUE!</v>
      </c>
      <c r="CN571" s="18" t="e">
        <f>IF($CM571="","",COUNTIF($CK$5:CK571,CK571))</f>
        <v>#VALUE!</v>
      </c>
      <c r="CO571" s="18" t="e">
        <f t="shared" si="69"/>
        <v>#VALUE!</v>
      </c>
      <c r="DC571" s="21" t="e">
        <f t="shared" si="70"/>
        <v>#VALUE!</v>
      </c>
      <c r="DD571" s="21" t="e">
        <f t="shared" si="71"/>
        <v>#VALUE!</v>
      </c>
    </row>
    <row r="572" spans="66:108">
      <c r="BN572" s="18" t="s">
        <v>663</v>
      </c>
      <c r="BO572" s="26" t="s">
        <v>1018</v>
      </c>
      <c r="BP572" s="17" t="str">
        <f t="shared" si="65"/>
        <v>君津市158</v>
      </c>
      <c r="BQ572" s="18" t="s">
        <v>1019</v>
      </c>
      <c r="BZ572" s="18" t="s">
        <v>76</v>
      </c>
      <c r="CA572" s="18" t="s">
        <v>270</v>
      </c>
      <c r="CB572" s="18" t="s">
        <v>421</v>
      </c>
      <c r="CC572" s="18" t="str">
        <f t="shared" si="66"/>
        <v>S補剛Sa</v>
      </c>
      <c r="CD572" s="18">
        <v>20</v>
      </c>
      <c r="CE572" s="18" t="e">
        <f>IF(COUNTIFS([2]その１１!$CV$10:CV5567,リスト!CC572),"該当","")</f>
        <v>#VALUE!</v>
      </c>
      <c r="CF572" s="18" t="e">
        <f>IF($CE572="","",COUNTIF($CC$5:CC572,CC572))</f>
        <v>#VALUE!</v>
      </c>
      <c r="CG572" s="18" t="e">
        <f t="shared" si="67"/>
        <v>#VALUE!</v>
      </c>
      <c r="CH572" s="18" t="s">
        <v>781</v>
      </c>
      <c r="CI572" s="18" t="s">
        <v>202</v>
      </c>
      <c r="CJ572" s="18" t="s">
        <v>333</v>
      </c>
      <c r="CK572" s="18" t="str">
        <f t="shared" si="68"/>
        <v>S,C,X落橋Sf</v>
      </c>
      <c r="CL572" s="18">
        <v>19</v>
      </c>
      <c r="CM572" s="18" t="e">
        <f>IF(COUNTIFS([2]その１２!$CU$10:CU5723,リスト!CK572),"該当","")</f>
        <v>#VALUE!</v>
      </c>
      <c r="CN572" s="18" t="e">
        <f>IF($CM572="","",COUNTIF($CK$5:CK572,CK572))</f>
        <v>#VALUE!</v>
      </c>
      <c r="CO572" s="18" t="e">
        <f t="shared" si="69"/>
        <v>#VALUE!</v>
      </c>
      <c r="DC572" s="21" t="e">
        <f t="shared" si="70"/>
        <v>#VALUE!</v>
      </c>
      <c r="DD572" s="21" t="e">
        <f t="shared" si="71"/>
        <v>#VALUE!</v>
      </c>
    </row>
    <row r="573" spans="66:108">
      <c r="BN573" s="18" t="s">
        <v>663</v>
      </c>
      <c r="BO573" s="26" t="s">
        <v>1021</v>
      </c>
      <c r="BP573" s="17" t="str">
        <f t="shared" si="65"/>
        <v>君津市159</v>
      </c>
      <c r="BQ573" s="18" t="s">
        <v>1022</v>
      </c>
      <c r="BZ573" s="18" t="s">
        <v>76</v>
      </c>
      <c r="CA573" s="18" t="s">
        <v>270</v>
      </c>
      <c r="CB573" s="18" t="s">
        <v>421</v>
      </c>
      <c r="CC573" s="18" t="str">
        <f t="shared" si="66"/>
        <v>S補剛Sa</v>
      </c>
      <c r="CD573" s="18">
        <v>21</v>
      </c>
      <c r="CE573" s="18" t="e">
        <f>IF(COUNTIFS([2]その１１!$CV$10:CV5568,リスト!CC573),"該当","")</f>
        <v>#VALUE!</v>
      </c>
      <c r="CF573" s="18" t="e">
        <f>IF($CE573="","",COUNTIF($CC$5:CC573,CC573))</f>
        <v>#VALUE!</v>
      </c>
      <c r="CG573" s="18" t="e">
        <f t="shared" si="67"/>
        <v>#VALUE!</v>
      </c>
      <c r="CH573" s="18" t="s">
        <v>781</v>
      </c>
      <c r="CI573" s="18" t="s">
        <v>202</v>
      </c>
      <c r="CJ573" s="18" t="s">
        <v>333</v>
      </c>
      <c r="CK573" s="18" t="str">
        <f t="shared" si="68"/>
        <v>S,C,X落橋Sf</v>
      </c>
      <c r="CL573" s="18">
        <v>21</v>
      </c>
      <c r="CM573" s="18" t="e">
        <f>IF(COUNTIFS([2]その１２!$CU$10:CU5724,リスト!CK573),"該当","")</f>
        <v>#VALUE!</v>
      </c>
      <c r="CN573" s="18" t="e">
        <f>IF($CM573="","",COUNTIF($CK$5:CK573,CK573))</f>
        <v>#VALUE!</v>
      </c>
      <c r="CO573" s="18" t="e">
        <f t="shared" si="69"/>
        <v>#VALUE!</v>
      </c>
      <c r="DC573" s="21" t="e">
        <f t="shared" si="70"/>
        <v>#VALUE!</v>
      </c>
      <c r="DD573" s="21" t="e">
        <f t="shared" si="71"/>
        <v>#VALUE!</v>
      </c>
    </row>
    <row r="574" spans="66:108">
      <c r="BN574" s="18" t="s">
        <v>663</v>
      </c>
      <c r="BO574" s="26" t="s">
        <v>1024</v>
      </c>
      <c r="BP574" s="17" t="str">
        <f t="shared" si="65"/>
        <v>君津市160</v>
      </c>
      <c r="BQ574" s="18" t="s">
        <v>1025</v>
      </c>
      <c r="BZ574" s="18" t="s">
        <v>76</v>
      </c>
      <c r="CA574" s="18" t="s">
        <v>270</v>
      </c>
      <c r="CB574" s="18" t="s">
        <v>421</v>
      </c>
      <c r="CC574" s="18" t="str">
        <f t="shared" si="66"/>
        <v>S補剛Sa</v>
      </c>
      <c r="CD574" s="18">
        <v>22</v>
      </c>
      <c r="CE574" s="18" t="e">
        <f>IF(COUNTIFS([2]その１１!$CV$10:CV5569,リスト!CC574),"該当","")</f>
        <v>#VALUE!</v>
      </c>
      <c r="CF574" s="18" t="e">
        <f>IF($CE574="","",COUNTIF($CC$5:CC574,CC574))</f>
        <v>#VALUE!</v>
      </c>
      <c r="CG574" s="18" t="e">
        <f t="shared" si="67"/>
        <v>#VALUE!</v>
      </c>
      <c r="CH574" s="18" t="s">
        <v>781</v>
      </c>
      <c r="CI574" s="18" t="s">
        <v>202</v>
      </c>
      <c r="CJ574" s="18" t="s">
        <v>333</v>
      </c>
      <c r="CK574" s="18" t="str">
        <f t="shared" si="68"/>
        <v>S,C,X落橋Sf</v>
      </c>
      <c r="CL574" s="18">
        <v>22</v>
      </c>
      <c r="CM574" s="18" t="e">
        <f>IF(COUNTIFS([2]その１２!$CU$10:CU5725,リスト!CK574),"該当","")</f>
        <v>#VALUE!</v>
      </c>
      <c r="CN574" s="18" t="e">
        <f>IF($CM574="","",COUNTIF($CK$5:CK574,CK574))</f>
        <v>#VALUE!</v>
      </c>
      <c r="CO574" s="18" t="e">
        <f t="shared" si="69"/>
        <v>#VALUE!</v>
      </c>
      <c r="DC574" s="21" t="e">
        <f t="shared" si="70"/>
        <v>#VALUE!</v>
      </c>
      <c r="DD574" s="21" t="e">
        <f t="shared" si="71"/>
        <v>#VALUE!</v>
      </c>
    </row>
    <row r="575" spans="66:108">
      <c r="BN575" s="18" t="s">
        <v>663</v>
      </c>
      <c r="BO575" s="26" t="s">
        <v>1028</v>
      </c>
      <c r="BP575" s="17" t="str">
        <f t="shared" si="65"/>
        <v>君津市163</v>
      </c>
      <c r="BQ575" s="18" t="s">
        <v>1029</v>
      </c>
      <c r="BZ575" s="18" t="s">
        <v>76</v>
      </c>
      <c r="CA575" s="18" t="s">
        <v>270</v>
      </c>
      <c r="CB575" s="18" t="s">
        <v>421</v>
      </c>
      <c r="CC575" s="18" t="str">
        <f t="shared" si="66"/>
        <v>S補剛Sa</v>
      </c>
      <c r="CD575" s="18">
        <v>23</v>
      </c>
      <c r="CE575" s="18" t="e">
        <f>IF(COUNTIFS([2]その１１!$CV$10:CV5570,リスト!CC575),"該当","")</f>
        <v>#VALUE!</v>
      </c>
      <c r="CF575" s="18" t="e">
        <f>IF($CE575="","",COUNTIF($CC$5:CC575,CC575))</f>
        <v>#VALUE!</v>
      </c>
      <c r="CG575" s="18" t="e">
        <f t="shared" si="67"/>
        <v>#VALUE!</v>
      </c>
      <c r="CH575" s="18" t="s">
        <v>781</v>
      </c>
      <c r="CI575" s="18" t="s">
        <v>202</v>
      </c>
      <c r="CJ575" s="18" t="s">
        <v>333</v>
      </c>
      <c r="CK575" s="18" t="str">
        <f t="shared" si="68"/>
        <v>S,C,X落橋Sf</v>
      </c>
      <c r="CL575" s="18">
        <v>23</v>
      </c>
      <c r="CM575" s="18" t="e">
        <f>IF(COUNTIFS([2]その１２!$CU$10:CU5726,リスト!CK575),"該当","")</f>
        <v>#VALUE!</v>
      </c>
      <c r="CN575" s="18" t="e">
        <f>IF($CM575="","",COUNTIF($CK$5:CK575,CK575))</f>
        <v>#VALUE!</v>
      </c>
      <c r="CO575" s="18" t="e">
        <f t="shared" si="69"/>
        <v>#VALUE!</v>
      </c>
      <c r="DC575" s="21" t="e">
        <f t="shared" si="70"/>
        <v>#VALUE!</v>
      </c>
      <c r="DD575" s="21" t="e">
        <f t="shared" si="71"/>
        <v>#VALUE!</v>
      </c>
    </row>
    <row r="576" spans="66:108">
      <c r="BN576" s="18" t="s">
        <v>663</v>
      </c>
      <c r="BO576" s="26" t="s">
        <v>1030</v>
      </c>
      <c r="BP576" s="17" t="str">
        <f t="shared" si="65"/>
        <v>君津市164</v>
      </c>
      <c r="BQ576" s="18" t="s">
        <v>1031</v>
      </c>
      <c r="BZ576" s="18" t="s">
        <v>97</v>
      </c>
      <c r="CA576" s="18" t="s">
        <v>270</v>
      </c>
      <c r="CB576" s="18" t="s">
        <v>421</v>
      </c>
      <c r="CC576" s="18" t="str">
        <f t="shared" si="66"/>
        <v>C補剛Sa</v>
      </c>
      <c r="CD576" s="18">
        <v>6</v>
      </c>
      <c r="CE576" s="18" t="e">
        <f>IF(COUNTIFS([2]その１１!$CV$10:CV5571,リスト!CC576),"該当","")</f>
        <v>#VALUE!</v>
      </c>
      <c r="CF576" s="18" t="e">
        <f>IF($CE576="","",COUNTIF($CC$5:CC576,CC576))</f>
        <v>#VALUE!</v>
      </c>
      <c r="CG576" s="18" t="e">
        <f t="shared" si="67"/>
        <v>#VALUE!</v>
      </c>
      <c r="CH576" s="18" t="s">
        <v>781</v>
      </c>
      <c r="CI576" s="18" t="s">
        <v>202</v>
      </c>
      <c r="CJ576" s="18" t="s">
        <v>333</v>
      </c>
      <c r="CK576" s="18" t="str">
        <f t="shared" si="68"/>
        <v>S,C,X落橋Sf</v>
      </c>
      <c r="CL576" s="18">
        <v>24</v>
      </c>
      <c r="CM576" s="18" t="e">
        <f>IF(COUNTIFS([2]その１２!$CU$10:CU5727,リスト!CK576),"該当","")</f>
        <v>#VALUE!</v>
      </c>
      <c r="CN576" s="18" t="e">
        <f>IF($CM576="","",COUNTIF($CK$5:CK576,CK576))</f>
        <v>#VALUE!</v>
      </c>
      <c r="CO576" s="18" t="e">
        <f t="shared" si="69"/>
        <v>#VALUE!</v>
      </c>
      <c r="DC576" s="21" t="e">
        <f t="shared" si="70"/>
        <v>#VALUE!</v>
      </c>
      <c r="DD576" s="21" t="e">
        <f t="shared" si="71"/>
        <v>#VALUE!</v>
      </c>
    </row>
    <row r="577" spans="66:108">
      <c r="BN577" s="18" t="s">
        <v>663</v>
      </c>
      <c r="BO577" s="26" t="s">
        <v>1193</v>
      </c>
      <c r="BP577" s="17" t="str">
        <f t="shared" si="65"/>
        <v>君津市225</v>
      </c>
      <c r="BQ577" s="18" t="s">
        <v>1194</v>
      </c>
      <c r="BZ577" s="18" t="s">
        <v>97</v>
      </c>
      <c r="CA577" s="18" t="s">
        <v>270</v>
      </c>
      <c r="CB577" s="18" t="s">
        <v>421</v>
      </c>
      <c r="CC577" s="18" t="str">
        <f t="shared" si="66"/>
        <v>C補剛Sa</v>
      </c>
      <c r="CD577" s="18">
        <v>7</v>
      </c>
      <c r="CE577" s="18" t="e">
        <f>IF(COUNTIFS([2]その１１!$CV$10:CV5572,リスト!CC577),"該当","")</f>
        <v>#VALUE!</v>
      </c>
      <c r="CF577" s="18" t="e">
        <f>IF($CE577="","",COUNTIF($CC$5:CC577,CC577))</f>
        <v>#VALUE!</v>
      </c>
      <c r="CG577" s="18" t="e">
        <f t="shared" si="67"/>
        <v>#VALUE!</v>
      </c>
      <c r="CH577" s="18" t="s">
        <v>97</v>
      </c>
      <c r="CI577" s="18" t="s">
        <v>155</v>
      </c>
      <c r="CJ577" s="18" t="s">
        <v>307</v>
      </c>
      <c r="CK577" s="18" t="str">
        <f t="shared" si="68"/>
        <v>C沓座Bm</v>
      </c>
      <c r="CL577" s="18">
        <v>6</v>
      </c>
      <c r="CM577" s="18" t="e">
        <f>IF(COUNTIFS([2]その１２!$CU$10:CU5728,リスト!CK577),"該当","")</f>
        <v>#VALUE!</v>
      </c>
      <c r="CN577" s="18" t="e">
        <f>IF($CM577="","",COUNTIF($CK$5:CK577,CK577))</f>
        <v>#VALUE!</v>
      </c>
      <c r="CO577" s="18" t="e">
        <f t="shared" si="69"/>
        <v>#VALUE!</v>
      </c>
      <c r="DC577" s="21" t="e">
        <f t="shared" si="70"/>
        <v>#VALUE!</v>
      </c>
      <c r="DD577" s="21" t="e">
        <f t="shared" si="71"/>
        <v>#VALUE!</v>
      </c>
    </row>
    <row r="578" spans="66:108">
      <c r="BN578" s="18" t="s">
        <v>663</v>
      </c>
      <c r="BO578" s="26" t="s">
        <v>1303</v>
      </c>
      <c r="BP578" s="17" t="str">
        <f t="shared" si="65"/>
        <v>君津市269</v>
      </c>
      <c r="BQ578" s="18" t="s">
        <v>1304</v>
      </c>
      <c r="BZ578" s="18" t="s">
        <v>97</v>
      </c>
      <c r="CA578" s="18" t="s">
        <v>270</v>
      </c>
      <c r="CB578" s="18" t="s">
        <v>421</v>
      </c>
      <c r="CC578" s="18" t="str">
        <f t="shared" si="66"/>
        <v>C補剛Sa</v>
      </c>
      <c r="CD578" s="18">
        <v>8</v>
      </c>
      <c r="CE578" s="18" t="e">
        <f>IF(COUNTIFS([2]その１１!$CV$10:CV5573,リスト!CC578),"該当","")</f>
        <v>#VALUE!</v>
      </c>
      <c r="CF578" s="18" t="e">
        <f>IF($CE578="","",COUNTIF($CC$5:CC578,CC578))</f>
        <v>#VALUE!</v>
      </c>
      <c r="CG578" s="18" t="e">
        <f t="shared" si="67"/>
        <v>#VALUE!</v>
      </c>
      <c r="CH578" s="18" t="s">
        <v>97</v>
      </c>
      <c r="CI578" s="18" t="s">
        <v>155</v>
      </c>
      <c r="CJ578" s="18" t="s">
        <v>307</v>
      </c>
      <c r="CK578" s="18" t="str">
        <f t="shared" si="68"/>
        <v>C沓座Bm</v>
      </c>
      <c r="CL578" s="18">
        <v>7</v>
      </c>
      <c r="CM578" s="18" t="e">
        <f>IF(COUNTIFS([2]その１２!$CU$10:CU5729,リスト!CK578),"該当","")</f>
        <v>#VALUE!</v>
      </c>
      <c r="CN578" s="18" t="e">
        <f>IF($CM578="","",COUNTIF($CK$5:CK578,CK578))</f>
        <v>#VALUE!</v>
      </c>
      <c r="CO578" s="18" t="e">
        <f t="shared" si="69"/>
        <v>#VALUE!</v>
      </c>
      <c r="DC578" s="21" t="e">
        <f t="shared" si="70"/>
        <v>#VALUE!</v>
      </c>
      <c r="DD578" s="21" t="e">
        <f t="shared" si="71"/>
        <v>#VALUE!</v>
      </c>
    </row>
    <row r="579" spans="66:108">
      <c r="BN579" s="18" t="s">
        <v>663</v>
      </c>
      <c r="BO579" s="26" t="s">
        <v>469</v>
      </c>
      <c r="BP579" s="17" t="str">
        <f t="shared" si="65"/>
        <v>君津市298</v>
      </c>
      <c r="BQ579" s="18" t="s">
        <v>1335</v>
      </c>
      <c r="BZ579" s="18" t="s">
        <v>97</v>
      </c>
      <c r="CA579" s="18" t="s">
        <v>270</v>
      </c>
      <c r="CB579" s="18" t="s">
        <v>421</v>
      </c>
      <c r="CC579" s="18" t="str">
        <f t="shared" si="66"/>
        <v>C補剛Sa</v>
      </c>
      <c r="CD579" s="18">
        <v>9</v>
      </c>
      <c r="CE579" s="18" t="e">
        <f>IF(COUNTIFS([2]その１１!$CV$10:CV5574,リスト!CC579),"該当","")</f>
        <v>#VALUE!</v>
      </c>
      <c r="CF579" s="18" t="e">
        <f>IF($CE579="","",COUNTIF($CC$5:CC579,CC579))</f>
        <v>#VALUE!</v>
      </c>
      <c r="CG579" s="18" t="e">
        <f t="shared" si="67"/>
        <v>#VALUE!</v>
      </c>
      <c r="CH579" s="18" t="s">
        <v>97</v>
      </c>
      <c r="CI579" s="18" t="s">
        <v>155</v>
      </c>
      <c r="CJ579" s="18" t="s">
        <v>307</v>
      </c>
      <c r="CK579" s="18" t="str">
        <f t="shared" si="68"/>
        <v>C沓座Bm</v>
      </c>
      <c r="CL579" s="18">
        <v>12</v>
      </c>
      <c r="CM579" s="18" t="e">
        <f>IF(COUNTIFS([2]その１２!$CU$10:CU5730,リスト!CK579),"該当","")</f>
        <v>#VALUE!</v>
      </c>
      <c r="CN579" s="18" t="e">
        <f>IF($CM579="","",COUNTIF($CK$5:CK579,CK579))</f>
        <v>#VALUE!</v>
      </c>
      <c r="CO579" s="18" t="e">
        <f t="shared" si="69"/>
        <v>#VALUE!</v>
      </c>
      <c r="DC579" s="21" t="e">
        <f t="shared" si="70"/>
        <v>#VALUE!</v>
      </c>
      <c r="DD579" s="21" t="e">
        <f t="shared" si="71"/>
        <v>#VALUE!</v>
      </c>
    </row>
    <row r="580" spans="66:108">
      <c r="BN580" s="18" t="s">
        <v>667</v>
      </c>
      <c r="BO580" s="26" t="s">
        <v>95</v>
      </c>
      <c r="BP580" s="17" t="str">
        <f t="shared" si="65"/>
        <v>木更津市16</v>
      </c>
      <c r="BQ580" s="18" t="s">
        <v>96</v>
      </c>
      <c r="BZ580" s="18" t="s">
        <v>97</v>
      </c>
      <c r="CA580" s="18" t="s">
        <v>270</v>
      </c>
      <c r="CB580" s="18" t="s">
        <v>421</v>
      </c>
      <c r="CC580" s="18" t="str">
        <f t="shared" si="66"/>
        <v>C補剛Sa</v>
      </c>
      <c r="CD580" s="18">
        <v>10</v>
      </c>
      <c r="CE580" s="18" t="e">
        <f>IF(COUNTIFS([2]その１１!$CV$10:CV5575,リスト!CC580),"該当","")</f>
        <v>#VALUE!</v>
      </c>
      <c r="CF580" s="18" t="e">
        <f>IF($CE580="","",COUNTIF($CC$5:CC580,CC580))</f>
        <v>#VALUE!</v>
      </c>
      <c r="CG580" s="18" t="e">
        <f t="shared" si="67"/>
        <v>#VALUE!</v>
      </c>
      <c r="CH580" s="18" t="s">
        <v>97</v>
      </c>
      <c r="CI580" s="18" t="s">
        <v>155</v>
      </c>
      <c r="CJ580" s="18" t="s">
        <v>307</v>
      </c>
      <c r="CK580" s="18" t="str">
        <f t="shared" si="68"/>
        <v>C沓座Bm</v>
      </c>
      <c r="CL580" s="18">
        <v>17</v>
      </c>
      <c r="CM580" s="18" t="e">
        <f>IF(COUNTIFS([2]その１２!$CU$10:CU5731,リスト!CK580),"該当","")</f>
        <v>#VALUE!</v>
      </c>
      <c r="CN580" s="18" t="e">
        <f>IF($CM580="","",COUNTIF($CK$5:CK580,CK580))</f>
        <v>#VALUE!</v>
      </c>
      <c r="CO580" s="18" t="e">
        <f t="shared" si="69"/>
        <v>#VALUE!</v>
      </c>
      <c r="DC580" s="21" t="e">
        <f t="shared" si="70"/>
        <v>#VALUE!</v>
      </c>
      <c r="DD580" s="21" t="e">
        <f t="shared" si="71"/>
        <v>#VALUE!</v>
      </c>
    </row>
    <row r="581" spans="66:108">
      <c r="BN581" s="18" t="s">
        <v>667</v>
      </c>
      <c r="BO581" s="26" t="s">
        <v>918</v>
      </c>
      <c r="BP581" s="17" t="str">
        <f t="shared" ref="BP581:BP644" si="72">CONCATENATE(BN581,BO581)</f>
        <v>木更津市127</v>
      </c>
      <c r="BQ581" s="18" t="s">
        <v>1354</v>
      </c>
      <c r="BZ581" s="18" t="s">
        <v>97</v>
      </c>
      <c r="CA581" s="18" t="s">
        <v>270</v>
      </c>
      <c r="CB581" s="18" t="s">
        <v>421</v>
      </c>
      <c r="CC581" s="18" t="str">
        <f t="shared" ref="CC581:CC644" si="73">IF(LEFT(CA581,2)="基礎",CONCATENATE(BZ581,LEFT(CA581,3),CB581),CONCATENATE(BZ581,LEFT(CA581,2),CB581))</f>
        <v>C補剛Sa</v>
      </c>
      <c r="CD581" s="18">
        <v>11</v>
      </c>
      <c r="CE581" s="18" t="e">
        <f>IF(COUNTIFS([2]その１１!$CV$10:CV5576,リスト!CC581),"該当","")</f>
        <v>#VALUE!</v>
      </c>
      <c r="CF581" s="18" t="e">
        <f>IF($CE581="","",COUNTIF($CC$5:CC581,CC581))</f>
        <v>#VALUE!</v>
      </c>
      <c r="CG581" s="18" t="e">
        <f t="shared" ref="CG581:CG644" si="74">IF($CE581="","",CONCATENATE(CC581,CF581))</f>
        <v>#VALUE!</v>
      </c>
      <c r="CH581" s="18" t="s">
        <v>97</v>
      </c>
      <c r="CI581" s="18" t="s">
        <v>155</v>
      </c>
      <c r="CJ581" s="18" t="s">
        <v>307</v>
      </c>
      <c r="CK581" s="18" t="str">
        <f t="shared" ref="CK581:CK644" si="75">CONCATENATE(CH581,LEFT(CI581,2),CJ581)</f>
        <v>C沓座Bm</v>
      </c>
      <c r="CL581" s="18">
        <v>20</v>
      </c>
      <c r="CM581" s="18" t="e">
        <f>IF(COUNTIFS([2]その１２!$CU$10:CU5732,リスト!CK581),"該当","")</f>
        <v>#VALUE!</v>
      </c>
      <c r="CN581" s="18" t="e">
        <f>IF($CM581="","",COUNTIF($CK$5:CK581,CK581))</f>
        <v>#VALUE!</v>
      </c>
      <c r="CO581" s="18" t="e">
        <f t="shared" ref="CO581:CO644" si="76">IF($CM581="","",CONCATENATE(CK581,CN581))</f>
        <v>#VALUE!</v>
      </c>
      <c r="DC581" s="21" t="e">
        <f t="shared" ref="DC581:DC644" si="77">IF(CG581="","",CONCATENATE(CC581,CD581))</f>
        <v>#VALUE!</v>
      </c>
      <c r="DD581" s="21" t="e">
        <f t="shared" ref="DD581:DD644" si="78">IF(CO581="","",CONCATENATE(CK581,CL581))</f>
        <v>#VALUE!</v>
      </c>
    </row>
    <row r="582" spans="66:108">
      <c r="BN582" s="18" t="s">
        <v>667</v>
      </c>
      <c r="BO582" s="26" t="s">
        <v>1096</v>
      </c>
      <c r="BP582" s="17" t="str">
        <f t="shared" si="72"/>
        <v>木更津市409</v>
      </c>
      <c r="BQ582" s="18" t="s">
        <v>1174</v>
      </c>
      <c r="BZ582" s="18" t="s">
        <v>97</v>
      </c>
      <c r="CA582" s="18" t="s">
        <v>270</v>
      </c>
      <c r="CB582" s="18" t="s">
        <v>421</v>
      </c>
      <c r="CC582" s="18" t="str">
        <f t="shared" si="73"/>
        <v>C補剛Sa</v>
      </c>
      <c r="CD582" s="18">
        <v>12</v>
      </c>
      <c r="CE582" s="18" t="e">
        <f>IF(COUNTIFS([2]その１１!$CV$10:CV5577,リスト!CC582),"該当","")</f>
        <v>#VALUE!</v>
      </c>
      <c r="CF582" s="18" t="e">
        <f>IF($CE582="","",COUNTIF($CC$5:CC582,CC582))</f>
        <v>#VALUE!</v>
      </c>
      <c r="CG582" s="18" t="e">
        <f t="shared" si="74"/>
        <v>#VALUE!</v>
      </c>
      <c r="CH582" s="18" t="s">
        <v>97</v>
      </c>
      <c r="CI582" s="18" t="s">
        <v>155</v>
      </c>
      <c r="CJ582" s="18" t="s">
        <v>307</v>
      </c>
      <c r="CK582" s="18" t="str">
        <f t="shared" si="75"/>
        <v>C沓座Bm</v>
      </c>
      <c r="CL582" s="18">
        <v>23</v>
      </c>
      <c r="CM582" s="18" t="e">
        <f>IF(COUNTIFS([2]その１２!$CU$10:CU5733,リスト!CK582),"該当","")</f>
        <v>#VALUE!</v>
      </c>
      <c r="CN582" s="18" t="e">
        <f>IF($CM582="","",COUNTIF($CK$5:CK582,CK582))</f>
        <v>#VALUE!</v>
      </c>
      <c r="CO582" s="18" t="e">
        <f t="shared" si="76"/>
        <v>#VALUE!</v>
      </c>
      <c r="DC582" s="21" t="e">
        <f t="shared" si="77"/>
        <v>#VALUE!</v>
      </c>
      <c r="DD582" s="21" t="e">
        <f t="shared" si="78"/>
        <v>#VALUE!</v>
      </c>
    </row>
    <row r="583" spans="66:108">
      <c r="BN583" s="18" t="s">
        <v>667</v>
      </c>
      <c r="BO583" s="26" t="s">
        <v>1356</v>
      </c>
      <c r="BP583" s="17" t="str">
        <f t="shared" si="72"/>
        <v>木更津市410</v>
      </c>
      <c r="BQ583" s="18" t="s">
        <v>1357</v>
      </c>
      <c r="BZ583" s="18" t="s">
        <v>97</v>
      </c>
      <c r="CA583" s="18" t="s">
        <v>270</v>
      </c>
      <c r="CB583" s="18" t="s">
        <v>421</v>
      </c>
      <c r="CC583" s="18" t="str">
        <f t="shared" si="73"/>
        <v>C補剛Sa</v>
      </c>
      <c r="CD583" s="18">
        <v>13</v>
      </c>
      <c r="CE583" s="18" t="e">
        <f>IF(COUNTIFS([2]その１１!$CV$10:CV5578,リスト!CC583),"該当","")</f>
        <v>#VALUE!</v>
      </c>
      <c r="CF583" s="18" t="e">
        <f>IF($CE583="","",COUNTIF($CC$5:CC583,CC583))</f>
        <v>#VALUE!</v>
      </c>
      <c r="CG583" s="18" t="e">
        <f t="shared" si="74"/>
        <v>#VALUE!</v>
      </c>
      <c r="CH583" s="18" t="s">
        <v>331</v>
      </c>
      <c r="CI583" s="18" t="s">
        <v>155</v>
      </c>
      <c r="CJ583" s="18" t="s">
        <v>307</v>
      </c>
      <c r="CK583" s="18" t="str">
        <f t="shared" si="75"/>
        <v>C,X沓座Bm</v>
      </c>
      <c r="CL583" s="18">
        <v>6</v>
      </c>
      <c r="CM583" s="18" t="e">
        <f>IF(COUNTIFS([2]その１２!$CU$10:CU5734,リスト!CK583),"該当","")</f>
        <v>#VALUE!</v>
      </c>
      <c r="CN583" s="18" t="e">
        <f>IF($CM583="","",COUNTIF($CK$5:CK583,CK583))</f>
        <v>#VALUE!</v>
      </c>
      <c r="CO583" s="18" t="e">
        <f t="shared" si="76"/>
        <v>#VALUE!</v>
      </c>
      <c r="DC583" s="21" t="e">
        <f t="shared" si="77"/>
        <v>#VALUE!</v>
      </c>
      <c r="DD583" s="21" t="e">
        <f t="shared" si="78"/>
        <v>#VALUE!</v>
      </c>
    </row>
    <row r="584" spans="66:108">
      <c r="BN584" s="18" t="s">
        <v>667</v>
      </c>
      <c r="BO584" s="26" t="s">
        <v>434</v>
      </c>
      <c r="BP584" s="17" t="str">
        <f t="shared" si="72"/>
        <v>木更津市23</v>
      </c>
      <c r="BQ584" s="18" t="s">
        <v>435</v>
      </c>
      <c r="BZ584" s="18" t="s">
        <v>97</v>
      </c>
      <c r="CA584" s="18" t="s">
        <v>270</v>
      </c>
      <c r="CB584" s="18" t="s">
        <v>421</v>
      </c>
      <c r="CC584" s="18" t="str">
        <f t="shared" si="73"/>
        <v>C補剛Sa</v>
      </c>
      <c r="CD584" s="18">
        <v>17</v>
      </c>
      <c r="CE584" s="18" t="e">
        <f>IF(COUNTIFS([2]その１１!$CV$10:CV5579,リスト!CC584),"該当","")</f>
        <v>#VALUE!</v>
      </c>
      <c r="CF584" s="18" t="e">
        <f>IF($CE584="","",COUNTIF($CC$5:CC584,CC584))</f>
        <v>#VALUE!</v>
      </c>
      <c r="CG584" s="18" t="e">
        <f t="shared" si="74"/>
        <v>#VALUE!</v>
      </c>
      <c r="CH584" s="18" t="s">
        <v>331</v>
      </c>
      <c r="CI584" s="18" t="s">
        <v>155</v>
      </c>
      <c r="CJ584" s="18" t="s">
        <v>307</v>
      </c>
      <c r="CK584" s="18" t="str">
        <f t="shared" si="75"/>
        <v>C,X沓座Bm</v>
      </c>
      <c r="CL584" s="18">
        <v>7</v>
      </c>
      <c r="CM584" s="18" t="e">
        <f>IF(COUNTIFS([2]その１２!$CU$10:CU5735,リスト!CK584),"該当","")</f>
        <v>#VALUE!</v>
      </c>
      <c r="CN584" s="18" t="e">
        <f>IF($CM584="","",COUNTIF($CK$5:CK584,CK584))</f>
        <v>#VALUE!</v>
      </c>
      <c r="CO584" s="18" t="e">
        <f t="shared" si="76"/>
        <v>#VALUE!</v>
      </c>
      <c r="DC584" s="21" t="e">
        <f t="shared" si="77"/>
        <v>#VALUE!</v>
      </c>
      <c r="DD584" s="21" t="e">
        <f t="shared" si="78"/>
        <v>#VALUE!</v>
      </c>
    </row>
    <row r="585" spans="66:108">
      <c r="BN585" s="18" t="s">
        <v>667</v>
      </c>
      <c r="BO585" s="26" t="s">
        <v>813</v>
      </c>
      <c r="BP585" s="17" t="str">
        <f t="shared" si="72"/>
        <v>木更津市87</v>
      </c>
      <c r="BQ585" s="18" t="s">
        <v>814</v>
      </c>
      <c r="BZ585" s="18" t="s">
        <v>97</v>
      </c>
      <c r="CA585" s="18" t="s">
        <v>270</v>
      </c>
      <c r="CB585" s="18" t="s">
        <v>421</v>
      </c>
      <c r="CC585" s="18" t="str">
        <f t="shared" si="73"/>
        <v>C補剛Sa</v>
      </c>
      <c r="CD585" s="18">
        <v>18</v>
      </c>
      <c r="CE585" s="18" t="e">
        <f>IF(COUNTIFS([2]その１１!$CV$10:CV5580,リスト!CC585),"該当","")</f>
        <v>#VALUE!</v>
      </c>
      <c r="CF585" s="18" t="e">
        <f>IF($CE585="","",COUNTIF($CC$5:CC585,CC585))</f>
        <v>#VALUE!</v>
      </c>
      <c r="CG585" s="18" t="e">
        <f t="shared" si="74"/>
        <v>#VALUE!</v>
      </c>
      <c r="CH585" s="18" t="s">
        <v>331</v>
      </c>
      <c r="CI585" s="18" t="s">
        <v>155</v>
      </c>
      <c r="CJ585" s="18" t="s">
        <v>307</v>
      </c>
      <c r="CK585" s="18" t="str">
        <f t="shared" si="75"/>
        <v>C,X沓座Bm</v>
      </c>
      <c r="CL585" s="18">
        <v>12</v>
      </c>
      <c r="CM585" s="18" t="e">
        <f>IF(COUNTIFS([2]その１２!$CU$10:CU5736,リスト!CK585),"該当","")</f>
        <v>#VALUE!</v>
      </c>
      <c r="CN585" s="18" t="e">
        <f>IF($CM585="","",COUNTIF($CK$5:CK585,CK585))</f>
        <v>#VALUE!</v>
      </c>
      <c r="CO585" s="18" t="e">
        <f t="shared" si="76"/>
        <v>#VALUE!</v>
      </c>
      <c r="DC585" s="21" t="e">
        <f t="shared" si="77"/>
        <v>#VALUE!</v>
      </c>
      <c r="DD585" s="21" t="e">
        <f t="shared" si="78"/>
        <v>#VALUE!</v>
      </c>
    </row>
    <row r="586" spans="66:108">
      <c r="BN586" s="18" t="s">
        <v>667</v>
      </c>
      <c r="BO586" s="26" t="s">
        <v>826</v>
      </c>
      <c r="BP586" s="17" t="str">
        <f t="shared" si="72"/>
        <v>木更津市90</v>
      </c>
      <c r="BQ586" s="18" t="s">
        <v>827</v>
      </c>
      <c r="BZ586" s="18" t="s">
        <v>97</v>
      </c>
      <c r="CA586" s="18" t="s">
        <v>270</v>
      </c>
      <c r="CB586" s="18" t="s">
        <v>421</v>
      </c>
      <c r="CC586" s="18" t="str">
        <f t="shared" si="73"/>
        <v>C補剛Sa</v>
      </c>
      <c r="CD586" s="18">
        <v>19</v>
      </c>
      <c r="CE586" s="18" t="e">
        <f>IF(COUNTIFS([2]その１１!$CV$10:CV5581,リスト!CC586),"該当","")</f>
        <v>#VALUE!</v>
      </c>
      <c r="CF586" s="18" t="e">
        <f>IF($CE586="","",COUNTIF($CC$5:CC586,CC586))</f>
        <v>#VALUE!</v>
      </c>
      <c r="CG586" s="18" t="e">
        <f t="shared" si="74"/>
        <v>#VALUE!</v>
      </c>
      <c r="CH586" s="18" t="s">
        <v>331</v>
      </c>
      <c r="CI586" s="18" t="s">
        <v>155</v>
      </c>
      <c r="CJ586" s="18" t="s">
        <v>307</v>
      </c>
      <c r="CK586" s="18" t="str">
        <f t="shared" si="75"/>
        <v>C,X沓座Bm</v>
      </c>
      <c r="CL586" s="18">
        <v>17</v>
      </c>
      <c r="CM586" s="18" t="e">
        <f>IF(COUNTIFS([2]その１２!$CU$10:CU5737,リスト!CK586),"該当","")</f>
        <v>#VALUE!</v>
      </c>
      <c r="CN586" s="18" t="e">
        <f>IF($CM586="","",COUNTIF($CK$5:CK586,CK586))</f>
        <v>#VALUE!</v>
      </c>
      <c r="CO586" s="18" t="e">
        <f t="shared" si="76"/>
        <v>#VALUE!</v>
      </c>
      <c r="DC586" s="21" t="e">
        <f t="shared" si="77"/>
        <v>#VALUE!</v>
      </c>
      <c r="DD586" s="21" t="e">
        <f t="shared" si="78"/>
        <v>#VALUE!</v>
      </c>
    </row>
    <row r="587" spans="66:108">
      <c r="BN587" s="18" t="s">
        <v>667</v>
      </c>
      <c r="BO587" s="26" t="s">
        <v>983</v>
      </c>
      <c r="BP587" s="17" t="str">
        <f t="shared" si="72"/>
        <v>木更津市146</v>
      </c>
      <c r="BQ587" s="18" t="s">
        <v>984</v>
      </c>
      <c r="BZ587" s="18" t="s">
        <v>97</v>
      </c>
      <c r="CA587" s="18" t="s">
        <v>270</v>
      </c>
      <c r="CB587" s="18" t="s">
        <v>421</v>
      </c>
      <c r="CC587" s="18" t="str">
        <f t="shared" si="73"/>
        <v>C補剛Sa</v>
      </c>
      <c r="CD587" s="18">
        <v>20</v>
      </c>
      <c r="CE587" s="18" t="e">
        <f>IF(COUNTIFS([2]その１１!$CV$10:CV5582,リスト!CC587),"該当","")</f>
        <v>#VALUE!</v>
      </c>
      <c r="CF587" s="18" t="e">
        <f>IF($CE587="","",COUNTIF($CC$5:CC587,CC587))</f>
        <v>#VALUE!</v>
      </c>
      <c r="CG587" s="18" t="e">
        <f t="shared" si="74"/>
        <v>#VALUE!</v>
      </c>
      <c r="CH587" s="18" t="s">
        <v>331</v>
      </c>
      <c r="CI587" s="18" t="s">
        <v>155</v>
      </c>
      <c r="CJ587" s="18" t="s">
        <v>307</v>
      </c>
      <c r="CK587" s="18" t="str">
        <f t="shared" si="75"/>
        <v>C,X沓座Bm</v>
      </c>
      <c r="CL587" s="18">
        <v>20</v>
      </c>
      <c r="CM587" s="18" t="e">
        <f>IF(COUNTIFS([2]その１２!$CU$10:CU5738,リスト!CK587),"該当","")</f>
        <v>#VALUE!</v>
      </c>
      <c r="CN587" s="18" t="e">
        <f>IF($CM587="","",COUNTIF($CK$5:CK587,CK587))</f>
        <v>#VALUE!</v>
      </c>
      <c r="CO587" s="18" t="e">
        <f t="shared" si="76"/>
        <v>#VALUE!</v>
      </c>
      <c r="DC587" s="21" t="e">
        <f t="shared" si="77"/>
        <v>#VALUE!</v>
      </c>
      <c r="DD587" s="21" t="e">
        <f t="shared" si="78"/>
        <v>#VALUE!</v>
      </c>
    </row>
    <row r="588" spans="66:108">
      <c r="BN588" s="18" t="s">
        <v>667</v>
      </c>
      <c r="BO588" s="26" t="s">
        <v>1024</v>
      </c>
      <c r="BP588" s="17" t="str">
        <f t="shared" si="72"/>
        <v>木更津市160</v>
      </c>
      <c r="BQ588" s="18" t="s">
        <v>1025</v>
      </c>
      <c r="BZ588" s="18" t="s">
        <v>97</v>
      </c>
      <c r="CA588" s="18" t="s">
        <v>270</v>
      </c>
      <c r="CB588" s="18" t="s">
        <v>421</v>
      </c>
      <c r="CC588" s="18" t="str">
        <f t="shared" si="73"/>
        <v>C補剛Sa</v>
      </c>
      <c r="CD588" s="18">
        <v>21</v>
      </c>
      <c r="CE588" s="18" t="e">
        <f>IF(COUNTIFS([2]その１１!$CV$10:CV5583,リスト!CC588),"該当","")</f>
        <v>#VALUE!</v>
      </c>
      <c r="CF588" s="18" t="e">
        <f>IF($CE588="","",COUNTIF($CC$5:CC588,CC588))</f>
        <v>#VALUE!</v>
      </c>
      <c r="CG588" s="18" t="e">
        <f t="shared" si="74"/>
        <v>#VALUE!</v>
      </c>
      <c r="CH588" s="18" t="s">
        <v>331</v>
      </c>
      <c r="CI588" s="18" t="s">
        <v>155</v>
      </c>
      <c r="CJ588" s="18" t="s">
        <v>307</v>
      </c>
      <c r="CK588" s="18" t="str">
        <f t="shared" si="75"/>
        <v>C,X沓座Bm</v>
      </c>
      <c r="CL588" s="18">
        <v>23</v>
      </c>
      <c r="CM588" s="18" t="e">
        <f>IF(COUNTIFS([2]その１２!$CU$10:CU5739,リスト!CK588),"該当","")</f>
        <v>#VALUE!</v>
      </c>
      <c r="CN588" s="18" t="e">
        <f>IF($CM588="","",COUNTIF($CK$5:CK588,CK588))</f>
        <v>#VALUE!</v>
      </c>
      <c r="CO588" s="18" t="e">
        <f t="shared" si="76"/>
        <v>#VALUE!</v>
      </c>
      <c r="DC588" s="21" t="e">
        <f t="shared" si="77"/>
        <v>#VALUE!</v>
      </c>
      <c r="DD588" s="21" t="e">
        <f t="shared" si="78"/>
        <v>#VALUE!</v>
      </c>
    </row>
    <row r="589" spans="66:108">
      <c r="BN589" s="18" t="s">
        <v>667</v>
      </c>
      <c r="BO589" s="26" t="s">
        <v>1034</v>
      </c>
      <c r="BP589" s="17" t="str">
        <f t="shared" si="72"/>
        <v>木更津市166</v>
      </c>
      <c r="BQ589" s="18" t="s">
        <v>1035</v>
      </c>
      <c r="BZ589" s="18" t="s">
        <v>97</v>
      </c>
      <c r="CA589" s="18" t="s">
        <v>270</v>
      </c>
      <c r="CB589" s="18" t="s">
        <v>421</v>
      </c>
      <c r="CC589" s="18" t="str">
        <f t="shared" si="73"/>
        <v>C補剛Sa</v>
      </c>
      <c r="CD589" s="18">
        <v>22</v>
      </c>
      <c r="CE589" s="18" t="e">
        <f>IF(COUNTIFS([2]その１１!$CV$10:CV5584,リスト!CC589),"該当","")</f>
        <v>#VALUE!</v>
      </c>
      <c r="CF589" s="18" t="e">
        <f>IF($CE589="","",COUNTIF($CC$5:CC589,CC589))</f>
        <v>#VALUE!</v>
      </c>
      <c r="CG589" s="18" t="e">
        <f t="shared" si="74"/>
        <v>#VALUE!</v>
      </c>
      <c r="CH589" s="18" t="s">
        <v>97</v>
      </c>
      <c r="CI589" s="18" t="s">
        <v>179</v>
      </c>
      <c r="CJ589" s="18" t="s">
        <v>319</v>
      </c>
      <c r="CK589" s="18" t="str">
        <f t="shared" si="75"/>
        <v>C台座Bc</v>
      </c>
      <c r="CL589" s="18">
        <v>6</v>
      </c>
      <c r="CM589" s="18" t="e">
        <f>IF(COUNTIFS([2]その１２!$CU$10:CU5740,リスト!CK589),"該当","")</f>
        <v>#VALUE!</v>
      </c>
      <c r="CN589" s="18" t="e">
        <f>IF($CM589="","",COUNTIF($CK$5:CK589,CK589))</f>
        <v>#VALUE!</v>
      </c>
      <c r="CO589" s="18" t="e">
        <f t="shared" si="76"/>
        <v>#VALUE!</v>
      </c>
      <c r="DC589" s="21" t="e">
        <f t="shared" si="77"/>
        <v>#VALUE!</v>
      </c>
      <c r="DD589" s="21" t="e">
        <f t="shared" si="78"/>
        <v>#VALUE!</v>
      </c>
    </row>
    <row r="590" spans="66:108">
      <c r="BN590" s="18" t="s">
        <v>667</v>
      </c>
      <c r="BO590" s="26" t="s">
        <v>1036</v>
      </c>
      <c r="BP590" s="17" t="str">
        <f t="shared" si="72"/>
        <v>木更津市167</v>
      </c>
      <c r="BQ590" s="18" t="s">
        <v>1037</v>
      </c>
      <c r="BZ590" s="18" t="s">
        <v>97</v>
      </c>
      <c r="CA590" s="18" t="s">
        <v>270</v>
      </c>
      <c r="CB590" s="18" t="s">
        <v>421</v>
      </c>
      <c r="CC590" s="18" t="str">
        <f t="shared" si="73"/>
        <v>C補剛Sa</v>
      </c>
      <c r="CD590" s="18">
        <v>23</v>
      </c>
      <c r="CE590" s="18" t="e">
        <f>IF(COUNTIFS([2]その１１!$CV$10:CV5585,リスト!CC590),"該当","")</f>
        <v>#VALUE!</v>
      </c>
      <c r="CF590" s="18" t="e">
        <f>IF($CE590="","",COUNTIF($CC$5:CC590,CC590))</f>
        <v>#VALUE!</v>
      </c>
      <c r="CG590" s="18" t="e">
        <f t="shared" si="74"/>
        <v>#VALUE!</v>
      </c>
      <c r="CH590" s="18" t="s">
        <v>97</v>
      </c>
      <c r="CI590" s="18" t="s">
        <v>179</v>
      </c>
      <c r="CJ590" s="18" t="s">
        <v>319</v>
      </c>
      <c r="CK590" s="18" t="str">
        <f t="shared" si="75"/>
        <v>C台座Bc</v>
      </c>
      <c r="CL590" s="18">
        <v>7</v>
      </c>
      <c r="CM590" s="18" t="e">
        <f>IF(COUNTIFS([2]その１２!$CU$10:CU5741,リスト!CK590),"該当","")</f>
        <v>#VALUE!</v>
      </c>
      <c r="CN590" s="18" t="e">
        <f>IF($CM590="","",COUNTIF($CK$5:CK590,CK590))</f>
        <v>#VALUE!</v>
      </c>
      <c r="CO590" s="18" t="e">
        <f t="shared" si="76"/>
        <v>#VALUE!</v>
      </c>
      <c r="DC590" s="21" t="e">
        <f t="shared" si="77"/>
        <v>#VALUE!</v>
      </c>
      <c r="DD590" s="21" t="e">
        <f t="shared" si="78"/>
        <v>#VALUE!</v>
      </c>
    </row>
    <row r="591" spans="66:108">
      <c r="BN591" s="18" t="s">
        <v>667</v>
      </c>
      <c r="BO591" s="26" t="s">
        <v>1039</v>
      </c>
      <c r="BP591" s="17" t="str">
        <f t="shared" si="72"/>
        <v>木更津市168</v>
      </c>
      <c r="BQ591" s="18" t="s">
        <v>1040</v>
      </c>
      <c r="BZ591" s="18" t="s">
        <v>227</v>
      </c>
      <c r="CA591" s="18" t="s">
        <v>270</v>
      </c>
      <c r="CB591" s="18" t="s">
        <v>421</v>
      </c>
      <c r="CC591" s="18" t="str">
        <f t="shared" si="73"/>
        <v>S,C補剛Sa</v>
      </c>
      <c r="CD591" s="18">
        <v>1</v>
      </c>
      <c r="CE591" s="18" t="e">
        <f>IF(COUNTIFS([2]その１１!$CV$10:CV5586,リスト!CC591),"該当","")</f>
        <v>#VALUE!</v>
      </c>
      <c r="CF591" s="18" t="e">
        <f>IF($CE591="","",COUNTIF($CC$5:CC591,CC591))</f>
        <v>#VALUE!</v>
      </c>
      <c r="CG591" s="18" t="e">
        <f t="shared" si="74"/>
        <v>#VALUE!</v>
      </c>
      <c r="CH591" s="18" t="s">
        <v>97</v>
      </c>
      <c r="CI591" s="18" t="s">
        <v>179</v>
      </c>
      <c r="CJ591" s="18" t="s">
        <v>319</v>
      </c>
      <c r="CK591" s="18" t="str">
        <f t="shared" si="75"/>
        <v>C台座Bc</v>
      </c>
      <c r="CL591" s="18">
        <v>12</v>
      </c>
      <c r="CM591" s="18" t="e">
        <f>IF(COUNTIFS([2]その１２!$CU$10:CU5742,リスト!CK591),"該当","")</f>
        <v>#VALUE!</v>
      </c>
      <c r="CN591" s="18" t="e">
        <f>IF($CM591="","",COUNTIF($CK$5:CK591,CK591))</f>
        <v>#VALUE!</v>
      </c>
      <c r="CO591" s="18" t="e">
        <f t="shared" si="76"/>
        <v>#VALUE!</v>
      </c>
      <c r="DC591" s="21" t="e">
        <f t="shared" si="77"/>
        <v>#VALUE!</v>
      </c>
      <c r="DD591" s="21" t="e">
        <f t="shared" si="78"/>
        <v>#VALUE!</v>
      </c>
    </row>
    <row r="592" spans="66:108">
      <c r="BN592" s="18" t="s">
        <v>667</v>
      </c>
      <c r="BO592" s="26" t="s">
        <v>1044</v>
      </c>
      <c r="BP592" s="17" t="str">
        <f t="shared" si="72"/>
        <v>木更津市169</v>
      </c>
      <c r="BQ592" s="18" t="s">
        <v>1045</v>
      </c>
      <c r="BZ592" s="18" t="s">
        <v>227</v>
      </c>
      <c r="CA592" s="18" t="s">
        <v>270</v>
      </c>
      <c r="CB592" s="18" t="s">
        <v>421</v>
      </c>
      <c r="CC592" s="18" t="str">
        <f t="shared" si="73"/>
        <v>S,C補剛Sa</v>
      </c>
      <c r="CD592" s="18">
        <v>2</v>
      </c>
      <c r="CE592" s="18" t="e">
        <f>IF(COUNTIFS([2]その１１!$CV$10:CV5587,リスト!CC592),"該当","")</f>
        <v>#VALUE!</v>
      </c>
      <c r="CF592" s="18" t="e">
        <f>IF($CE592="","",COUNTIF($CC$5:CC592,CC592))</f>
        <v>#VALUE!</v>
      </c>
      <c r="CG592" s="18" t="e">
        <f t="shared" si="74"/>
        <v>#VALUE!</v>
      </c>
      <c r="CH592" s="18" t="s">
        <v>97</v>
      </c>
      <c r="CI592" s="18" t="s">
        <v>179</v>
      </c>
      <c r="CJ592" s="18" t="s">
        <v>319</v>
      </c>
      <c r="CK592" s="18" t="str">
        <f t="shared" si="75"/>
        <v>C台座Bc</v>
      </c>
      <c r="CL592" s="18">
        <v>17</v>
      </c>
      <c r="CM592" s="18" t="e">
        <f>IF(COUNTIFS([2]その１２!$CU$10:CU5743,リスト!CK592),"該当","")</f>
        <v>#VALUE!</v>
      </c>
      <c r="CN592" s="18" t="e">
        <f>IF($CM592="","",COUNTIF($CK$5:CK592,CK592))</f>
        <v>#VALUE!</v>
      </c>
      <c r="CO592" s="18" t="e">
        <f t="shared" si="76"/>
        <v>#VALUE!</v>
      </c>
      <c r="DC592" s="21" t="e">
        <f t="shared" si="77"/>
        <v>#VALUE!</v>
      </c>
      <c r="DD592" s="21" t="e">
        <f t="shared" si="78"/>
        <v>#VALUE!</v>
      </c>
    </row>
    <row r="593" spans="66:108">
      <c r="BN593" s="18" t="s">
        <v>667</v>
      </c>
      <c r="BO593" s="26" t="s">
        <v>1184</v>
      </c>
      <c r="BP593" s="17" t="str">
        <f t="shared" si="72"/>
        <v>木更津市222</v>
      </c>
      <c r="BQ593" s="18" t="s">
        <v>1185</v>
      </c>
      <c r="BZ593" s="18" t="s">
        <v>227</v>
      </c>
      <c r="CA593" s="18" t="s">
        <v>270</v>
      </c>
      <c r="CB593" s="18" t="s">
        <v>421</v>
      </c>
      <c r="CC593" s="18" t="str">
        <f t="shared" si="73"/>
        <v>S,C補剛Sa</v>
      </c>
      <c r="CD593" s="18">
        <v>3</v>
      </c>
      <c r="CE593" s="18" t="e">
        <f>IF(COUNTIFS([2]その１１!$CV$10:CV5588,リスト!CC593),"該当","")</f>
        <v>#VALUE!</v>
      </c>
      <c r="CF593" s="18" t="e">
        <f>IF($CE593="","",COUNTIF($CC$5:CC593,CC593))</f>
        <v>#VALUE!</v>
      </c>
      <c r="CG593" s="18" t="e">
        <f t="shared" si="74"/>
        <v>#VALUE!</v>
      </c>
      <c r="CH593" s="18" t="s">
        <v>97</v>
      </c>
      <c r="CI593" s="18" t="s">
        <v>179</v>
      </c>
      <c r="CJ593" s="18" t="s">
        <v>319</v>
      </c>
      <c r="CK593" s="18" t="str">
        <f t="shared" si="75"/>
        <v>C台座Bc</v>
      </c>
      <c r="CL593" s="18">
        <v>20</v>
      </c>
      <c r="CM593" s="18" t="e">
        <f>IF(COUNTIFS([2]その１２!$CU$10:CU5744,リスト!CK593),"該当","")</f>
        <v>#VALUE!</v>
      </c>
      <c r="CN593" s="18" t="e">
        <f>IF($CM593="","",COUNTIF($CK$5:CK593,CK593))</f>
        <v>#VALUE!</v>
      </c>
      <c r="CO593" s="18" t="e">
        <f t="shared" si="76"/>
        <v>#VALUE!</v>
      </c>
      <c r="DC593" s="21" t="e">
        <f t="shared" si="77"/>
        <v>#VALUE!</v>
      </c>
      <c r="DD593" s="21" t="e">
        <f t="shared" si="78"/>
        <v>#VALUE!</v>
      </c>
    </row>
    <row r="594" spans="66:108">
      <c r="BN594" s="18" t="s">
        <v>667</v>
      </c>
      <c r="BO594" s="26" t="s">
        <v>1230</v>
      </c>
      <c r="BP594" s="17" t="str">
        <f t="shared" si="72"/>
        <v>木更津市235</v>
      </c>
      <c r="BQ594" s="18" t="s">
        <v>1231</v>
      </c>
      <c r="BZ594" s="18" t="s">
        <v>227</v>
      </c>
      <c r="CA594" s="18" t="s">
        <v>270</v>
      </c>
      <c r="CB594" s="18" t="s">
        <v>421</v>
      </c>
      <c r="CC594" s="18" t="str">
        <f t="shared" si="73"/>
        <v>S,C補剛Sa</v>
      </c>
      <c r="CD594" s="18">
        <v>4</v>
      </c>
      <c r="CE594" s="18" t="e">
        <f>IF(COUNTIFS([2]その１１!$CV$10:CV5589,リスト!CC594),"該当","")</f>
        <v>#VALUE!</v>
      </c>
      <c r="CF594" s="18" t="e">
        <f>IF($CE594="","",COUNTIF($CC$5:CC594,CC594))</f>
        <v>#VALUE!</v>
      </c>
      <c r="CG594" s="18" t="e">
        <f t="shared" si="74"/>
        <v>#VALUE!</v>
      </c>
      <c r="CH594" s="18" t="s">
        <v>97</v>
      </c>
      <c r="CI594" s="18" t="s">
        <v>179</v>
      </c>
      <c r="CJ594" s="18" t="s">
        <v>319</v>
      </c>
      <c r="CK594" s="18" t="str">
        <f t="shared" si="75"/>
        <v>C台座Bc</v>
      </c>
      <c r="CL594" s="18">
        <v>23</v>
      </c>
      <c r="CM594" s="18" t="e">
        <f>IF(COUNTIFS([2]その１２!$CU$10:CU5745,リスト!CK594),"該当","")</f>
        <v>#VALUE!</v>
      </c>
      <c r="CN594" s="18" t="e">
        <f>IF($CM594="","",COUNTIF($CK$5:CK594,CK594))</f>
        <v>#VALUE!</v>
      </c>
      <c r="CO594" s="18" t="e">
        <f t="shared" si="76"/>
        <v>#VALUE!</v>
      </c>
      <c r="DC594" s="21" t="e">
        <f t="shared" si="77"/>
        <v>#VALUE!</v>
      </c>
      <c r="DD594" s="21" t="e">
        <f t="shared" si="78"/>
        <v>#VALUE!</v>
      </c>
    </row>
    <row r="595" spans="66:108">
      <c r="BN595" s="18" t="s">
        <v>667</v>
      </c>
      <c r="BO595" s="26" t="s">
        <v>1256</v>
      </c>
      <c r="BP595" s="17" t="str">
        <f t="shared" si="72"/>
        <v>木更津市245</v>
      </c>
      <c r="BQ595" s="18" t="s">
        <v>1257</v>
      </c>
      <c r="BZ595" s="18" t="s">
        <v>227</v>
      </c>
      <c r="CA595" s="18" t="s">
        <v>270</v>
      </c>
      <c r="CB595" s="18" t="s">
        <v>421</v>
      </c>
      <c r="CC595" s="18" t="str">
        <f t="shared" si="73"/>
        <v>S,C補剛Sa</v>
      </c>
      <c r="CD595" s="18">
        <v>5</v>
      </c>
      <c r="CE595" s="18" t="e">
        <f>IF(COUNTIFS([2]その１１!$CV$10:CV5590,リスト!CC595),"該当","")</f>
        <v>#VALUE!</v>
      </c>
      <c r="CF595" s="18" t="e">
        <f>IF($CE595="","",COUNTIF($CC$5:CC595,CC595))</f>
        <v>#VALUE!</v>
      </c>
      <c r="CG595" s="18" t="e">
        <f t="shared" si="74"/>
        <v>#VALUE!</v>
      </c>
      <c r="CH595" s="18" t="s">
        <v>331</v>
      </c>
      <c r="CI595" s="18" t="s">
        <v>179</v>
      </c>
      <c r="CJ595" s="18" t="s">
        <v>319</v>
      </c>
      <c r="CK595" s="18" t="str">
        <f t="shared" si="75"/>
        <v>C,X台座Bc</v>
      </c>
      <c r="CL595" s="18">
        <v>6</v>
      </c>
      <c r="CM595" s="18" t="e">
        <f>IF(COUNTIFS([2]その１２!$CU$10:CU5746,リスト!CK595),"該当","")</f>
        <v>#VALUE!</v>
      </c>
      <c r="CN595" s="18" t="e">
        <f>IF($CM595="","",COUNTIF($CK$5:CK595,CK595))</f>
        <v>#VALUE!</v>
      </c>
      <c r="CO595" s="18" t="e">
        <f t="shared" si="76"/>
        <v>#VALUE!</v>
      </c>
      <c r="DC595" s="21" t="e">
        <f t="shared" si="77"/>
        <v>#VALUE!</v>
      </c>
      <c r="DD595" s="21" t="e">
        <f t="shared" si="78"/>
        <v>#VALUE!</v>
      </c>
    </row>
    <row r="596" spans="66:108">
      <c r="BN596" s="18" t="s">
        <v>667</v>
      </c>
      <c r="BO596" s="26" t="s">
        <v>1303</v>
      </c>
      <c r="BP596" s="17" t="str">
        <f t="shared" si="72"/>
        <v>木更津市269</v>
      </c>
      <c r="BQ596" s="18" t="s">
        <v>1304</v>
      </c>
      <c r="BZ596" s="18" t="s">
        <v>227</v>
      </c>
      <c r="CA596" s="18" t="s">
        <v>270</v>
      </c>
      <c r="CB596" s="18" t="s">
        <v>421</v>
      </c>
      <c r="CC596" s="18" t="str">
        <f t="shared" si="73"/>
        <v>S,C補剛Sa</v>
      </c>
      <c r="CD596" s="18">
        <v>6</v>
      </c>
      <c r="CE596" s="18" t="e">
        <f>IF(COUNTIFS([2]その１１!$CV$10:CV5591,リスト!CC596),"該当","")</f>
        <v>#VALUE!</v>
      </c>
      <c r="CF596" s="18" t="e">
        <f>IF($CE596="","",COUNTIF($CC$5:CC596,CC596))</f>
        <v>#VALUE!</v>
      </c>
      <c r="CG596" s="18" t="e">
        <f t="shared" si="74"/>
        <v>#VALUE!</v>
      </c>
      <c r="CH596" s="18" t="s">
        <v>331</v>
      </c>
      <c r="CI596" s="18" t="s">
        <v>179</v>
      </c>
      <c r="CJ596" s="18" t="s">
        <v>319</v>
      </c>
      <c r="CK596" s="18" t="str">
        <f t="shared" si="75"/>
        <v>C,X台座Bc</v>
      </c>
      <c r="CL596" s="18">
        <v>7</v>
      </c>
      <c r="CM596" s="18" t="e">
        <f>IF(COUNTIFS([2]その１２!$CU$10:CU5747,リスト!CK596),"該当","")</f>
        <v>#VALUE!</v>
      </c>
      <c r="CN596" s="18" t="e">
        <f>IF($CM596="","",COUNTIF($CK$5:CK596,CK596))</f>
        <v>#VALUE!</v>
      </c>
      <c r="CO596" s="18" t="e">
        <f t="shared" si="76"/>
        <v>#VALUE!</v>
      </c>
      <c r="DC596" s="21" t="e">
        <f t="shared" si="77"/>
        <v>#VALUE!</v>
      </c>
      <c r="DD596" s="21" t="e">
        <f t="shared" si="78"/>
        <v>#VALUE!</v>
      </c>
    </row>
    <row r="597" spans="66:108">
      <c r="BN597" s="18" t="s">
        <v>667</v>
      </c>
      <c r="BO597" s="26" t="s">
        <v>1305</v>
      </c>
      <c r="BP597" s="17" t="str">
        <f t="shared" si="72"/>
        <v>木更津市270</v>
      </c>
      <c r="BQ597" s="18" t="s">
        <v>1306</v>
      </c>
      <c r="BZ597" s="18" t="s">
        <v>227</v>
      </c>
      <c r="CA597" s="18" t="s">
        <v>270</v>
      </c>
      <c r="CB597" s="18" t="s">
        <v>421</v>
      </c>
      <c r="CC597" s="18" t="str">
        <f t="shared" si="73"/>
        <v>S,C補剛Sa</v>
      </c>
      <c r="CD597" s="18">
        <v>7</v>
      </c>
      <c r="CE597" s="18" t="e">
        <f>IF(COUNTIFS([2]その１１!$CV$10:CV5592,リスト!CC597),"該当","")</f>
        <v>#VALUE!</v>
      </c>
      <c r="CF597" s="18" t="e">
        <f>IF($CE597="","",COUNTIF($CC$5:CC597,CC597))</f>
        <v>#VALUE!</v>
      </c>
      <c r="CG597" s="18" t="e">
        <f t="shared" si="74"/>
        <v>#VALUE!</v>
      </c>
      <c r="CH597" s="18" t="s">
        <v>331</v>
      </c>
      <c r="CI597" s="18" t="s">
        <v>179</v>
      </c>
      <c r="CJ597" s="18" t="s">
        <v>319</v>
      </c>
      <c r="CK597" s="18" t="str">
        <f t="shared" si="75"/>
        <v>C,X台座Bc</v>
      </c>
      <c r="CL597" s="18">
        <v>12</v>
      </c>
      <c r="CM597" s="18" t="e">
        <f>IF(COUNTIFS([2]その１２!$CU$10:CU5748,リスト!CK597),"該当","")</f>
        <v>#VALUE!</v>
      </c>
      <c r="CN597" s="18" t="e">
        <f>IF($CM597="","",COUNTIF($CK$5:CK597,CK597))</f>
        <v>#VALUE!</v>
      </c>
      <c r="CO597" s="18" t="e">
        <f t="shared" si="76"/>
        <v>#VALUE!</v>
      </c>
      <c r="DC597" s="21" t="e">
        <f t="shared" si="77"/>
        <v>#VALUE!</v>
      </c>
      <c r="DD597" s="21" t="e">
        <f t="shared" si="78"/>
        <v>#VALUE!</v>
      </c>
    </row>
    <row r="598" spans="66:108">
      <c r="BN598" s="18" t="s">
        <v>673</v>
      </c>
      <c r="BO598" s="26" t="s">
        <v>95</v>
      </c>
      <c r="BP598" s="17" t="str">
        <f t="shared" si="72"/>
        <v>袖ケ浦市16</v>
      </c>
      <c r="BQ598" s="18" t="s">
        <v>96</v>
      </c>
      <c r="BZ598" s="18" t="s">
        <v>227</v>
      </c>
      <c r="CA598" s="18" t="s">
        <v>270</v>
      </c>
      <c r="CB598" s="18" t="s">
        <v>421</v>
      </c>
      <c r="CC598" s="18" t="str">
        <f t="shared" si="73"/>
        <v>S,C補剛Sa</v>
      </c>
      <c r="CD598" s="18">
        <v>8</v>
      </c>
      <c r="CE598" s="18" t="e">
        <f>IF(COUNTIFS([2]その１１!$CV$10:CV5593,リスト!CC598),"該当","")</f>
        <v>#VALUE!</v>
      </c>
      <c r="CF598" s="18" t="e">
        <f>IF($CE598="","",COUNTIF($CC$5:CC598,CC598))</f>
        <v>#VALUE!</v>
      </c>
      <c r="CG598" s="18" t="e">
        <f t="shared" si="74"/>
        <v>#VALUE!</v>
      </c>
      <c r="CH598" s="18" t="s">
        <v>331</v>
      </c>
      <c r="CI598" s="18" t="s">
        <v>179</v>
      </c>
      <c r="CJ598" s="18" t="s">
        <v>319</v>
      </c>
      <c r="CK598" s="18" t="str">
        <f t="shared" si="75"/>
        <v>C,X台座Bc</v>
      </c>
      <c r="CL598" s="18">
        <v>17</v>
      </c>
      <c r="CM598" s="18" t="e">
        <f>IF(COUNTIFS([2]その１２!$CU$10:CU5749,リスト!CK598),"該当","")</f>
        <v>#VALUE!</v>
      </c>
      <c r="CN598" s="18" t="e">
        <f>IF($CM598="","",COUNTIF($CK$5:CK598,CK598))</f>
        <v>#VALUE!</v>
      </c>
      <c r="CO598" s="18" t="e">
        <f t="shared" si="76"/>
        <v>#VALUE!</v>
      </c>
      <c r="DC598" s="21" t="e">
        <f t="shared" si="77"/>
        <v>#VALUE!</v>
      </c>
      <c r="DD598" s="21" t="e">
        <f t="shared" si="78"/>
        <v>#VALUE!</v>
      </c>
    </row>
    <row r="599" spans="66:108">
      <c r="BN599" s="18" t="s">
        <v>673</v>
      </c>
      <c r="BO599" s="26" t="s">
        <v>1096</v>
      </c>
      <c r="BP599" s="17" t="str">
        <f t="shared" si="72"/>
        <v>袖ケ浦市409</v>
      </c>
      <c r="BQ599" s="18" t="s">
        <v>1174</v>
      </c>
      <c r="BZ599" s="18" t="s">
        <v>227</v>
      </c>
      <c r="CA599" s="18" t="s">
        <v>270</v>
      </c>
      <c r="CB599" s="18" t="s">
        <v>421</v>
      </c>
      <c r="CC599" s="18" t="str">
        <f t="shared" si="73"/>
        <v>S,C補剛Sa</v>
      </c>
      <c r="CD599" s="18">
        <v>9</v>
      </c>
      <c r="CE599" s="18" t="e">
        <f>IF(COUNTIFS([2]その１１!$CV$10:CV5594,リスト!CC599),"該当","")</f>
        <v>#VALUE!</v>
      </c>
      <c r="CF599" s="18" t="e">
        <f>IF($CE599="","",COUNTIF($CC$5:CC599,CC599))</f>
        <v>#VALUE!</v>
      </c>
      <c r="CG599" s="18" t="e">
        <f t="shared" si="74"/>
        <v>#VALUE!</v>
      </c>
      <c r="CH599" s="18" t="s">
        <v>331</v>
      </c>
      <c r="CI599" s="18" t="s">
        <v>179</v>
      </c>
      <c r="CJ599" s="18" t="s">
        <v>319</v>
      </c>
      <c r="CK599" s="18" t="str">
        <f t="shared" si="75"/>
        <v>C,X台座Bc</v>
      </c>
      <c r="CL599" s="18">
        <v>20</v>
      </c>
      <c r="CM599" s="18" t="e">
        <f>IF(COUNTIFS([2]その１２!$CU$10:CU5750,リスト!CK599),"該当","")</f>
        <v>#VALUE!</v>
      </c>
      <c r="CN599" s="18" t="e">
        <f>IF($CM599="","",COUNTIF($CK$5:CK599,CK599))</f>
        <v>#VALUE!</v>
      </c>
      <c r="CO599" s="18" t="e">
        <f t="shared" si="76"/>
        <v>#VALUE!</v>
      </c>
      <c r="DC599" s="21" t="e">
        <f t="shared" si="77"/>
        <v>#VALUE!</v>
      </c>
      <c r="DD599" s="21" t="e">
        <f t="shared" si="78"/>
        <v>#VALUE!</v>
      </c>
    </row>
    <row r="600" spans="66:108">
      <c r="BN600" s="18" t="s">
        <v>673</v>
      </c>
      <c r="BO600" s="26" t="s">
        <v>1356</v>
      </c>
      <c r="BP600" s="17" t="str">
        <f t="shared" si="72"/>
        <v>袖ケ浦市410</v>
      </c>
      <c r="BQ600" s="18" t="s">
        <v>1357</v>
      </c>
      <c r="BZ600" s="18" t="s">
        <v>227</v>
      </c>
      <c r="CA600" s="18" t="s">
        <v>270</v>
      </c>
      <c r="CB600" s="18" t="s">
        <v>421</v>
      </c>
      <c r="CC600" s="18" t="str">
        <f t="shared" si="73"/>
        <v>S,C補剛Sa</v>
      </c>
      <c r="CD600" s="18">
        <v>10</v>
      </c>
      <c r="CE600" s="18" t="e">
        <f>IF(COUNTIFS([2]その１１!$CV$10:CV5595,リスト!CC600),"該当","")</f>
        <v>#VALUE!</v>
      </c>
      <c r="CF600" s="18" t="e">
        <f>IF($CE600="","",COUNTIF($CC$5:CC600,CC600))</f>
        <v>#VALUE!</v>
      </c>
      <c r="CG600" s="18" t="e">
        <f t="shared" si="74"/>
        <v>#VALUE!</v>
      </c>
      <c r="CH600" s="18" t="s">
        <v>331</v>
      </c>
      <c r="CI600" s="18" t="s">
        <v>179</v>
      </c>
      <c r="CJ600" s="18" t="s">
        <v>319</v>
      </c>
      <c r="CK600" s="18" t="str">
        <f t="shared" si="75"/>
        <v>C,X台座Bc</v>
      </c>
      <c r="CL600" s="18">
        <v>23</v>
      </c>
      <c r="CM600" s="18" t="e">
        <f>IF(COUNTIFS([2]その１２!$CU$10:CU5751,リスト!CK600),"該当","")</f>
        <v>#VALUE!</v>
      </c>
      <c r="CN600" s="18" t="e">
        <f>IF($CM600="","",COUNTIF($CK$5:CK600,CK600))</f>
        <v>#VALUE!</v>
      </c>
      <c r="CO600" s="18" t="e">
        <f t="shared" si="76"/>
        <v>#VALUE!</v>
      </c>
      <c r="DC600" s="21" t="e">
        <f t="shared" si="77"/>
        <v>#VALUE!</v>
      </c>
      <c r="DD600" s="21" t="e">
        <f t="shared" si="78"/>
        <v>#VALUE!</v>
      </c>
    </row>
    <row r="601" spans="66:108">
      <c r="BN601" s="18" t="s">
        <v>673</v>
      </c>
      <c r="BO601" s="26" t="s">
        <v>446</v>
      </c>
      <c r="BP601" s="17" t="str">
        <f t="shared" si="72"/>
        <v>袖ケ浦市24</v>
      </c>
      <c r="BQ601" s="18" t="s">
        <v>447</v>
      </c>
      <c r="BZ601" s="18" t="s">
        <v>227</v>
      </c>
      <c r="CA601" s="18" t="s">
        <v>270</v>
      </c>
      <c r="CB601" s="18" t="s">
        <v>421</v>
      </c>
      <c r="CC601" s="18" t="str">
        <f t="shared" si="73"/>
        <v>S,C補剛Sa</v>
      </c>
      <c r="CD601" s="18">
        <v>11</v>
      </c>
      <c r="CE601" s="18" t="e">
        <f>IF(COUNTIFS([2]その１１!$CV$10:CV5596,リスト!CC601),"該当","")</f>
        <v>#VALUE!</v>
      </c>
      <c r="CF601" s="18" t="e">
        <f>IF($CE601="","",COUNTIF($CC$5:CC601,CC601))</f>
        <v>#VALUE!</v>
      </c>
      <c r="CG601" s="18" t="e">
        <f t="shared" si="74"/>
        <v>#VALUE!</v>
      </c>
      <c r="CH601" s="18" t="s">
        <v>76</v>
      </c>
      <c r="CI601" s="18" t="s">
        <v>304</v>
      </c>
      <c r="CJ601" s="18" t="s">
        <v>345</v>
      </c>
      <c r="CK601" s="18" t="str">
        <f t="shared" si="75"/>
        <v>S高欄Ra</v>
      </c>
      <c r="CL601" s="18">
        <v>1</v>
      </c>
      <c r="CM601" s="18" t="e">
        <f>IF(COUNTIFS([2]その１２!$CU$10:CU5752,リスト!CK601),"該当","")</f>
        <v>#VALUE!</v>
      </c>
      <c r="CN601" s="18" t="e">
        <f>IF($CM601="","",COUNTIF($CK$5:CK601,CK601))</f>
        <v>#VALUE!</v>
      </c>
      <c r="CO601" s="18" t="e">
        <f t="shared" si="76"/>
        <v>#VALUE!</v>
      </c>
      <c r="DC601" s="21" t="e">
        <f t="shared" si="77"/>
        <v>#VALUE!</v>
      </c>
      <c r="DD601" s="21" t="e">
        <f t="shared" si="78"/>
        <v>#VALUE!</v>
      </c>
    </row>
    <row r="602" spans="66:108">
      <c r="BN602" s="18" t="s">
        <v>673</v>
      </c>
      <c r="BO602" s="26" t="s">
        <v>542</v>
      </c>
      <c r="BP602" s="17" t="str">
        <f t="shared" si="72"/>
        <v>袖ケ浦市33</v>
      </c>
      <c r="BQ602" s="18" t="s">
        <v>543</v>
      </c>
      <c r="BZ602" s="18" t="s">
        <v>227</v>
      </c>
      <c r="CA602" s="18" t="s">
        <v>270</v>
      </c>
      <c r="CB602" s="18" t="s">
        <v>421</v>
      </c>
      <c r="CC602" s="18" t="str">
        <f t="shared" si="73"/>
        <v>S,C補剛Sa</v>
      </c>
      <c r="CD602" s="18">
        <v>12</v>
      </c>
      <c r="CE602" s="18" t="e">
        <f>IF(COUNTIFS([2]その１１!$CV$10:CV5597,リスト!CC602),"該当","")</f>
        <v>#VALUE!</v>
      </c>
      <c r="CF602" s="18" t="e">
        <f>IF($CE602="","",COUNTIF($CC$5:CC602,CC602))</f>
        <v>#VALUE!</v>
      </c>
      <c r="CG602" s="18" t="e">
        <f t="shared" si="74"/>
        <v>#VALUE!</v>
      </c>
      <c r="CH602" s="18" t="s">
        <v>76</v>
      </c>
      <c r="CI602" s="18" t="s">
        <v>304</v>
      </c>
      <c r="CJ602" s="18" t="s">
        <v>345</v>
      </c>
      <c r="CK602" s="18" t="str">
        <f t="shared" si="75"/>
        <v>S高欄Ra</v>
      </c>
      <c r="CL602" s="18">
        <v>2</v>
      </c>
      <c r="CM602" s="18" t="e">
        <f>IF(COUNTIFS([2]その１２!$CU$10:CU5753,リスト!CK602),"該当","")</f>
        <v>#VALUE!</v>
      </c>
      <c r="CN602" s="18" t="e">
        <f>IF($CM602="","",COUNTIF($CK$5:CK602,CK602))</f>
        <v>#VALUE!</v>
      </c>
      <c r="CO602" s="18" t="e">
        <f t="shared" si="76"/>
        <v>#VALUE!</v>
      </c>
      <c r="DC602" s="21" t="e">
        <f t="shared" si="77"/>
        <v>#VALUE!</v>
      </c>
      <c r="DD602" s="21" t="e">
        <f t="shared" si="78"/>
        <v>#VALUE!</v>
      </c>
    </row>
    <row r="603" spans="66:108">
      <c r="BN603" s="18" t="s">
        <v>673</v>
      </c>
      <c r="BO603" s="26" t="s">
        <v>813</v>
      </c>
      <c r="BP603" s="17" t="str">
        <f t="shared" si="72"/>
        <v>袖ケ浦市87</v>
      </c>
      <c r="BQ603" s="18" t="s">
        <v>814</v>
      </c>
      <c r="BZ603" s="18" t="s">
        <v>227</v>
      </c>
      <c r="CA603" s="18" t="s">
        <v>270</v>
      </c>
      <c r="CB603" s="18" t="s">
        <v>421</v>
      </c>
      <c r="CC603" s="18" t="str">
        <f t="shared" si="73"/>
        <v>S,C補剛Sa</v>
      </c>
      <c r="CD603" s="18">
        <v>13</v>
      </c>
      <c r="CE603" s="18" t="e">
        <f>IF(COUNTIFS([2]その１１!$CV$10:CV5598,リスト!CC603),"該当","")</f>
        <v>#VALUE!</v>
      </c>
      <c r="CF603" s="18" t="e">
        <f>IF($CE603="","",COUNTIF($CC$5:CC603,CC603))</f>
        <v>#VALUE!</v>
      </c>
      <c r="CG603" s="18" t="e">
        <f t="shared" si="74"/>
        <v>#VALUE!</v>
      </c>
      <c r="CH603" s="18" t="s">
        <v>76</v>
      </c>
      <c r="CI603" s="18" t="s">
        <v>304</v>
      </c>
      <c r="CJ603" s="18" t="s">
        <v>345</v>
      </c>
      <c r="CK603" s="18" t="str">
        <f t="shared" si="75"/>
        <v>S高欄Ra</v>
      </c>
      <c r="CL603" s="18">
        <v>3</v>
      </c>
      <c r="CM603" s="18" t="e">
        <f>IF(COUNTIFS([2]その１２!$CU$10:CU5754,リスト!CK603),"該当","")</f>
        <v>#VALUE!</v>
      </c>
      <c r="CN603" s="18" t="e">
        <f>IF($CM603="","",COUNTIF($CK$5:CK603,CK603))</f>
        <v>#VALUE!</v>
      </c>
      <c r="CO603" s="18" t="e">
        <f t="shared" si="76"/>
        <v>#VALUE!</v>
      </c>
      <c r="DC603" s="21" t="e">
        <f t="shared" si="77"/>
        <v>#VALUE!</v>
      </c>
      <c r="DD603" s="21" t="e">
        <f t="shared" si="78"/>
        <v>#VALUE!</v>
      </c>
    </row>
    <row r="604" spans="66:108">
      <c r="BN604" s="18" t="s">
        <v>673</v>
      </c>
      <c r="BO604" s="26" t="s">
        <v>972</v>
      </c>
      <c r="BP604" s="17" t="str">
        <f t="shared" si="72"/>
        <v>袖ケ浦市143</v>
      </c>
      <c r="BQ604" s="18" t="s">
        <v>973</v>
      </c>
      <c r="BZ604" s="18" t="s">
        <v>227</v>
      </c>
      <c r="CA604" s="18" t="s">
        <v>270</v>
      </c>
      <c r="CB604" s="18" t="s">
        <v>421</v>
      </c>
      <c r="CC604" s="18" t="str">
        <f t="shared" si="73"/>
        <v>S,C補剛Sa</v>
      </c>
      <c r="CD604" s="18">
        <v>17</v>
      </c>
      <c r="CE604" s="18" t="e">
        <f>IF(COUNTIFS([2]その１１!$CV$10:CV5599,リスト!CC604),"該当","")</f>
        <v>#VALUE!</v>
      </c>
      <c r="CF604" s="18" t="e">
        <f>IF($CE604="","",COUNTIF($CC$5:CC604,CC604))</f>
        <v>#VALUE!</v>
      </c>
      <c r="CG604" s="18" t="e">
        <f t="shared" si="74"/>
        <v>#VALUE!</v>
      </c>
      <c r="CH604" s="18" t="s">
        <v>76</v>
      </c>
      <c r="CI604" s="18" t="s">
        <v>304</v>
      </c>
      <c r="CJ604" s="18" t="s">
        <v>345</v>
      </c>
      <c r="CK604" s="18" t="str">
        <f t="shared" si="75"/>
        <v>S高欄Ra</v>
      </c>
      <c r="CL604" s="18">
        <v>4</v>
      </c>
      <c r="CM604" s="18" t="e">
        <f>IF(COUNTIFS([2]その１２!$CU$10:CU5755,リスト!CK604),"該当","")</f>
        <v>#VALUE!</v>
      </c>
      <c r="CN604" s="18" t="e">
        <f>IF($CM604="","",COUNTIF($CK$5:CK604,CK604))</f>
        <v>#VALUE!</v>
      </c>
      <c r="CO604" s="18" t="e">
        <f t="shared" si="76"/>
        <v>#VALUE!</v>
      </c>
      <c r="DC604" s="21" t="e">
        <f t="shared" si="77"/>
        <v>#VALUE!</v>
      </c>
      <c r="DD604" s="21" t="e">
        <f t="shared" si="78"/>
        <v>#VALUE!</v>
      </c>
    </row>
    <row r="605" spans="66:108">
      <c r="BN605" s="18" t="s">
        <v>673</v>
      </c>
      <c r="BO605" s="26" t="s">
        <v>979</v>
      </c>
      <c r="BP605" s="17" t="str">
        <f t="shared" si="72"/>
        <v>袖ケ浦市145</v>
      </c>
      <c r="BQ605" s="18" t="s">
        <v>980</v>
      </c>
      <c r="BZ605" s="18" t="s">
        <v>227</v>
      </c>
      <c r="CA605" s="18" t="s">
        <v>270</v>
      </c>
      <c r="CB605" s="18" t="s">
        <v>421</v>
      </c>
      <c r="CC605" s="18" t="str">
        <f t="shared" si="73"/>
        <v>S,C補剛Sa</v>
      </c>
      <c r="CD605" s="18">
        <v>18</v>
      </c>
      <c r="CE605" s="18" t="e">
        <f>IF(COUNTIFS([2]その１１!$CV$10:CV5600,リスト!CC605),"該当","")</f>
        <v>#VALUE!</v>
      </c>
      <c r="CF605" s="18" t="e">
        <f>IF($CE605="","",COUNTIF($CC$5:CC605,CC605))</f>
        <v>#VALUE!</v>
      </c>
      <c r="CG605" s="18" t="e">
        <f t="shared" si="74"/>
        <v>#VALUE!</v>
      </c>
      <c r="CH605" s="18" t="s">
        <v>76</v>
      </c>
      <c r="CI605" s="18" t="s">
        <v>304</v>
      </c>
      <c r="CJ605" s="18" t="s">
        <v>345</v>
      </c>
      <c r="CK605" s="18" t="str">
        <f t="shared" si="75"/>
        <v>S高欄Ra</v>
      </c>
      <c r="CL605" s="18">
        <v>5</v>
      </c>
      <c r="CM605" s="18" t="e">
        <f>IF(COUNTIFS([2]その１２!$CU$10:CU5756,リスト!CK605),"該当","")</f>
        <v>#VALUE!</v>
      </c>
      <c r="CN605" s="18" t="e">
        <f>IF($CM605="","",COUNTIF($CK$5:CK605,CK605))</f>
        <v>#VALUE!</v>
      </c>
      <c r="CO605" s="18" t="e">
        <f t="shared" si="76"/>
        <v>#VALUE!</v>
      </c>
      <c r="DC605" s="21" t="e">
        <f t="shared" si="77"/>
        <v>#VALUE!</v>
      </c>
      <c r="DD605" s="21" t="e">
        <f t="shared" si="78"/>
        <v>#VALUE!</v>
      </c>
    </row>
    <row r="606" spans="66:108">
      <c r="BN606" s="18" t="s">
        <v>673</v>
      </c>
      <c r="BO606" s="26" t="s">
        <v>983</v>
      </c>
      <c r="BP606" s="17" t="str">
        <f t="shared" si="72"/>
        <v>袖ケ浦市146</v>
      </c>
      <c r="BQ606" s="18" t="s">
        <v>984</v>
      </c>
      <c r="BZ606" s="18" t="s">
        <v>227</v>
      </c>
      <c r="CA606" s="18" t="s">
        <v>270</v>
      </c>
      <c r="CB606" s="18" t="s">
        <v>421</v>
      </c>
      <c r="CC606" s="18" t="str">
        <f t="shared" si="73"/>
        <v>S,C補剛Sa</v>
      </c>
      <c r="CD606" s="18">
        <v>19</v>
      </c>
      <c r="CE606" s="18" t="e">
        <f>IF(COUNTIFS([2]その１１!$CV$10:CV5601,リスト!CC606),"該当","")</f>
        <v>#VALUE!</v>
      </c>
      <c r="CF606" s="18" t="e">
        <f>IF($CE606="","",COUNTIF($CC$5:CC606,CC606))</f>
        <v>#VALUE!</v>
      </c>
      <c r="CG606" s="18" t="e">
        <f t="shared" si="74"/>
        <v>#VALUE!</v>
      </c>
      <c r="CH606" s="18" t="s">
        <v>76</v>
      </c>
      <c r="CI606" s="18" t="s">
        <v>304</v>
      </c>
      <c r="CJ606" s="18" t="s">
        <v>345</v>
      </c>
      <c r="CK606" s="18" t="str">
        <f t="shared" si="75"/>
        <v>S高欄Ra</v>
      </c>
      <c r="CL606" s="18">
        <v>10</v>
      </c>
      <c r="CM606" s="18" t="e">
        <f>IF(COUNTIFS([2]その１２!$CU$10:CU5757,リスト!CK606),"該当","")</f>
        <v>#VALUE!</v>
      </c>
      <c r="CN606" s="18" t="e">
        <f>IF($CM606="","",COUNTIF($CK$5:CK606,CK606))</f>
        <v>#VALUE!</v>
      </c>
      <c r="CO606" s="18" t="e">
        <f t="shared" si="76"/>
        <v>#VALUE!</v>
      </c>
      <c r="DC606" s="21" t="e">
        <f t="shared" si="77"/>
        <v>#VALUE!</v>
      </c>
      <c r="DD606" s="21" t="e">
        <f t="shared" si="78"/>
        <v>#VALUE!</v>
      </c>
    </row>
    <row r="607" spans="66:108">
      <c r="BN607" s="18" t="s">
        <v>673</v>
      </c>
      <c r="BO607" s="26" t="s">
        <v>1032</v>
      </c>
      <c r="BP607" s="17" t="str">
        <f t="shared" si="72"/>
        <v>袖ケ浦市165</v>
      </c>
      <c r="BQ607" s="18" t="s">
        <v>1033</v>
      </c>
      <c r="BZ607" s="18" t="s">
        <v>227</v>
      </c>
      <c r="CA607" s="18" t="s">
        <v>270</v>
      </c>
      <c r="CB607" s="18" t="s">
        <v>421</v>
      </c>
      <c r="CC607" s="18" t="str">
        <f t="shared" si="73"/>
        <v>S,C補剛Sa</v>
      </c>
      <c r="CD607" s="18">
        <v>20</v>
      </c>
      <c r="CE607" s="18" t="e">
        <f>IF(COUNTIFS([2]その１１!$CV$10:CV5602,リスト!CC607),"該当","")</f>
        <v>#VALUE!</v>
      </c>
      <c r="CF607" s="18" t="e">
        <f>IF($CE607="","",COUNTIF($CC$5:CC607,CC607))</f>
        <v>#VALUE!</v>
      </c>
      <c r="CG607" s="18" t="e">
        <f t="shared" si="74"/>
        <v>#VALUE!</v>
      </c>
      <c r="CH607" s="18" t="s">
        <v>76</v>
      </c>
      <c r="CI607" s="18" t="s">
        <v>304</v>
      </c>
      <c r="CJ607" s="18" t="s">
        <v>345</v>
      </c>
      <c r="CK607" s="18" t="str">
        <f t="shared" si="75"/>
        <v>S高欄Ra</v>
      </c>
      <c r="CL607" s="18">
        <v>17</v>
      </c>
      <c r="CM607" s="18" t="e">
        <f>IF(COUNTIFS([2]その１２!$CU$10:CU5758,リスト!CK607),"該当","")</f>
        <v>#VALUE!</v>
      </c>
      <c r="CN607" s="18" t="e">
        <f>IF($CM607="","",COUNTIF($CK$5:CK607,CK607))</f>
        <v>#VALUE!</v>
      </c>
      <c r="CO607" s="18" t="e">
        <f t="shared" si="76"/>
        <v>#VALUE!</v>
      </c>
      <c r="DC607" s="21" t="e">
        <f t="shared" si="77"/>
        <v>#VALUE!</v>
      </c>
      <c r="DD607" s="21" t="e">
        <f t="shared" si="78"/>
        <v>#VALUE!</v>
      </c>
    </row>
    <row r="608" spans="66:108">
      <c r="BN608" s="18" t="s">
        <v>673</v>
      </c>
      <c r="BO608" s="26" t="s">
        <v>1036</v>
      </c>
      <c r="BP608" s="17" t="str">
        <f t="shared" si="72"/>
        <v>袖ケ浦市167</v>
      </c>
      <c r="BQ608" s="18" t="s">
        <v>1037</v>
      </c>
      <c r="BZ608" s="18" t="s">
        <v>227</v>
      </c>
      <c r="CA608" s="18" t="s">
        <v>270</v>
      </c>
      <c r="CB608" s="18" t="s">
        <v>421</v>
      </c>
      <c r="CC608" s="18" t="str">
        <f t="shared" si="73"/>
        <v>S,C補剛Sa</v>
      </c>
      <c r="CD608" s="18">
        <v>21</v>
      </c>
      <c r="CE608" s="18" t="e">
        <f>IF(COUNTIFS([2]その１１!$CV$10:CV5603,リスト!CC608),"該当","")</f>
        <v>#VALUE!</v>
      </c>
      <c r="CF608" s="18" t="e">
        <f>IF($CE608="","",COUNTIF($CC$5:CC608,CC608))</f>
        <v>#VALUE!</v>
      </c>
      <c r="CG608" s="18" t="e">
        <f t="shared" si="74"/>
        <v>#VALUE!</v>
      </c>
      <c r="CH608" s="18" t="s">
        <v>76</v>
      </c>
      <c r="CI608" s="18" t="s">
        <v>304</v>
      </c>
      <c r="CJ608" s="18" t="s">
        <v>345</v>
      </c>
      <c r="CK608" s="18" t="str">
        <f t="shared" si="75"/>
        <v>S高欄Ra</v>
      </c>
      <c r="CL608" s="18">
        <v>23</v>
      </c>
      <c r="CM608" s="18" t="e">
        <f>IF(COUNTIFS([2]その１２!$CU$10:CU5759,リスト!CK608),"該当","")</f>
        <v>#VALUE!</v>
      </c>
      <c r="CN608" s="18" t="e">
        <f>IF($CM608="","",COUNTIF($CK$5:CK608,CK608))</f>
        <v>#VALUE!</v>
      </c>
      <c r="CO608" s="18" t="e">
        <f t="shared" si="76"/>
        <v>#VALUE!</v>
      </c>
      <c r="DC608" s="21" t="e">
        <f t="shared" si="77"/>
        <v>#VALUE!</v>
      </c>
      <c r="DD608" s="21" t="e">
        <f t="shared" si="78"/>
        <v>#VALUE!</v>
      </c>
    </row>
    <row r="609" spans="66:108">
      <c r="BN609" s="18" t="s">
        <v>673</v>
      </c>
      <c r="BO609" s="26" t="s">
        <v>1190</v>
      </c>
      <c r="BP609" s="17" t="str">
        <f t="shared" si="72"/>
        <v>袖ケ浦市224</v>
      </c>
      <c r="BQ609" s="18" t="s">
        <v>1191</v>
      </c>
      <c r="BZ609" s="18" t="s">
        <v>227</v>
      </c>
      <c r="CA609" s="18" t="s">
        <v>270</v>
      </c>
      <c r="CB609" s="18" t="s">
        <v>421</v>
      </c>
      <c r="CC609" s="18" t="str">
        <f t="shared" si="73"/>
        <v>S,C補剛Sa</v>
      </c>
      <c r="CD609" s="18">
        <v>22</v>
      </c>
      <c r="CE609" s="18" t="e">
        <f>IF(COUNTIFS([2]その１１!$CV$10:CV5604,リスト!CC609),"該当","")</f>
        <v>#VALUE!</v>
      </c>
      <c r="CF609" s="18" t="e">
        <f>IF($CE609="","",COUNTIF($CC$5:CC609,CC609))</f>
        <v>#VALUE!</v>
      </c>
      <c r="CG609" s="18" t="e">
        <f t="shared" si="74"/>
        <v>#VALUE!</v>
      </c>
      <c r="CH609" s="18" t="s">
        <v>97</v>
      </c>
      <c r="CI609" s="18" t="s">
        <v>304</v>
      </c>
      <c r="CJ609" s="18" t="s">
        <v>345</v>
      </c>
      <c r="CK609" s="18" t="str">
        <f t="shared" si="75"/>
        <v>C高欄Ra</v>
      </c>
      <c r="CL609" s="18">
        <v>6</v>
      </c>
      <c r="CM609" s="18" t="e">
        <f>IF(COUNTIFS([2]その１２!$CU$10:CU5760,リスト!CK609),"該当","")</f>
        <v>#VALUE!</v>
      </c>
      <c r="CN609" s="18" t="e">
        <f>IF($CM609="","",COUNTIF($CK$5:CK609,CK609))</f>
        <v>#VALUE!</v>
      </c>
      <c r="CO609" s="18" t="e">
        <f t="shared" si="76"/>
        <v>#VALUE!</v>
      </c>
      <c r="DC609" s="21" t="e">
        <f t="shared" si="77"/>
        <v>#VALUE!</v>
      </c>
      <c r="DD609" s="21" t="e">
        <f t="shared" si="78"/>
        <v>#VALUE!</v>
      </c>
    </row>
    <row r="610" spans="66:108">
      <c r="BN610" s="18" t="s">
        <v>673</v>
      </c>
      <c r="BO610" s="26" t="s">
        <v>1326</v>
      </c>
      <c r="BP610" s="17" t="str">
        <f t="shared" si="72"/>
        <v>袖ケ浦市287</v>
      </c>
      <c r="BQ610" s="18" t="s">
        <v>1327</v>
      </c>
      <c r="BZ610" s="18" t="s">
        <v>227</v>
      </c>
      <c r="CA610" s="18" t="s">
        <v>270</v>
      </c>
      <c r="CB610" s="18" t="s">
        <v>421</v>
      </c>
      <c r="CC610" s="18" t="str">
        <f t="shared" si="73"/>
        <v>S,C補剛Sa</v>
      </c>
      <c r="CD610" s="18">
        <v>23</v>
      </c>
      <c r="CE610" s="18" t="e">
        <f>IF(COUNTIFS([2]その１１!$CV$10:CV5605,リスト!CC610),"該当","")</f>
        <v>#VALUE!</v>
      </c>
      <c r="CF610" s="18" t="e">
        <f>IF($CE610="","",COUNTIF($CC$5:CC610,CC610))</f>
        <v>#VALUE!</v>
      </c>
      <c r="CG610" s="18" t="e">
        <f t="shared" si="74"/>
        <v>#VALUE!</v>
      </c>
      <c r="CH610" s="18" t="s">
        <v>97</v>
      </c>
      <c r="CI610" s="18" t="s">
        <v>304</v>
      </c>
      <c r="CJ610" s="18" t="s">
        <v>345</v>
      </c>
      <c r="CK610" s="18" t="str">
        <f t="shared" si="75"/>
        <v>C高欄Ra</v>
      </c>
      <c r="CL610" s="18">
        <v>7</v>
      </c>
      <c r="CM610" s="18" t="e">
        <f>IF(COUNTIFS([2]その１２!$CU$10:CU5761,リスト!CK610),"該当","")</f>
        <v>#VALUE!</v>
      </c>
      <c r="CN610" s="18" t="e">
        <f>IF($CM610="","",COUNTIF($CK$5:CK610,CK610))</f>
        <v>#VALUE!</v>
      </c>
      <c r="CO610" s="18" t="e">
        <f t="shared" si="76"/>
        <v>#VALUE!</v>
      </c>
      <c r="DC610" s="21" t="e">
        <f t="shared" si="77"/>
        <v>#VALUE!</v>
      </c>
      <c r="DD610" s="21" t="e">
        <f t="shared" si="78"/>
        <v>#VALUE!</v>
      </c>
    </row>
    <row r="611" spans="66:108">
      <c r="BN611" s="18" t="s">
        <v>673</v>
      </c>
      <c r="BO611" s="26" t="s">
        <v>1338</v>
      </c>
      <c r="BP611" s="17" t="str">
        <f t="shared" si="72"/>
        <v>袖ケ浦市300</v>
      </c>
      <c r="BQ611" s="18" t="s">
        <v>1339</v>
      </c>
      <c r="BZ611" s="18" t="s">
        <v>279</v>
      </c>
      <c r="CA611" s="18" t="s">
        <v>270</v>
      </c>
      <c r="CB611" s="18" t="s">
        <v>421</v>
      </c>
      <c r="CC611" s="18" t="str">
        <f t="shared" si="73"/>
        <v>S,X補剛Sa</v>
      </c>
      <c r="CD611" s="18">
        <v>1</v>
      </c>
      <c r="CE611" s="18" t="e">
        <f>IF(COUNTIFS([2]その１１!$CV$10:CV5606,リスト!CC611),"該当","")</f>
        <v>#VALUE!</v>
      </c>
      <c r="CF611" s="18" t="e">
        <f>IF($CE611="","",COUNTIF($CC$5:CC611,CC611))</f>
        <v>#VALUE!</v>
      </c>
      <c r="CG611" s="18" t="e">
        <f t="shared" si="74"/>
        <v>#VALUE!</v>
      </c>
      <c r="CH611" s="18" t="s">
        <v>97</v>
      </c>
      <c r="CI611" s="18" t="s">
        <v>304</v>
      </c>
      <c r="CJ611" s="18" t="s">
        <v>345</v>
      </c>
      <c r="CK611" s="18" t="str">
        <f t="shared" si="75"/>
        <v>C高欄Ra</v>
      </c>
      <c r="CL611" s="18">
        <v>8</v>
      </c>
      <c r="CM611" s="18" t="e">
        <f>IF(COUNTIFS([2]その１２!$CU$10:CU5762,リスト!CK611),"該当","")</f>
        <v>#VALUE!</v>
      </c>
      <c r="CN611" s="18" t="e">
        <f>IF($CM611="","",COUNTIF($CK$5:CK611,CK611))</f>
        <v>#VALUE!</v>
      </c>
      <c r="CO611" s="18" t="e">
        <f t="shared" si="76"/>
        <v>#VALUE!</v>
      </c>
      <c r="DC611" s="21" t="e">
        <f t="shared" si="77"/>
        <v>#VALUE!</v>
      </c>
      <c r="DD611" s="21" t="e">
        <f t="shared" si="78"/>
        <v>#VALUE!</v>
      </c>
    </row>
    <row r="612" spans="66:108">
      <c r="BN612" s="18" t="s">
        <v>674</v>
      </c>
      <c r="BO612" s="26" t="s">
        <v>95</v>
      </c>
      <c r="BP612" s="17" t="str">
        <f t="shared" si="72"/>
        <v>市原市16</v>
      </c>
      <c r="BQ612" s="18" t="s">
        <v>96</v>
      </c>
      <c r="BZ612" s="18" t="s">
        <v>279</v>
      </c>
      <c r="CA612" s="18" t="s">
        <v>270</v>
      </c>
      <c r="CB612" s="18" t="s">
        <v>421</v>
      </c>
      <c r="CC612" s="18" t="str">
        <f t="shared" si="73"/>
        <v>S,X補剛Sa</v>
      </c>
      <c r="CD612" s="18">
        <v>2</v>
      </c>
      <c r="CE612" s="18" t="e">
        <f>IF(COUNTIFS([2]その１１!$CV$10:CV5607,リスト!CC612),"該当","")</f>
        <v>#VALUE!</v>
      </c>
      <c r="CF612" s="18" t="e">
        <f>IF($CE612="","",COUNTIF($CC$5:CC612,CC612))</f>
        <v>#VALUE!</v>
      </c>
      <c r="CG612" s="18" t="e">
        <f t="shared" si="74"/>
        <v>#VALUE!</v>
      </c>
      <c r="CH612" s="18" t="s">
        <v>97</v>
      </c>
      <c r="CI612" s="18" t="s">
        <v>304</v>
      </c>
      <c r="CJ612" s="18" t="s">
        <v>345</v>
      </c>
      <c r="CK612" s="18" t="str">
        <f t="shared" si="75"/>
        <v>C高欄Ra</v>
      </c>
      <c r="CL612" s="18">
        <v>10</v>
      </c>
      <c r="CM612" s="18" t="e">
        <f>IF(COUNTIFS([2]その１２!$CU$10:CU5763,リスト!CK612),"該当","")</f>
        <v>#VALUE!</v>
      </c>
      <c r="CN612" s="18" t="e">
        <f>IF($CM612="","",COUNTIF($CK$5:CK612,CK612))</f>
        <v>#VALUE!</v>
      </c>
      <c r="CO612" s="18" t="e">
        <f t="shared" si="76"/>
        <v>#VALUE!</v>
      </c>
      <c r="DC612" s="21" t="e">
        <f t="shared" si="77"/>
        <v>#VALUE!</v>
      </c>
      <c r="DD612" s="21" t="e">
        <f t="shared" si="78"/>
        <v>#VALUE!</v>
      </c>
    </row>
    <row r="613" spans="66:108">
      <c r="BN613" s="18" t="s">
        <v>674</v>
      </c>
      <c r="BO613" s="26" t="s">
        <v>1333</v>
      </c>
      <c r="BP613" s="17" t="str">
        <f t="shared" si="72"/>
        <v>市原市297</v>
      </c>
      <c r="BQ613" s="18" t="s">
        <v>1355</v>
      </c>
      <c r="BZ613" s="18" t="s">
        <v>279</v>
      </c>
      <c r="CA613" s="18" t="s">
        <v>270</v>
      </c>
      <c r="CB613" s="18" t="s">
        <v>421</v>
      </c>
      <c r="CC613" s="18" t="str">
        <f t="shared" si="73"/>
        <v>S,X補剛Sa</v>
      </c>
      <c r="CD613" s="18">
        <v>3</v>
      </c>
      <c r="CE613" s="18" t="e">
        <f>IF(COUNTIFS([2]その１１!$CV$10:CV5608,リスト!CC613),"該当","")</f>
        <v>#VALUE!</v>
      </c>
      <c r="CF613" s="18" t="e">
        <f>IF($CE613="","",COUNTIF($CC$5:CC613,CC613))</f>
        <v>#VALUE!</v>
      </c>
      <c r="CG613" s="18" t="e">
        <f t="shared" si="74"/>
        <v>#VALUE!</v>
      </c>
      <c r="CH613" s="18" t="s">
        <v>97</v>
      </c>
      <c r="CI613" s="18" t="s">
        <v>304</v>
      </c>
      <c r="CJ613" s="18" t="s">
        <v>345</v>
      </c>
      <c r="CK613" s="18" t="str">
        <f t="shared" si="75"/>
        <v>C高欄Ra</v>
      </c>
      <c r="CL613" s="18">
        <v>12</v>
      </c>
      <c r="CM613" s="18" t="e">
        <f>IF(COUNTIFS([2]その１２!$CU$10:CU5764,リスト!CK613),"該当","")</f>
        <v>#VALUE!</v>
      </c>
      <c r="CN613" s="18" t="e">
        <f>IF($CM613="","",COUNTIF($CK$5:CK613,CK613))</f>
        <v>#VALUE!</v>
      </c>
      <c r="CO613" s="18" t="e">
        <f t="shared" si="76"/>
        <v>#VALUE!</v>
      </c>
      <c r="DC613" s="21" t="e">
        <f t="shared" si="77"/>
        <v>#VALUE!</v>
      </c>
      <c r="DD613" s="21" t="e">
        <f t="shared" si="78"/>
        <v>#VALUE!</v>
      </c>
    </row>
    <row r="614" spans="66:108">
      <c r="BN614" s="18" t="s">
        <v>674</v>
      </c>
      <c r="BO614" s="26" t="s">
        <v>1096</v>
      </c>
      <c r="BP614" s="17" t="str">
        <f t="shared" si="72"/>
        <v>市原市409</v>
      </c>
      <c r="BQ614" s="18" t="s">
        <v>1174</v>
      </c>
      <c r="BZ614" s="18" t="s">
        <v>279</v>
      </c>
      <c r="CA614" s="18" t="s">
        <v>270</v>
      </c>
      <c r="CB614" s="18" t="s">
        <v>421</v>
      </c>
      <c r="CC614" s="18" t="str">
        <f t="shared" si="73"/>
        <v>S,X補剛Sa</v>
      </c>
      <c r="CD614" s="18">
        <v>4</v>
      </c>
      <c r="CE614" s="18" t="e">
        <f>IF(COUNTIFS([2]その１１!$CV$10:CV5609,リスト!CC614),"該当","")</f>
        <v>#VALUE!</v>
      </c>
      <c r="CF614" s="18" t="e">
        <f>IF($CE614="","",COUNTIF($CC$5:CC614,CC614))</f>
        <v>#VALUE!</v>
      </c>
      <c r="CG614" s="18" t="e">
        <f t="shared" si="74"/>
        <v>#VALUE!</v>
      </c>
      <c r="CH614" s="18" t="s">
        <v>97</v>
      </c>
      <c r="CI614" s="18" t="s">
        <v>304</v>
      </c>
      <c r="CJ614" s="18" t="s">
        <v>345</v>
      </c>
      <c r="CK614" s="18" t="str">
        <f t="shared" si="75"/>
        <v>C高欄Ra</v>
      </c>
      <c r="CL614" s="18">
        <v>17</v>
      </c>
      <c r="CM614" s="18" t="e">
        <f>IF(COUNTIFS([2]その１２!$CU$10:CU5765,リスト!CK614),"該当","")</f>
        <v>#VALUE!</v>
      </c>
      <c r="CN614" s="18" t="e">
        <f>IF($CM614="","",COUNTIF($CK$5:CK614,CK614))</f>
        <v>#VALUE!</v>
      </c>
      <c r="CO614" s="18" t="e">
        <f t="shared" si="76"/>
        <v>#VALUE!</v>
      </c>
      <c r="DC614" s="21" t="e">
        <f t="shared" si="77"/>
        <v>#VALUE!</v>
      </c>
      <c r="DD614" s="21" t="e">
        <f t="shared" si="78"/>
        <v>#VALUE!</v>
      </c>
    </row>
    <row r="615" spans="66:108">
      <c r="BN615" s="18" t="s">
        <v>674</v>
      </c>
      <c r="BO615" s="26" t="s">
        <v>322</v>
      </c>
      <c r="BP615" s="17" t="str">
        <f t="shared" si="72"/>
        <v>市原市13</v>
      </c>
      <c r="BQ615" s="18" t="s">
        <v>323</v>
      </c>
      <c r="BZ615" s="18" t="s">
        <v>279</v>
      </c>
      <c r="CA615" s="18" t="s">
        <v>270</v>
      </c>
      <c r="CB615" s="18" t="s">
        <v>421</v>
      </c>
      <c r="CC615" s="18" t="str">
        <f t="shared" si="73"/>
        <v>S,X補剛Sa</v>
      </c>
      <c r="CD615" s="18">
        <v>5</v>
      </c>
      <c r="CE615" s="18" t="e">
        <f>IF(COUNTIFS([2]その１１!$CV$10:CV5610,リスト!CC615),"該当","")</f>
        <v>#VALUE!</v>
      </c>
      <c r="CF615" s="18" t="e">
        <f>IF($CE615="","",COUNTIF($CC$5:CC615,CC615))</f>
        <v>#VALUE!</v>
      </c>
      <c r="CG615" s="18" t="e">
        <f t="shared" si="74"/>
        <v>#VALUE!</v>
      </c>
      <c r="CH615" s="18" t="s">
        <v>97</v>
      </c>
      <c r="CI615" s="18" t="s">
        <v>304</v>
      </c>
      <c r="CJ615" s="18" t="s">
        <v>345</v>
      </c>
      <c r="CK615" s="18" t="str">
        <f t="shared" si="75"/>
        <v>C高欄Ra</v>
      </c>
      <c r="CL615" s="18">
        <v>19</v>
      </c>
      <c r="CM615" s="18" t="e">
        <f>IF(COUNTIFS([2]その１２!$CU$10:CU5766,リスト!CK615),"該当","")</f>
        <v>#VALUE!</v>
      </c>
      <c r="CN615" s="18" t="e">
        <f>IF($CM615="","",COUNTIF($CK$5:CK615,CK615))</f>
        <v>#VALUE!</v>
      </c>
      <c r="CO615" s="18" t="e">
        <f t="shared" si="76"/>
        <v>#VALUE!</v>
      </c>
      <c r="DC615" s="21" t="e">
        <f t="shared" si="77"/>
        <v>#VALUE!</v>
      </c>
      <c r="DD615" s="21" t="e">
        <f t="shared" si="78"/>
        <v>#VALUE!</v>
      </c>
    </row>
    <row r="616" spans="66:108">
      <c r="BN616" s="18" t="s">
        <v>674</v>
      </c>
      <c r="BO616" s="26" t="s">
        <v>336</v>
      </c>
      <c r="BP616" s="17" t="str">
        <f t="shared" si="72"/>
        <v>市原市14</v>
      </c>
      <c r="BQ616" s="18" t="s">
        <v>337</v>
      </c>
      <c r="BZ616" s="18" t="s">
        <v>279</v>
      </c>
      <c r="CA616" s="18" t="s">
        <v>270</v>
      </c>
      <c r="CB616" s="18" t="s">
        <v>421</v>
      </c>
      <c r="CC616" s="18" t="str">
        <f t="shared" si="73"/>
        <v>S,X補剛Sa</v>
      </c>
      <c r="CD616" s="18">
        <v>10</v>
      </c>
      <c r="CE616" s="18" t="e">
        <f>IF(COUNTIFS([2]その１１!$CV$10:CV5611,リスト!CC616),"該当","")</f>
        <v>#VALUE!</v>
      </c>
      <c r="CF616" s="18" t="e">
        <f>IF($CE616="","",COUNTIF($CC$5:CC616,CC616))</f>
        <v>#VALUE!</v>
      </c>
      <c r="CG616" s="18" t="e">
        <f t="shared" si="74"/>
        <v>#VALUE!</v>
      </c>
      <c r="CH616" s="18" t="s">
        <v>97</v>
      </c>
      <c r="CI616" s="18" t="s">
        <v>304</v>
      </c>
      <c r="CJ616" s="18" t="s">
        <v>345</v>
      </c>
      <c r="CK616" s="18" t="str">
        <f t="shared" si="75"/>
        <v>C高欄Ra</v>
      </c>
      <c r="CL616" s="18">
        <v>23</v>
      </c>
      <c r="CM616" s="18" t="e">
        <f>IF(COUNTIFS([2]その１２!$CU$10:CU5767,リスト!CK616),"該当","")</f>
        <v>#VALUE!</v>
      </c>
      <c r="CN616" s="18" t="e">
        <f>IF($CM616="","",COUNTIF($CK$5:CK616,CK616))</f>
        <v>#VALUE!</v>
      </c>
      <c r="CO616" s="18" t="e">
        <f t="shared" si="76"/>
        <v>#VALUE!</v>
      </c>
      <c r="DC616" s="21" t="e">
        <f t="shared" si="77"/>
        <v>#VALUE!</v>
      </c>
      <c r="DD616" s="21" t="e">
        <f t="shared" si="78"/>
        <v>#VALUE!</v>
      </c>
    </row>
    <row r="617" spans="66:108">
      <c r="BN617" s="18" t="s">
        <v>674</v>
      </c>
      <c r="BO617" s="26" t="s">
        <v>401</v>
      </c>
      <c r="BP617" s="17" t="str">
        <f t="shared" si="72"/>
        <v>市原市20</v>
      </c>
      <c r="BQ617" s="18" t="s">
        <v>402</v>
      </c>
      <c r="BZ617" s="18" t="s">
        <v>279</v>
      </c>
      <c r="CA617" s="18" t="s">
        <v>270</v>
      </c>
      <c r="CB617" s="18" t="s">
        <v>421</v>
      </c>
      <c r="CC617" s="18" t="str">
        <f t="shared" si="73"/>
        <v>S,X補剛Sa</v>
      </c>
      <c r="CD617" s="18">
        <v>13</v>
      </c>
      <c r="CE617" s="18" t="e">
        <f>IF(COUNTIFS([2]その１１!$CV$10:CV5612,リスト!CC617),"該当","")</f>
        <v>#VALUE!</v>
      </c>
      <c r="CF617" s="18" t="e">
        <f>IF($CE617="","",COUNTIF($CC$5:CC617,CC617))</f>
        <v>#VALUE!</v>
      </c>
      <c r="CG617" s="18" t="e">
        <f t="shared" si="74"/>
        <v>#VALUE!</v>
      </c>
      <c r="CH617" s="18" t="s">
        <v>227</v>
      </c>
      <c r="CI617" s="18" t="s">
        <v>304</v>
      </c>
      <c r="CJ617" s="18" t="s">
        <v>345</v>
      </c>
      <c r="CK617" s="18" t="str">
        <f t="shared" si="75"/>
        <v>S,C高欄Ra</v>
      </c>
      <c r="CL617" s="18">
        <v>1</v>
      </c>
      <c r="CM617" s="18" t="e">
        <f>IF(COUNTIFS([2]その１２!$CU$10:CU5768,リスト!CK617),"該当","")</f>
        <v>#VALUE!</v>
      </c>
      <c r="CN617" s="18" t="e">
        <f>IF($CM617="","",COUNTIF($CK$5:CK617,CK617))</f>
        <v>#VALUE!</v>
      </c>
      <c r="CO617" s="18" t="e">
        <f t="shared" si="76"/>
        <v>#VALUE!</v>
      </c>
      <c r="DC617" s="21" t="e">
        <f t="shared" si="77"/>
        <v>#VALUE!</v>
      </c>
      <c r="DD617" s="21" t="e">
        <f t="shared" si="78"/>
        <v>#VALUE!</v>
      </c>
    </row>
    <row r="618" spans="66:108">
      <c r="BN618" s="18" t="s">
        <v>674</v>
      </c>
      <c r="BO618" s="26" t="s">
        <v>414</v>
      </c>
      <c r="BP618" s="17" t="str">
        <f t="shared" si="72"/>
        <v>市原市21</v>
      </c>
      <c r="BQ618" s="18" t="s">
        <v>415</v>
      </c>
      <c r="BZ618" s="18" t="s">
        <v>279</v>
      </c>
      <c r="CA618" s="18" t="s">
        <v>270</v>
      </c>
      <c r="CB618" s="18" t="s">
        <v>421</v>
      </c>
      <c r="CC618" s="18" t="str">
        <f t="shared" si="73"/>
        <v>S,X補剛Sa</v>
      </c>
      <c r="CD618" s="18">
        <v>17</v>
      </c>
      <c r="CE618" s="18" t="e">
        <f>IF(COUNTIFS([2]その１１!$CV$10:CV5613,リスト!CC618),"該当","")</f>
        <v>#VALUE!</v>
      </c>
      <c r="CF618" s="18" t="e">
        <f>IF($CE618="","",COUNTIF($CC$5:CC618,CC618))</f>
        <v>#VALUE!</v>
      </c>
      <c r="CG618" s="18" t="e">
        <f t="shared" si="74"/>
        <v>#VALUE!</v>
      </c>
      <c r="CH618" s="18" t="s">
        <v>227</v>
      </c>
      <c r="CI618" s="18" t="s">
        <v>304</v>
      </c>
      <c r="CJ618" s="18" t="s">
        <v>345</v>
      </c>
      <c r="CK618" s="18" t="str">
        <f t="shared" si="75"/>
        <v>S,C高欄Ra</v>
      </c>
      <c r="CL618" s="18">
        <v>2</v>
      </c>
      <c r="CM618" s="18" t="e">
        <f>IF(COUNTIFS([2]その１２!$CU$10:CU5769,リスト!CK618),"該当","")</f>
        <v>#VALUE!</v>
      </c>
      <c r="CN618" s="18" t="e">
        <f>IF($CM618="","",COUNTIF($CK$5:CK618,CK618))</f>
        <v>#VALUE!</v>
      </c>
      <c r="CO618" s="18" t="e">
        <f t="shared" si="76"/>
        <v>#VALUE!</v>
      </c>
      <c r="DC618" s="21" t="e">
        <f t="shared" si="77"/>
        <v>#VALUE!</v>
      </c>
      <c r="DD618" s="21" t="e">
        <f t="shared" si="78"/>
        <v>#VALUE!</v>
      </c>
    </row>
    <row r="619" spans="66:108">
      <c r="BN619" s="18" t="s">
        <v>674</v>
      </c>
      <c r="BO619" s="26" t="s">
        <v>446</v>
      </c>
      <c r="BP619" s="17" t="str">
        <f t="shared" si="72"/>
        <v>市原市24</v>
      </c>
      <c r="BQ619" s="18" t="s">
        <v>447</v>
      </c>
      <c r="BZ619" s="18" t="s">
        <v>279</v>
      </c>
      <c r="CA619" s="18" t="s">
        <v>270</v>
      </c>
      <c r="CB619" s="18" t="s">
        <v>421</v>
      </c>
      <c r="CC619" s="18" t="str">
        <f t="shared" si="73"/>
        <v>S,X補剛Sa</v>
      </c>
      <c r="CD619" s="18">
        <v>18</v>
      </c>
      <c r="CE619" s="18" t="e">
        <f>IF(COUNTIFS([2]その１１!$CV$10:CV5614,リスト!CC619),"該当","")</f>
        <v>#VALUE!</v>
      </c>
      <c r="CF619" s="18" t="e">
        <f>IF($CE619="","",COUNTIF($CC$5:CC619,CC619))</f>
        <v>#VALUE!</v>
      </c>
      <c r="CG619" s="18" t="e">
        <f t="shared" si="74"/>
        <v>#VALUE!</v>
      </c>
      <c r="CH619" s="18" t="s">
        <v>227</v>
      </c>
      <c r="CI619" s="18" t="s">
        <v>304</v>
      </c>
      <c r="CJ619" s="18" t="s">
        <v>345</v>
      </c>
      <c r="CK619" s="18" t="str">
        <f t="shared" si="75"/>
        <v>S,C高欄Ra</v>
      </c>
      <c r="CL619" s="18">
        <v>3</v>
      </c>
      <c r="CM619" s="18" t="e">
        <f>IF(COUNTIFS([2]その１２!$CU$10:CU5770,リスト!CK619),"該当","")</f>
        <v>#VALUE!</v>
      </c>
      <c r="CN619" s="18" t="e">
        <f>IF($CM619="","",COUNTIF($CK$5:CK619,CK619))</f>
        <v>#VALUE!</v>
      </c>
      <c r="CO619" s="18" t="e">
        <f t="shared" si="76"/>
        <v>#VALUE!</v>
      </c>
      <c r="DC619" s="21" t="e">
        <f t="shared" si="77"/>
        <v>#VALUE!</v>
      </c>
      <c r="DD619" s="21" t="e">
        <f t="shared" si="78"/>
        <v>#VALUE!</v>
      </c>
    </row>
    <row r="620" spans="66:108">
      <c r="BN620" s="18" t="s">
        <v>674</v>
      </c>
      <c r="BO620" s="26" t="s">
        <v>532</v>
      </c>
      <c r="BP620" s="17" t="str">
        <f t="shared" si="72"/>
        <v>市原市32</v>
      </c>
      <c r="BQ620" s="18" t="s">
        <v>533</v>
      </c>
      <c r="BZ620" s="18" t="s">
        <v>279</v>
      </c>
      <c r="CA620" s="18" t="s">
        <v>270</v>
      </c>
      <c r="CB620" s="18" t="s">
        <v>421</v>
      </c>
      <c r="CC620" s="18" t="str">
        <f t="shared" si="73"/>
        <v>S,X補剛Sa</v>
      </c>
      <c r="CD620" s="18">
        <v>20</v>
      </c>
      <c r="CE620" s="18" t="e">
        <f>IF(COUNTIFS([2]その１１!$CV$10:CV5615,リスト!CC620),"該当","")</f>
        <v>#VALUE!</v>
      </c>
      <c r="CF620" s="18" t="e">
        <f>IF($CE620="","",COUNTIF($CC$5:CC620,CC620))</f>
        <v>#VALUE!</v>
      </c>
      <c r="CG620" s="18" t="e">
        <f t="shared" si="74"/>
        <v>#VALUE!</v>
      </c>
      <c r="CH620" s="18" t="s">
        <v>227</v>
      </c>
      <c r="CI620" s="18" t="s">
        <v>304</v>
      </c>
      <c r="CJ620" s="18" t="s">
        <v>345</v>
      </c>
      <c r="CK620" s="18" t="str">
        <f t="shared" si="75"/>
        <v>S,C高欄Ra</v>
      </c>
      <c r="CL620" s="18">
        <v>4</v>
      </c>
      <c r="CM620" s="18" t="e">
        <f>IF(COUNTIFS([2]その１２!$CU$10:CU5771,リスト!CK620),"該当","")</f>
        <v>#VALUE!</v>
      </c>
      <c r="CN620" s="18" t="e">
        <f>IF($CM620="","",COUNTIF($CK$5:CK620,CK620))</f>
        <v>#VALUE!</v>
      </c>
      <c r="CO620" s="18" t="e">
        <f t="shared" si="76"/>
        <v>#VALUE!</v>
      </c>
      <c r="DC620" s="21" t="e">
        <f t="shared" si="77"/>
        <v>#VALUE!</v>
      </c>
      <c r="DD620" s="21" t="e">
        <f t="shared" si="78"/>
        <v>#VALUE!</v>
      </c>
    </row>
    <row r="621" spans="66:108">
      <c r="BN621" s="18" t="s">
        <v>674</v>
      </c>
      <c r="BO621" s="26" t="s">
        <v>723</v>
      </c>
      <c r="BP621" s="17" t="str">
        <f t="shared" si="72"/>
        <v>市原市67</v>
      </c>
      <c r="BQ621" s="18" t="s">
        <v>724</v>
      </c>
      <c r="BZ621" s="18" t="s">
        <v>279</v>
      </c>
      <c r="CA621" s="18" t="s">
        <v>270</v>
      </c>
      <c r="CB621" s="18" t="s">
        <v>421</v>
      </c>
      <c r="CC621" s="18" t="str">
        <f t="shared" si="73"/>
        <v>S,X補剛Sa</v>
      </c>
      <c r="CD621" s="18">
        <v>21</v>
      </c>
      <c r="CE621" s="18" t="e">
        <f>IF(COUNTIFS([2]その１１!$CV$10:CV5616,リスト!CC621),"該当","")</f>
        <v>#VALUE!</v>
      </c>
      <c r="CF621" s="18" t="e">
        <f>IF($CE621="","",COUNTIF($CC$5:CC621,CC621))</f>
        <v>#VALUE!</v>
      </c>
      <c r="CG621" s="18" t="e">
        <f t="shared" si="74"/>
        <v>#VALUE!</v>
      </c>
      <c r="CH621" s="18" t="s">
        <v>227</v>
      </c>
      <c r="CI621" s="18" t="s">
        <v>304</v>
      </c>
      <c r="CJ621" s="18" t="s">
        <v>345</v>
      </c>
      <c r="CK621" s="18" t="str">
        <f t="shared" si="75"/>
        <v>S,C高欄Ra</v>
      </c>
      <c r="CL621" s="18">
        <v>5</v>
      </c>
      <c r="CM621" s="18" t="e">
        <f>IF(COUNTIFS([2]その１２!$CU$10:CU5772,リスト!CK621),"該当","")</f>
        <v>#VALUE!</v>
      </c>
      <c r="CN621" s="18" t="e">
        <f>IF($CM621="","",COUNTIF($CK$5:CK621,CK621))</f>
        <v>#VALUE!</v>
      </c>
      <c r="CO621" s="18" t="e">
        <f t="shared" si="76"/>
        <v>#VALUE!</v>
      </c>
      <c r="DC621" s="21" t="e">
        <f t="shared" si="77"/>
        <v>#VALUE!</v>
      </c>
      <c r="DD621" s="21" t="e">
        <f t="shared" si="78"/>
        <v>#VALUE!</v>
      </c>
    </row>
    <row r="622" spans="66:108">
      <c r="BN622" s="18" t="s">
        <v>674</v>
      </c>
      <c r="BO622" s="26" t="s">
        <v>791</v>
      </c>
      <c r="BP622" s="17" t="str">
        <f t="shared" si="72"/>
        <v>市原市81</v>
      </c>
      <c r="BQ622" s="18" t="s">
        <v>792</v>
      </c>
      <c r="BZ622" s="18" t="s">
        <v>279</v>
      </c>
      <c r="CA622" s="18" t="s">
        <v>270</v>
      </c>
      <c r="CB622" s="18" t="s">
        <v>421</v>
      </c>
      <c r="CC622" s="18" t="str">
        <f t="shared" si="73"/>
        <v>S,X補剛Sa</v>
      </c>
      <c r="CD622" s="18">
        <v>22</v>
      </c>
      <c r="CE622" s="18" t="e">
        <f>IF(COUNTIFS([2]その１１!$CV$10:CV5617,リスト!CC622),"該当","")</f>
        <v>#VALUE!</v>
      </c>
      <c r="CF622" s="18" t="e">
        <f>IF($CE622="","",COUNTIF($CC$5:CC622,CC622))</f>
        <v>#VALUE!</v>
      </c>
      <c r="CG622" s="18" t="e">
        <f t="shared" si="74"/>
        <v>#VALUE!</v>
      </c>
      <c r="CH622" s="18" t="s">
        <v>227</v>
      </c>
      <c r="CI622" s="18" t="s">
        <v>304</v>
      </c>
      <c r="CJ622" s="18" t="s">
        <v>345</v>
      </c>
      <c r="CK622" s="18" t="str">
        <f t="shared" si="75"/>
        <v>S,C高欄Ra</v>
      </c>
      <c r="CL622" s="18">
        <v>6</v>
      </c>
      <c r="CM622" s="18" t="e">
        <f>IF(COUNTIFS([2]その１２!$CU$10:CU5773,リスト!CK622),"該当","")</f>
        <v>#VALUE!</v>
      </c>
      <c r="CN622" s="18" t="e">
        <f>IF($CM622="","",COUNTIF($CK$5:CK622,CK622))</f>
        <v>#VALUE!</v>
      </c>
      <c r="CO622" s="18" t="e">
        <f t="shared" si="76"/>
        <v>#VALUE!</v>
      </c>
      <c r="DC622" s="21" t="e">
        <f t="shared" si="77"/>
        <v>#VALUE!</v>
      </c>
      <c r="DD622" s="21" t="e">
        <f t="shared" si="78"/>
        <v>#VALUE!</v>
      </c>
    </row>
    <row r="623" spans="66:108">
      <c r="BN623" s="18" t="s">
        <v>674</v>
      </c>
      <c r="BO623" s="26" t="s">
        <v>915</v>
      </c>
      <c r="BP623" s="17" t="str">
        <f t="shared" si="72"/>
        <v>市原市126</v>
      </c>
      <c r="BQ623" s="18" t="s">
        <v>916</v>
      </c>
      <c r="BZ623" s="18" t="s">
        <v>279</v>
      </c>
      <c r="CA623" s="18" t="s">
        <v>270</v>
      </c>
      <c r="CB623" s="18" t="s">
        <v>421</v>
      </c>
      <c r="CC623" s="18" t="str">
        <f t="shared" si="73"/>
        <v>S,X補剛Sa</v>
      </c>
      <c r="CD623" s="18">
        <v>23</v>
      </c>
      <c r="CE623" s="18" t="e">
        <f>IF(COUNTIFS([2]その１１!$CV$10:CV5618,リスト!CC623),"該当","")</f>
        <v>#VALUE!</v>
      </c>
      <c r="CF623" s="18" t="e">
        <f>IF($CE623="","",COUNTIF($CC$5:CC623,CC623))</f>
        <v>#VALUE!</v>
      </c>
      <c r="CG623" s="18" t="e">
        <f t="shared" si="74"/>
        <v>#VALUE!</v>
      </c>
      <c r="CH623" s="18" t="s">
        <v>227</v>
      </c>
      <c r="CI623" s="18" t="s">
        <v>304</v>
      </c>
      <c r="CJ623" s="18" t="s">
        <v>345</v>
      </c>
      <c r="CK623" s="18" t="str">
        <f t="shared" si="75"/>
        <v>S,C高欄Ra</v>
      </c>
      <c r="CL623" s="18">
        <v>7</v>
      </c>
      <c r="CM623" s="18" t="e">
        <f>IF(COUNTIFS([2]その１２!$CU$10:CU5774,リスト!CK623),"該当","")</f>
        <v>#VALUE!</v>
      </c>
      <c r="CN623" s="18" t="e">
        <f>IF($CM623="","",COUNTIF($CK$5:CK623,CK623))</f>
        <v>#VALUE!</v>
      </c>
      <c r="CO623" s="18" t="e">
        <f t="shared" si="76"/>
        <v>#VALUE!</v>
      </c>
      <c r="DC623" s="21" t="e">
        <f t="shared" si="77"/>
        <v>#VALUE!</v>
      </c>
      <c r="DD623" s="21" t="e">
        <f t="shared" si="78"/>
        <v>#VALUE!</v>
      </c>
    </row>
    <row r="624" spans="66:108">
      <c r="BN624" s="18" t="s">
        <v>674</v>
      </c>
      <c r="BO624" s="26" t="s">
        <v>921</v>
      </c>
      <c r="BP624" s="17" t="str">
        <f t="shared" si="72"/>
        <v>市原市128</v>
      </c>
      <c r="BQ624" s="18" t="s">
        <v>922</v>
      </c>
      <c r="BZ624" s="18" t="s">
        <v>331</v>
      </c>
      <c r="CA624" s="18" t="s">
        <v>270</v>
      </c>
      <c r="CB624" s="18" t="s">
        <v>421</v>
      </c>
      <c r="CC624" s="18" t="str">
        <f t="shared" si="73"/>
        <v>C,X補剛Sa</v>
      </c>
      <c r="CD624" s="18">
        <v>6</v>
      </c>
      <c r="CE624" s="18" t="e">
        <f>IF(COUNTIFS([2]その１１!$CV$10:CV5619,リスト!CC624),"該当","")</f>
        <v>#VALUE!</v>
      </c>
      <c r="CF624" s="18" t="e">
        <f>IF($CE624="","",COUNTIF($CC$5:CC624,CC624))</f>
        <v>#VALUE!</v>
      </c>
      <c r="CG624" s="18" t="e">
        <f t="shared" si="74"/>
        <v>#VALUE!</v>
      </c>
      <c r="CH624" s="18" t="s">
        <v>227</v>
      </c>
      <c r="CI624" s="18" t="s">
        <v>304</v>
      </c>
      <c r="CJ624" s="18" t="s">
        <v>345</v>
      </c>
      <c r="CK624" s="18" t="str">
        <f t="shared" si="75"/>
        <v>S,C高欄Ra</v>
      </c>
      <c r="CL624" s="18">
        <v>8</v>
      </c>
      <c r="CM624" s="18" t="e">
        <f>IF(COUNTIFS([2]その１２!$CU$10:CU5775,リスト!CK624),"該当","")</f>
        <v>#VALUE!</v>
      </c>
      <c r="CN624" s="18" t="e">
        <f>IF($CM624="","",COUNTIF($CK$5:CK624,CK624))</f>
        <v>#VALUE!</v>
      </c>
      <c r="CO624" s="18" t="e">
        <f t="shared" si="76"/>
        <v>#VALUE!</v>
      </c>
      <c r="DC624" s="21" t="e">
        <f t="shared" si="77"/>
        <v>#VALUE!</v>
      </c>
      <c r="DD624" s="21" t="e">
        <f t="shared" si="78"/>
        <v>#VALUE!</v>
      </c>
    </row>
    <row r="625" spans="66:108">
      <c r="BN625" s="18" t="s">
        <v>674</v>
      </c>
      <c r="BO625" s="26" t="s">
        <v>927</v>
      </c>
      <c r="BP625" s="17" t="str">
        <f t="shared" si="72"/>
        <v>市原市130</v>
      </c>
      <c r="BQ625" s="18" t="s">
        <v>928</v>
      </c>
      <c r="BZ625" s="18" t="s">
        <v>331</v>
      </c>
      <c r="CA625" s="18" t="s">
        <v>270</v>
      </c>
      <c r="CB625" s="18" t="s">
        <v>421</v>
      </c>
      <c r="CC625" s="18" t="str">
        <f t="shared" si="73"/>
        <v>C,X補剛Sa</v>
      </c>
      <c r="CD625" s="18">
        <v>7</v>
      </c>
      <c r="CE625" s="18" t="e">
        <f>IF(COUNTIFS([2]その１１!$CV$10:CV5620,リスト!CC625),"該当","")</f>
        <v>#VALUE!</v>
      </c>
      <c r="CF625" s="18" t="e">
        <f>IF($CE625="","",COUNTIF($CC$5:CC625,CC625))</f>
        <v>#VALUE!</v>
      </c>
      <c r="CG625" s="18" t="e">
        <f t="shared" si="74"/>
        <v>#VALUE!</v>
      </c>
      <c r="CH625" s="18" t="s">
        <v>227</v>
      </c>
      <c r="CI625" s="18" t="s">
        <v>304</v>
      </c>
      <c r="CJ625" s="18" t="s">
        <v>345</v>
      </c>
      <c r="CK625" s="18" t="str">
        <f t="shared" si="75"/>
        <v>S,C高欄Ra</v>
      </c>
      <c r="CL625" s="18">
        <v>10</v>
      </c>
      <c r="CM625" s="18" t="e">
        <f>IF(COUNTIFS([2]その１２!$CU$10:CU5776,リスト!CK625),"該当","")</f>
        <v>#VALUE!</v>
      </c>
      <c r="CN625" s="18" t="e">
        <f>IF($CM625="","",COUNTIF($CK$5:CK625,CK625))</f>
        <v>#VALUE!</v>
      </c>
      <c r="CO625" s="18" t="e">
        <f t="shared" si="76"/>
        <v>#VALUE!</v>
      </c>
      <c r="DC625" s="21" t="e">
        <f t="shared" si="77"/>
        <v>#VALUE!</v>
      </c>
      <c r="DD625" s="21" t="e">
        <f t="shared" si="78"/>
        <v>#VALUE!</v>
      </c>
    </row>
    <row r="626" spans="66:108">
      <c r="BN626" s="18" t="s">
        <v>674</v>
      </c>
      <c r="BO626" s="26" t="s">
        <v>937</v>
      </c>
      <c r="BP626" s="17" t="str">
        <f t="shared" si="72"/>
        <v>市原市132</v>
      </c>
      <c r="BQ626" s="18" t="s">
        <v>938</v>
      </c>
      <c r="BZ626" s="18" t="s">
        <v>331</v>
      </c>
      <c r="CA626" s="18" t="s">
        <v>270</v>
      </c>
      <c r="CB626" s="18" t="s">
        <v>421</v>
      </c>
      <c r="CC626" s="18" t="str">
        <f t="shared" si="73"/>
        <v>C,X補剛Sa</v>
      </c>
      <c r="CD626" s="18">
        <v>8</v>
      </c>
      <c r="CE626" s="18" t="e">
        <f>IF(COUNTIFS([2]その１１!$CV$10:CV5621,リスト!CC626),"該当","")</f>
        <v>#VALUE!</v>
      </c>
      <c r="CF626" s="18" t="e">
        <f>IF($CE626="","",COUNTIF($CC$5:CC626,CC626))</f>
        <v>#VALUE!</v>
      </c>
      <c r="CG626" s="18" t="e">
        <f t="shared" si="74"/>
        <v>#VALUE!</v>
      </c>
      <c r="CH626" s="18" t="s">
        <v>227</v>
      </c>
      <c r="CI626" s="18" t="s">
        <v>304</v>
      </c>
      <c r="CJ626" s="18" t="s">
        <v>345</v>
      </c>
      <c r="CK626" s="18" t="str">
        <f t="shared" si="75"/>
        <v>S,C高欄Ra</v>
      </c>
      <c r="CL626" s="18">
        <v>12</v>
      </c>
      <c r="CM626" s="18" t="e">
        <f>IF(COUNTIFS([2]その１２!$CU$10:CU5777,リスト!CK626),"該当","")</f>
        <v>#VALUE!</v>
      </c>
      <c r="CN626" s="18" t="e">
        <f>IF($CM626="","",COUNTIF($CK$5:CK626,CK626))</f>
        <v>#VALUE!</v>
      </c>
      <c r="CO626" s="18" t="e">
        <f t="shared" si="76"/>
        <v>#VALUE!</v>
      </c>
      <c r="DC626" s="21" t="e">
        <f t="shared" si="77"/>
        <v>#VALUE!</v>
      </c>
      <c r="DD626" s="21" t="e">
        <f t="shared" si="78"/>
        <v>#VALUE!</v>
      </c>
    </row>
    <row r="627" spans="66:108">
      <c r="BN627" s="18" t="s">
        <v>674</v>
      </c>
      <c r="BO627" s="26" t="s">
        <v>960</v>
      </c>
      <c r="BP627" s="17" t="str">
        <f t="shared" si="72"/>
        <v>市原市139</v>
      </c>
      <c r="BQ627" s="18" t="s">
        <v>961</v>
      </c>
      <c r="BZ627" s="18" t="s">
        <v>331</v>
      </c>
      <c r="CA627" s="18" t="s">
        <v>270</v>
      </c>
      <c r="CB627" s="18" t="s">
        <v>421</v>
      </c>
      <c r="CC627" s="18" t="str">
        <f t="shared" si="73"/>
        <v>C,X補剛Sa</v>
      </c>
      <c r="CD627" s="18">
        <v>9</v>
      </c>
      <c r="CE627" s="18" t="e">
        <f>IF(COUNTIFS([2]その１１!$CV$10:CV5622,リスト!CC627),"該当","")</f>
        <v>#VALUE!</v>
      </c>
      <c r="CF627" s="18" t="e">
        <f>IF($CE627="","",COUNTIF($CC$5:CC627,CC627))</f>
        <v>#VALUE!</v>
      </c>
      <c r="CG627" s="18" t="e">
        <f t="shared" si="74"/>
        <v>#VALUE!</v>
      </c>
      <c r="CH627" s="18" t="s">
        <v>227</v>
      </c>
      <c r="CI627" s="18" t="s">
        <v>304</v>
      </c>
      <c r="CJ627" s="18" t="s">
        <v>345</v>
      </c>
      <c r="CK627" s="18" t="str">
        <f t="shared" si="75"/>
        <v>S,C高欄Ra</v>
      </c>
      <c r="CL627" s="18">
        <v>17</v>
      </c>
      <c r="CM627" s="18" t="e">
        <f>IF(COUNTIFS([2]その１２!$CU$10:CU5778,リスト!CK627),"該当","")</f>
        <v>#VALUE!</v>
      </c>
      <c r="CN627" s="18" t="e">
        <f>IF($CM627="","",COUNTIF($CK$5:CK627,CK627))</f>
        <v>#VALUE!</v>
      </c>
      <c r="CO627" s="18" t="e">
        <f t="shared" si="76"/>
        <v>#VALUE!</v>
      </c>
      <c r="DC627" s="21" t="e">
        <f t="shared" si="77"/>
        <v>#VALUE!</v>
      </c>
      <c r="DD627" s="21" t="e">
        <f t="shared" si="78"/>
        <v>#VALUE!</v>
      </c>
    </row>
    <row r="628" spans="66:108">
      <c r="BN628" s="18" t="s">
        <v>674</v>
      </c>
      <c r="BO628" s="26" t="s">
        <v>963</v>
      </c>
      <c r="BP628" s="17" t="str">
        <f t="shared" si="72"/>
        <v>市原市140</v>
      </c>
      <c r="BQ628" s="18" t="s">
        <v>964</v>
      </c>
      <c r="BZ628" s="18" t="s">
        <v>331</v>
      </c>
      <c r="CA628" s="18" t="s">
        <v>270</v>
      </c>
      <c r="CB628" s="18" t="s">
        <v>421</v>
      </c>
      <c r="CC628" s="18" t="str">
        <f t="shared" si="73"/>
        <v>C,X補剛Sa</v>
      </c>
      <c r="CD628" s="18">
        <v>10</v>
      </c>
      <c r="CE628" s="18" t="e">
        <f>IF(COUNTIFS([2]その１１!$CV$10:CV5623,リスト!CC628),"該当","")</f>
        <v>#VALUE!</v>
      </c>
      <c r="CF628" s="18" t="e">
        <f>IF($CE628="","",COUNTIF($CC$5:CC628,CC628))</f>
        <v>#VALUE!</v>
      </c>
      <c r="CG628" s="18" t="e">
        <f t="shared" si="74"/>
        <v>#VALUE!</v>
      </c>
      <c r="CH628" s="18" t="s">
        <v>227</v>
      </c>
      <c r="CI628" s="18" t="s">
        <v>304</v>
      </c>
      <c r="CJ628" s="18" t="s">
        <v>345</v>
      </c>
      <c r="CK628" s="18" t="str">
        <f t="shared" si="75"/>
        <v>S,C高欄Ra</v>
      </c>
      <c r="CL628" s="18">
        <v>19</v>
      </c>
      <c r="CM628" s="18" t="e">
        <f>IF(COUNTIFS([2]その１２!$CU$10:CU5779,リスト!CK628),"該当","")</f>
        <v>#VALUE!</v>
      </c>
      <c r="CN628" s="18" t="e">
        <f>IF($CM628="","",COUNTIF($CK$5:CK628,CK628))</f>
        <v>#VALUE!</v>
      </c>
      <c r="CO628" s="18" t="e">
        <f t="shared" si="76"/>
        <v>#VALUE!</v>
      </c>
      <c r="DC628" s="21" t="e">
        <f t="shared" si="77"/>
        <v>#VALUE!</v>
      </c>
      <c r="DD628" s="21" t="e">
        <f t="shared" si="78"/>
        <v>#VALUE!</v>
      </c>
    </row>
    <row r="629" spans="66:108">
      <c r="BN629" s="18" t="s">
        <v>674</v>
      </c>
      <c r="BO629" s="26" t="s">
        <v>966</v>
      </c>
      <c r="BP629" s="17" t="str">
        <f t="shared" si="72"/>
        <v>市原市141</v>
      </c>
      <c r="BQ629" s="18" t="s">
        <v>967</v>
      </c>
      <c r="BZ629" s="18" t="s">
        <v>331</v>
      </c>
      <c r="CA629" s="18" t="s">
        <v>270</v>
      </c>
      <c r="CB629" s="18" t="s">
        <v>421</v>
      </c>
      <c r="CC629" s="18" t="str">
        <f t="shared" si="73"/>
        <v>C,X補剛Sa</v>
      </c>
      <c r="CD629" s="18">
        <v>11</v>
      </c>
      <c r="CE629" s="18" t="e">
        <f>IF(COUNTIFS([2]その１１!$CV$10:CV5624,リスト!CC629),"該当","")</f>
        <v>#VALUE!</v>
      </c>
      <c r="CF629" s="18" t="e">
        <f>IF($CE629="","",COUNTIF($CC$5:CC629,CC629))</f>
        <v>#VALUE!</v>
      </c>
      <c r="CG629" s="18" t="e">
        <f t="shared" si="74"/>
        <v>#VALUE!</v>
      </c>
      <c r="CH629" s="18" t="s">
        <v>227</v>
      </c>
      <c r="CI629" s="18" t="s">
        <v>304</v>
      </c>
      <c r="CJ629" s="18" t="s">
        <v>345</v>
      </c>
      <c r="CK629" s="18" t="str">
        <f t="shared" si="75"/>
        <v>S,C高欄Ra</v>
      </c>
      <c r="CL629" s="18">
        <v>23</v>
      </c>
      <c r="CM629" s="18" t="e">
        <f>IF(COUNTIFS([2]その１２!$CU$10:CU5780,リスト!CK629),"該当","")</f>
        <v>#VALUE!</v>
      </c>
      <c r="CN629" s="18" t="e">
        <f>IF($CM629="","",COUNTIF($CK$5:CK629,CK629))</f>
        <v>#VALUE!</v>
      </c>
      <c r="CO629" s="18" t="e">
        <f t="shared" si="76"/>
        <v>#VALUE!</v>
      </c>
      <c r="DC629" s="21" t="e">
        <f t="shared" si="77"/>
        <v>#VALUE!</v>
      </c>
      <c r="DD629" s="21" t="e">
        <f t="shared" si="78"/>
        <v>#VALUE!</v>
      </c>
    </row>
    <row r="630" spans="66:108">
      <c r="BN630" s="18" t="s">
        <v>674</v>
      </c>
      <c r="BO630" s="26" t="s">
        <v>972</v>
      </c>
      <c r="BP630" s="17" t="str">
        <f t="shared" si="72"/>
        <v>市原市143</v>
      </c>
      <c r="BQ630" s="18" t="s">
        <v>973</v>
      </c>
      <c r="BZ630" s="18" t="s">
        <v>331</v>
      </c>
      <c r="CA630" s="18" t="s">
        <v>270</v>
      </c>
      <c r="CB630" s="18" t="s">
        <v>421</v>
      </c>
      <c r="CC630" s="18" t="str">
        <f t="shared" si="73"/>
        <v>C,X補剛Sa</v>
      </c>
      <c r="CD630" s="18">
        <v>12</v>
      </c>
      <c r="CE630" s="18" t="e">
        <f>IF(COUNTIFS([2]その１１!$CV$10:CV5625,リスト!CC630),"該当","")</f>
        <v>#VALUE!</v>
      </c>
      <c r="CF630" s="18" t="e">
        <f>IF($CE630="","",COUNTIF($CC$5:CC630,CC630))</f>
        <v>#VALUE!</v>
      </c>
      <c r="CG630" s="18" t="e">
        <f t="shared" si="74"/>
        <v>#VALUE!</v>
      </c>
      <c r="CH630" s="18" t="s">
        <v>279</v>
      </c>
      <c r="CI630" s="18" t="s">
        <v>304</v>
      </c>
      <c r="CJ630" s="18" t="s">
        <v>345</v>
      </c>
      <c r="CK630" s="18" t="str">
        <f t="shared" si="75"/>
        <v>S,X高欄Ra</v>
      </c>
      <c r="CL630" s="18">
        <v>1</v>
      </c>
      <c r="CM630" s="18" t="e">
        <f>IF(COUNTIFS([2]その１２!$CU$10:CU5781,リスト!CK630),"該当","")</f>
        <v>#VALUE!</v>
      </c>
      <c r="CN630" s="18" t="e">
        <f>IF($CM630="","",COUNTIF($CK$5:CK630,CK630))</f>
        <v>#VALUE!</v>
      </c>
      <c r="CO630" s="18" t="e">
        <f t="shared" si="76"/>
        <v>#VALUE!</v>
      </c>
      <c r="DC630" s="21" t="e">
        <f t="shared" si="77"/>
        <v>#VALUE!</v>
      </c>
      <c r="DD630" s="21" t="e">
        <f t="shared" si="78"/>
        <v>#VALUE!</v>
      </c>
    </row>
    <row r="631" spans="66:108">
      <c r="BN631" s="18" t="s">
        <v>674</v>
      </c>
      <c r="BO631" s="26" t="s">
        <v>975</v>
      </c>
      <c r="BP631" s="17" t="str">
        <f t="shared" si="72"/>
        <v>市原市144</v>
      </c>
      <c r="BQ631" s="18" t="s">
        <v>976</v>
      </c>
      <c r="BZ631" s="18" t="s">
        <v>331</v>
      </c>
      <c r="CA631" s="18" t="s">
        <v>270</v>
      </c>
      <c r="CB631" s="18" t="s">
        <v>421</v>
      </c>
      <c r="CC631" s="18" t="str">
        <f t="shared" si="73"/>
        <v>C,X補剛Sa</v>
      </c>
      <c r="CD631" s="18">
        <v>13</v>
      </c>
      <c r="CE631" s="18" t="e">
        <f>IF(COUNTIFS([2]その１１!$CV$10:CV5626,リスト!CC631),"該当","")</f>
        <v>#VALUE!</v>
      </c>
      <c r="CF631" s="18" t="e">
        <f>IF($CE631="","",COUNTIF($CC$5:CC631,CC631))</f>
        <v>#VALUE!</v>
      </c>
      <c r="CG631" s="18" t="e">
        <f t="shared" si="74"/>
        <v>#VALUE!</v>
      </c>
      <c r="CH631" s="18" t="s">
        <v>279</v>
      </c>
      <c r="CI631" s="18" t="s">
        <v>304</v>
      </c>
      <c r="CJ631" s="18" t="s">
        <v>345</v>
      </c>
      <c r="CK631" s="18" t="str">
        <f t="shared" si="75"/>
        <v>S,X高欄Ra</v>
      </c>
      <c r="CL631" s="18">
        <v>2</v>
      </c>
      <c r="CM631" s="18" t="e">
        <f>IF(COUNTIFS([2]その１２!$CU$10:CU5782,リスト!CK631),"該当","")</f>
        <v>#VALUE!</v>
      </c>
      <c r="CN631" s="18" t="e">
        <f>IF($CM631="","",COUNTIF($CK$5:CK631,CK631))</f>
        <v>#VALUE!</v>
      </c>
      <c r="CO631" s="18" t="e">
        <f t="shared" si="76"/>
        <v>#VALUE!</v>
      </c>
      <c r="DC631" s="21" t="e">
        <f t="shared" si="77"/>
        <v>#VALUE!</v>
      </c>
      <c r="DD631" s="21" t="e">
        <f t="shared" si="78"/>
        <v>#VALUE!</v>
      </c>
    </row>
    <row r="632" spans="66:108">
      <c r="BN632" s="18" t="s">
        <v>674</v>
      </c>
      <c r="BO632" s="26" t="s">
        <v>1024</v>
      </c>
      <c r="BP632" s="17" t="str">
        <f t="shared" si="72"/>
        <v>市原市160</v>
      </c>
      <c r="BQ632" s="18" t="s">
        <v>1025</v>
      </c>
      <c r="BZ632" s="18" t="s">
        <v>331</v>
      </c>
      <c r="CA632" s="18" t="s">
        <v>270</v>
      </c>
      <c r="CB632" s="18" t="s">
        <v>421</v>
      </c>
      <c r="CC632" s="18" t="str">
        <f t="shared" si="73"/>
        <v>C,X補剛Sa</v>
      </c>
      <c r="CD632" s="18">
        <v>17</v>
      </c>
      <c r="CE632" s="18" t="e">
        <f>IF(COUNTIFS([2]その１１!$CV$10:CV5627,リスト!CC632),"該当","")</f>
        <v>#VALUE!</v>
      </c>
      <c r="CF632" s="18" t="e">
        <f>IF($CE632="","",COUNTIF($CC$5:CC632,CC632))</f>
        <v>#VALUE!</v>
      </c>
      <c r="CG632" s="18" t="e">
        <f t="shared" si="74"/>
        <v>#VALUE!</v>
      </c>
      <c r="CH632" s="18" t="s">
        <v>279</v>
      </c>
      <c r="CI632" s="18" t="s">
        <v>304</v>
      </c>
      <c r="CJ632" s="18" t="s">
        <v>345</v>
      </c>
      <c r="CK632" s="18" t="str">
        <f t="shared" si="75"/>
        <v>S,X高欄Ra</v>
      </c>
      <c r="CL632" s="18">
        <v>3</v>
      </c>
      <c r="CM632" s="18" t="e">
        <f>IF(COUNTIFS([2]その１２!$CU$10:CU5783,リスト!CK632),"該当","")</f>
        <v>#VALUE!</v>
      </c>
      <c r="CN632" s="18" t="e">
        <f>IF($CM632="","",COUNTIF($CK$5:CK632,CK632))</f>
        <v>#VALUE!</v>
      </c>
      <c r="CO632" s="18" t="e">
        <f t="shared" si="76"/>
        <v>#VALUE!</v>
      </c>
      <c r="DC632" s="21" t="e">
        <f t="shared" si="77"/>
        <v>#VALUE!</v>
      </c>
      <c r="DD632" s="21" t="e">
        <f t="shared" si="78"/>
        <v>#VALUE!</v>
      </c>
    </row>
    <row r="633" spans="66:108">
      <c r="BN633" s="18" t="s">
        <v>674</v>
      </c>
      <c r="BO633" s="26" t="s">
        <v>1039</v>
      </c>
      <c r="BP633" s="17" t="str">
        <f t="shared" si="72"/>
        <v>市原市168</v>
      </c>
      <c r="BQ633" s="18" t="s">
        <v>1040</v>
      </c>
      <c r="BZ633" s="18" t="s">
        <v>331</v>
      </c>
      <c r="CA633" s="18" t="s">
        <v>270</v>
      </c>
      <c r="CB633" s="18" t="s">
        <v>421</v>
      </c>
      <c r="CC633" s="18" t="str">
        <f t="shared" si="73"/>
        <v>C,X補剛Sa</v>
      </c>
      <c r="CD633" s="18">
        <v>18</v>
      </c>
      <c r="CE633" s="18" t="e">
        <f>IF(COUNTIFS([2]その１１!$CV$10:CV5628,リスト!CC633),"該当","")</f>
        <v>#VALUE!</v>
      </c>
      <c r="CF633" s="18" t="e">
        <f>IF($CE633="","",COUNTIF($CC$5:CC633,CC633))</f>
        <v>#VALUE!</v>
      </c>
      <c r="CG633" s="18" t="e">
        <f t="shared" si="74"/>
        <v>#VALUE!</v>
      </c>
      <c r="CH633" s="18" t="s">
        <v>279</v>
      </c>
      <c r="CI633" s="18" t="s">
        <v>304</v>
      </c>
      <c r="CJ633" s="18" t="s">
        <v>345</v>
      </c>
      <c r="CK633" s="18" t="str">
        <f t="shared" si="75"/>
        <v>S,X高欄Ra</v>
      </c>
      <c r="CL633" s="18">
        <v>4</v>
      </c>
      <c r="CM633" s="18" t="e">
        <f>IF(COUNTIFS([2]その１２!$CU$10:CU5784,リスト!CK633),"該当","")</f>
        <v>#VALUE!</v>
      </c>
      <c r="CN633" s="18" t="e">
        <f>IF($CM633="","",COUNTIF($CK$5:CK633,CK633))</f>
        <v>#VALUE!</v>
      </c>
      <c r="CO633" s="18" t="e">
        <f t="shared" si="76"/>
        <v>#VALUE!</v>
      </c>
      <c r="DC633" s="21" t="e">
        <f t="shared" si="77"/>
        <v>#VALUE!</v>
      </c>
      <c r="DD633" s="21" t="e">
        <f t="shared" si="78"/>
        <v>#VALUE!</v>
      </c>
    </row>
    <row r="634" spans="66:108">
      <c r="BN634" s="18" t="s">
        <v>674</v>
      </c>
      <c r="BO634" s="26" t="s">
        <v>1044</v>
      </c>
      <c r="BP634" s="17" t="str">
        <f t="shared" si="72"/>
        <v>市原市169</v>
      </c>
      <c r="BQ634" s="18" t="s">
        <v>1045</v>
      </c>
      <c r="BZ634" s="18" t="s">
        <v>331</v>
      </c>
      <c r="CA634" s="18" t="s">
        <v>270</v>
      </c>
      <c r="CB634" s="18" t="s">
        <v>421</v>
      </c>
      <c r="CC634" s="18" t="str">
        <f t="shared" si="73"/>
        <v>C,X補剛Sa</v>
      </c>
      <c r="CD634" s="18">
        <v>19</v>
      </c>
      <c r="CE634" s="18" t="e">
        <f>IF(COUNTIFS([2]その１１!$CV$10:CV5629,リスト!CC634),"該当","")</f>
        <v>#VALUE!</v>
      </c>
      <c r="CF634" s="18" t="e">
        <f>IF($CE634="","",COUNTIF($CC$5:CC634,CC634))</f>
        <v>#VALUE!</v>
      </c>
      <c r="CG634" s="18" t="e">
        <f t="shared" si="74"/>
        <v>#VALUE!</v>
      </c>
      <c r="CH634" s="18" t="s">
        <v>279</v>
      </c>
      <c r="CI634" s="18" t="s">
        <v>304</v>
      </c>
      <c r="CJ634" s="18" t="s">
        <v>345</v>
      </c>
      <c r="CK634" s="18" t="str">
        <f t="shared" si="75"/>
        <v>S,X高欄Ra</v>
      </c>
      <c r="CL634" s="18">
        <v>5</v>
      </c>
      <c r="CM634" s="18" t="e">
        <f>IF(COUNTIFS([2]その１２!$CU$10:CU5785,リスト!CK634),"該当","")</f>
        <v>#VALUE!</v>
      </c>
      <c r="CN634" s="18" t="e">
        <f>IF($CM634="","",COUNTIF($CK$5:CK634,CK634))</f>
        <v>#VALUE!</v>
      </c>
      <c r="CO634" s="18" t="e">
        <f t="shared" si="76"/>
        <v>#VALUE!</v>
      </c>
      <c r="DC634" s="21" t="e">
        <f t="shared" si="77"/>
        <v>#VALUE!</v>
      </c>
      <c r="DD634" s="21" t="e">
        <f t="shared" si="78"/>
        <v>#VALUE!</v>
      </c>
    </row>
    <row r="635" spans="66:108">
      <c r="BN635" s="18" t="s">
        <v>674</v>
      </c>
      <c r="BO635" s="26" t="s">
        <v>1052</v>
      </c>
      <c r="BP635" s="17" t="str">
        <f t="shared" si="72"/>
        <v>市原市171</v>
      </c>
      <c r="BQ635" s="18" t="s">
        <v>1053</v>
      </c>
      <c r="BZ635" s="18" t="s">
        <v>331</v>
      </c>
      <c r="CA635" s="18" t="s">
        <v>270</v>
      </c>
      <c r="CB635" s="18" t="s">
        <v>421</v>
      </c>
      <c r="CC635" s="18" t="str">
        <f t="shared" si="73"/>
        <v>C,X補剛Sa</v>
      </c>
      <c r="CD635" s="18">
        <v>20</v>
      </c>
      <c r="CE635" s="18" t="e">
        <f>IF(COUNTIFS([2]その１１!$CV$10:CV5630,リスト!CC635),"該当","")</f>
        <v>#VALUE!</v>
      </c>
      <c r="CF635" s="18" t="e">
        <f>IF($CE635="","",COUNTIF($CC$5:CC635,CC635))</f>
        <v>#VALUE!</v>
      </c>
      <c r="CG635" s="18" t="e">
        <f t="shared" si="74"/>
        <v>#VALUE!</v>
      </c>
      <c r="CH635" s="18" t="s">
        <v>279</v>
      </c>
      <c r="CI635" s="18" t="s">
        <v>304</v>
      </c>
      <c r="CJ635" s="18" t="s">
        <v>345</v>
      </c>
      <c r="CK635" s="18" t="str">
        <f t="shared" si="75"/>
        <v>S,X高欄Ra</v>
      </c>
      <c r="CL635" s="18">
        <v>10</v>
      </c>
      <c r="CM635" s="18" t="e">
        <f>IF(COUNTIFS([2]その１２!$CU$10:CU5786,リスト!CK635),"該当","")</f>
        <v>#VALUE!</v>
      </c>
      <c r="CN635" s="18" t="e">
        <f>IF($CM635="","",COUNTIF($CK$5:CK635,CK635))</f>
        <v>#VALUE!</v>
      </c>
      <c r="CO635" s="18" t="e">
        <f t="shared" si="76"/>
        <v>#VALUE!</v>
      </c>
      <c r="DC635" s="21" t="e">
        <f t="shared" si="77"/>
        <v>#VALUE!</v>
      </c>
      <c r="DD635" s="21" t="e">
        <f t="shared" si="78"/>
        <v>#VALUE!</v>
      </c>
    </row>
    <row r="636" spans="66:108">
      <c r="BN636" s="18" t="s">
        <v>674</v>
      </c>
      <c r="BO636" s="26" t="s">
        <v>1055</v>
      </c>
      <c r="BP636" s="17" t="str">
        <f t="shared" si="72"/>
        <v>市原市172</v>
      </c>
      <c r="BQ636" s="18" t="s">
        <v>1056</v>
      </c>
      <c r="BZ636" s="18" t="s">
        <v>331</v>
      </c>
      <c r="CA636" s="18" t="s">
        <v>270</v>
      </c>
      <c r="CB636" s="18" t="s">
        <v>421</v>
      </c>
      <c r="CC636" s="18" t="str">
        <f t="shared" si="73"/>
        <v>C,X補剛Sa</v>
      </c>
      <c r="CD636" s="18">
        <v>21</v>
      </c>
      <c r="CE636" s="18" t="e">
        <f>IF(COUNTIFS([2]その１１!$CV$10:CV5631,リスト!CC636),"該当","")</f>
        <v>#VALUE!</v>
      </c>
      <c r="CF636" s="18" t="e">
        <f>IF($CE636="","",COUNTIF($CC$5:CC636,CC636))</f>
        <v>#VALUE!</v>
      </c>
      <c r="CG636" s="18" t="e">
        <f t="shared" si="74"/>
        <v>#VALUE!</v>
      </c>
      <c r="CH636" s="18" t="s">
        <v>279</v>
      </c>
      <c r="CI636" s="18" t="s">
        <v>304</v>
      </c>
      <c r="CJ636" s="18" t="s">
        <v>345</v>
      </c>
      <c r="CK636" s="18" t="str">
        <f t="shared" si="75"/>
        <v>S,X高欄Ra</v>
      </c>
      <c r="CL636" s="18">
        <v>17</v>
      </c>
      <c r="CM636" s="18" t="e">
        <f>IF(COUNTIFS([2]その１２!$CU$10:CU5787,リスト!CK636),"該当","")</f>
        <v>#VALUE!</v>
      </c>
      <c r="CN636" s="18" t="e">
        <f>IF($CM636="","",COUNTIF($CK$5:CK636,CK636))</f>
        <v>#VALUE!</v>
      </c>
      <c r="CO636" s="18" t="e">
        <f t="shared" si="76"/>
        <v>#VALUE!</v>
      </c>
      <c r="DC636" s="21" t="e">
        <f t="shared" si="77"/>
        <v>#VALUE!</v>
      </c>
      <c r="DD636" s="21" t="e">
        <f t="shared" si="78"/>
        <v>#VALUE!</v>
      </c>
    </row>
    <row r="637" spans="66:108">
      <c r="BN637" s="18" t="s">
        <v>674</v>
      </c>
      <c r="BO637" s="26" t="s">
        <v>1060</v>
      </c>
      <c r="BP637" s="17" t="str">
        <f t="shared" si="72"/>
        <v>市原市173</v>
      </c>
      <c r="BQ637" s="18" t="s">
        <v>1061</v>
      </c>
      <c r="BZ637" s="18" t="s">
        <v>331</v>
      </c>
      <c r="CA637" s="18" t="s">
        <v>270</v>
      </c>
      <c r="CB637" s="18" t="s">
        <v>421</v>
      </c>
      <c r="CC637" s="18" t="str">
        <f t="shared" si="73"/>
        <v>C,X補剛Sa</v>
      </c>
      <c r="CD637" s="18">
        <v>22</v>
      </c>
      <c r="CE637" s="18" t="e">
        <f>IF(COUNTIFS([2]その１１!$CV$10:CV5632,リスト!CC637),"該当","")</f>
        <v>#VALUE!</v>
      </c>
      <c r="CF637" s="18" t="e">
        <f>IF($CE637="","",COUNTIF($CC$5:CC637,CC637))</f>
        <v>#VALUE!</v>
      </c>
      <c r="CG637" s="18" t="e">
        <f t="shared" si="74"/>
        <v>#VALUE!</v>
      </c>
      <c r="CH637" s="18" t="s">
        <v>279</v>
      </c>
      <c r="CI637" s="18" t="s">
        <v>304</v>
      </c>
      <c r="CJ637" s="18" t="s">
        <v>345</v>
      </c>
      <c r="CK637" s="18" t="str">
        <f t="shared" si="75"/>
        <v>S,X高欄Ra</v>
      </c>
      <c r="CL637" s="18">
        <v>23</v>
      </c>
      <c r="CM637" s="18" t="e">
        <f>IF(COUNTIFS([2]その１２!$CU$10:CU5788,リスト!CK637),"該当","")</f>
        <v>#VALUE!</v>
      </c>
      <c r="CN637" s="18" t="e">
        <f>IF($CM637="","",COUNTIF($CK$5:CK637,CK637))</f>
        <v>#VALUE!</v>
      </c>
      <c r="CO637" s="18" t="e">
        <f t="shared" si="76"/>
        <v>#VALUE!</v>
      </c>
      <c r="DC637" s="21" t="e">
        <f t="shared" si="77"/>
        <v>#VALUE!</v>
      </c>
      <c r="DD637" s="21" t="e">
        <f t="shared" si="78"/>
        <v>#VALUE!</v>
      </c>
    </row>
    <row r="638" spans="66:108">
      <c r="BN638" s="18" t="s">
        <v>674</v>
      </c>
      <c r="BO638" s="26" t="s">
        <v>1178</v>
      </c>
      <c r="BP638" s="17" t="str">
        <f t="shared" si="72"/>
        <v>市原市220</v>
      </c>
      <c r="BQ638" s="18" t="s">
        <v>1179</v>
      </c>
      <c r="BZ638" s="18" t="s">
        <v>331</v>
      </c>
      <c r="CA638" s="18" t="s">
        <v>270</v>
      </c>
      <c r="CB638" s="18" t="s">
        <v>421</v>
      </c>
      <c r="CC638" s="18" t="str">
        <f t="shared" si="73"/>
        <v>C,X補剛Sa</v>
      </c>
      <c r="CD638" s="18">
        <v>23</v>
      </c>
      <c r="CE638" s="18" t="e">
        <f>IF(COUNTIFS([2]その１１!$CV$10:CV5633,リスト!CC638),"該当","")</f>
        <v>#VALUE!</v>
      </c>
      <c r="CF638" s="18" t="e">
        <f>IF($CE638="","",COUNTIF($CC$5:CC638,CC638))</f>
        <v>#VALUE!</v>
      </c>
      <c r="CG638" s="18" t="e">
        <f t="shared" si="74"/>
        <v>#VALUE!</v>
      </c>
      <c r="CH638" s="18" t="s">
        <v>331</v>
      </c>
      <c r="CI638" s="18" t="s">
        <v>304</v>
      </c>
      <c r="CJ638" s="18" t="s">
        <v>345</v>
      </c>
      <c r="CK638" s="18" t="str">
        <f t="shared" si="75"/>
        <v>C,X高欄Ra</v>
      </c>
      <c r="CL638" s="18">
        <v>6</v>
      </c>
      <c r="CM638" s="18" t="e">
        <f>IF(COUNTIFS([2]その１２!$CU$10:CU5789,リスト!CK638),"該当","")</f>
        <v>#VALUE!</v>
      </c>
      <c r="CN638" s="18" t="e">
        <f>IF($CM638="","",COUNTIF($CK$5:CK638,CK638))</f>
        <v>#VALUE!</v>
      </c>
      <c r="CO638" s="18" t="e">
        <f t="shared" si="76"/>
        <v>#VALUE!</v>
      </c>
      <c r="DC638" s="21" t="e">
        <f t="shared" si="77"/>
        <v>#VALUE!</v>
      </c>
      <c r="DD638" s="21" t="e">
        <f t="shared" si="78"/>
        <v>#VALUE!</v>
      </c>
    </row>
    <row r="639" spans="66:108">
      <c r="BN639" s="18" t="s">
        <v>674</v>
      </c>
      <c r="BO639" s="26" t="s">
        <v>1181</v>
      </c>
      <c r="BP639" s="17" t="str">
        <f t="shared" si="72"/>
        <v>市原市221</v>
      </c>
      <c r="BQ639" s="18" t="s">
        <v>1182</v>
      </c>
      <c r="BZ639" s="18" t="s">
        <v>781</v>
      </c>
      <c r="CA639" s="18" t="s">
        <v>270</v>
      </c>
      <c r="CB639" s="18" t="s">
        <v>421</v>
      </c>
      <c r="CC639" s="18" t="str">
        <f t="shared" si="73"/>
        <v>S,C,X補剛Sa</v>
      </c>
      <c r="CD639" s="18">
        <v>1</v>
      </c>
      <c r="CE639" s="18" t="e">
        <f>IF(COUNTIFS([2]その１１!$CV$10:CV5634,リスト!CC639),"該当","")</f>
        <v>#VALUE!</v>
      </c>
      <c r="CF639" s="18" t="e">
        <f>IF($CE639="","",COUNTIF($CC$5:CC639,CC639))</f>
        <v>#VALUE!</v>
      </c>
      <c r="CG639" s="18" t="e">
        <f t="shared" si="74"/>
        <v>#VALUE!</v>
      </c>
      <c r="CH639" s="18" t="s">
        <v>331</v>
      </c>
      <c r="CI639" s="18" t="s">
        <v>304</v>
      </c>
      <c r="CJ639" s="18" t="s">
        <v>345</v>
      </c>
      <c r="CK639" s="18" t="str">
        <f t="shared" si="75"/>
        <v>C,X高欄Ra</v>
      </c>
      <c r="CL639" s="18">
        <v>7</v>
      </c>
      <c r="CM639" s="18" t="e">
        <f>IF(COUNTIFS([2]その１２!$CU$10:CU5790,リスト!CK639),"該当","")</f>
        <v>#VALUE!</v>
      </c>
      <c r="CN639" s="18" t="e">
        <f>IF($CM639="","",COUNTIF($CK$5:CK639,CK639))</f>
        <v>#VALUE!</v>
      </c>
      <c r="CO639" s="18" t="e">
        <f t="shared" si="76"/>
        <v>#VALUE!</v>
      </c>
      <c r="DC639" s="21" t="e">
        <f t="shared" si="77"/>
        <v>#VALUE!</v>
      </c>
      <c r="DD639" s="21" t="e">
        <f t="shared" si="78"/>
        <v>#VALUE!</v>
      </c>
    </row>
    <row r="640" spans="66:108">
      <c r="BN640" s="18" t="s">
        <v>674</v>
      </c>
      <c r="BO640" s="26" t="s">
        <v>1187</v>
      </c>
      <c r="BP640" s="17" t="str">
        <f t="shared" si="72"/>
        <v>市原市223</v>
      </c>
      <c r="BQ640" s="18" t="s">
        <v>1188</v>
      </c>
      <c r="BZ640" s="18" t="s">
        <v>781</v>
      </c>
      <c r="CA640" s="18" t="s">
        <v>270</v>
      </c>
      <c r="CB640" s="18" t="s">
        <v>421</v>
      </c>
      <c r="CC640" s="18" t="str">
        <f t="shared" si="73"/>
        <v>S,C,X補剛Sa</v>
      </c>
      <c r="CD640" s="18">
        <v>2</v>
      </c>
      <c r="CE640" s="18" t="e">
        <f>IF(COUNTIFS([2]その１１!$CV$10:CV5635,リスト!CC640),"該当","")</f>
        <v>#VALUE!</v>
      </c>
      <c r="CF640" s="18" t="e">
        <f>IF($CE640="","",COUNTIF($CC$5:CC640,CC640))</f>
        <v>#VALUE!</v>
      </c>
      <c r="CG640" s="18" t="e">
        <f t="shared" si="74"/>
        <v>#VALUE!</v>
      </c>
      <c r="CH640" s="18" t="s">
        <v>331</v>
      </c>
      <c r="CI640" s="18" t="s">
        <v>304</v>
      </c>
      <c r="CJ640" s="18" t="s">
        <v>345</v>
      </c>
      <c r="CK640" s="18" t="str">
        <f t="shared" si="75"/>
        <v>C,X高欄Ra</v>
      </c>
      <c r="CL640" s="18">
        <v>8</v>
      </c>
      <c r="CM640" s="18" t="e">
        <f>IF(COUNTIFS([2]その１２!$CU$10:CU5791,リスト!CK640),"該当","")</f>
        <v>#VALUE!</v>
      </c>
      <c r="CN640" s="18" t="e">
        <f>IF($CM640="","",COUNTIF($CK$5:CK640,CK640))</f>
        <v>#VALUE!</v>
      </c>
      <c r="CO640" s="18" t="e">
        <f t="shared" si="76"/>
        <v>#VALUE!</v>
      </c>
      <c r="DC640" s="21" t="e">
        <f t="shared" si="77"/>
        <v>#VALUE!</v>
      </c>
      <c r="DD640" s="21" t="e">
        <f t="shared" si="78"/>
        <v>#VALUE!</v>
      </c>
    </row>
    <row r="641" spans="66:108">
      <c r="BN641" s="18" t="s">
        <v>674</v>
      </c>
      <c r="BO641" s="26" t="s">
        <v>1252</v>
      </c>
      <c r="BP641" s="17" t="str">
        <f t="shared" si="72"/>
        <v>市原市243</v>
      </c>
      <c r="BQ641" s="18" t="s">
        <v>1253</v>
      </c>
      <c r="BZ641" s="18" t="s">
        <v>781</v>
      </c>
      <c r="CA641" s="18" t="s">
        <v>270</v>
      </c>
      <c r="CB641" s="18" t="s">
        <v>421</v>
      </c>
      <c r="CC641" s="18" t="str">
        <f t="shared" si="73"/>
        <v>S,C,X補剛Sa</v>
      </c>
      <c r="CD641" s="18">
        <v>3</v>
      </c>
      <c r="CE641" s="18" t="e">
        <f>IF(COUNTIFS([2]その１１!$CV$10:CV5636,リスト!CC641),"該当","")</f>
        <v>#VALUE!</v>
      </c>
      <c r="CF641" s="18" t="e">
        <f>IF($CE641="","",COUNTIF($CC$5:CC641,CC641))</f>
        <v>#VALUE!</v>
      </c>
      <c r="CG641" s="18" t="e">
        <f t="shared" si="74"/>
        <v>#VALUE!</v>
      </c>
      <c r="CH641" s="18" t="s">
        <v>331</v>
      </c>
      <c r="CI641" s="18" t="s">
        <v>304</v>
      </c>
      <c r="CJ641" s="18" t="s">
        <v>345</v>
      </c>
      <c r="CK641" s="18" t="str">
        <f t="shared" si="75"/>
        <v>C,X高欄Ra</v>
      </c>
      <c r="CL641" s="18">
        <v>10</v>
      </c>
      <c r="CM641" s="18" t="e">
        <f>IF(COUNTIFS([2]その１２!$CU$10:CU5792,リスト!CK641),"該当","")</f>
        <v>#VALUE!</v>
      </c>
      <c r="CN641" s="18" t="e">
        <f>IF($CM641="","",COUNTIF($CK$5:CK641,CK641))</f>
        <v>#VALUE!</v>
      </c>
      <c r="CO641" s="18" t="e">
        <f t="shared" si="76"/>
        <v>#VALUE!</v>
      </c>
      <c r="DC641" s="21" t="e">
        <f t="shared" si="77"/>
        <v>#VALUE!</v>
      </c>
      <c r="DD641" s="21" t="e">
        <f t="shared" si="78"/>
        <v>#VALUE!</v>
      </c>
    </row>
    <row r="642" spans="66:108">
      <c r="BN642" s="18" t="s">
        <v>674</v>
      </c>
      <c r="BO642" s="26" t="s">
        <v>1317</v>
      </c>
      <c r="BP642" s="17" t="str">
        <f t="shared" si="72"/>
        <v>市原市284</v>
      </c>
      <c r="BQ642" s="18" t="s">
        <v>1318</v>
      </c>
      <c r="BZ642" s="18" t="s">
        <v>781</v>
      </c>
      <c r="CA642" s="18" t="s">
        <v>270</v>
      </c>
      <c r="CB642" s="18" t="s">
        <v>421</v>
      </c>
      <c r="CC642" s="18" t="str">
        <f t="shared" si="73"/>
        <v>S,C,X補剛Sa</v>
      </c>
      <c r="CD642" s="18">
        <v>4</v>
      </c>
      <c r="CE642" s="18" t="e">
        <f>IF(COUNTIFS([2]その１１!$CV$10:CV5637,リスト!CC642),"該当","")</f>
        <v>#VALUE!</v>
      </c>
      <c r="CF642" s="18" t="e">
        <f>IF($CE642="","",COUNTIF($CC$5:CC642,CC642))</f>
        <v>#VALUE!</v>
      </c>
      <c r="CG642" s="18" t="e">
        <f t="shared" si="74"/>
        <v>#VALUE!</v>
      </c>
      <c r="CH642" s="18" t="s">
        <v>331</v>
      </c>
      <c r="CI642" s="18" t="s">
        <v>304</v>
      </c>
      <c r="CJ642" s="18" t="s">
        <v>345</v>
      </c>
      <c r="CK642" s="18" t="str">
        <f t="shared" si="75"/>
        <v>C,X高欄Ra</v>
      </c>
      <c r="CL642" s="18">
        <v>12</v>
      </c>
      <c r="CM642" s="18" t="e">
        <f>IF(COUNTIFS([2]その１２!$CU$10:CU5793,リスト!CK642),"該当","")</f>
        <v>#VALUE!</v>
      </c>
      <c r="CN642" s="18" t="e">
        <f>IF($CM642="","",COUNTIF($CK$5:CK642,CK642))</f>
        <v>#VALUE!</v>
      </c>
      <c r="CO642" s="18" t="e">
        <f t="shared" si="76"/>
        <v>#VALUE!</v>
      </c>
      <c r="DC642" s="21" t="e">
        <f t="shared" si="77"/>
        <v>#VALUE!</v>
      </c>
      <c r="DD642" s="21" t="e">
        <f t="shared" si="78"/>
        <v>#VALUE!</v>
      </c>
    </row>
    <row r="643" spans="66:108">
      <c r="BN643" s="18" t="s">
        <v>674</v>
      </c>
      <c r="BO643" s="26" t="s">
        <v>1326</v>
      </c>
      <c r="BP643" s="17" t="str">
        <f t="shared" si="72"/>
        <v>市原市287</v>
      </c>
      <c r="BQ643" s="18" t="s">
        <v>1327</v>
      </c>
      <c r="BZ643" s="18" t="s">
        <v>781</v>
      </c>
      <c r="CA643" s="18" t="s">
        <v>270</v>
      </c>
      <c r="CB643" s="18" t="s">
        <v>421</v>
      </c>
      <c r="CC643" s="18" t="str">
        <f t="shared" si="73"/>
        <v>S,C,X補剛Sa</v>
      </c>
      <c r="CD643" s="18">
        <v>5</v>
      </c>
      <c r="CE643" s="18" t="e">
        <f>IF(COUNTIFS([2]その１１!$CV$10:CV5638,リスト!CC643),"該当","")</f>
        <v>#VALUE!</v>
      </c>
      <c r="CF643" s="18" t="e">
        <f>IF($CE643="","",COUNTIF($CC$5:CC643,CC643))</f>
        <v>#VALUE!</v>
      </c>
      <c r="CG643" s="18" t="e">
        <f t="shared" si="74"/>
        <v>#VALUE!</v>
      </c>
      <c r="CH643" s="18" t="s">
        <v>331</v>
      </c>
      <c r="CI643" s="18" t="s">
        <v>304</v>
      </c>
      <c r="CJ643" s="18" t="s">
        <v>345</v>
      </c>
      <c r="CK643" s="18" t="str">
        <f t="shared" si="75"/>
        <v>C,X高欄Ra</v>
      </c>
      <c r="CL643" s="18">
        <v>17</v>
      </c>
      <c r="CM643" s="18" t="e">
        <f>IF(COUNTIFS([2]その１２!$CU$10:CU5794,リスト!CK643),"該当","")</f>
        <v>#VALUE!</v>
      </c>
      <c r="CN643" s="18" t="e">
        <f>IF($CM643="","",COUNTIF($CK$5:CK643,CK643))</f>
        <v>#VALUE!</v>
      </c>
      <c r="CO643" s="18" t="e">
        <f t="shared" si="76"/>
        <v>#VALUE!</v>
      </c>
      <c r="DC643" s="21" t="e">
        <f t="shared" si="77"/>
        <v>#VALUE!</v>
      </c>
      <c r="DD643" s="21" t="e">
        <f t="shared" si="78"/>
        <v>#VALUE!</v>
      </c>
    </row>
    <row r="644" spans="66:108">
      <c r="BN644" s="18" t="s">
        <v>674</v>
      </c>
      <c r="BO644" s="26" t="s">
        <v>1328</v>
      </c>
      <c r="BP644" s="17" t="str">
        <f t="shared" si="72"/>
        <v>市原市292</v>
      </c>
      <c r="BQ644" s="18" t="s">
        <v>1329</v>
      </c>
      <c r="BZ644" s="18" t="s">
        <v>781</v>
      </c>
      <c r="CA644" s="18" t="s">
        <v>270</v>
      </c>
      <c r="CB644" s="18" t="s">
        <v>421</v>
      </c>
      <c r="CC644" s="18" t="str">
        <f t="shared" si="73"/>
        <v>S,C,X補剛Sa</v>
      </c>
      <c r="CD644" s="18">
        <v>6</v>
      </c>
      <c r="CE644" s="18" t="e">
        <f>IF(COUNTIFS([2]その１１!$CV$10:CV5639,リスト!CC644),"該当","")</f>
        <v>#VALUE!</v>
      </c>
      <c r="CF644" s="18" t="e">
        <f>IF($CE644="","",COUNTIF($CC$5:CC644,CC644))</f>
        <v>#VALUE!</v>
      </c>
      <c r="CG644" s="18" t="e">
        <f t="shared" si="74"/>
        <v>#VALUE!</v>
      </c>
      <c r="CH644" s="18" t="s">
        <v>331</v>
      </c>
      <c r="CI644" s="18" t="s">
        <v>304</v>
      </c>
      <c r="CJ644" s="18" t="s">
        <v>345</v>
      </c>
      <c r="CK644" s="18" t="str">
        <f t="shared" si="75"/>
        <v>C,X高欄Ra</v>
      </c>
      <c r="CL644" s="18">
        <v>19</v>
      </c>
      <c r="CM644" s="18" t="e">
        <f>IF(COUNTIFS([2]その１２!$CU$10:CU5795,リスト!CK644),"該当","")</f>
        <v>#VALUE!</v>
      </c>
      <c r="CN644" s="18" t="e">
        <f>IF($CM644="","",COUNTIF($CK$5:CK644,CK644))</f>
        <v>#VALUE!</v>
      </c>
      <c r="CO644" s="18" t="e">
        <f t="shared" si="76"/>
        <v>#VALUE!</v>
      </c>
      <c r="DC644" s="21" t="e">
        <f t="shared" si="77"/>
        <v>#VALUE!</v>
      </c>
      <c r="DD644" s="21" t="e">
        <f t="shared" si="78"/>
        <v>#VALUE!</v>
      </c>
    </row>
    <row r="645" spans="66:108">
      <c r="BN645" s="39" t="s">
        <v>674</v>
      </c>
      <c r="BO645" s="66" t="s">
        <v>1338</v>
      </c>
      <c r="BP645" s="43" t="str">
        <f t="shared" ref="BP645:BP708" si="79">CONCATENATE(BN645,BO645)</f>
        <v>市原市300</v>
      </c>
      <c r="BQ645" s="39" t="s">
        <v>1339</v>
      </c>
      <c r="BZ645" s="18" t="s">
        <v>781</v>
      </c>
      <c r="CA645" s="18" t="s">
        <v>270</v>
      </c>
      <c r="CB645" s="18" t="s">
        <v>421</v>
      </c>
      <c r="CC645" s="18" t="str">
        <f t="shared" ref="CC645:CC708" si="80">IF(LEFT(CA645,2)="基礎",CONCATENATE(BZ645,LEFT(CA645,3),CB645),CONCATENATE(BZ645,LEFT(CA645,2),CB645))</f>
        <v>S,C,X補剛Sa</v>
      </c>
      <c r="CD645" s="18">
        <v>7</v>
      </c>
      <c r="CE645" s="18" t="e">
        <f>IF(COUNTIFS([2]その１１!$CV$10:CV5640,リスト!CC645),"該当","")</f>
        <v>#VALUE!</v>
      </c>
      <c r="CF645" s="18" t="e">
        <f>IF($CE645="","",COUNTIF($CC$5:CC645,CC645))</f>
        <v>#VALUE!</v>
      </c>
      <c r="CG645" s="18" t="e">
        <f t="shared" ref="CG645:CG708" si="81">IF($CE645="","",CONCATENATE(CC645,CF645))</f>
        <v>#VALUE!</v>
      </c>
      <c r="CH645" s="18" t="s">
        <v>331</v>
      </c>
      <c r="CI645" s="18" t="s">
        <v>304</v>
      </c>
      <c r="CJ645" s="18" t="s">
        <v>345</v>
      </c>
      <c r="CK645" s="18" t="str">
        <f t="shared" ref="CK645:CK708" si="82">CONCATENATE(CH645,LEFT(CI645,2),CJ645)</f>
        <v>C,X高欄Ra</v>
      </c>
      <c r="CL645" s="18">
        <v>23</v>
      </c>
      <c r="CM645" s="18" t="e">
        <f>IF(COUNTIFS([2]その１２!$CU$10:CU5796,リスト!CK645),"該当","")</f>
        <v>#VALUE!</v>
      </c>
      <c r="CN645" s="18" t="e">
        <f>IF($CM645="","",COUNTIF($CK$5:CK645,CK645))</f>
        <v>#VALUE!</v>
      </c>
      <c r="CO645" s="18" t="e">
        <f t="shared" ref="CO645:CO708" si="83">IF($CM645="","",CONCATENATE(CK645,CN645))</f>
        <v>#VALUE!</v>
      </c>
      <c r="DC645" s="21" t="e">
        <f t="shared" ref="DC645:DC708" si="84">IF(CG645="","",CONCATENATE(CC645,CD645))</f>
        <v>#VALUE!</v>
      </c>
      <c r="DD645" s="21" t="e">
        <f t="shared" ref="DD645:DD708" si="85">IF(CO645="","",CONCATENATE(CK645,CL645))</f>
        <v>#VALUE!</v>
      </c>
    </row>
    <row r="646" spans="66:108">
      <c r="BZ646" s="18" t="s">
        <v>781</v>
      </c>
      <c r="CA646" s="18" t="s">
        <v>270</v>
      </c>
      <c r="CB646" s="18" t="s">
        <v>421</v>
      </c>
      <c r="CC646" s="18" t="str">
        <f t="shared" si="80"/>
        <v>S,C,X補剛Sa</v>
      </c>
      <c r="CD646" s="18">
        <v>8</v>
      </c>
      <c r="CE646" s="18" t="e">
        <f>IF(COUNTIFS([2]その１１!$CV$10:CV5641,リスト!CC646),"該当","")</f>
        <v>#VALUE!</v>
      </c>
      <c r="CF646" s="18" t="e">
        <f>IF($CE646="","",COUNTIF($CC$5:CC646,CC646))</f>
        <v>#VALUE!</v>
      </c>
      <c r="CG646" s="18" t="e">
        <f t="shared" si="81"/>
        <v>#VALUE!</v>
      </c>
      <c r="CH646" s="18" t="s">
        <v>781</v>
      </c>
      <c r="CI646" s="18" t="s">
        <v>304</v>
      </c>
      <c r="CJ646" s="18" t="s">
        <v>345</v>
      </c>
      <c r="CK646" s="18" t="str">
        <f t="shared" si="82"/>
        <v>S,C,X高欄Ra</v>
      </c>
      <c r="CL646" s="18">
        <v>1</v>
      </c>
      <c r="CM646" s="18" t="e">
        <f>IF(COUNTIFS([2]その１２!$CU$10:CU5797,リスト!CK646),"該当","")</f>
        <v>#VALUE!</v>
      </c>
      <c r="CN646" s="18" t="e">
        <f>IF($CM646="","",COUNTIF($CK$5:CK646,CK646))</f>
        <v>#VALUE!</v>
      </c>
      <c r="CO646" s="18" t="e">
        <f t="shared" si="83"/>
        <v>#VALUE!</v>
      </c>
      <c r="DC646" s="21" t="e">
        <f t="shared" si="84"/>
        <v>#VALUE!</v>
      </c>
      <c r="DD646" s="21" t="e">
        <f t="shared" si="85"/>
        <v>#VALUE!</v>
      </c>
    </row>
    <row r="647" spans="66:108">
      <c r="BZ647" s="18" t="s">
        <v>781</v>
      </c>
      <c r="CA647" s="18" t="s">
        <v>270</v>
      </c>
      <c r="CB647" s="18" t="s">
        <v>421</v>
      </c>
      <c r="CC647" s="18" t="str">
        <f t="shared" si="80"/>
        <v>S,C,X補剛Sa</v>
      </c>
      <c r="CD647" s="18">
        <v>9</v>
      </c>
      <c r="CE647" s="18" t="e">
        <f>IF(COUNTIFS([2]その１１!$CV$10:CV5642,リスト!CC647),"該当","")</f>
        <v>#VALUE!</v>
      </c>
      <c r="CF647" s="18" t="e">
        <f>IF($CE647="","",COUNTIF($CC$5:CC647,CC647))</f>
        <v>#VALUE!</v>
      </c>
      <c r="CG647" s="18" t="e">
        <f t="shared" si="81"/>
        <v>#VALUE!</v>
      </c>
      <c r="CH647" s="18" t="s">
        <v>781</v>
      </c>
      <c r="CI647" s="18" t="s">
        <v>304</v>
      </c>
      <c r="CJ647" s="18" t="s">
        <v>345</v>
      </c>
      <c r="CK647" s="18" t="str">
        <f t="shared" si="82"/>
        <v>S,C,X高欄Ra</v>
      </c>
      <c r="CL647" s="18">
        <v>2</v>
      </c>
      <c r="CM647" s="18" t="e">
        <f>IF(COUNTIFS([2]その１２!$CU$10:CU5798,リスト!CK647),"該当","")</f>
        <v>#VALUE!</v>
      </c>
      <c r="CN647" s="18" t="e">
        <f>IF($CM647="","",COUNTIF($CK$5:CK647,CK647))</f>
        <v>#VALUE!</v>
      </c>
      <c r="CO647" s="18" t="e">
        <f t="shared" si="83"/>
        <v>#VALUE!</v>
      </c>
      <c r="DC647" s="21" t="e">
        <f t="shared" si="84"/>
        <v>#VALUE!</v>
      </c>
      <c r="DD647" s="21" t="e">
        <f t="shared" si="85"/>
        <v>#VALUE!</v>
      </c>
    </row>
    <row r="648" spans="66:108">
      <c r="BZ648" s="18" t="s">
        <v>781</v>
      </c>
      <c r="CA648" s="18" t="s">
        <v>270</v>
      </c>
      <c r="CB648" s="18" t="s">
        <v>421</v>
      </c>
      <c r="CC648" s="18" t="str">
        <f t="shared" si="80"/>
        <v>S,C,X補剛Sa</v>
      </c>
      <c r="CD648" s="18">
        <v>10</v>
      </c>
      <c r="CE648" s="18" t="e">
        <f>IF(COUNTIFS([2]その１１!$CV$10:CV5643,リスト!CC648),"該当","")</f>
        <v>#VALUE!</v>
      </c>
      <c r="CF648" s="18" t="e">
        <f>IF($CE648="","",COUNTIF($CC$5:CC648,CC648))</f>
        <v>#VALUE!</v>
      </c>
      <c r="CG648" s="18" t="e">
        <f t="shared" si="81"/>
        <v>#VALUE!</v>
      </c>
      <c r="CH648" s="18" t="s">
        <v>781</v>
      </c>
      <c r="CI648" s="18" t="s">
        <v>304</v>
      </c>
      <c r="CJ648" s="18" t="s">
        <v>345</v>
      </c>
      <c r="CK648" s="18" t="str">
        <f t="shared" si="82"/>
        <v>S,C,X高欄Ra</v>
      </c>
      <c r="CL648" s="18">
        <v>3</v>
      </c>
      <c r="CM648" s="18" t="e">
        <f>IF(COUNTIFS([2]その１２!$CU$10:CU5799,リスト!CK648),"該当","")</f>
        <v>#VALUE!</v>
      </c>
      <c r="CN648" s="18" t="e">
        <f>IF($CM648="","",COUNTIF($CK$5:CK648,CK648))</f>
        <v>#VALUE!</v>
      </c>
      <c r="CO648" s="18" t="e">
        <f t="shared" si="83"/>
        <v>#VALUE!</v>
      </c>
      <c r="DC648" s="21" t="e">
        <f t="shared" si="84"/>
        <v>#VALUE!</v>
      </c>
      <c r="DD648" s="21" t="e">
        <f t="shared" si="85"/>
        <v>#VALUE!</v>
      </c>
    </row>
    <row r="649" spans="66:108">
      <c r="BZ649" s="18" t="s">
        <v>781</v>
      </c>
      <c r="CA649" s="18" t="s">
        <v>270</v>
      </c>
      <c r="CB649" s="18" t="s">
        <v>421</v>
      </c>
      <c r="CC649" s="18" t="str">
        <f t="shared" si="80"/>
        <v>S,C,X補剛Sa</v>
      </c>
      <c r="CD649" s="18">
        <v>11</v>
      </c>
      <c r="CE649" s="18" t="e">
        <f>IF(COUNTIFS([2]その１１!$CV$10:CV5644,リスト!CC649),"該当","")</f>
        <v>#VALUE!</v>
      </c>
      <c r="CF649" s="18" t="e">
        <f>IF($CE649="","",COUNTIF($CC$5:CC649,CC649))</f>
        <v>#VALUE!</v>
      </c>
      <c r="CG649" s="18" t="e">
        <f t="shared" si="81"/>
        <v>#VALUE!</v>
      </c>
      <c r="CH649" s="18" t="s">
        <v>781</v>
      </c>
      <c r="CI649" s="18" t="s">
        <v>304</v>
      </c>
      <c r="CJ649" s="18" t="s">
        <v>345</v>
      </c>
      <c r="CK649" s="18" t="str">
        <f t="shared" si="82"/>
        <v>S,C,X高欄Ra</v>
      </c>
      <c r="CL649" s="18">
        <v>4</v>
      </c>
      <c r="CM649" s="18" t="e">
        <f>IF(COUNTIFS([2]その１２!$CU$10:CU5800,リスト!CK649),"該当","")</f>
        <v>#VALUE!</v>
      </c>
      <c r="CN649" s="18" t="e">
        <f>IF($CM649="","",COUNTIF($CK$5:CK649,CK649))</f>
        <v>#VALUE!</v>
      </c>
      <c r="CO649" s="18" t="e">
        <f t="shared" si="83"/>
        <v>#VALUE!</v>
      </c>
      <c r="DC649" s="21" t="e">
        <f t="shared" si="84"/>
        <v>#VALUE!</v>
      </c>
      <c r="DD649" s="21" t="e">
        <f t="shared" si="85"/>
        <v>#VALUE!</v>
      </c>
    </row>
    <row r="650" spans="66:108">
      <c r="BZ650" s="18" t="s">
        <v>781</v>
      </c>
      <c r="CA650" s="18" t="s">
        <v>270</v>
      </c>
      <c r="CB650" s="18" t="s">
        <v>421</v>
      </c>
      <c r="CC650" s="18" t="str">
        <f t="shared" si="80"/>
        <v>S,C,X補剛Sa</v>
      </c>
      <c r="CD650" s="18">
        <v>12</v>
      </c>
      <c r="CE650" s="18" t="e">
        <f>IF(COUNTIFS([2]その１１!$CV$10:CV5645,リスト!CC650),"該当","")</f>
        <v>#VALUE!</v>
      </c>
      <c r="CF650" s="18" t="e">
        <f>IF($CE650="","",COUNTIF($CC$5:CC650,CC650))</f>
        <v>#VALUE!</v>
      </c>
      <c r="CG650" s="18" t="e">
        <f t="shared" si="81"/>
        <v>#VALUE!</v>
      </c>
      <c r="CH650" s="18" t="s">
        <v>781</v>
      </c>
      <c r="CI650" s="18" t="s">
        <v>304</v>
      </c>
      <c r="CJ650" s="18" t="s">
        <v>345</v>
      </c>
      <c r="CK650" s="18" t="str">
        <f t="shared" si="82"/>
        <v>S,C,X高欄Ra</v>
      </c>
      <c r="CL650" s="18">
        <v>5</v>
      </c>
      <c r="CM650" s="18" t="e">
        <f>IF(COUNTIFS([2]その１２!$CU$10:CU5801,リスト!CK650),"該当","")</f>
        <v>#VALUE!</v>
      </c>
      <c r="CN650" s="18" t="e">
        <f>IF($CM650="","",COUNTIF($CK$5:CK650,CK650))</f>
        <v>#VALUE!</v>
      </c>
      <c r="CO650" s="18" t="e">
        <f t="shared" si="83"/>
        <v>#VALUE!</v>
      </c>
      <c r="DC650" s="21" t="e">
        <f t="shared" si="84"/>
        <v>#VALUE!</v>
      </c>
      <c r="DD650" s="21" t="e">
        <f t="shared" si="85"/>
        <v>#VALUE!</v>
      </c>
    </row>
    <row r="651" spans="66:108">
      <c r="BZ651" s="18" t="s">
        <v>781</v>
      </c>
      <c r="CA651" s="18" t="s">
        <v>270</v>
      </c>
      <c r="CB651" s="18" t="s">
        <v>421</v>
      </c>
      <c r="CC651" s="18" t="str">
        <f t="shared" si="80"/>
        <v>S,C,X補剛Sa</v>
      </c>
      <c r="CD651" s="18">
        <v>13</v>
      </c>
      <c r="CE651" s="18" t="e">
        <f>IF(COUNTIFS([2]その１１!$CV$10:CV5646,リスト!CC651),"該当","")</f>
        <v>#VALUE!</v>
      </c>
      <c r="CF651" s="18" t="e">
        <f>IF($CE651="","",COUNTIF($CC$5:CC651,CC651))</f>
        <v>#VALUE!</v>
      </c>
      <c r="CG651" s="18" t="e">
        <f t="shared" si="81"/>
        <v>#VALUE!</v>
      </c>
      <c r="CH651" s="18" t="s">
        <v>781</v>
      </c>
      <c r="CI651" s="18" t="s">
        <v>304</v>
      </c>
      <c r="CJ651" s="18" t="s">
        <v>345</v>
      </c>
      <c r="CK651" s="18" t="str">
        <f t="shared" si="82"/>
        <v>S,C,X高欄Ra</v>
      </c>
      <c r="CL651" s="18">
        <v>6</v>
      </c>
      <c r="CM651" s="18" t="e">
        <f>IF(COUNTIFS([2]その１２!$CU$10:CU5802,リスト!CK651),"該当","")</f>
        <v>#VALUE!</v>
      </c>
      <c r="CN651" s="18" t="e">
        <f>IF($CM651="","",COUNTIF($CK$5:CK651,CK651))</f>
        <v>#VALUE!</v>
      </c>
      <c r="CO651" s="18" t="e">
        <f t="shared" si="83"/>
        <v>#VALUE!</v>
      </c>
      <c r="DC651" s="21" t="e">
        <f t="shared" si="84"/>
        <v>#VALUE!</v>
      </c>
      <c r="DD651" s="21" t="e">
        <f t="shared" si="85"/>
        <v>#VALUE!</v>
      </c>
    </row>
    <row r="652" spans="66:108">
      <c r="BZ652" s="18" t="s">
        <v>781</v>
      </c>
      <c r="CA652" s="18" t="s">
        <v>270</v>
      </c>
      <c r="CB652" s="18" t="s">
        <v>421</v>
      </c>
      <c r="CC652" s="18" t="str">
        <f t="shared" si="80"/>
        <v>S,C,X補剛Sa</v>
      </c>
      <c r="CD652" s="18">
        <v>17</v>
      </c>
      <c r="CE652" s="18" t="e">
        <f>IF(COUNTIFS([2]その１１!$CV$10:CV5647,リスト!CC652),"該当","")</f>
        <v>#VALUE!</v>
      </c>
      <c r="CF652" s="18" t="e">
        <f>IF($CE652="","",COUNTIF($CC$5:CC652,CC652))</f>
        <v>#VALUE!</v>
      </c>
      <c r="CG652" s="18" t="e">
        <f t="shared" si="81"/>
        <v>#VALUE!</v>
      </c>
      <c r="CH652" s="18" t="s">
        <v>781</v>
      </c>
      <c r="CI652" s="18" t="s">
        <v>304</v>
      </c>
      <c r="CJ652" s="18" t="s">
        <v>345</v>
      </c>
      <c r="CK652" s="18" t="str">
        <f t="shared" si="82"/>
        <v>S,C,X高欄Ra</v>
      </c>
      <c r="CL652" s="18">
        <v>7</v>
      </c>
      <c r="CM652" s="18" t="e">
        <f>IF(COUNTIFS([2]その１２!$CU$10:CU5803,リスト!CK652),"該当","")</f>
        <v>#VALUE!</v>
      </c>
      <c r="CN652" s="18" t="e">
        <f>IF($CM652="","",COUNTIF($CK$5:CK652,CK652))</f>
        <v>#VALUE!</v>
      </c>
      <c r="CO652" s="18" t="e">
        <f t="shared" si="83"/>
        <v>#VALUE!</v>
      </c>
      <c r="DC652" s="21" t="e">
        <f t="shared" si="84"/>
        <v>#VALUE!</v>
      </c>
      <c r="DD652" s="21" t="e">
        <f t="shared" si="85"/>
        <v>#VALUE!</v>
      </c>
    </row>
    <row r="653" spans="66:108">
      <c r="BZ653" s="18" t="s">
        <v>781</v>
      </c>
      <c r="CA653" s="18" t="s">
        <v>270</v>
      </c>
      <c r="CB653" s="18" t="s">
        <v>421</v>
      </c>
      <c r="CC653" s="18" t="str">
        <f t="shared" si="80"/>
        <v>S,C,X補剛Sa</v>
      </c>
      <c r="CD653" s="18">
        <v>18</v>
      </c>
      <c r="CE653" s="18" t="e">
        <f>IF(COUNTIFS([2]その１１!$CV$10:CV5648,リスト!CC653),"該当","")</f>
        <v>#VALUE!</v>
      </c>
      <c r="CF653" s="18" t="e">
        <f>IF($CE653="","",COUNTIF($CC$5:CC653,CC653))</f>
        <v>#VALUE!</v>
      </c>
      <c r="CG653" s="18" t="e">
        <f t="shared" si="81"/>
        <v>#VALUE!</v>
      </c>
      <c r="CH653" s="18" t="s">
        <v>781</v>
      </c>
      <c r="CI653" s="18" t="s">
        <v>304</v>
      </c>
      <c r="CJ653" s="18" t="s">
        <v>345</v>
      </c>
      <c r="CK653" s="18" t="str">
        <f t="shared" si="82"/>
        <v>S,C,X高欄Ra</v>
      </c>
      <c r="CL653" s="18">
        <v>8</v>
      </c>
      <c r="CM653" s="18" t="e">
        <f>IF(COUNTIFS([2]その１２!$CU$10:CU5804,リスト!CK653),"該当","")</f>
        <v>#VALUE!</v>
      </c>
      <c r="CN653" s="18" t="e">
        <f>IF($CM653="","",COUNTIF($CK$5:CK653,CK653))</f>
        <v>#VALUE!</v>
      </c>
      <c r="CO653" s="18" t="e">
        <f t="shared" si="83"/>
        <v>#VALUE!</v>
      </c>
      <c r="DC653" s="21" t="e">
        <f t="shared" si="84"/>
        <v>#VALUE!</v>
      </c>
      <c r="DD653" s="21" t="e">
        <f t="shared" si="85"/>
        <v>#VALUE!</v>
      </c>
    </row>
    <row r="654" spans="66:108">
      <c r="BZ654" s="18" t="s">
        <v>781</v>
      </c>
      <c r="CA654" s="18" t="s">
        <v>270</v>
      </c>
      <c r="CB654" s="18" t="s">
        <v>421</v>
      </c>
      <c r="CC654" s="18" t="str">
        <f t="shared" si="80"/>
        <v>S,C,X補剛Sa</v>
      </c>
      <c r="CD654" s="18">
        <v>19</v>
      </c>
      <c r="CE654" s="18" t="e">
        <f>IF(COUNTIFS([2]その１１!$CV$10:CV5649,リスト!CC654),"該当","")</f>
        <v>#VALUE!</v>
      </c>
      <c r="CF654" s="18" t="e">
        <f>IF($CE654="","",COUNTIF($CC$5:CC654,CC654))</f>
        <v>#VALUE!</v>
      </c>
      <c r="CG654" s="18" t="e">
        <f t="shared" si="81"/>
        <v>#VALUE!</v>
      </c>
      <c r="CH654" s="18" t="s">
        <v>781</v>
      </c>
      <c r="CI654" s="18" t="s">
        <v>304</v>
      </c>
      <c r="CJ654" s="18" t="s">
        <v>345</v>
      </c>
      <c r="CK654" s="18" t="str">
        <f t="shared" si="82"/>
        <v>S,C,X高欄Ra</v>
      </c>
      <c r="CL654" s="18">
        <v>10</v>
      </c>
      <c r="CM654" s="18" t="e">
        <f>IF(COUNTIFS([2]その１２!$CU$10:CU5805,リスト!CK654),"該当","")</f>
        <v>#VALUE!</v>
      </c>
      <c r="CN654" s="18" t="e">
        <f>IF($CM654="","",COUNTIF($CK$5:CK654,CK654))</f>
        <v>#VALUE!</v>
      </c>
      <c r="CO654" s="18" t="e">
        <f t="shared" si="83"/>
        <v>#VALUE!</v>
      </c>
      <c r="DC654" s="21" t="e">
        <f t="shared" si="84"/>
        <v>#VALUE!</v>
      </c>
      <c r="DD654" s="21" t="e">
        <f t="shared" si="85"/>
        <v>#VALUE!</v>
      </c>
    </row>
    <row r="655" spans="66:108">
      <c r="BZ655" s="18" t="s">
        <v>781</v>
      </c>
      <c r="CA655" s="18" t="s">
        <v>270</v>
      </c>
      <c r="CB655" s="18" t="s">
        <v>421</v>
      </c>
      <c r="CC655" s="18" t="str">
        <f t="shared" si="80"/>
        <v>S,C,X補剛Sa</v>
      </c>
      <c r="CD655" s="18">
        <v>20</v>
      </c>
      <c r="CE655" s="18" t="e">
        <f>IF(COUNTIFS([2]その１１!$CV$10:CV5650,リスト!CC655),"該当","")</f>
        <v>#VALUE!</v>
      </c>
      <c r="CF655" s="18" t="e">
        <f>IF($CE655="","",COUNTIF($CC$5:CC655,CC655))</f>
        <v>#VALUE!</v>
      </c>
      <c r="CG655" s="18" t="e">
        <f t="shared" si="81"/>
        <v>#VALUE!</v>
      </c>
      <c r="CH655" s="18" t="s">
        <v>781</v>
      </c>
      <c r="CI655" s="18" t="s">
        <v>304</v>
      </c>
      <c r="CJ655" s="18" t="s">
        <v>345</v>
      </c>
      <c r="CK655" s="18" t="str">
        <f t="shared" si="82"/>
        <v>S,C,X高欄Ra</v>
      </c>
      <c r="CL655" s="18">
        <v>12</v>
      </c>
      <c r="CM655" s="18" t="e">
        <f>IF(COUNTIFS([2]その１２!$CU$10:CU5806,リスト!CK655),"該当","")</f>
        <v>#VALUE!</v>
      </c>
      <c r="CN655" s="18" t="e">
        <f>IF($CM655="","",COUNTIF($CK$5:CK655,CK655))</f>
        <v>#VALUE!</v>
      </c>
      <c r="CO655" s="18" t="e">
        <f t="shared" si="83"/>
        <v>#VALUE!</v>
      </c>
      <c r="DC655" s="21" t="e">
        <f t="shared" si="84"/>
        <v>#VALUE!</v>
      </c>
      <c r="DD655" s="21" t="e">
        <f t="shared" si="85"/>
        <v>#VALUE!</v>
      </c>
    </row>
    <row r="656" spans="66:108">
      <c r="BZ656" s="18" t="s">
        <v>781</v>
      </c>
      <c r="CA656" s="18" t="s">
        <v>270</v>
      </c>
      <c r="CB656" s="18" t="s">
        <v>421</v>
      </c>
      <c r="CC656" s="18" t="str">
        <f t="shared" si="80"/>
        <v>S,C,X補剛Sa</v>
      </c>
      <c r="CD656" s="18">
        <v>21</v>
      </c>
      <c r="CE656" s="18" t="e">
        <f>IF(COUNTIFS([2]その１１!$CV$10:CV5651,リスト!CC656),"該当","")</f>
        <v>#VALUE!</v>
      </c>
      <c r="CF656" s="18" t="e">
        <f>IF($CE656="","",COUNTIF($CC$5:CC656,CC656))</f>
        <v>#VALUE!</v>
      </c>
      <c r="CG656" s="18" t="e">
        <f t="shared" si="81"/>
        <v>#VALUE!</v>
      </c>
      <c r="CH656" s="18" t="s">
        <v>781</v>
      </c>
      <c r="CI656" s="18" t="s">
        <v>304</v>
      </c>
      <c r="CJ656" s="18" t="s">
        <v>345</v>
      </c>
      <c r="CK656" s="18" t="str">
        <f t="shared" si="82"/>
        <v>S,C,X高欄Ra</v>
      </c>
      <c r="CL656" s="18">
        <v>17</v>
      </c>
      <c r="CM656" s="18" t="e">
        <f>IF(COUNTIFS([2]その１２!$CU$10:CU5807,リスト!CK656),"該当","")</f>
        <v>#VALUE!</v>
      </c>
      <c r="CN656" s="18" t="e">
        <f>IF($CM656="","",COUNTIF($CK$5:CK656,CK656))</f>
        <v>#VALUE!</v>
      </c>
      <c r="CO656" s="18" t="e">
        <f t="shared" si="83"/>
        <v>#VALUE!</v>
      </c>
      <c r="DC656" s="21" t="e">
        <f t="shared" si="84"/>
        <v>#VALUE!</v>
      </c>
      <c r="DD656" s="21" t="e">
        <f t="shared" si="85"/>
        <v>#VALUE!</v>
      </c>
    </row>
    <row r="657" spans="78:108">
      <c r="BZ657" s="18" t="s">
        <v>781</v>
      </c>
      <c r="CA657" s="18" t="s">
        <v>270</v>
      </c>
      <c r="CB657" s="18" t="s">
        <v>421</v>
      </c>
      <c r="CC657" s="18" t="str">
        <f t="shared" si="80"/>
        <v>S,C,X補剛Sa</v>
      </c>
      <c r="CD657" s="18">
        <v>22</v>
      </c>
      <c r="CE657" s="18" t="e">
        <f>IF(COUNTIFS([2]その１１!$CV$10:CV5652,リスト!CC657),"該当","")</f>
        <v>#VALUE!</v>
      </c>
      <c r="CF657" s="18" t="e">
        <f>IF($CE657="","",COUNTIF($CC$5:CC657,CC657))</f>
        <v>#VALUE!</v>
      </c>
      <c r="CG657" s="18" t="e">
        <f t="shared" si="81"/>
        <v>#VALUE!</v>
      </c>
      <c r="CH657" s="18" t="s">
        <v>781</v>
      </c>
      <c r="CI657" s="18" t="s">
        <v>304</v>
      </c>
      <c r="CJ657" s="18" t="s">
        <v>345</v>
      </c>
      <c r="CK657" s="18" t="str">
        <f t="shared" si="82"/>
        <v>S,C,X高欄Ra</v>
      </c>
      <c r="CL657" s="18">
        <v>19</v>
      </c>
      <c r="CM657" s="18" t="e">
        <f>IF(COUNTIFS([2]その１２!$CU$10:CU5808,リスト!CK657),"該当","")</f>
        <v>#VALUE!</v>
      </c>
      <c r="CN657" s="18" t="e">
        <f>IF($CM657="","",COUNTIF($CK$5:CK657,CK657))</f>
        <v>#VALUE!</v>
      </c>
      <c r="CO657" s="18" t="e">
        <f t="shared" si="83"/>
        <v>#VALUE!</v>
      </c>
      <c r="DC657" s="21" t="e">
        <f t="shared" si="84"/>
        <v>#VALUE!</v>
      </c>
      <c r="DD657" s="21" t="e">
        <f t="shared" si="85"/>
        <v>#VALUE!</v>
      </c>
    </row>
    <row r="658" spans="78:108">
      <c r="BZ658" s="18" t="s">
        <v>781</v>
      </c>
      <c r="CA658" s="18" t="s">
        <v>270</v>
      </c>
      <c r="CB658" s="18" t="s">
        <v>421</v>
      </c>
      <c r="CC658" s="18" t="str">
        <f t="shared" si="80"/>
        <v>S,C,X補剛Sa</v>
      </c>
      <c r="CD658" s="18">
        <v>23</v>
      </c>
      <c r="CE658" s="18" t="e">
        <f>IF(COUNTIFS([2]その１１!$CV$10:CV5653,リスト!CC658),"該当","")</f>
        <v>#VALUE!</v>
      </c>
      <c r="CF658" s="18" t="e">
        <f>IF($CE658="","",COUNTIF($CC$5:CC658,CC658))</f>
        <v>#VALUE!</v>
      </c>
      <c r="CG658" s="18" t="e">
        <f t="shared" si="81"/>
        <v>#VALUE!</v>
      </c>
      <c r="CH658" s="18" t="s">
        <v>781</v>
      </c>
      <c r="CI658" s="18" t="s">
        <v>304</v>
      </c>
      <c r="CJ658" s="18" t="s">
        <v>345</v>
      </c>
      <c r="CK658" s="18" t="str">
        <f t="shared" si="82"/>
        <v>S,C,X高欄Ra</v>
      </c>
      <c r="CL658" s="18">
        <v>23</v>
      </c>
      <c r="CM658" s="18" t="e">
        <f>IF(COUNTIFS([2]その１２!$CU$10:CU5809,リスト!CK658),"該当","")</f>
        <v>#VALUE!</v>
      </c>
      <c r="CN658" s="18" t="e">
        <f>IF($CM658="","",COUNTIF($CK$5:CK658,CK658))</f>
        <v>#VALUE!</v>
      </c>
      <c r="CO658" s="18" t="e">
        <f t="shared" si="83"/>
        <v>#VALUE!</v>
      </c>
      <c r="DC658" s="21" t="e">
        <f t="shared" si="84"/>
        <v>#VALUE!</v>
      </c>
      <c r="DD658" s="21" t="e">
        <f t="shared" si="85"/>
        <v>#VALUE!</v>
      </c>
    </row>
    <row r="659" spans="78:108">
      <c r="BZ659" s="18" t="s">
        <v>76</v>
      </c>
      <c r="CA659" s="18" t="s">
        <v>286</v>
      </c>
      <c r="CB659" s="18" t="s">
        <v>431</v>
      </c>
      <c r="CC659" s="18" t="str">
        <f t="shared" si="80"/>
        <v>S吊りHa</v>
      </c>
      <c r="CD659" s="18">
        <v>1</v>
      </c>
      <c r="CE659" s="18" t="e">
        <f>IF(COUNTIFS([2]その１１!$CV$10:CV5654,リスト!CC659),"該当","")</f>
        <v>#VALUE!</v>
      </c>
      <c r="CF659" s="18" t="e">
        <f>IF($CE659="","",COUNTIF($CC$5:CC659,CC659))</f>
        <v>#VALUE!</v>
      </c>
      <c r="CG659" s="18" t="e">
        <f t="shared" si="81"/>
        <v>#VALUE!</v>
      </c>
      <c r="CH659" s="18" t="s">
        <v>76</v>
      </c>
      <c r="CI659" s="18" t="s">
        <v>316</v>
      </c>
      <c r="CJ659" s="18" t="s">
        <v>357</v>
      </c>
      <c r="CK659" s="18" t="str">
        <f t="shared" si="82"/>
        <v>S防護Gf</v>
      </c>
      <c r="CL659" s="18">
        <v>1</v>
      </c>
      <c r="CM659" s="18" t="e">
        <f>IF(COUNTIFS([2]その１２!$CU$10:CU5810,リスト!CK659),"該当","")</f>
        <v>#VALUE!</v>
      </c>
      <c r="CN659" s="18" t="e">
        <f>IF($CM659="","",COUNTIF($CK$5:CK659,CK659))</f>
        <v>#VALUE!</v>
      </c>
      <c r="CO659" s="18" t="e">
        <f t="shared" si="83"/>
        <v>#VALUE!</v>
      </c>
      <c r="DC659" s="21" t="e">
        <f t="shared" si="84"/>
        <v>#VALUE!</v>
      </c>
      <c r="DD659" s="21" t="e">
        <f t="shared" si="85"/>
        <v>#VALUE!</v>
      </c>
    </row>
    <row r="660" spans="78:108">
      <c r="BZ660" s="18" t="s">
        <v>76</v>
      </c>
      <c r="CA660" s="18" t="s">
        <v>286</v>
      </c>
      <c r="CB660" s="18" t="s">
        <v>431</v>
      </c>
      <c r="CC660" s="18" t="str">
        <f t="shared" si="80"/>
        <v>S吊りHa</v>
      </c>
      <c r="CD660" s="18">
        <v>2</v>
      </c>
      <c r="CE660" s="18" t="e">
        <f>IF(COUNTIFS([2]その１１!$CV$10:CV5655,リスト!CC660),"該当","")</f>
        <v>#VALUE!</v>
      </c>
      <c r="CF660" s="18" t="e">
        <f>IF($CE660="","",COUNTIF($CC$5:CC660,CC660))</f>
        <v>#VALUE!</v>
      </c>
      <c r="CG660" s="18" t="e">
        <f t="shared" si="81"/>
        <v>#VALUE!</v>
      </c>
      <c r="CH660" s="18" t="s">
        <v>76</v>
      </c>
      <c r="CI660" s="18" t="s">
        <v>316</v>
      </c>
      <c r="CJ660" s="18" t="s">
        <v>357</v>
      </c>
      <c r="CK660" s="18" t="str">
        <f t="shared" si="82"/>
        <v>S防護Gf</v>
      </c>
      <c r="CL660" s="18">
        <v>2</v>
      </c>
      <c r="CM660" s="18" t="e">
        <f>IF(COUNTIFS([2]その１２!$CU$10:CU5811,リスト!CK660),"該当","")</f>
        <v>#VALUE!</v>
      </c>
      <c r="CN660" s="18" t="e">
        <f>IF($CM660="","",COUNTIF($CK$5:CK660,CK660))</f>
        <v>#VALUE!</v>
      </c>
      <c r="CO660" s="18" t="e">
        <f t="shared" si="83"/>
        <v>#VALUE!</v>
      </c>
      <c r="DC660" s="21" t="e">
        <f t="shared" si="84"/>
        <v>#VALUE!</v>
      </c>
      <c r="DD660" s="21" t="e">
        <f t="shared" si="85"/>
        <v>#VALUE!</v>
      </c>
    </row>
    <row r="661" spans="78:108">
      <c r="BZ661" s="18" t="s">
        <v>76</v>
      </c>
      <c r="CA661" s="18" t="s">
        <v>286</v>
      </c>
      <c r="CB661" s="18" t="s">
        <v>431</v>
      </c>
      <c r="CC661" s="18" t="str">
        <f t="shared" si="80"/>
        <v>S吊りHa</v>
      </c>
      <c r="CD661" s="18">
        <v>3</v>
      </c>
      <c r="CE661" s="18" t="e">
        <f>IF(COUNTIFS([2]その１１!$CV$10:CV5656,リスト!CC661),"該当","")</f>
        <v>#VALUE!</v>
      </c>
      <c r="CF661" s="18" t="e">
        <f>IF($CE661="","",COUNTIF($CC$5:CC661,CC661))</f>
        <v>#VALUE!</v>
      </c>
      <c r="CG661" s="18" t="e">
        <f t="shared" si="81"/>
        <v>#VALUE!</v>
      </c>
      <c r="CH661" s="18" t="s">
        <v>76</v>
      </c>
      <c r="CI661" s="18" t="s">
        <v>316</v>
      </c>
      <c r="CJ661" s="18" t="s">
        <v>357</v>
      </c>
      <c r="CK661" s="18" t="str">
        <f t="shared" si="82"/>
        <v>S防護Gf</v>
      </c>
      <c r="CL661" s="18">
        <v>3</v>
      </c>
      <c r="CM661" s="18" t="e">
        <f>IF(COUNTIFS([2]その１２!$CU$10:CU5812,リスト!CK661),"該当","")</f>
        <v>#VALUE!</v>
      </c>
      <c r="CN661" s="18" t="e">
        <f>IF($CM661="","",COUNTIF($CK$5:CK661,CK661))</f>
        <v>#VALUE!</v>
      </c>
      <c r="CO661" s="18" t="e">
        <f t="shared" si="83"/>
        <v>#VALUE!</v>
      </c>
      <c r="DC661" s="21" t="e">
        <f t="shared" si="84"/>
        <v>#VALUE!</v>
      </c>
      <c r="DD661" s="21" t="e">
        <f t="shared" si="85"/>
        <v>#VALUE!</v>
      </c>
    </row>
    <row r="662" spans="78:108">
      <c r="BZ662" s="18" t="s">
        <v>76</v>
      </c>
      <c r="CA662" s="18" t="s">
        <v>286</v>
      </c>
      <c r="CB662" s="18" t="s">
        <v>431</v>
      </c>
      <c r="CC662" s="18" t="str">
        <f t="shared" si="80"/>
        <v>S吊りHa</v>
      </c>
      <c r="CD662" s="18">
        <v>4</v>
      </c>
      <c r="CE662" s="18" t="e">
        <f>IF(COUNTIFS([2]その１１!$CV$10:CV5657,リスト!CC662),"該当","")</f>
        <v>#VALUE!</v>
      </c>
      <c r="CF662" s="18" t="e">
        <f>IF($CE662="","",COUNTIF($CC$5:CC662,CC662))</f>
        <v>#VALUE!</v>
      </c>
      <c r="CG662" s="18" t="e">
        <f t="shared" si="81"/>
        <v>#VALUE!</v>
      </c>
      <c r="CH662" s="18" t="s">
        <v>76</v>
      </c>
      <c r="CI662" s="18" t="s">
        <v>316</v>
      </c>
      <c r="CJ662" s="18" t="s">
        <v>357</v>
      </c>
      <c r="CK662" s="18" t="str">
        <f t="shared" si="82"/>
        <v>S防護Gf</v>
      </c>
      <c r="CL662" s="18">
        <v>4</v>
      </c>
      <c r="CM662" s="18" t="e">
        <f>IF(COUNTIFS([2]その１２!$CU$10:CU5813,リスト!CK662),"該当","")</f>
        <v>#VALUE!</v>
      </c>
      <c r="CN662" s="18" t="e">
        <f>IF($CM662="","",COUNTIF($CK$5:CK662,CK662))</f>
        <v>#VALUE!</v>
      </c>
      <c r="CO662" s="18" t="e">
        <f t="shared" si="83"/>
        <v>#VALUE!</v>
      </c>
      <c r="DC662" s="21" t="e">
        <f t="shared" si="84"/>
        <v>#VALUE!</v>
      </c>
      <c r="DD662" s="21" t="e">
        <f t="shared" si="85"/>
        <v>#VALUE!</v>
      </c>
    </row>
    <row r="663" spans="78:108">
      <c r="BZ663" s="18" t="s">
        <v>76</v>
      </c>
      <c r="CA663" s="18" t="s">
        <v>286</v>
      </c>
      <c r="CB663" s="18" t="s">
        <v>431</v>
      </c>
      <c r="CC663" s="18" t="str">
        <f t="shared" si="80"/>
        <v>S吊りHa</v>
      </c>
      <c r="CD663" s="18">
        <v>5</v>
      </c>
      <c r="CE663" s="18" t="e">
        <f>IF(COUNTIFS([2]その１１!$CV$10:CV5658,リスト!CC663),"該当","")</f>
        <v>#VALUE!</v>
      </c>
      <c r="CF663" s="18" t="e">
        <f>IF($CE663="","",COUNTIF($CC$5:CC663,CC663))</f>
        <v>#VALUE!</v>
      </c>
      <c r="CG663" s="18" t="e">
        <f t="shared" si="81"/>
        <v>#VALUE!</v>
      </c>
      <c r="CH663" s="18" t="s">
        <v>76</v>
      </c>
      <c r="CI663" s="18" t="s">
        <v>316</v>
      </c>
      <c r="CJ663" s="18" t="s">
        <v>357</v>
      </c>
      <c r="CK663" s="18" t="str">
        <f t="shared" si="82"/>
        <v>S防護Gf</v>
      </c>
      <c r="CL663" s="18">
        <v>5</v>
      </c>
      <c r="CM663" s="18" t="e">
        <f>IF(COUNTIFS([2]その１２!$CU$10:CU5814,リスト!CK663),"該当","")</f>
        <v>#VALUE!</v>
      </c>
      <c r="CN663" s="18" t="e">
        <f>IF($CM663="","",COUNTIF($CK$5:CK663,CK663))</f>
        <v>#VALUE!</v>
      </c>
      <c r="CO663" s="18" t="e">
        <f t="shared" si="83"/>
        <v>#VALUE!</v>
      </c>
      <c r="DC663" s="21" t="e">
        <f t="shared" si="84"/>
        <v>#VALUE!</v>
      </c>
      <c r="DD663" s="21" t="e">
        <f t="shared" si="85"/>
        <v>#VALUE!</v>
      </c>
    </row>
    <row r="664" spans="78:108">
      <c r="BZ664" s="18" t="s">
        <v>76</v>
      </c>
      <c r="CA664" s="18" t="s">
        <v>286</v>
      </c>
      <c r="CB664" s="18" t="s">
        <v>431</v>
      </c>
      <c r="CC664" s="18" t="str">
        <f t="shared" si="80"/>
        <v>S吊りHa</v>
      </c>
      <c r="CD664" s="18">
        <v>10</v>
      </c>
      <c r="CE664" s="18" t="e">
        <f>IF(COUNTIFS([2]その１１!$CV$10:CV5659,リスト!CC664),"該当","")</f>
        <v>#VALUE!</v>
      </c>
      <c r="CF664" s="18" t="e">
        <f>IF($CE664="","",COUNTIF($CC$5:CC664,CC664))</f>
        <v>#VALUE!</v>
      </c>
      <c r="CG664" s="18" t="e">
        <f t="shared" si="81"/>
        <v>#VALUE!</v>
      </c>
      <c r="CH664" s="18" t="s">
        <v>76</v>
      </c>
      <c r="CI664" s="18" t="s">
        <v>316</v>
      </c>
      <c r="CJ664" s="18" t="s">
        <v>357</v>
      </c>
      <c r="CK664" s="18" t="str">
        <f t="shared" si="82"/>
        <v>S防護Gf</v>
      </c>
      <c r="CL664" s="18">
        <v>10</v>
      </c>
      <c r="CM664" s="18" t="e">
        <f>IF(COUNTIFS([2]その１２!$CU$10:CU5815,リスト!CK664),"該当","")</f>
        <v>#VALUE!</v>
      </c>
      <c r="CN664" s="18" t="e">
        <f>IF($CM664="","",COUNTIF($CK$5:CK664,CK664))</f>
        <v>#VALUE!</v>
      </c>
      <c r="CO664" s="18" t="e">
        <f t="shared" si="83"/>
        <v>#VALUE!</v>
      </c>
      <c r="DC664" s="21" t="e">
        <f t="shared" si="84"/>
        <v>#VALUE!</v>
      </c>
      <c r="DD664" s="21" t="e">
        <f t="shared" si="85"/>
        <v>#VALUE!</v>
      </c>
    </row>
    <row r="665" spans="78:108">
      <c r="BZ665" s="18" t="s">
        <v>76</v>
      </c>
      <c r="CA665" s="18" t="s">
        <v>286</v>
      </c>
      <c r="CB665" s="18" t="s">
        <v>431</v>
      </c>
      <c r="CC665" s="18" t="str">
        <f t="shared" si="80"/>
        <v>S吊りHa</v>
      </c>
      <c r="CD665" s="18">
        <v>13</v>
      </c>
      <c r="CE665" s="18" t="e">
        <f>IF(COUNTIFS([2]その１１!$CV$10:CV5660,リスト!CC665),"該当","")</f>
        <v>#VALUE!</v>
      </c>
      <c r="CF665" s="18" t="e">
        <f>IF($CE665="","",COUNTIF($CC$5:CC665,CC665))</f>
        <v>#VALUE!</v>
      </c>
      <c r="CG665" s="18" t="e">
        <f t="shared" si="81"/>
        <v>#VALUE!</v>
      </c>
      <c r="CH665" s="18" t="s">
        <v>76</v>
      </c>
      <c r="CI665" s="18" t="s">
        <v>316</v>
      </c>
      <c r="CJ665" s="18" t="s">
        <v>357</v>
      </c>
      <c r="CK665" s="18" t="str">
        <f t="shared" si="82"/>
        <v>S防護Gf</v>
      </c>
      <c r="CL665" s="18">
        <v>17</v>
      </c>
      <c r="CM665" s="18" t="e">
        <f>IF(COUNTIFS([2]その１２!$CU$10:CU5816,リスト!CK665),"該当","")</f>
        <v>#VALUE!</v>
      </c>
      <c r="CN665" s="18" t="e">
        <f>IF($CM665="","",COUNTIF($CK$5:CK665,CK665))</f>
        <v>#VALUE!</v>
      </c>
      <c r="CO665" s="18" t="e">
        <f t="shared" si="83"/>
        <v>#VALUE!</v>
      </c>
      <c r="DC665" s="21" t="e">
        <f t="shared" si="84"/>
        <v>#VALUE!</v>
      </c>
      <c r="DD665" s="21" t="e">
        <f t="shared" si="85"/>
        <v>#VALUE!</v>
      </c>
    </row>
    <row r="666" spans="78:108">
      <c r="BZ666" s="18" t="s">
        <v>76</v>
      </c>
      <c r="CA666" s="18" t="s">
        <v>286</v>
      </c>
      <c r="CB666" s="18" t="s">
        <v>431</v>
      </c>
      <c r="CC666" s="18" t="str">
        <f t="shared" si="80"/>
        <v>S吊りHa</v>
      </c>
      <c r="CD666" s="18">
        <v>17</v>
      </c>
      <c r="CE666" s="18" t="e">
        <f>IF(COUNTIFS([2]その１１!$CV$10:CV5661,リスト!CC666),"該当","")</f>
        <v>#VALUE!</v>
      </c>
      <c r="CF666" s="18" t="e">
        <f>IF($CE666="","",COUNTIF($CC$5:CC666,CC666))</f>
        <v>#VALUE!</v>
      </c>
      <c r="CG666" s="18" t="e">
        <f t="shared" si="81"/>
        <v>#VALUE!</v>
      </c>
      <c r="CH666" s="18" t="s">
        <v>76</v>
      </c>
      <c r="CI666" s="18" t="s">
        <v>316</v>
      </c>
      <c r="CJ666" s="18" t="s">
        <v>357</v>
      </c>
      <c r="CK666" s="18" t="str">
        <f t="shared" si="82"/>
        <v>S防護Gf</v>
      </c>
      <c r="CL666" s="18">
        <v>23</v>
      </c>
      <c r="CM666" s="18" t="e">
        <f>IF(COUNTIFS([2]その１２!$CU$10:CU5817,リスト!CK666),"該当","")</f>
        <v>#VALUE!</v>
      </c>
      <c r="CN666" s="18" t="e">
        <f>IF($CM666="","",COUNTIF($CK$5:CK666,CK666))</f>
        <v>#VALUE!</v>
      </c>
      <c r="CO666" s="18" t="e">
        <f t="shared" si="83"/>
        <v>#VALUE!</v>
      </c>
      <c r="DC666" s="21" t="e">
        <f t="shared" si="84"/>
        <v>#VALUE!</v>
      </c>
      <c r="DD666" s="21" t="e">
        <f t="shared" si="85"/>
        <v>#VALUE!</v>
      </c>
    </row>
    <row r="667" spans="78:108">
      <c r="BZ667" s="18" t="s">
        <v>76</v>
      </c>
      <c r="CA667" s="18" t="s">
        <v>286</v>
      </c>
      <c r="CB667" s="18" t="s">
        <v>431</v>
      </c>
      <c r="CC667" s="18" t="str">
        <f t="shared" si="80"/>
        <v>S吊りHa</v>
      </c>
      <c r="CD667" s="18">
        <v>18</v>
      </c>
      <c r="CE667" s="18" t="e">
        <f>IF(COUNTIFS([2]その１１!$CV$10:CV5662,リスト!CC667),"該当","")</f>
        <v>#VALUE!</v>
      </c>
      <c r="CF667" s="18" t="e">
        <f>IF($CE667="","",COUNTIF($CC$5:CC667,CC667))</f>
        <v>#VALUE!</v>
      </c>
      <c r="CG667" s="18" t="e">
        <f t="shared" si="81"/>
        <v>#VALUE!</v>
      </c>
      <c r="CH667" s="18" t="s">
        <v>97</v>
      </c>
      <c r="CI667" s="18" t="s">
        <v>316</v>
      </c>
      <c r="CJ667" s="18" t="s">
        <v>357</v>
      </c>
      <c r="CK667" s="18" t="str">
        <f t="shared" si="82"/>
        <v>C防護Gf</v>
      </c>
      <c r="CL667" s="18">
        <v>6</v>
      </c>
      <c r="CM667" s="18" t="e">
        <f>IF(COUNTIFS([2]その１２!$CU$10:CU5818,リスト!CK667),"該当","")</f>
        <v>#VALUE!</v>
      </c>
      <c r="CN667" s="18" t="e">
        <f>IF($CM667="","",COUNTIF($CK$5:CK667,CK667))</f>
        <v>#VALUE!</v>
      </c>
      <c r="CO667" s="18" t="e">
        <f t="shared" si="83"/>
        <v>#VALUE!</v>
      </c>
      <c r="DC667" s="21" t="e">
        <f t="shared" si="84"/>
        <v>#VALUE!</v>
      </c>
      <c r="DD667" s="21" t="e">
        <f t="shared" si="85"/>
        <v>#VALUE!</v>
      </c>
    </row>
    <row r="668" spans="78:108">
      <c r="BZ668" s="18" t="s">
        <v>76</v>
      </c>
      <c r="CA668" s="18" t="s">
        <v>286</v>
      </c>
      <c r="CB668" s="18" t="s">
        <v>431</v>
      </c>
      <c r="CC668" s="18" t="str">
        <f t="shared" si="80"/>
        <v>S吊りHa</v>
      </c>
      <c r="CD668" s="18">
        <v>20</v>
      </c>
      <c r="CE668" s="18" t="e">
        <f>IF(COUNTIFS([2]その１１!$CV$10:CV5663,リスト!CC668),"該当","")</f>
        <v>#VALUE!</v>
      </c>
      <c r="CF668" s="18" t="e">
        <f>IF($CE668="","",COUNTIF($CC$5:CC668,CC668))</f>
        <v>#VALUE!</v>
      </c>
      <c r="CG668" s="18" t="e">
        <f t="shared" si="81"/>
        <v>#VALUE!</v>
      </c>
      <c r="CH668" s="18" t="s">
        <v>97</v>
      </c>
      <c r="CI668" s="18" t="s">
        <v>316</v>
      </c>
      <c r="CJ668" s="18" t="s">
        <v>357</v>
      </c>
      <c r="CK668" s="18" t="str">
        <f t="shared" si="82"/>
        <v>C防護Gf</v>
      </c>
      <c r="CL668" s="18">
        <v>7</v>
      </c>
      <c r="CM668" s="18" t="e">
        <f>IF(COUNTIFS([2]その１２!$CU$10:CU5819,リスト!CK668),"該当","")</f>
        <v>#VALUE!</v>
      </c>
      <c r="CN668" s="18" t="e">
        <f>IF($CM668="","",COUNTIF($CK$5:CK668,CK668))</f>
        <v>#VALUE!</v>
      </c>
      <c r="CO668" s="18" t="e">
        <f t="shared" si="83"/>
        <v>#VALUE!</v>
      </c>
      <c r="DC668" s="21" t="e">
        <f t="shared" si="84"/>
        <v>#VALUE!</v>
      </c>
      <c r="DD668" s="21" t="e">
        <f t="shared" si="85"/>
        <v>#VALUE!</v>
      </c>
    </row>
    <row r="669" spans="78:108">
      <c r="BZ669" s="18" t="s">
        <v>76</v>
      </c>
      <c r="CA669" s="18" t="s">
        <v>286</v>
      </c>
      <c r="CB669" s="18" t="s">
        <v>431</v>
      </c>
      <c r="CC669" s="18" t="str">
        <f t="shared" si="80"/>
        <v>S吊りHa</v>
      </c>
      <c r="CD669" s="18">
        <v>21</v>
      </c>
      <c r="CE669" s="18" t="e">
        <f>IF(COUNTIFS([2]その１１!$CV$10:CV5664,リスト!CC669),"該当","")</f>
        <v>#VALUE!</v>
      </c>
      <c r="CF669" s="18" t="e">
        <f>IF($CE669="","",COUNTIF($CC$5:CC669,CC669))</f>
        <v>#VALUE!</v>
      </c>
      <c r="CG669" s="18" t="e">
        <f t="shared" si="81"/>
        <v>#VALUE!</v>
      </c>
      <c r="CH669" s="18" t="s">
        <v>97</v>
      </c>
      <c r="CI669" s="18" t="s">
        <v>316</v>
      </c>
      <c r="CJ669" s="18" t="s">
        <v>357</v>
      </c>
      <c r="CK669" s="18" t="str">
        <f t="shared" si="82"/>
        <v>C防護Gf</v>
      </c>
      <c r="CL669" s="18">
        <v>8</v>
      </c>
      <c r="CM669" s="18" t="e">
        <f>IF(COUNTIFS([2]その１２!$CU$10:CU5820,リスト!CK669),"該当","")</f>
        <v>#VALUE!</v>
      </c>
      <c r="CN669" s="18" t="e">
        <f>IF($CM669="","",COUNTIF($CK$5:CK669,CK669))</f>
        <v>#VALUE!</v>
      </c>
      <c r="CO669" s="18" t="e">
        <f t="shared" si="83"/>
        <v>#VALUE!</v>
      </c>
      <c r="DC669" s="21" t="e">
        <f t="shared" si="84"/>
        <v>#VALUE!</v>
      </c>
      <c r="DD669" s="21" t="e">
        <f t="shared" si="85"/>
        <v>#VALUE!</v>
      </c>
    </row>
    <row r="670" spans="78:108">
      <c r="BZ670" s="18" t="s">
        <v>76</v>
      </c>
      <c r="CA670" s="18" t="s">
        <v>286</v>
      </c>
      <c r="CB670" s="18" t="s">
        <v>431</v>
      </c>
      <c r="CC670" s="18" t="str">
        <f t="shared" si="80"/>
        <v>S吊りHa</v>
      </c>
      <c r="CD670" s="18">
        <v>22</v>
      </c>
      <c r="CE670" s="18" t="e">
        <f>IF(COUNTIFS([2]その１１!$CV$10:CV5665,リスト!CC670),"該当","")</f>
        <v>#VALUE!</v>
      </c>
      <c r="CF670" s="18" t="e">
        <f>IF($CE670="","",COUNTIF($CC$5:CC670,CC670))</f>
        <v>#VALUE!</v>
      </c>
      <c r="CG670" s="18" t="e">
        <f t="shared" si="81"/>
        <v>#VALUE!</v>
      </c>
      <c r="CH670" s="18" t="s">
        <v>97</v>
      </c>
      <c r="CI670" s="18" t="s">
        <v>316</v>
      </c>
      <c r="CJ670" s="18" t="s">
        <v>357</v>
      </c>
      <c r="CK670" s="18" t="str">
        <f t="shared" si="82"/>
        <v>C防護Gf</v>
      </c>
      <c r="CL670" s="18">
        <v>10</v>
      </c>
      <c r="CM670" s="18" t="e">
        <f>IF(COUNTIFS([2]その１２!$CU$10:CU5821,リスト!CK670),"該当","")</f>
        <v>#VALUE!</v>
      </c>
      <c r="CN670" s="18" t="e">
        <f>IF($CM670="","",COUNTIF($CK$5:CK670,CK670))</f>
        <v>#VALUE!</v>
      </c>
      <c r="CO670" s="18" t="e">
        <f t="shared" si="83"/>
        <v>#VALUE!</v>
      </c>
      <c r="DC670" s="21" t="e">
        <f t="shared" si="84"/>
        <v>#VALUE!</v>
      </c>
      <c r="DD670" s="21" t="e">
        <f t="shared" si="85"/>
        <v>#VALUE!</v>
      </c>
    </row>
    <row r="671" spans="78:108">
      <c r="BZ671" s="18" t="s">
        <v>76</v>
      </c>
      <c r="CA671" s="18" t="s">
        <v>286</v>
      </c>
      <c r="CB671" s="18" t="s">
        <v>431</v>
      </c>
      <c r="CC671" s="18" t="str">
        <f t="shared" si="80"/>
        <v>S吊りHa</v>
      </c>
      <c r="CD671" s="18">
        <v>23</v>
      </c>
      <c r="CE671" s="18" t="e">
        <f>IF(COUNTIFS([2]その１１!$CV$10:CV5666,リスト!CC671),"該当","")</f>
        <v>#VALUE!</v>
      </c>
      <c r="CF671" s="18" t="e">
        <f>IF($CE671="","",COUNTIF($CC$5:CC671,CC671))</f>
        <v>#VALUE!</v>
      </c>
      <c r="CG671" s="18" t="e">
        <f t="shared" si="81"/>
        <v>#VALUE!</v>
      </c>
      <c r="CH671" s="18" t="s">
        <v>97</v>
      </c>
      <c r="CI671" s="18" t="s">
        <v>316</v>
      </c>
      <c r="CJ671" s="18" t="s">
        <v>357</v>
      </c>
      <c r="CK671" s="18" t="str">
        <f t="shared" si="82"/>
        <v>C防護Gf</v>
      </c>
      <c r="CL671" s="18">
        <v>12</v>
      </c>
      <c r="CM671" s="18" t="e">
        <f>IF(COUNTIFS([2]その１２!$CU$10:CU5822,リスト!CK671),"該当","")</f>
        <v>#VALUE!</v>
      </c>
      <c r="CN671" s="18" t="e">
        <f>IF($CM671="","",COUNTIF($CK$5:CK671,CK671))</f>
        <v>#VALUE!</v>
      </c>
      <c r="CO671" s="18" t="e">
        <f t="shared" si="83"/>
        <v>#VALUE!</v>
      </c>
      <c r="DC671" s="21" t="e">
        <f t="shared" si="84"/>
        <v>#VALUE!</v>
      </c>
      <c r="DD671" s="21" t="e">
        <f t="shared" si="85"/>
        <v>#VALUE!</v>
      </c>
    </row>
    <row r="672" spans="78:108">
      <c r="BZ672" s="18" t="s">
        <v>97</v>
      </c>
      <c r="CA672" s="18" t="s">
        <v>286</v>
      </c>
      <c r="CB672" s="18" t="s">
        <v>431</v>
      </c>
      <c r="CC672" s="18" t="str">
        <f t="shared" si="80"/>
        <v>C吊りHa</v>
      </c>
      <c r="CD672" s="18">
        <v>6</v>
      </c>
      <c r="CE672" s="18" t="e">
        <f>IF(COUNTIFS([2]その１１!$CV$10:CV5667,リスト!CC672),"該当","")</f>
        <v>#VALUE!</v>
      </c>
      <c r="CF672" s="18" t="e">
        <f>IF($CE672="","",COUNTIF($CC$5:CC672,CC672))</f>
        <v>#VALUE!</v>
      </c>
      <c r="CG672" s="18" t="e">
        <f t="shared" si="81"/>
        <v>#VALUE!</v>
      </c>
      <c r="CH672" s="18" t="s">
        <v>97</v>
      </c>
      <c r="CI672" s="18" t="s">
        <v>316</v>
      </c>
      <c r="CJ672" s="18" t="s">
        <v>357</v>
      </c>
      <c r="CK672" s="18" t="str">
        <f t="shared" si="82"/>
        <v>C防護Gf</v>
      </c>
      <c r="CL672" s="18">
        <v>17</v>
      </c>
      <c r="CM672" s="18" t="e">
        <f>IF(COUNTIFS([2]その１２!$CU$10:CU5823,リスト!CK672),"該当","")</f>
        <v>#VALUE!</v>
      </c>
      <c r="CN672" s="18" t="e">
        <f>IF($CM672="","",COUNTIF($CK$5:CK672,CK672))</f>
        <v>#VALUE!</v>
      </c>
      <c r="CO672" s="18" t="e">
        <f t="shared" si="83"/>
        <v>#VALUE!</v>
      </c>
      <c r="DC672" s="21" t="e">
        <f t="shared" si="84"/>
        <v>#VALUE!</v>
      </c>
      <c r="DD672" s="21" t="e">
        <f t="shared" si="85"/>
        <v>#VALUE!</v>
      </c>
    </row>
    <row r="673" spans="78:108">
      <c r="BZ673" s="18" t="s">
        <v>97</v>
      </c>
      <c r="CA673" s="18" t="s">
        <v>286</v>
      </c>
      <c r="CB673" s="18" t="s">
        <v>431</v>
      </c>
      <c r="CC673" s="18" t="str">
        <f t="shared" si="80"/>
        <v>C吊りHa</v>
      </c>
      <c r="CD673" s="18">
        <v>7</v>
      </c>
      <c r="CE673" s="18" t="e">
        <f>IF(COUNTIFS([2]その１１!$CV$10:CV5668,リスト!CC673),"該当","")</f>
        <v>#VALUE!</v>
      </c>
      <c r="CF673" s="18" t="e">
        <f>IF($CE673="","",COUNTIF($CC$5:CC673,CC673))</f>
        <v>#VALUE!</v>
      </c>
      <c r="CG673" s="18" t="e">
        <f t="shared" si="81"/>
        <v>#VALUE!</v>
      </c>
      <c r="CH673" s="18" t="s">
        <v>97</v>
      </c>
      <c r="CI673" s="18" t="s">
        <v>316</v>
      </c>
      <c r="CJ673" s="18" t="s">
        <v>357</v>
      </c>
      <c r="CK673" s="18" t="str">
        <f t="shared" si="82"/>
        <v>C防護Gf</v>
      </c>
      <c r="CL673" s="18">
        <v>19</v>
      </c>
      <c r="CM673" s="18" t="e">
        <f>IF(COUNTIFS([2]その１２!$CU$10:CU5824,リスト!CK673),"該当","")</f>
        <v>#VALUE!</v>
      </c>
      <c r="CN673" s="18" t="e">
        <f>IF($CM673="","",COUNTIF($CK$5:CK673,CK673))</f>
        <v>#VALUE!</v>
      </c>
      <c r="CO673" s="18" t="e">
        <f t="shared" si="83"/>
        <v>#VALUE!</v>
      </c>
      <c r="DC673" s="21" t="e">
        <f t="shared" si="84"/>
        <v>#VALUE!</v>
      </c>
      <c r="DD673" s="21" t="e">
        <f t="shared" si="85"/>
        <v>#VALUE!</v>
      </c>
    </row>
    <row r="674" spans="78:108">
      <c r="BZ674" s="18" t="s">
        <v>97</v>
      </c>
      <c r="CA674" s="18" t="s">
        <v>286</v>
      </c>
      <c r="CB674" s="18" t="s">
        <v>431</v>
      </c>
      <c r="CC674" s="18" t="str">
        <f t="shared" si="80"/>
        <v>C吊りHa</v>
      </c>
      <c r="CD674" s="18">
        <v>8</v>
      </c>
      <c r="CE674" s="18" t="e">
        <f>IF(COUNTIFS([2]その１１!$CV$10:CV5669,リスト!CC674),"該当","")</f>
        <v>#VALUE!</v>
      </c>
      <c r="CF674" s="18" t="e">
        <f>IF($CE674="","",COUNTIF($CC$5:CC674,CC674))</f>
        <v>#VALUE!</v>
      </c>
      <c r="CG674" s="18" t="e">
        <f t="shared" si="81"/>
        <v>#VALUE!</v>
      </c>
      <c r="CH674" s="18" t="s">
        <v>97</v>
      </c>
      <c r="CI674" s="18" t="s">
        <v>316</v>
      </c>
      <c r="CJ674" s="18" t="s">
        <v>357</v>
      </c>
      <c r="CK674" s="18" t="str">
        <f t="shared" si="82"/>
        <v>C防護Gf</v>
      </c>
      <c r="CL674" s="18">
        <v>23</v>
      </c>
      <c r="CM674" s="18" t="e">
        <f>IF(COUNTIFS([2]その１２!$CU$10:CU5825,リスト!CK674),"該当","")</f>
        <v>#VALUE!</v>
      </c>
      <c r="CN674" s="18" t="e">
        <f>IF($CM674="","",COUNTIF($CK$5:CK674,CK674))</f>
        <v>#VALUE!</v>
      </c>
      <c r="CO674" s="18" t="e">
        <f t="shared" si="83"/>
        <v>#VALUE!</v>
      </c>
      <c r="DC674" s="21" t="e">
        <f t="shared" si="84"/>
        <v>#VALUE!</v>
      </c>
      <c r="DD674" s="21" t="e">
        <f t="shared" si="85"/>
        <v>#VALUE!</v>
      </c>
    </row>
    <row r="675" spans="78:108">
      <c r="BZ675" s="18" t="s">
        <v>97</v>
      </c>
      <c r="CA675" s="18" t="s">
        <v>286</v>
      </c>
      <c r="CB675" s="18" t="s">
        <v>431</v>
      </c>
      <c r="CC675" s="18" t="str">
        <f t="shared" si="80"/>
        <v>C吊りHa</v>
      </c>
      <c r="CD675" s="18">
        <v>9</v>
      </c>
      <c r="CE675" s="18" t="e">
        <f>IF(COUNTIFS([2]その１１!$CV$10:CV5670,リスト!CC675),"該当","")</f>
        <v>#VALUE!</v>
      </c>
      <c r="CF675" s="18" t="e">
        <f>IF($CE675="","",COUNTIF($CC$5:CC675,CC675))</f>
        <v>#VALUE!</v>
      </c>
      <c r="CG675" s="18" t="e">
        <f t="shared" si="81"/>
        <v>#VALUE!</v>
      </c>
      <c r="CH675" s="18" t="s">
        <v>227</v>
      </c>
      <c r="CI675" s="18" t="s">
        <v>316</v>
      </c>
      <c r="CJ675" s="18" t="s">
        <v>357</v>
      </c>
      <c r="CK675" s="18" t="str">
        <f t="shared" si="82"/>
        <v>S,C防護Gf</v>
      </c>
      <c r="CL675" s="18">
        <v>1</v>
      </c>
      <c r="CM675" s="18" t="e">
        <f>IF(COUNTIFS([2]その１２!$CU$10:CU5826,リスト!CK675),"該当","")</f>
        <v>#VALUE!</v>
      </c>
      <c r="CN675" s="18" t="e">
        <f>IF($CM675="","",COUNTIF($CK$5:CK675,CK675))</f>
        <v>#VALUE!</v>
      </c>
      <c r="CO675" s="18" t="e">
        <f t="shared" si="83"/>
        <v>#VALUE!</v>
      </c>
      <c r="DC675" s="21" t="e">
        <f t="shared" si="84"/>
        <v>#VALUE!</v>
      </c>
      <c r="DD675" s="21" t="e">
        <f t="shared" si="85"/>
        <v>#VALUE!</v>
      </c>
    </row>
    <row r="676" spans="78:108">
      <c r="BZ676" s="18" t="s">
        <v>97</v>
      </c>
      <c r="CA676" s="18" t="s">
        <v>286</v>
      </c>
      <c r="CB676" s="18" t="s">
        <v>431</v>
      </c>
      <c r="CC676" s="18" t="str">
        <f t="shared" si="80"/>
        <v>C吊りHa</v>
      </c>
      <c r="CD676" s="18">
        <v>10</v>
      </c>
      <c r="CE676" s="18" t="e">
        <f>IF(COUNTIFS([2]その１１!$CV$10:CV5671,リスト!CC676),"該当","")</f>
        <v>#VALUE!</v>
      </c>
      <c r="CF676" s="18" t="e">
        <f>IF($CE676="","",COUNTIF($CC$5:CC676,CC676))</f>
        <v>#VALUE!</v>
      </c>
      <c r="CG676" s="18" t="e">
        <f t="shared" si="81"/>
        <v>#VALUE!</v>
      </c>
      <c r="CH676" s="18" t="s">
        <v>227</v>
      </c>
      <c r="CI676" s="18" t="s">
        <v>316</v>
      </c>
      <c r="CJ676" s="18" t="s">
        <v>357</v>
      </c>
      <c r="CK676" s="18" t="str">
        <f t="shared" si="82"/>
        <v>S,C防護Gf</v>
      </c>
      <c r="CL676" s="18">
        <v>2</v>
      </c>
      <c r="CM676" s="18" t="e">
        <f>IF(COUNTIFS([2]その１２!$CU$10:CU5827,リスト!CK676),"該当","")</f>
        <v>#VALUE!</v>
      </c>
      <c r="CN676" s="18" t="e">
        <f>IF($CM676="","",COUNTIF($CK$5:CK676,CK676))</f>
        <v>#VALUE!</v>
      </c>
      <c r="CO676" s="18" t="e">
        <f t="shared" si="83"/>
        <v>#VALUE!</v>
      </c>
      <c r="DC676" s="21" t="e">
        <f t="shared" si="84"/>
        <v>#VALUE!</v>
      </c>
      <c r="DD676" s="21" t="e">
        <f t="shared" si="85"/>
        <v>#VALUE!</v>
      </c>
    </row>
    <row r="677" spans="78:108">
      <c r="BZ677" s="18" t="s">
        <v>97</v>
      </c>
      <c r="CA677" s="18" t="s">
        <v>286</v>
      </c>
      <c r="CB677" s="18" t="s">
        <v>431</v>
      </c>
      <c r="CC677" s="18" t="str">
        <f t="shared" si="80"/>
        <v>C吊りHa</v>
      </c>
      <c r="CD677" s="18">
        <v>11</v>
      </c>
      <c r="CE677" s="18" t="e">
        <f>IF(COUNTIFS([2]その１１!$CV$10:CV5672,リスト!CC677),"該当","")</f>
        <v>#VALUE!</v>
      </c>
      <c r="CF677" s="18" t="e">
        <f>IF($CE677="","",COUNTIF($CC$5:CC677,CC677))</f>
        <v>#VALUE!</v>
      </c>
      <c r="CG677" s="18" t="e">
        <f t="shared" si="81"/>
        <v>#VALUE!</v>
      </c>
      <c r="CH677" s="18" t="s">
        <v>227</v>
      </c>
      <c r="CI677" s="18" t="s">
        <v>316</v>
      </c>
      <c r="CJ677" s="18" t="s">
        <v>357</v>
      </c>
      <c r="CK677" s="18" t="str">
        <f t="shared" si="82"/>
        <v>S,C防護Gf</v>
      </c>
      <c r="CL677" s="18">
        <v>3</v>
      </c>
      <c r="CM677" s="18" t="e">
        <f>IF(COUNTIFS([2]その１２!$CU$10:CU5828,リスト!CK677),"該当","")</f>
        <v>#VALUE!</v>
      </c>
      <c r="CN677" s="18" t="e">
        <f>IF($CM677="","",COUNTIF($CK$5:CK677,CK677))</f>
        <v>#VALUE!</v>
      </c>
      <c r="CO677" s="18" t="e">
        <f t="shared" si="83"/>
        <v>#VALUE!</v>
      </c>
      <c r="DC677" s="21" t="e">
        <f t="shared" si="84"/>
        <v>#VALUE!</v>
      </c>
      <c r="DD677" s="21" t="e">
        <f t="shared" si="85"/>
        <v>#VALUE!</v>
      </c>
    </row>
    <row r="678" spans="78:108">
      <c r="BZ678" s="18" t="s">
        <v>97</v>
      </c>
      <c r="CA678" s="18" t="s">
        <v>286</v>
      </c>
      <c r="CB678" s="18" t="s">
        <v>431</v>
      </c>
      <c r="CC678" s="18" t="str">
        <f t="shared" si="80"/>
        <v>C吊りHa</v>
      </c>
      <c r="CD678" s="18">
        <v>12</v>
      </c>
      <c r="CE678" s="18" t="e">
        <f>IF(COUNTIFS([2]その１１!$CV$10:CV5673,リスト!CC678),"該当","")</f>
        <v>#VALUE!</v>
      </c>
      <c r="CF678" s="18" t="e">
        <f>IF($CE678="","",COUNTIF($CC$5:CC678,CC678))</f>
        <v>#VALUE!</v>
      </c>
      <c r="CG678" s="18" t="e">
        <f t="shared" si="81"/>
        <v>#VALUE!</v>
      </c>
      <c r="CH678" s="18" t="s">
        <v>227</v>
      </c>
      <c r="CI678" s="18" t="s">
        <v>316</v>
      </c>
      <c r="CJ678" s="18" t="s">
        <v>357</v>
      </c>
      <c r="CK678" s="18" t="str">
        <f t="shared" si="82"/>
        <v>S,C防護Gf</v>
      </c>
      <c r="CL678" s="18">
        <v>4</v>
      </c>
      <c r="CM678" s="18" t="e">
        <f>IF(COUNTIFS([2]その１２!$CU$10:CU5829,リスト!CK678),"該当","")</f>
        <v>#VALUE!</v>
      </c>
      <c r="CN678" s="18" t="e">
        <f>IF($CM678="","",COUNTIF($CK$5:CK678,CK678))</f>
        <v>#VALUE!</v>
      </c>
      <c r="CO678" s="18" t="e">
        <f t="shared" si="83"/>
        <v>#VALUE!</v>
      </c>
      <c r="DC678" s="21" t="e">
        <f t="shared" si="84"/>
        <v>#VALUE!</v>
      </c>
      <c r="DD678" s="21" t="e">
        <f t="shared" si="85"/>
        <v>#VALUE!</v>
      </c>
    </row>
    <row r="679" spans="78:108">
      <c r="BZ679" s="18" t="s">
        <v>97</v>
      </c>
      <c r="CA679" s="18" t="s">
        <v>286</v>
      </c>
      <c r="CB679" s="18" t="s">
        <v>431</v>
      </c>
      <c r="CC679" s="18" t="str">
        <f t="shared" si="80"/>
        <v>C吊りHa</v>
      </c>
      <c r="CD679" s="18">
        <v>13</v>
      </c>
      <c r="CE679" s="18" t="e">
        <f>IF(COUNTIFS([2]その１１!$CV$10:CV5674,リスト!CC679),"該当","")</f>
        <v>#VALUE!</v>
      </c>
      <c r="CF679" s="18" t="e">
        <f>IF($CE679="","",COUNTIF($CC$5:CC679,CC679))</f>
        <v>#VALUE!</v>
      </c>
      <c r="CG679" s="18" t="e">
        <f t="shared" si="81"/>
        <v>#VALUE!</v>
      </c>
      <c r="CH679" s="18" t="s">
        <v>227</v>
      </c>
      <c r="CI679" s="18" t="s">
        <v>316</v>
      </c>
      <c r="CJ679" s="18" t="s">
        <v>357</v>
      </c>
      <c r="CK679" s="18" t="str">
        <f t="shared" si="82"/>
        <v>S,C防護Gf</v>
      </c>
      <c r="CL679" s="18">
        <v>5</v>
      </c>
      <c r="CM679" s="18" t="e">
        <f>IF(COUNTIFS([2]その１２!$CU$10:CU5830,リスト!CK679),"該当","")</f>
        <v>#VALUE!</v>
      </c>
      <c r="CN679" s="18" t="e">
        <f>IF($CM679="","",COUNTIF($CK$5:CK679,CK679))</f>
        <v>#VALUE!</v>
      </c>
      <c r="CO679" s="18" t="e">
        <f t="shared" si="83"/>
        <v>#VALUE!</v>
      </c>
      <c r="DC679" s="21" t="e">
        <f t="shared" si="84"/>
        <v>#VALUE!</v>
      </c>
      <c r="DD679" s="21" t="e">
        <f t="shared" si="85"/>
        <v>#VALUE!</v>
      </c>
    </row>
    <row r="680" spans="78:108">
      <c r="BZ680" s="18" t="s">
        <v>97</v>
      </c>
      <c r="CA680" s="18" t="s">
        <v>286</v>
      </c>
      <c r="CB680" s="18" t="s">
        <v>431</v>
      </c>
      <c r="CC680" s="18" t="str">
        <f t="shared" si="80"/>
        <v>C吊りHa</v>
      </c>
      <c r="CD680" s="18">
        <v>17</v>
      </c>
      <c r="CE680" s="18" t="e">
        <f>IF(COUNTIFS([2]その１１!$CV$10:CV5675,リスト!CC680),"該当","")</f>
        <v>#VALUE!</v>
      </c>
      <c r="CF680" s="18" t="e">
        <f>IF($CE680="","",COUNTIF($CC$5:CC680,CC680))</f>
        <v>#VALUE!</v>
      </c>
      <c r="CG680" s="18" t="e">
        <f t="shared" si="81"/>
        <v>#VALUE!</v>
      </c>
      <c r="CH680" s="18" t="s">
        <v>227</v>
      </c>
      <c r="CI680" s="18" t="s">
        <v>316</v>
      </c>
      <c r="CJ680" s="18" t="s">
        <v>357</v>
      </c>
      <c r="CK680" s="18" t="str">
        <f t="shared" si="82"/>
        <v>S,C防護Gf</v>
      </c>
      <c r="CL680" s="18">
        <v>6</v>
      </c>
      <c r="CM680" s="18" t="e">
        <f>IF(COUNTIFS([2]その１２!$CU$10:CU5831,リスト!CK680),"該当","")</f>
        <v>#VALUE!</v>
      </c>
      <c r="CN680" s="18" t="e">
        <f>IF($CM680="","",COUNTIF($CK$5:CK680,CK680))</f>
        <v>#VALUE!</v>
      </c>
      <c r="CO680" s="18" t="e">
        <f t="shared" si="83"/>
        <v>#VALUE!</v>
      </c>
      <c r="DC680" s="21" t="e">
        <f t="shared" si="84"/>
        <v>#VALUE!</v>
      </c>
      <c r="DD680" s="21" t="e">
        <f t="shared" si="85"/>
        <v>#VALUE!</v>
      </c>
    </row>
    <row r="681" spans="78:108">
      <c r="BZ681" s="18" t="s">
        <v>97</v>
      </c>
      <c r="CA681" s="18" t="s">
        <v>286</v>
      </c>
      <c r="CB681" s="18" t="s">
        <v>431</v>
      </c>
      <c r="CC681" s="18" t="str">
        <f t="shared" si="80"/>
        <v>C吊りHa</v>
      </c>
      <c r="CD681" s="18">
        <v>18</v>
      </c>
      <c r="CE681" s="18" t="e">
        <f>IF(COUNTIFS([2]その１１!$CV$10:CV5676,リスト!CC681),"該当","")</f>
        <v>#VALUE!</v>
      </c>
      <c r="CF681" s="18" t="e">
        <f>IF($CE681="","",COUNTIF($CC$5:CC681,CC681))</f>
        <v>#VALUE!</v>
      </c>
      <c r="CG681" s="18" t="e">
        <f t="shared" si="81"/>
        <v>#VALUE!</v>
      </c>
      <c r="CH681" s="18" t="s">
        <v>227</v>
      </c>
      <c r="CI681" s="18" t="s">
        <v>316</v>
      </c>
      <c r="CJ681" s="18" t="s">
        <v>357</v>
      </c>
      <c r="CK681" s="18" t="str">
        <f t="shared" si="82"/>
        <v>S,C防護Gf</v>
      </c>
      <c r="CL681" s="18">
        <v>7</v>
      </c>
      <c r="CM681" s="18" t="e">
        <f>IF(COUNTIFS([2]その１２!$CU$10:CU5832,リスト!CK681),"該当","")</f>
        <v>#VALUE!</v>
      </c>
      <c r="CN681" s="18" t="e">
        <f>IF($CM681="","",COUNTIF($CK$5:CK681,CK681))</f>
        <v>#VALUE!</v>
      </c>
      <c r="CO681" s="18" t="e">
        <f t="shared" si="83"/>
        <v>#VALUE!</v>
      </c>
      <c r="DC681" s="21" t="e">
        <f t="shared" si="84"/>
        <v>#VALUE!</v>
      </c>
      <c r="DD681" s="21" t="e">
        <f t="shared" si="85"/>
        <v>#VALUE!</v>
      </c>
    </row>
    <row r="682" spans="78:108">
      <c r="BZ682" s="18" t="s">
        <v>97</v>
      </c>
      <c r="CA682" s="18" t="s">
        <v>286</v>
      </c>
      <c r="CB682" s="18" t="s">
        <v>431</v>
      </c>
      <c r="CC682" s="18" t="str">
        <f t="shared" si="80"/>
        <v>C吊りHa</v>
      </c>
      <c r="CD682" s="18">
        <v>19</v>
      </c>
      <c r="CE682" s="18" t="e">
        <f>IF(COUNTIFS([2]その１１!$CV$10:CV5677,リスト!CC682),"該当","")</f>
        <v>#VALUE!</v>
      </c>
      <c r="CF682" s="18" t="e">
        <f>IF($CE682="","",COUNTIF($CC$5:CC682,CC682))</f>
        <v>#VALUE!</v>
      </c>
      <c r="CG682" s="18" t="e">
        <f t="shared" si="81"/>
        <v>#VALUE!</v>
      </c>
      <c r="CH682" s="18" t="s">
        <v>227</v>
      </c>
      <c r="CI682" s="18" t="s">
        <v>316</v>
      </c>
      <c r="CJ682" s="18" t="s">
        <v>357</v>
      </c>
      <c r="CK682" s="18" t="str">
        <f t="shared" si="82"/>
        <v>S,C防護Gf</v>
      </c>
      <c r="CL682" s="18">
        <v>8</v>
      </c>
      <c r="CM682" s="18" t="e">
        <f>IF(COUNTIFS([2]その１２!$CU$10:CU5833,リスト!CK682),"該当","")</f>
        <v>#VALUE!</v>
      </c>
      <c r="CN682" s="18" t="e">
        <f>IF($CM682="","",COUNTIF($CK$5:CK682,CK682))</f>
        <v>#VALUE!</v>
      </c>
      <c r="CO682" s="18" t="e">
        <f t="shared" si="83"/>
        <v>#VALUE!</v>
      </c>
      <c r="DC682" s="21" t="e">
        <f t="shared" si="84"/>
        <v>#VALUE!</v>
      </c>
      <c r="DD682" s="21" t="e">
        <f t="shared" si="85"/>
        <v>#VALUE!</v>
      </c>
    </row>
    <row r="683" spans="78:108">
      <c r="BZ683" s="18" t="s">
        <v>97</v>
      </c>
      <c r="CA683" s="18" t="s">
        <v>286</v>
      </c>
      <c r="CB683" s="18" t="s">
        <v>431</v>
      </c>
      <c r="CC683" s="18" t="str">
        <f t="shared" si="80"/>
        <v>C吊りHa</v>
      </c>
      <c r="CD683" s="18">
        <v>20</v>
      </c>
      <c r="CE683" s="18" t="e">
        <f>IF(COUNTIFS([2]その１１!$CV$10:CV5678,リスト!CC683),"該当","")</f>
        <v>#VALUE!</v>
      </c>
      <c r="CF683" s="18" t="e">
        <f>IF($CE683="","",COUNTIF($CC$5:CC683,CC683))</f>
        <v>#VALUE!</v>
      </c>
      <c r="CG683" s="18" t="e">
        <f t="shared" si="81"/>
        <v>#VALUE!</v>
      </c>
      <c r="CH683" s="18" t="s">
        <v>227</v>
      </c>
      <c r="CI683" s="18" t="s">
        <v>316</v>
      </c>
      <c r="CJ683" s="18" t="s">
        <v>357</v>
      </c>
      <c r="CK683" s="18" t="str">
        <f t="shared" si="82"/>
        <v>S,C防護Gf</v>
      </c>
      <c r="CL683" s="18">
        <v>10</v>
      </c>
      <c r="CM683" s="18" t="e">
        <f>IF(COUNTIFS([2]その１２!$CU$10:CU5834,リスト!CK683),"該当","")</f>
        <v>#VALUE!</v>
      </c>
      <c r="CN683" s="18" t="e">
        <f>IF($CM683="","",COUNTIF($CK$5:CK683,CK683))</f>
        <v>#VALUE!</v>
      </c>
      <c r="CO683" s="18" t="e">
        <f t="shared" si="83"/>
        <v>#VALUE!</v>
      </c>
      <c r="DC683" s="21" t="e">
        <f t="shared" si="84"/>
        <v>#VALUE!</v>
      </c>
      <c r="DD683" s="21" t="e">
        <f t="shared" si="85"/>
        <v>#VALUE!</v>
      </c>
    </row>
    <row r="684" spans="78:108">
      <c r="BZ684" s="18" t="s">
        <v>97</v>
      </c>
      <c r="CA684" s="18" t="s">
        <v>286</v>
      </c>
      <c r="CB684" s="18" t="s">
        <v>431</v>
      </c>
      <c r="CC684" s="18" t="str">
        <f t="shared" si="80"/>
        <v>C吊りHa</v>
      </c>
      <c r="CD684" s="18">
        <v>21</v>
      </c>
      <c r="CE684" s="18" t="e">
        <f>IF(COUNTIFS([2]その１１!$CV$10:CV5679,リスト!CC684),"該当","")</f>
        <v>#VALUE!</v>
      </c>
      <c r="CF684" s="18" t="e">
        <f>IF($CE684="","",COUNTIF($CC$5:CC684,CC684))</f>
        <v>#VALUE!</v>
      </c>
      <c r="CG684" s="18" t="e">
        <f t="shared" si="81"/>
        <v>#VALUE!</v>
      </c>
      <c r="CH684" s="18" t="s">
        <v>227</v>
      </c>
      <c r="CI684" s="18" t="s">
        <v>316</v>
      </c>
      <c r="CJ684" s="18" t="s">
        <v>357</v>
      </c>
      <c r="CK684" s="18" t="str">
        <f t="shared" si="82"/>
        <v>S,C防護Gf</v>
      </c>
      <c r="CL684" s="18">
        <v>12</v>
      </c>
      <c r="CM684" s="18" t="e">
        <f>IF(COUNTIFS([2]その１２!$CU$10:CU5835,リスト!CK684),"該当","")</f>
        <v>#VALUE!</v>
      </c>
      <c r="CN684" s="18" t="e">
        <f>IF($CM684="","",COUNTIF($CK$5:CK684,CK684))</f>
        <v>#VALUE!</v>
      </c>
      <c r="CO684" s="18" t="e">
        <f t="shared" si="83"/>
        <v>#VALUE!</v>
      </c>
      <c r="DC684" s="21" t="e">
        <f t="shared" si="84"/>
        <v>#VALUE!</v>
      </c>
      <c r="DD684" s="21" t="e">
        <f t="shared" si="85"/>
        <v>#VALUE!</v>
      </c>
    </row>
    <row r="685" spans="78:108">
      <c r="BZ685" s="18" t="s">
        <v>97</v>
      </c>
      <c r="CA685" s="18" t="s">
        <v>286</v>
      </c>
      <c r="CB685" s="18" t="s">
        <v>431</v>
      </c>
      <c r="CC685" s="18" t="str">
        <f t="shared" si="80"/>
        <v>C吊りHa</v>
      </c>
      <c r="CD685" s="18">
        <v>22</v>
      </c>
      <c r="CE685" s="18" t="e">
        <f>IF(COUNTIFS([2]その１１!$CV$10:CV5680,リスト!CC685),"該当","")</f>
        <v>#VALUE!</v>
      </c>
      <c r="CF685" s="18" t="e">
        <f>IF($CE685="","",COUNTIF($CC$5:CC685,CC685))</f>
        <v>#VALUE!</v>
      </c>
      <c r="CG685" s="18" t="e">
        <f t="shared" si="81"/>
        <v>#VALUE!</v>
      </c>
      <c r="CH685" s="18" t="s">
        <v>227</v>
      </c>
      <c r="CI685" s="18" t="s">
        <v>316</v>
      </c>
      <c r="CJ685" s="18" t="s">
        <v>357</v>
      </c>
      <c r="CK685" s="18" t="str">
        <f t="shared" si="82"/>
        <v>S,C防護Gf</v>
      </c>
      <c r="CL685" s="18">
        <v>17</v>
      </c>
      <c r="CM685" s="18" t="e">
        <f>IF(COUNTIFS([2]その１２!$CU$10:CU5836,リスト!CK685),"該当","")</f>
        <v>#VALUE!</v>
      </c>
      <c r="CN685" s="18" t="e">
        <f>IF($CM685="","",COUNTIF($CK$5:CK685,CK685))</f>
        <v>#VALUE!</v>
      </c>
      <c r="CO685" s="18" t="e">
        <f t="shared" si="83"/>
        <v>#VALUE!</v>
      </c>
      <c r="DC685" s="21" t="e">
        <f t="shared" si="84"/>
        <v>#VALUE!</v>
      </c>
      <c r="DD685" s="21" t="e">
        <f t="shared" si="85"/>
        <v>#VALUE!</v>
      </c>
    </row>
    <row r="686" spans="78:108">
      <c r="BZ686" s="18" t="s">
        <v>97</v>
      </c>
      <c r="CA686" s="18" t="s">
        <v>286</v>
      </c>
      <c r="CB686" s="18" t="s">
        <v>431</v>
      </c>
      <c r="CC686" s="18" t="str">
        <f t="shared" si="80"/>
        <v>C吊りHa</v>
      </c>
      <c r="CD686" s="18">
        <v>23</v>
      </c>
      <c r="CE686" s="18" t="e">
        <f>IF(COUNTIFS([2]その１１!$CV$10:CV5681,リスト!CC686),"該当","")</f>
        <v>#VALUE!</v>
      </c>
      <c r="CF686" s="18" t="e">
        <f>IF($CE686="","",COUNTIF($CC$5:CC686,CC686))</f>
        <v>#VALUE!</v>
      </c>
      <c r="CG686" s="18" t="e">
        <f t="shared" si="81"/>
        <v>#VALUE!</v>
      </c>
      <c r="CH686" s="18" t="s">
        <v>227</v>
      </c>
      <c r="CI686" s="18" t="s">
        <v>316</v>
      </c>
      <c r="CJ686" s="18" t="s">
        <v>357</v>
      </c>
      <c r="CK686" s="18" t="str">
        <f t="shared" si="82"/>
        <v>S,C防護Gf</v>
      </c>
      <c r="CL686" s="18">
        <v>19</v>
      </c>
      <c r="CM686" s="18" t="e">
        <f>IF(COUNTIFS([2]その１２!$CU$10:CU5837,リスト!CK686),"該当","")</f>
        <v>#VALUE!</v>
      </c>
      <c r="CN686" s="18" t="e">
        <f>IF($CM686="","",COUNTIF($CK$5:CK686,CK686))</f>
        <v>#VALUE!</v>
      </c>
      <c r="CO686" s="18" t="e">
        <f t="shared" si="83"/>
        <v>#VALUE!</v>
      </c>
      <c r="DC686" s="21" t="e">
        <f t="shared" si="84"/>
        <v>#VALUE!</v>
      </c>
      <c r="DD686" s="21" t="e">
        <f t="shared" si="85"/>
        <v>#VALUE!</v>
      </c>
    </row>
    <row r="687" spans="78:108">
      <c r="BZ687" s="18" t="s">
        <v>227</v>
      </c>
      <c r="CA687" s="18" t="s">
        <v>286</v>
      </c>
      <c r="CB687" s="18" t="s">
        <v>431</v>
      </c>
      <c r="CC687" s="18" t="str">
        <f t="shared" si="80"/>
        <v>S,C吊りHa</v>
      </c>
      <c r="CD687" s="18">
        <v>1</v>
      </c>
      <c r="CE687" s="18" t="e">
        <f>IF(COUNTIFS([2]その１１!$CV$10:CV5682,リスト!CC687),"該当","")</f>
        <v>#VALUE!</v>
      </c>
      <c r="CF687" s="18" t="e">
        <f>IF($CE687="","",COUNTIF($CC$5:CC687,CC687))</f>
        <v>#VALUE!</v>
      </c>
      <c r="CG687" s="18" t="e">
        <f t="shared" si="81"/>
        <v>#VALUE!</v>
      </c>
      <c r="CH687" s="18" t="s">
        <v>227</v>
      </c>
      <c r="CI687" s="18" t="s">
        <v>316</v>
      </c>
      <c r="CJ687" s="18" t="s">
        <v>357</v>
      </c>
      <c r="CK687" s="18" t="str">
        <f t="shared" si="82"/>
        <v>S,C防護Gf</v>
      </c>
      <c r="CL687" s="18">
        <v>23</v>
      </c>
      <c r="CM687" s="18" t="e">
        <f>IF(COUNTIFS([2]その１２!$CU$10:CU5838,リスト!CK687),"該当","")</f>
        <v>#VALUE!</v>
      </c>
      <c r="CN687" s="18" t="e">
        <f>IF($CM687="","",COUNTIF($CK$5:CK687,CK687))</f>
        <v>#VALUE!</v>
      </c>
      <c r="CO687" s="18" t="e">
        <f t="shared" si="83"/>
        <v>#VALUE!</v>
      </c>
      <c r="DC687" s="21" t="e">
        <f t="shared" si="84"/>
        <v>#VALUE!</v>
      </c>
      <c r="DD687" s="21" t="e">
        <f t="shared" si="85"/>
        <v>#VALUE!</v>
      </c>
    </row>
    <row r="688" spans="78:108">
      <c r="BZ688" s="18" t="s">
        <v>227</v>
      </c>
      <c r="CA688" s="18" t="s">
        <v>286</v>
      </c>
      <c r="CB688" s="18" t="s">
        <v>431</v>
      </c>
      <c r="CC688" s="18" t="str">
        <f t="shared" si="80"/>
        <v>S,C吊りHa</v>
      </c>
      <c r="CD688" s="18">
        <v>2</v>
      </c>
      <c r="CE688" s="18" t="e">
        <f>IF(COUNTIFS([2]その１１!$CV$10:CV5683,リスト!CC688),"該当","")</f>
        <v>#VALUE!</v>
      </c>
      <c r="CF688" s="18" t="e">
        <f>IF($CE688="","",COUNTIF($CC$5:CC688,CC688))</f>
        <v>#VALUE!</v>
      </c>
      <c r="CG688" s="18" t="e">
        <f t="shared" si="81"/>
        <v>#VALUE!</v>
      </c>
      <c r="CH688" s="18" t="s">
        <v>279</v>
      </c>
      <c r="CI688" s="18" t="s">
        <v>316</v>
      </c>
      <c r="CJ688" s="18" t="s">
        <v>357</v>
      </c>
      <c r="CK688" s="18" t="str">
        <f t="shared" si="82"/>
        <v>S,X防護Gf</v>
      </c>
      <c r="CL688" s="18">
        <v>1</v>
      </c>
      <c r="CM688" s="18" t="e">
        <f>IF(COUNTIFS([2]その１２!$CU$10:CU5839,リスト!CK688),"該当","")</f>
        <v>#VALUE!</v>
      </c>
      <c r="CN688" s="18" t="e">
        <f>IF($CM688="","",COUNTIF($CK$5:CK688,CK688))</f>
        <v>#VALUE!</v>
      </c>
      <c r="CO688" s="18" t="e">
        <f t="shared" si="83"/>
        <v>#VALUE!</v>
      </c>
      <c r="DC688" s="21" t="e">
        <f t="shared" si="84"/>
        <v>#VALUE!</v>
      </c>
      <c r="DD688" s="21" t="e">
        <f t="shared" si="85"/>
        <v>#VALUE!</v>
      </c>
    </row>
    <row r="689" spans="78:108">
      <c r="BZ689" s="18" t="s">
        <v>227</v>
      </c>
      <c r="CA689" s="18" t="s">
        <v>286</v>
      </c>
      <c r="CB689" s="18" t="s">
        <v>431</v>
      </c>
      <c r="CC689" s="18" t="str">
        <f t="shared" si="80"/>
        <v>S,C吊りHa</v>
      </c>
      <c r="CD689" s="18">
        <v>3</v>
      </c>
      <c r="CE689" s="18" t="e">
        <f>IF(COUNTIFS([2]その１１!$CV$10:CV5684,リスト!CC689),"該当","")</f>
        <v>#VALUE!</v>
      </c>
      <c r="CF689" s="18" t="e">
        <f>IF($CE689="","",COUNTIF($CC$5:CC689,CC689))</f>
        <v>#VALUE!</v>
      </c>
      <c r="CG689" s="18" t="e">
        <f t="shared" si="81"/>
        <v>#VALUE!</v>
      </c>
      <c r="CH689" s="18" t="s">
        <v>279</v>
      </c>
      <c r="CI689" s="18" t="s">
        <v>316</v>
      </c>
      <c r="CJ689" s="18" t="s">
        <v>357</v>
      </c>
      <c r="CK689" s="18" t="str">
        <f t="shared" si="82"/>
        <v>S,X防護Gf</v>
      </c>
      <c r="CL689" s="18">
        <v>2</v>
      </c>
      <c r="CM689" s="18" t="e">
        <f>IF(COUNTIFS([2]その１２!$CU$10:CU5840,リスト!CK689),"該当","")</f>
        <v>#VALUE!</v>
      </c>
      <c r="CN689" s="18" t="e">
        <f>IF($CM689="","",COUNTIF($CK$5:CK689,CK689))</f>
        <v>#VALUE!</v>
      </c>
      <c r="CO689" s="18" t="e">
        <f t="shared" si="83"/>
        <v>#VALUE!</v>
      </c>
      <c r="DC689" s="21" t="e">
        <f t="shared" si="84"/>
        <v>#VALUE!</v>
      </c>
      <c r="DD689" s="21" t="e">
        <f t="shared" si="85"/>
        <v>#VALUE!</v>
      </c>
    </row>
    <row r="690" spans="78:108">
      <c r="BZ690" s="18" t="s">
        <v>227</v>
      </c>
      <c r="CA690" s="18" t="s">
        <v>286</v>
      </c>
      <c r="CB690" s="18" t="s">
        <v>431</v>
      </c>
      <c r="CC690" s="18" t="str">
        <f t="shared" si="80"/>
        <v>S,C吊りHa</v>
      </c>
      <c r="CD690" s="18">
        <v>4</v>
      </c>
      <c r="CE690" s="18" t="e">
        <f>IF(COUNTIFS([2]その１１!$CV$10:CV5685,リスト!CC690),"該当","")</f>
        <v>#VALUE!</v>
      </c>
      <c r="CF690" s="18" t="e">
        <f>IF($CE690="","",COUNTIF($CC$5:CC690,CC690))</f>
        <v>#VALUE!</v>
      </c>
      <c r="CG690" s="18" t="e">
        <f t="shared" si="81"/>
        <v>#VALUE!</v>
      </c>
      <c r="CH690" s="18" t="s">
        <v>279</v>
      </c>
      <c r="CI690" s="18" t="s">
        <v>316</v>
      </c>
      <c r="CJ690" s="18" t="s">
        <v>357</v>
      </c>
      <c r="CK690" s="18" t="str">
        <f t="shared" si="82"/>
        <v>S,X防護Gf</v>
      </c>
      <c r="CL690" s="18">
        <v>3</v>
      </c>
      <c r="CM690" s="18" t="e">
        <f>IF(COUNTIFS([2]その１２!$CU$10:CU5841,リスト!CK690),"該当","")</f>
        <v>#VALUE!</v>
      </c>
      <c r="CN690" s="18" t="e">
        <f>IF($CM690="","",COUNTIF($CK$5:CK690,CK690))</f>
        <v>#VALUE!</v>
      </c>
      <c r="CO690" s="18" t="e">
        <f t="shared" si="83"/>
        <v>#VALUE!</v>
      </c>
      <c r="DC690" s="21" t="e">
        <f t="shared" si="84"/>
        <v>#VALUE!</v>
      </c>
      <c r="DD690" s="21" t="e">
        <f t="shared" si="85"/>
        <v>#VALUE!</v>
      </c>
    </row>
    <row r="691" spans="78:108">
      <c r="BZ691" s="18" t="s">
        <v>227</v>
      </c>
      <c r="CA691" s="18" t="s">
        <v>286</v>
      </c>
      <c r="CB691" s="18" t="s">
        <v>431</v>
      </c>
      <c r="CC691" s="18" t="str">
        <f t="shared" si="80"/>
        <v>S,C吊りHa</v>
      </c>
      <c r="CD691" s="18">
        <v>5</v>
      </c>
      <c r="CE691" s="18" t="e">
        <f>IF(COUNTIFS([2]その１１!$CV$10:CV5686,リスト!CC691),"該当","")</f>
        <v>#VALUE!</v>
      </c>
      <c r="CF691" s="18" t="e">
        <f>IF($CE691="","",COUNTIF($CC$5:CC691,CC691))</f>
        <v>#VALUE!</v>
      </c>
      <c r="CG691" s="18" t="e">
        <f t="shared" si="81"/>
        <v>#VALUE!</v>
      </c>
      <c r="CH691" s="18" t="s">
        <v>279</v>
      </c>
      <c r="CI691" s="18" t="s">
        <v>316</v>
      </c>
      <c r="CJ691" s="18" t="s">
        <v>357</v>
      </c>
      <c r="CK691" s="18" t="str">
        <f t="shared" si="82"/>
        <v>S,X防護Gf</v>
      </c>
      <c r="CL691" s="18">
        <v>4</v>
      </c>
      <c r="CM691" s="18" t="e">
        <f>IF(COUNTIFS([2]その１２!$CU$10:CU5842,リスト!CK691),"該当","")</f>
        <v>#VALUE!</v>
      </c>
      <c r="CN691" s="18" t="e">
        <f>IF($CM691="","",COUNTIF($CK$5:CK691,CK691))</f>
        <v>#VALUE!</v>
      </c>
      <c r="CO691" s="18" t="e">
        <f t="shared" si="83"/>
        <v>#VALUE!</v>
      </c>
      <c r="DC691" s="21" t="e">
        <f t="shared" si="84"/>
        <v>#VALUE!</v>
      </c>
      <c r="DD691" s="21" t="e">
        <f t="shared" si="85"/>
        <v>#VALUE!</v>
      </c>
    </row>
    <row r="692" spans="78:108">
      <c r="BZ692" s="18" t="s">
        <v>227</v>
      </c>
      <c r="CA692" s="18" t="s">
        <v>286</v>
      </c>
      <c r="CB692" s="18" t="s">
        <v>431</v>
      </c>
      <c r="CC692" s="18" t="str">
        <f t="shared" si="80"/>
        <v>S,C吊りHa</v>
      </c>
      <c r="CD692" s="18">
        <v>6</v>
      </c>
      <c r="CE692" s="18" t="e">
        <f>IF(COUNTIFS([2]その１１!$CV$10:CV5687,リスト!CC692),"該当","")</f>
        <v>#VALUE!</v>
      </c>
      <c r="CF692" s="18" t="e">
        <f>IF($CE692="","",COUNTIF($CC$5:CC692,CC692))</f>
        <v>#VALUE!</v>
      </c>
      <c r="CG692" s="18" t="e">
        <f t="shared" si="81"/>
        <v>#VALUE!</v>
      </c>
      <c r="CH692" s="18" t="s">
        <v>279</v>
      </c>
      <c r="CI692" s="18" t="s">
        <v>316</v>
      </c>
      <c r="CJ692" s="18" t="s">
        <v>357</v>
      </c>
      <c r="CK692" s="18" t="str">
        <f t="shared" si="82"/>
        <v>S,X防護Gf</v>
      </c>
      <c r="CL692" s="18">
        <v>5</v>
      </c>
      <c r="CM692" s="18" t="e">
        <f>IF(COUNTIFS([2]その１２!$CU$10:CU5843,リスト!CK692),"該当","")</f>
        <v>#VALUE!</v>
      </c>
      <c r="CN692" s="18" t="e">
        <f>IF($CM692="","",COUNTIF($CK$5:CK692,CK692))</f>
        <v>#VALUE!</v>
      </c>
      <c r="CO692" s="18" t="e">
        <f t="shared" si="83"/>
        <v>#VALUE!</v>
      </c>
      <c r="DC692" s="21" t="e">
        <f t="shared" si="84"/>
        <v>#VALUE!</v>
      </c>
      <c r="DD692" s="21" t="e">
        <f t="shared" si="85"/>
        <v>#VALUE!</v>
      </c>
    </row>
    <row r="693" spans="78:108">
      <c r="BZ693" s="18" t="s">
        <v>227</v>
      </c>
      <c r="CA693" s="18" t="s">
        <v>286</v>
      </c>
      <c r="CB693" s="18" t="s">
        <v>431</v>
      </c>
      <c r="CC693" s="18" t="str">
        <f t="shared" si="80"/>
        <v>S,C吊りHa</v>
      </c>
      <c r="CD693" s="18">
        <v>7</v>
      </c>
      <c r="CE693" s="18" t="e">
        <f>IF(COUNTIFS([2]その１１!$CV$10:CV5688,リスト!CC693),"該当","")</f>
        <v>#VALUE!</v>
      </c>
      <c r="CF693" s="18" t="e">
        <f>IF($CE693="","",COUNTIF($CC$5:CC693,CC693))</f>
        <v>#VALUE!</v>
      </c>
      <c r="CG693" s="18" t="e">
        <f t="shared" si="81"/>
        <v>#VALUE!</v>
      </c>
      <c r="CH693" s="18" t="s">
        <v>279</v>
      </c>
      <c r="CI693" s="18" t="s">
        <v>316</v>
      </c>
      <c r="CJ693" s="18" t="s">
        <v>357</v>
      </c>
      <c r="CK693" s="18" t="str">
        <f t="shared" si="82"/>
        <v>S,X防護Gf</v>
      </c>
      <c r="CL693" s="18">
        <v>10</v>
      </c>
      <c r="CM693" s="18" t="e">
        <f>IF(COUNTIFS([2]その１２!$CU$10:CU5844,リスト!CK693),"該当","")</f>
        <v>#VALUE!</v>
      </c>
      <c r="CN693" s="18" t="e">
        <f>IF($CM693="","",COUNTIF($CK$5:CK693,CK693))</f>
        <v>#VALUE!</v>
      </c>
      <c r="CO693" s="18" t="e">
        <f t="shared" si="83"/>
        <v>#VALUE!</v>
      </c>
      <c r="DC693" s="21" t="e">
        <f t="shared" si="84"/>
        <v>#VALUE!</v>
      </c>
      <c r="DD693" s="21" t="e">
        <f t="shared" si="85"/>
        <v>#VALUE!</v>
      </c>
    </row>
    <row r="694" spans="78:108">
      <c r="BZ694" s="18" t="s">
        <v>227</v>
      </c>
      <c r="CA694" s="18" t="s">
        <v>286</v>
      </c>
      <c r="CB694" s="18" t="s">
        <v>431</v>
      </c>
      <c r="CC694" s="18" t="str">
        <f t="shared" si="80"/>
        <v>S,C吊りHa</v>
      </c>
      <c r="CD694" s="18">
        <v>8</v>
      </c>
      <c r="CE694" s="18" t="e">
        <f>IF(COUNTIFS([2]その１１!$CV$10:CV5689,リスト!CC694),"該当","")</f>
        <v>#VALUE!</v>
      </c>
      <c r="CF694" s="18" t="e">
        <f>IF($CE694="","",COUNTIF($CC$5:CC694,CC694))</f>
        <v>#VALUE!</v>
      </c>
      <c r="CG694" s="18" t="e">
        <f t="shared" si="81"/>
        <v>#VALUE!</v>
      </c>
      <c r="CH694" s="18" t="s">
        <v>279</v>
      </c>
      <c r="CI694" s="18" t="s">
        <v>316</v>
      </c>
      <c r="CJ694" s="18" t="s">
        <v>357</v>
      </c>
      <c r="CK694" s="18" t="str">
        <f t="shared" si="82"/>
        <v>S,X防護Gf</v>
      </c>
      <c r="CL694" s="18">
        <v>17</v>
      </c>
      <c r="CM694" s="18" t="e">
        <f>IF(COUNTIFS([2]その１２!$CU$10:CU5845,リスト!CK694),"該当","")</f>
        <v>#VALUE!</v>
      </c>
      <c r="CN694" s="18" t="e">
        <f>IF($CM694="","",COUNTIF($CK$5:CK694,CK694))</f>
        <v>#VALUE!</v>
      </c>
      <c r="CO694" s="18" t="e">
        <f t="shared" si="83"/>
        <v>#VALUE!</v>
      </c>
      <c r="DC694" s="21" t="e">
        <f t="shared" si="84"/>
        <v>#VALUE!</v>
      </c>
      <c r="DD694" s="21" t="e">
        <f t="shared" si="85"/>
        <v>#VALUE!</v>
      </c>
    </row>
    <row r="695" spans="78:108">
      <c r="BZ695" s="18" t="s">
        <v>227</v>
      </c>
      <c r="CA695" s="18" t="s">
        <v>286</v>
      </c>
      <c r="CB695" s="18" t="s">
        <v>431</v>
      </c>
      <c r="CC695" s="18" t="str">
        <f t="shared" si="80"/>
        <v>S,C吊りHa</v>
      </c>
      <c r="CD695" s="18">
        <v>9</v>
      </c>
      <c r="CE695" s="18" t="e">
        <f>IF(COUNTIFS([2]その１１!$CV$10:CV5690,リスト!CC695),"該当","")</f>
        <v>#VALUE!</v>
      </c>
      <c r="CF695" s="18" t="e">
        <f>IF($CE695="","",COUNTIF($CC$5:CC695,CC695))</f>
        <v>#VALUE!</v>
      </c>
      <c r="CG695" s="18" t="e">
        <f t="shared" si="81"/>
        <v>#VALUE!</v>
      </c>
      <c r="CH695" s="18" t="s">
        <v>279</v>
      </c>
      <c r="CI695" s="18" t="s">
        <v>316</v>
      </c>
      <c r="CJ695" s="18" t="s">
        <v>357</v>
      </c>
      <c r="CK695" s="18" t="str">
        <f t="shared" si="82"/>
        <v>S,X防護Gf</v>
      </c>
      <c r="CL695" s="18">
        <v>23</v>
      </c>
      <c r="CM695" s="18" t="e">
        <f>IF(COUNTIFS([2]その１２!$CU$10:CU5846,リスト!CK695),"該当","")</f>
        <v>#VALUE!</v>
      </c>
      <c r="CN695" s="18" t="e">
        <f>IF($CM695="","",COUNTIF($CK$5:CK695,CK695))</f>
        <v>#VALUE!</v>
      </c>
      <c r="CO695" s="18" t="e">
        <f t="shared" si="83"/>
        <v>#VALUE!</v>
      </c>
      <c r="DC695" s="21" t="e">
        <f t="shared" si="84"/>
        <v>#VALUE!</v>
      </c>
      <c r="DD695" s="21" t="e">
        <f t="shared" si="85"/>
        <v>#VALUE!</v>
      </c>
    </row>
    <row r="696" spans="78:108">
      <c r="BZ696" s="18" t="s">
        <v>227</v>
      </c>
      <c r="CA696" s="18" t="s">
        <v>286</v>
      </c>
      <c r="CB696" s="18" t="s">
        <v>431</v>
      </c>
      <c r="CC696" s="18" t="str">
        <f t="shared" si="80"/>
        <v>S,C吊りHa</v>
      </c>
      <c r="CD696" s="18">
        <v>10</v>
      </c>
      <c r="CE696" s="18" t="e">
        <f>IF(COUNTIFS([2]その１１!$CV$10:CV5691,リスト!CC696),"該当","")</f>
        <v>#VALUE!</v>
      </c>
      <c r="CF696" s="18" t="e">
        <f>IF($CE696="","",COUNTIF($CC$5:CC696,CC696))</f>
        <v>#VALUE!</v>
      </c>
      <c r="CG696" s="18" t="e">
        <f t="shared" si="81"/>
        <v>#VALUE!</v>
      </c>
      <c r="CH696" s="18" t="s">
        <v>331</v>
      </c>
      <c r="CI696" s="18" t="s">
        <v>316</v>
      </c>
      <c r="CJ696" s="18" t="s">
        <v>357</v>
      </c>
      <c r="CK696" s="18" t="str">
        <f t="shared" si="82"/>
        <v>C,X防護Gf</v>
      </c>
      <c r="CL696" s="18">
        <v>6</v>
      </c>
      <c r="CM696" s="18" t="e">
        <f>IF(COUNTIFS([2]その１２!$CU$10:CU5847,リスト!CK696),"該当","")</f>
        <v>#VALUE!</v>
      </c>
      <c r="CN696" s="18" t="e">
        <f>IF($CM696="","",COUNTIF($CK$5:CK696,CK696))</f>
        <v>#VALUE!</v>
      </c>
      <c r="CO696" s="18" t="e">
        <f t="shared" si="83"/>
        <v>#VALUE!</v>
      </c>
      <c r="DC696" s="21" t="e">
        <f t="shared" si="84"/>
        <v>#VALUE!</v>
      </c>
      <c r="DD696" s="21" t="e">
        <f t="shared" si="85"/>
        <v>#VALUE!</v>
      </c>
    </row>
    <row r="697" spans="78:108">
      <c r="BZ697" s="18" t="s">
        <v>227</v>
      </c>
      <c r="CA697" s="18" t="s">
        <v>286</v>
      </c>
      <c r="CB697" s="18" t="s">
        <v>431</v>
      </c>
      <c r="CC697" s="18" t="str">
        <f t="shared" si="80"/>
        <v>S,C吊りHa</v>
      </c>
      <c r="CD697" s="18">
        <v>11</v>
      </c>
      <c r="CE697" s="18" t="e">
        <f>IF(COUNTIFS([2]その１１!$CV$10:CV5692,リスト!CC697),"該当","")</f>
        <v>#VALUE!</v>
      </c>
      <c r="CF697" s="18" t="e">
        <f>IF($CE697="","",COUNTIF($CC$5:CC697,CC697))</f>
        <v>#VALUE!</v>
      </c>
      <c r="CG697" s="18" t="e">
        <f t="shared" si="81"/>
        <v>#VALUE!</v>
      </c>
      <c r="CH697" s="18" t="s">
        <v>331</v>
      </c>
      <c r="CI697" s="18" t="s">
        <v>316</v>
      </c>
      <c r="CJ697" s="18" t="s">
        <v>357</v>
      </c>
      <c r="CK697" s="18" t="str">
        <f t="shared" si="82"/>
        <v>C,X防護Gf</v>
      </c>
      <c r="CL697" s="18">
        <v>7</v>
      </c>
      <c r="CM697" s="18" t="e">
        <f>IF(COUNTIFS([2]その１２!$CU$10:CU5848,リスト!CK697),"該当","")</f>
        <v>#VALUE!</v>
      </c>
      <c r="CN697" s="18" t="e">
        <f>IF($CM697="","",COUNTIF($CK$5:CK697,CK697))</f>
        <v>#VALUE!</v>
      </c>
      <c r="CO697" s="18" t="e">
        <f t="shared" si="83"/>
        <v>#VALUE!</v>
      </c>
      <c r="DC697" s="21" t="e">
        <f t="shared" si="84"/>
        <v>#VALUE!</v>
      </c>
      <c r="DD697" s="21" t="e">
        <f t="shared" si="85"/>
        <v>#VALUE!</v>
      </c>
    </row>
    <row r="698" spans="78:108">
      <c r="BZ698" s="18" t="s">
        <v>227</v>
      </c>
      <c r="CA698" s="18" t="s">
        <v>286</v>
      </c>
      <c r="CB698" s="18" t="s">
        <v>431</v>
      </c>
      <c r="CC698" s="18" t="str">
        <f t="shared" si="80"/>
        <v>S,C吊りHa</v>
      </c>
      <c r="CD698" s="18">
        <v>12</v>
      </c>
      <c r="CE698" s="18" t="e">
        <f>IF(COUNTIFS([2]その１１!$CV$10:CV5693,リスト!CC698),"該当","")</f>
        <v>#VALUE!</v>
      </c>
      <c r="CF698" s="18" t="e">
        <f>IF($CE698="","",COUNTIF($CC$5:CC698,CC698))</f>
        <v>#VALUE!</v>
      </c>
      <c r="CG698" s="18" t="e">
        <f t="shared" si="81"/>
        <v>#VALUE!</v>
      </c>
      <c r="CH698" s="18" t="s">
        <v>331</v>
      </c>
      <c r="CI698" s="18" t="s">
        <v>316</v>
      </c>
      <c r="CJ698" s="18" t="s">
        <v>357</v>
      </c>
      <c r="CK698" s="18" t="str">
        <f t="shared" si="82"/>
        <v>C,X防護Gf</v>
      </c>
      <c r="CL698" s="18">
        <v>8</v>
      </c>
      <c r="CM698" s="18" t="e">
        <f>IF(COUNTIFS([2]その１２!$CU$10:CU5849,リスト!CK698),"該当","")</f>
        <v>#VALUE!</v>
      </c>
      <c r="CN698" s="18" t="e">
        <f>IF($CM698="","",COUNTIF($CK$5:CK698,CK698))</f>
        <v>#VALUE!</v>
      </c>
      <c r="CO698" s="18" t="e">
        <f t="shared" si="83"/>
        <v>#VALUE!</v>
      </c>
      <c r="DC698" s="21" t="e">
        <f t="shared" si="84"/>
        <v>#VALUE!</v>
      </c>
      <c r="DD698" s="21" t="e">
        <f t="shared" si="85"/>
        <v>#VALUE!</v>
      </c>
    </row>
    <row r="699" spans="78:108">
      <c r="BZ699" s="18" t="s">
        <v>227</v>
      </c>
      <c r="CA699" s="18" t="s">
        <v>286</v>
      </c>
      <c r="CB699" s="18" t="s">
        <v>431</v>
      </c>
      <c r="CC699" s="18" t="str">
        <f t="shared" si="80"/>
        <v>S,C吊りHa</v>
      </c>
      <c r="CD699" s="18">
        <v>13</v>
      </c>
      <c r="CE699" s="18" t="e">
        <f>IF(COUNTIFS([2]その１１!$CV$10:CV5694,リスト!CC699),"該当","")</f>
        <v>#VALUE!</v>
      </c>
      <c r="CF699" s="18" t="e">
        <f>IF($CE699="","",COUNTIF($CC$5:CC699,CC699))</f>
        <v>#VALUE!</v>
      </c>
      <c r="CG699" s="18" t="e">
        <f t="shared" si="81"/>
        <v>#VALUE!</v>
      </c>
      <c r="CH699" s="18" t="s">
        <v>331</v>
      </c>
      <c r="CI699" s="18" t="s">
        <v>316</v>
      </c>
      <c r="CJ699" s="18" t="s">
        <v>357</v>
      </c>
      <c r="CK699" s="18" t="str">
        <f t="shared" si="82"/>
        <v>C,X防護Gf</v>
      </c>
      <c r="CL699" s="18">
        <v>10</v>
      </c>
      <c r="CM699" s="18" t="e">
        <f>IF(COUNTIFS([2]その１２!$CU$10:CU5850,リスト!CK699),"該当","")</f>
        <v>#VALUE!</v>
      </c>
      <c r="CN699" s="18" t="e">
        <f>IF($CM699="","",COUNTIF($CK$5:CK699,CK699))</f>
        <v>#VALUE!</v>
      </c>
      <c r="CO699" s="18" t="e">
        <f t="shared" si="83"/>
        <v>#VALUE!</v>
      </c>
      <c r="DC699" s="21" t="e">
        <f t="shared" si="84"/>
        <v>#VALUE!</v>
      </c>
      <c r="DD699" s="21" t="e">
        <f t="shared" si="85"/>
        <v>#VALUE!</v>
      </c>
    </row>
    <row r="700" spans="78:108">
      <c r="BZ700" s="18" t="s">
        <v>227</v>
      </c>
      <c r="CA700" s="18" t="s">
        <v>286</v>
      </c>
      <c r="CB700" s="18" t="s">
        <v>431</v>
      </c>
      <c r="CC700" s="18" t="str">
        <f t="shared" si="80"/>
        <v>S,C吊りHa</v>
      </c>
      <c r="CD700" s="18">
        <v>17</v>
      </c>
      <c r="CE700" s="18" t="e">
        <f>IF(COUNTIFS([2]その１１!$CV$10:CV5695,リスト!CC700),"該当","")</f>
        <v>#VALUE!</v>
      </c>
      <c r="CF700" s="18" t="e">
        <f>IF($CE700="","",COUNTIF($CC$5:CC700,CC700))</f>
        <v>#VALUE!</v>
      </c>
      <c r="CG700" s="18" t="e">
        <f t="shared" si="81"/>
        <v>#VALUE!</v>
      </c>
      <c r="CH700" s="18" t="s">
        <v>331</v>
      </c>
      <c r="CI700" s="18" t="s">
        <v>316</v>
      </c>
      <c r="CJ700" s="18" t="s">
        <v>357</v>
      </c>
      <c r="CK700" s="18" t="str">
        <f t="shared" si="82"/>
        <v>C,X防護Gf</v>
      </c>
      <c r="CL700" s="18">
        <v>12</v>
      </c>
      <c r="CM700" s="18" t="e">
        <f>IF(COUNTIFS([2]その１２!$CU$10:CU5851,リスト!CK700),"該当","")</f>
        <v>#VALUE!</v>
      </c>
      <c r="CN700" s="18" t="e">
        <f>IF($CM700="","",COUNTIF($CK$5:CK700,CK700))</f>
        <v>#VALUE!</v>
      </c>
      <c r="CO700" s="18" t="e">
        <f t="shared" si="83"/>
        <v>#VALUE!</v>
      </c>
      <c r="DC700" s="21" t="e">
        <f t="shared" si="84"/>
        <v>#VALUE!</v>
      </c>
      <c r="DD700" s="21" t="e">
        <f t="shared" si="85"/>
        <v>#VALUE!</v>
      </c>
    </row>
    <row r="701" spans="78:108">
      <c r="BZ701" s="18" t="s">
        <v>227</v>
      </c>
      <c r="CA701" s="18" t="s">
        <v>286</v>
      </c>
      <c r="CB701" s="18" t="s">
        <v>431</v>
      </c>
      <c r="CC701" s="18" t="str">
        <f t="shared" si="80"/>
        <v>S,C吊りHa</v>
      </c>
      <c r="CD701" s="18">
        <v>18</v>
      </c>
      <c r="CE701" s="18" t="e">
        <f>IF(COUNTIFS([2]その１１!$CV$10:CV5696,リスト!CC701),"該当","")</f>
        <v>#VALUE!</v>
      </c>
      <c r="CF701" s="18" t="e">
        <f>IF($CE701="","",COUNTIF($CC$5:CC701,CC701))</f>
        <v>#VALUE!</v>
      </c>
      <c r="CG701" s="18" t="e">
        <f t="shared" si="81"/>
        <v>#VALUE!</v>
      </c>
      <c r="CH701" s="18" t="s">
        <v>331</v>
      </c>
      <c r="CI701" s="18" t="s">
        <v>316</v>
      </c>
      <c r="CJ701" s="18" t="s">
        <v>357</v>
      </c>
      <c r="CK701" s="18" t="str">
        <f t="shared" si="82"/>
        <v>C,X防護Gf</v>
      </c>
      <c r="CL701" s="18">
        <v>17</v>
      </c>
      <c r="CM701" s="18" t="e">
        <f>IF(COUNTIFS([2]その１２!$CU$10:CU5852,リスト!CK701),"該当","")</f>
        <v>#VALUE!</v>
      </c>
      <c r="CN701" s="18" t="e">
        <f>IF($CM701="","",COUNTIF($CK$5:CK701,CK701))</f>
        <v>#VALUE!</v>
      </c>
      <c r="CO701" s="18" t="e">
        <f t="shared" si="83"/>
        <v>#VALUE!</v>
      </c>
      <c r="DC701" s="21" t="e">
        <f t="shared" si="84"/>
        <v>#VALUE!</v>
      </c>
      <c r="DD701" s="21" t="e">
        <f t="shared" si="85"/>
        <v>#VALUE!</v>
      </c>
    </row>
    <row r="702" spans="78:108">
      <c r="BZ702" s="18" t="s">
        <v>227</v>
      </c>
      <c r="CA702" s="18" t="s">
        <v>286</v>
      </c>
      <c r="CB702" s="18" t="s">
        <v>431</v>
      </c>
      <c r="CC702" s="18" t="str">
        <f t="shared" si="80"/>
        <v>S,C吊りHa</v>
      </c>
      <c r="CD702" s="18">
        <v>19</v>
      </c>
      <c r="CE702" s="18" t="e">
        <f>IF(COUNTIFS([2]その１１!$CV$10:CV5697,リスト!CC702),"該当","")</f>
        <v>#VALUE!</v>
      </c>
      <c r="CF702" s="18" t="e">
        <f>IF($CE702="","",COUNTIF($CC$5:CC702,CC702))</f>
        <v>#VALUE!</v>
      </c>
      <c r="CG702" s="18" t="e">
        <f t="shared" si="81"/>
        <v>#VALUE!</v>
      </c>
      <c r="CH702" s="18" t="s">
        <v>331</v>
      </c>
      <c r="CI702" s="18" t="s">
        <v>316</v>
      </c>
      <c r="CJ702" s="18" t="s">
        <v>357</v>
      </c>
      <c r="CK702" s="18" t="str">
        <f t="shared" si="82"/>
        <v>C,X防護Gf</v>
      </c>
      <c r="CL702" s="18">
        <v>19</v>
      </c>
      <c r="CM702" s="18" t="e">
        <f>IF(COUNTIFS([2]その１２!$CU$10:CU5853,リスト!CK702),"該当","")</f>
        <v>#VALUE!</v>
      </c>
      <c r="CN702" s="18" t="e">
        <f>IF($CM702="","",COUNTIF($CK$5:CK702,CK702))</f>
        <v>#VALUE!</v>
      </c>
      <c r="CO702" s="18" t="e">
        <f t="shared" si="83"/>
        <v>#VALUE!</v>
      </c>
      <c r="DC702" s="21" t="e">
        <f t="shared" si="84"/>
        <v>#VALUE!</v>
      </c>
      <c r="DD702" s="21" t="e">
        <f t="shared" si="85"/>
        <v>#VALUE!</v>
      </c>
    </row>
    <row r="703" spans="78:108">
      <c r="BZ703" s="18" t="s">
        <v>227</v>
      </c>
      <c r="CA703" s="18" t="s">
        <v>286</v>
      </c>
      <c r="CB703" s="18" t="s">
        <v>431</v>
      </c>
      <c r="CC703" s="18" t="str">
        <f t="shared" si="80"/>
        <v>S,C吊りHa</v>
      </c>
      <c r="CD703" s="18">
        <v>20</v>
      </c>
      <c r="CE703" s="18" t="e">
        <f>IF(COUNTIFS([2]その１１!$CV$10:CV5698,リスト!CC703),"該当","")</f>
        <v>#VALUE!</v>
      </c>
      <c r="CF703" s="18" t="e">
        <f>IF($CE703="","",COUNTIF($CC$5:CC703,CC703))</f>
        <v>#VALUE!</v>
      </c>
      <c r="CG703" s="18" t="e">
        <f t="shared" si="81"/>
        <v>#VALUE!</v>
      </c>
      <c r="CH703" s="18" t="s">
        <v>331</v>
      </c>
      <c r="CI703" s="18" t="s">
        <v>316</v>
      </c>
      <c r="CJ703" s="18" t="s">
        <v>357</v>
      </c>
      <c r="CK703" s="18" t="str">
        <f t="shared" si="82"/>
        <v>C,X防護Gf</v>
      </c>
      <c r="CL703" s="18">
        <v>23</v>
      </c>
      <c r="CM703" s="18" t="e">
        <f>IF(COUNTIFS([2]その１２!$CU$10:CU5854,リスト!CK703),"該当","")</f>
        <v>#VALUE!</v>
      </c>
      <c r="CN703" s="18" t="e">
        <f>IF($CM703="","",COUNTIF($CK$5:CK703,CK703))</f>
        <v>#VALUE!</v>
      </c>
      <c r="CO703" s="18" t="e">
        <f t="shared" si="83"/>
        <v>#VALUE!</v>
      </c>
      <c r="DC703" s="21" t="e">
        <f t="shared" si="84"/>
        <v>#VALUE!</v>
      </c>
      <c r="DD703" s="21" t="e">
        <f t="shared" si="85"/>
        <v>#VALUE!</v>
      </c>
    </row>
    <row r="704" spans="78:108">
      <c r="BZ704" s="18" t="s">
        <v>227</v>
      </c>
      <c r="CA704" s="18" t="s">
        <v>286</v>
      </c>
      <c r="CB704" s="18" t="s">
        <v>431</v>
      </c>
      <c r="CC704" s="18" t="str">
        <f t="shared" si="80"/>
        <v>S,C吊りHa</v>
      </c>
      <c r="CD704" s="18">
        <v>21</v>
      </c>
      <c r="CE704" s="18" t="e">
        <f>IF(COUNTIFS([2]その１１!$CV$10:CV5699,リスト!CC704),"該当","")</f>
        <v>#VALUE!</v>
      </c>
      <c r="CF704" s="18" t="e">
        <f>IF($CE704="","",COUNTIF($CC$5:CC704,CC704))</f>
        <v>#VALUE!</v>
      </c>
      <c r="CG704" s="18" t="e">
        <f t="shared" si="81"/>
        <v>#VALUE!</v>
      </c>
      <c r="CH704" s="18" t="s">
        <v>781</v>
      </c>
      <c r="CI704" s="18" t="s">
        <v>316</v>
      </c>
      <c r="CJ704" s="18" t="s">
        <v>357</v>
      </c>
      <c r="CK704" s="18" t="str">
        <f t="shared" si="82"/>
        <v>S,C,X防護Gf</v>
      </c>
      <c r="CL704" s="18">
        <v>1</v>
      </c>
      <c r="CM704" s="18" t="e">
        <f>IF(COUNTIFS([2]その１２!$CU$10:CU5855,リスト!CK704),"該当","")</f>
        <v>#VALUE!</v>
      </c>
      <c r="CN704" s="18" t="e">
        <f>IF($CM704="","",COUNTIF($CK$5:CK704,CK704))</f>
        <v>#VALUE!</v>
      </c>
      <c r="CO704" s="18" t="e">
        <f t="shared" si="83"/>
        <v>#VALUE!</v>
      </c>
      <c r="DC704" s="21" t="e">
        <f t="shared" si="84"/>
        <v>#VALUE!</v>
      </c>
      <c r="DD704" s="21" t="e">
        <f t="shared" si="85"/>
        <v>#VALUE!</v>
      </c>
    </row>
    <row r="705" spans="78:108">
      <c r="BZ705" s="18" t="s">
        <v>227</v>
      </c>
      <c r="CA705" s="18" t="s">
        <v>286</v>
      </c>
      <c r="CB705" s="18" t="s">
        <v>431</v>
      </c>
      <c r="CC705" s="18" t="str">
        <f t="shared" si="80"/>
        <v>S,C吊りHa</v>
      </c>
      <c r="CD705" s="18">
        <v>22</v>
      </c>
      <c r="CE705" s="18" t="e">
        <f>IF(COUNTIFS([2]その１１!$CV$10:CV5700,リスト!CC705),"該当","")</f>
        <v>#VALUE!</v>
      </c>
      <c r="CF705" s="18" t="e">
        <f>IF($CE705="","",COUNTIF($CC$5:CC705,CC705))</f>
        <v>#VALUE!</v>
      </c>
      <c r="CG705" s="18" t="e">
        <f t="shared" si="81"/>
        <v>#VALUE!</v>
      </c>
      <c r="CH705" s="18" t="s">
        <v>781</v>
      </c>
      <c r="CI705" s="18" t="s">
        <v>316</v>
      </c>
      <c r="CJ705" s="18" t="s">
        <v>357</v>
      </c>
      <c r="CK705" s="18" t="str">
        <f t="shared" si="82"/>
        <v>S,C,X防護Gf</v>
      </c>
      <c r="CL705" s="18">
        <v>2</v>
      </c>
      <c r="CM705" s="18" t="e">
        <f>IF(COUNTIFS([2]その１２!$CU$10:CU5856,リスト!CK705),"該当","")</f>
        <v>#VALUE!</v>
      </c>
      <c r="CN705" s="18" t="e">
        <f>IF($CM705="","",COUNTIF($CK$5:CK705,CK705))</f>
        <v>#VALUE!</v>
      </c>
      <c r="CO705" s="18" t="e">
        <f t="shared" si="83"/>
        <v>#VALUE!</v>
      </c>
      <c r="DC705" s="21" t="e">
        <f t="shared" si="84"/>
        <v>#VALUE!</v>
      </c>
      <c r="DD705" s="21" t="e">
        <f t="shared" si="85"/>
        <v>#VALUE!</v>
      </c>
    </row>
    <row r="706" spans="78:108">
      <c r="BZ706" s="18" t="s">
        <v>227</v>
      </c>
      <c r="CA706" s="18" t="s">
        <v>286</v>
      </c>
      <c r="CB706" s="18" t="s">
        <v>431</v>
      </c>
      <c r="CC706" s="18" t="str">
        <f t="shared" si="80"/>
        <v>S,C吊りHa</v>
      </c>
      <c r="CD706" s="18">
        <v>23</v>
      </c>
      <c r="CE706" s="18" t="e">
        <f>IF(COUNTIFS([2]その１１!$CV$10:CV5701,リスト!CC706),"該当","")</f>
        <v>#VALUE!</v>
      </c>
      <c r="CF706" s="18" t="e">
        <f>IF($CE706="","",COUNTIF($CC$5:CC706,CC706))</f>
        <v>#VALUE!</v>
      </c>
      <c r="CG706" s="18" t="e">
        <f t="shared" si="81"/>
        <v>#VALUE!</v>
      </c>
      <c r="CH706" s="18" t="s">
        <v>781</v>
      </c>
      <c r="CI706" s="18" t="s">
        <v>316</v>
      </c>
      <c r="CJ706" s="18" t="s">
        <v>357</v>
      </c>
      <c r="CK706" s="18" t="str">
        <f t="shared" si="82"/>
        <v>S,C,X防護Gf</v>
      </c>
      <c r="CL706" s="18">
        <v>3</v>
      </c>
      <c r="CM706" s="18" t="e">
        <f>IF(COUNTIFS([2]その１２!$CU$10:CU5857,リスト!CK706),"該当","")</f>
        <v>#VALUE!</v>
      </c>
      <c r="CN706" s="18" t="e">
        <f>IF($CM706="","",COUNTIF($CK$5:CK706,CK706))</f>
        <v>#VALUE!</v>
      </c>
      <c r="CO706" s="18" t="e">
        <f t="shared" si="83"/>
        <v>#VALUE!</v>
      </c>
      <c r="DC706" s="21" t="e">
        <f t="shared" si="84"/>
        <v>#VALUE!</v>
      </c>
      <c r="DD706" s="21" t="e">
        <f t="shared" si="85"/>
        <v>#VALUE!</v>
      </c>
    </row>
    <row r="707" spans="78:108">
      <c r="BZ707" s="18" t="s">
        <v>279</v>
      </c>
      <c r="CA707" s="18" t="s">
        <v>286</v>
      </c>
      <c r="CB707" s="18" t="s">
        <v>431</v>
      </c>
      <c r="CC707" s="18" t="str">
        <f t="shared" si="80"/>
        <v>S,X吊りHa</v>
      </c>
      <c r="CD707" s="18">
        <v>1</v>
      </c>
      <c r="CE707" s="18" t="e">
        <f>IF(COUNTIFS([2]その１１!$CV$10:CV5702,リスト!CC707),"該当","")</f>
        <v>#VALUE!</v>
      </c>
      <c r="CF707" s="18" t="e">
        <f>IF($CE707="","",COUNTIF($CC$5:CC707,CC707))</f>
        <v>#VALUE!</v>
      </c>
      <c r="CG707" s="18" t="e">
        <f t="shared" si="81"/>
        <v>#VALUE!</v>
      </c>
      <c r="CH707" s="18" t="s">
        <v>781</v>
      </c>
      <c r="CI707" s="18" t="s">
        <v>316</v>
      </c>
      <c r="CJ707" s="18" t="s">
        <v>357</v>
      </c>
      <c r="CK707" s="18" t="str">
        <f t="shared" si="82"/>
        <v>S,C,X防護Gf</v>
      </c>
      <c r="CL707" s="18">
        <v>4</v>
      </c>
      <c r="CM707" s="18" t="e">
        <f>IF(COUNTIFS([2]その１２!$CU$10:CU5858,リスト!CK707),"該当","")</f>
        <v>#VALUE!</v>
      </c>
      <c r="CN707" s="18" t="e">
        <f>IF($CM707="","",COUNTIF($CK$5:CK707,CK707))</f>
        <v>#VALUE!</v>
      </c>
      <c r="CO707" s="18" t="e">
        <f t="shared" si="83"/>
        <v>#VALUE!</v>
      </c>
      <c r="DC707" s="21" t="e">
        <f t="shared" si="84"/>
        <v>#VALUE!</v>
      </c>
      <c r="DD707" s="21" t="e">
        <f t="shared" si="85"/>
        <v>#VALUE!</v>
      </c>
    </row>
    <row r="708" spans="78:108">
      <c r="BZ708" s="18" t="s">
        <v>279</v>
      </c>
      <c r="CA708" s="18" t="s">
        <v>286</v>
      </c>
      <c r="CB708" s="18" t="s">
        <v>431</v>
      </c>
      <c r="CC708" s="18" t="str">
        <f t="shared" si="80"/>
        <v>S,X吊りHa</v>
      </c>
      <c r="CD708" s="18">
        <v>2</v>
      </c>
      <c r="CE708" s="18" t="e">
        <f>IF(COUNTIFS([2]その１１!$CV$10:CV5703,リスト!CC708),"該当","")</f>
        <v>#VALUE!</v>
      </c>
      <c r="CF708" s="18" t="e">
        <f>IF($CE708="","",COUNTIF($CC$5:CC708,CC708))</f>
        <v>#VALUE!</v>
      </c>
      <c r="CG708" s="18" t="e">
        <f t="shared" si="81"/>
        <v>#VALUE!</v>
      </c>
      <c r="CH708" s="18" t="s">
        <v>781</v>
      </c>
      <c r="CI708" s="18" t="s">
        <v>316</v>
      </c>
      <c r="CJ708" s="18" t="s">
        <v>357</v>
      </c>
      <c r="CK708" s="18" t="str">
        <f t="shared" si="82"/>
        <v>S,C,X防護Gf</v>
      </c>
      <c r="CL708" s="18">
        <v>5</v>
      </c>
      <c r="CM708" s="18" t="e">
        <f>IF(COUNTIFS([2]その１２!$CU$10:CU5859,リスト!CK708),"該当","")</f>
        <v>#VALUE!</v>
      </c>
      <c r="CN708" s="18" t="e">
        <f>IF($CM708="","",COUNTIF($CK$5:CK708,CK708))</f>
        <v>#VALUE!</v>
      </c>
      <c r="CO708" s="18" t="e">
        <f t="shared" si="83"/>
        <v>#VALUE!</v>
      </c>
      <c r="DC708" s="21" t="e">
        <f t="shared" si="84"/>
        <v>#VALUE!</v>
      </c>
      <c r="DD708" s="21" t="e">
        <f t="shared" si="85"/>
        <v>#VALUE!</v>
      </c>
    </row>
    <row r="709" spans="78:108">
      <c r="BZ709" s="18" t="s">
        <v>279</v>
      </c>
      <c r="CA709" s="18" t="s">
        <v>286</v>
      </c>
      <c r="CB709" s="18" t="s">
        <v>431</v>
      </c>
      <c r="CC709" s="18" t="str">
        <f t="shared" ref="CC709:CC772" si="86">IF(LEFT(CA709,2)="基礎",CONCATENATE(BZ709,LEFT(CA709,3),CB709),CONCATENATE(BZ709,LEFT(CA709,2),CB709))</f>
        <v>S,X吊りHa</v>
      </c>
      <c r="CD709" s="18">
        <v>3</v>
      </c>
      <c r="CE709" s="18" t="e">
        <f>IF(COUNTIFS([2]その１１!$CV$10:CV5704,リスト!CC709),"該当","")</f>
        <v>#VALUE!</v>
      </c>
      <c r="CF709" s="18" t="e">
        <f>IF($CE709="","",COUNTIF($CC$5:CC709,CC709))</f>
        <v>#VALUE!</v>
      </c>
      <c r="CG709" s="18" t="e">
        <f t="shared" ref="CG709:CG772" si="87">IF($CE709="","",CONCATENATE(CC709,CF709))</f>
        <v>#VALUE!</v>
      </c>
      <c r="CH709" s="18" t="s">
        <v>781</v>
      </c>
      <c r="CI709" s="18" t="s">
        <v>316</v>
      </c>
      <c r="CJ709" s="18" t="s">
        <v>357</v>
      </c>
      <c r="CK709" s="18" t="str">
        <f t="shared" ref="CK709:CK772" si="88">CONCATENATE(CH709,LEFT(CI709,2),CJ709)</f>
        <v>S,C,X防護Gf</v>
      </c>
      <c r="CL709" s="18">
        <v>6</v>
      </c>
      <c r="CM709" s="18" t="e">
        <f>IF(COUNTIFS([2]その１２!$CU$10:CU5860,リスト!CK709),"該当","")</f>
        <v>#VALUE!</v>
      </c>
      <c r="CN709" s="18" t="e">
        <f>IF($CM709="","",COUNTIF($CK$5:CK709,CK709))</f>
        <v>#VALUE!</v>
      </c>
      <c r="CO709" s="18" t="e">
        <f t="shared" ref="CO709:CO772" si="89">IF($CM709="","",CONCATENATE(CK709,CN709))</f>
        <v>#VALUE!</v>
      </c>
      <c r="DC709" s="21" t="e">
        <f t="shared" ref="DC709:DC772" si="90">IF(CG709="","",CONCATENATE(CC709,CD709))</f>
        <v>#VALUE!</v>
      </c>
      <c r="DD709" s="21" t="e">
        <f t="shared" ref="DD709:DD772" si="91">IF(CO709="","",CONCATENATE(CK709,CL709))</f>
        <v>#VALUE!</v>
      </c>
    </row>
    <row r="710" spans="78:108">
      <c r="BZ710" s="18" t="s">
        <v>279</v>
      </c>
      <c r="CA710" s="18" t="s">
        <v>286</v>
      </c>
      <c r="CB710" s="18" t="s">
        <v>431</v>
      </c>
      <c r="CC710" s="18" t="str">
        <f t="shared" si="86"/>
        <v>S,X吊りHa</v>
      </c>
      <c r="CD710" s="18">
        <v>4</v>
      </c>
      <c r="CE710" s="18" t="e">
        <f>IF(COUNTIFS([2]その１１!$CV$10:CV5705,リスト!CC710),"該当","")</f>
        <v>#VALUE!</v>
      </c>
      <c r="CF710" s="18" t="e">
        <f>IF($CE710="","",COUNTIF($CC$5:CC710,CC710))</f>
        <v>#VALUE!</v>
      </c>
      <c r="CG710" s="18" t="e">
        <f t="shared" si="87"/>
        <v>#VALUE!</v>
      </c>
      <c r="CH710" s="18" t="s">
        <v>781</v>
      </c>
      <c r="CI710" s="18" t="s">
        <v>316</v>
      </c>
      <c r="CJ710" s="18" t="s">
        <v>357</v>
      </c>
      <c r="CK710" s="18" t="str">
        <f t="shared" si="88"/>
        <v>S,C,X防護Gf</v>
      </c>
      <c r="CL710" s="18">
        <v>7</v>
      </c>
      <c r="CM710" s="18" t="e">
        <f>IF(COUNTIFS([2]その１２!$CU$10:CU5861,リスト!CK710),"該当","")</f>
        <v>#VALUE!</v>
      </c>
      <c r="CN710" s="18" t="e">
        <f>IF($CM710="","",COUNTIF($CK$5:CK710,CK710))</f>
        <v>#VALUE!</v>
      </c>
      <c r="CO710" s="18" t="e">
        <f t="shared" si="89"/>
        <v>#VALUE!</v>
      </c>
      <c r="DC710" s="21" t="e">
        <f t="shared" si="90"/>
        <v>#VALUE!</v>
      </c>
      <c r="DD710" s="21" t="e">
        <f t="shared" si="91"/>
        <v>#VALUE!</v>
      </c>
    </row>
    <row r="711" spans="78:108">
      <c r="BZ711" s="18" t="s">
        <v>279</v>
      </c>
      <c r="CA711" s="18" t="s">
        <v>286</v>
      </c>
      <c r="CB711" s="18" t="s">
        <v>431</v>
      </c>
      <c r="CC711" s="18" t="str">
        <f t="shared" si="86"/>
        <v>S,X吊りHa</v>
      </c>
      <c r="CD711" s="18">
        <v>5</v>
      </c>
      <c r="CE711" s="18" t="e">
        <f>IF(COUNTIFS([2]その１１!$CV$10:CV5706,リスト!CC711),"該当","")</f>
        <v>#VALUE!</v>
      </c>
      <c r="CF711" s="18" t="e">
        <f>IF($CE711="","",COUNTIF($CC$5:CC711,CC711))</f>
        <v>#VALUE!</v>
      </c>
      <c r="CG711" s="18" t="e">
        <f t="shared" si="87"/>
        <v>#VALUE!</v>
      </c>
      <c r="CH711" s="18" t="s">
        <v>781</v>
      </c>
      <c r="CI711" s="18" t="s">
        <v>316</v>
      </c>
      <c r="CJ711" s="18" t="s">
        <v>357</v>
      </c>
      <c r="CK711" s="18" t="str">
        <f t="shared" si="88"/>
        <v>S,C,X防護Gf</v>
      </c>
      <c r="CL711" s="18">
        <v>8</v>
      </c>
      <c r="CM711" s="18" t="e">
        <f>IF(COUNTIFS([2]その１２!$CU$10:CU5862,リスト!CK711),"該当","")</f>
        <v>#VALUE!</v>
      </c>
      <c r="CN711" s="18" t="e">
        <f>IF($CM711="","",COUNTIF($CK$5:CK711,CK711))</f>
        <v>#VALUE!</v>
      </c>
      <c r="CO711" s="18" t="e">
        <f t="shared" si="89"/>
        <v>#VALUE!</v>
      </c>
      <c r="DC711" s="21" t="e">
        <f t="shared" si="90"/>
        <v>#VALUE!</v>
      </c>
      <c r="DD711" s="21" t="e">
        <f t="shared" si="91"/>
        <v>#VALUE!</v>
      </c>
    </row>
    <row r="712" spans="78:108">
      <c r="BZ712" s="18" t="s">
        <v>279</v>
      </c>
      <c r="CA712" s="18" t="s">
        <v>286</v>
      </c>
      <c r="CB712" s="18" t="s">
        <v>431</v>
      </c>
      <c r="CC712" s="18" t="str">
        <f t="shared" si="86"/>
        <v>S,X吊りHa</v>
      </c>
      <c r="CD712" s="18">
        <v>10</v>
      </c>
      <c r="CE712" s="18" t="e">
        <f>IF(COUNTIFS([2]その１１!$CV$10:CV5707,リスト!CC712),"該当","")</f>
        <v>#VALUE!</v>
      </c>
      <c r="CF712" s="18" t="e">
        <f>IF($CE712="","",COUNTIF($CC$5:CC712,CC712))</f>
        <v>#VALUE!</v>
      </c>
      <c r="CG712" s="18" t="e">
        <f t="shared" si="87"/>
        <v>#VALUE!</v>
      </c>
      <c r="CH712" s="18" t="s">
        <v>781</v>
      </c>
      <c r="CI712" s="18" t="s">
        <v>316</v>
      </c>
      <c r="CJ712" s="18" t="s">
        <v>357</v>
      </c>
      <c r="CK712" s="18" t="str">
        <f t="shared" si="88"/>
        <v>S,C,X防護Gf</v>
      </c>
      <c r="CL712" s="18">
        <v>10</v>
      </c>
      <c r="CM712" s="18" t="e">
        <f>IF(COUNTIFS([2]その１２!$CU$10:CU5863,リスト!CK712),"該当","")</f>
        <v>#VALUE!</v>
      </c>
      <c r="CN712" s="18" t="e">
        <f>IF($CM712="","",COUNTIF($CK$5:CK712,CK712))</f>
        <v>#VALUE!</v>
      </c>
      <c r="CO712" s="18" t="e">
        <f t="shared" si="89"/>
        <v>#VALUE!</v>
      </c>
      <c r="DC712" s="21" t="e">
        <f t="shared" si="90"/>
        <v>#VALUE!</v>
      </c>
      <c r="DD712" s="21" t="e">
        <f t="shared" si="91"/>
        <v>#VALUE!</v>
      </c>
    </row>
    <row r="713" spans="78:108">
      <c r="BZ713" s="18" t="s">
        <v>279</v>
      </c>
      <c r="CA713" s="18" t="s">
        <v>286</v>
      </c>
      <c r="CB713" s="18" t="s">
        <v>431</v>
      </c>
      <c r="CC713" s="18" t="str">
        <f t="shared" si="86"/>
        <v>S,X吊りHa</v>
      </c>
      <c r="CD713" s="18">
        <v>13</v>
      </c>
      <c r="CE713" s="18" t="e">
        <f>IF(COUNTIFS([2]その１１!$CV$10:CV5708,リスト!CC713),"該当","")</f>
        <v>#VALUE!</v>
      </c>
      <c r="CF713" s="18" t="e">
        <f>IF($CE713="","",COUNTIF($CC$5:CC713,CC713))</f>
        <v>#VALUE!</v>
      </c>
      <c r="CG713" s="18" t="e">
        <f t="shared" si="87"/>
        <v>#VALUE!</v>
      </c>
      <c r="CH713" s="18" t="s">
        <v>781</v>
      </c>
      <c r="CI713" s="18" t="s">
        <v>316</v>
      </c>
      <c r="CJ713" s="18" t="s">
        <v>357</v>
      </c>
      <c r="CK713" s="18" t="str">
        <f t="shared" si="88"/>
        <v>S,C,X防護Gf</v>
      </c>
      <c r="CL713" s="18">
        <v>12</v>
      </c>
      <c r="CM713" s="18" t="e">
        <f>IF(COUNTIFS([2]その１２!$CU$10:CU5864,リスト!CK713),"該当","")</f>
        <v>#VALUE!</v>
      </c>
      <c r="CN713" s="18" t="e">
        <f>IF($CM713="","",COUNTIF($CK$5:CK713,CK713))</f>
        <v>#VALUE!</v>
      </c>
      <c r="CO713" s="18" t="e">
        <f t="shared" si="89"/>
        <v>#VALUE!</v>
      </c>
      <c r="DC713" s="21" t="e">
        <f t="shared" si="90"/>
        <v>#VALUE!</v>
      </c>
      <c r="DD713" s="21" t="e">
        <f t="shared" si="91"/>
        <v>#VALUE!</v>
      </c>
    </row>
    <row r="714" spans="78:108">
      <c r="BZ714" s="18" t="s">
        <v>279</v>
      </c>
      <c r="CA714" s="18" t="s">
        <v>286</v>
      </c>
      <c r="CB714" s="18" t="s">
        <v>431</v>
      </c>
      <c r="CC714" s="18" t="str">
        <f t="shared" si="86"/>
        <v>S,X吊りHa</v>
      </c>
      <c r="CD714" s="18">
        <v>17</v>
      </c>
      <c r="CE714" s="18" t="e">
        <f>IF(COUNTIFS([2]その１１!$CV$10:CV5709,リスト!CC714),"該当","")</f>
        <v>#VALUE!</v>
      </c>
      <c r="CF714" s="18" t="e">
        <f>IF($CE714="","",COUNTIF($CC$5:CC714,CC714))</f>
        <v>#VALUE!</v>
      </c>
      <c r="CG714" s="18" t="e">
        <f t="shared" si="87"/>
        <v>#VALUE!</v>
      </c>
      <c r="CH714" s="18" t="s">
        <v>781</v>
      </c>
      <c r="CI714" s="18" t="s">
        <v>316</v>
      </c>
      <c r="CJ714" s="18" t="s">
        <v>357</v>
      </c>
      <c r="CK714" s="18" t="str">
        <f t="shared" si="88"/>
        <v>S,C,X防護Gf</v>
      </c>
      <c r="CL714" s="18">
        <v>17</v>
      </c>
      <c r="CM714" s="18" t="e">
        <f>IF(COUNTIFS([2]その１２!$CU$10:CU5865,リスト!CK714),"該当","")</f>
        <v>#VALUE!</v>
      </c>
      <c r="CN714" s="18" t="e">
        <f>IF($CM714="","",COUNTIF($CK$5:CK714,CK714))</f>
        <v>#VALUE!</v>
      </c>
      <c r="CO714" s="18" t="e">
        <f t="shared" si="89"/>
        <v>#VALUE!</v>
      </c>
      <c r="DC714" s="21" t="e">
        <f t="shared" si="90"/>
        <v>#VALUE!</v>
      </c>
      <c r="DD714" s="21" t="e">
        <f t="shared" si="91"/>
        <v>#VALUE!</v>
      </c>
    </row>
    <row r="715" spans="78:108">
      <c r="BZ715" s="18" t="s">
        <v>279</v>
      </c>
      <c r="CA715" s="18" t="s">
        <v>286</v>
      </c>
      <c r="CB715" s="18" t="s">
        <v>431</v>
      </c>
      <c r="CC715" s="18" t="str">
        <f t="shared" si="86"/>
        <v>S,X吊りHa</v>
      </c>
      <c r="CD715" s="18">
        <v>18</v>
      </c>
      <c r="CE715" s="18" t="e">
        <f>IF(COUNTIFS([2]その１１!$CV$10:CV5710,リスト!CC715),"該当","")</f>
        <v>#VALUE!</v>
      </c>
      <c r="CF715" s="18" t="e">
        <f>IF($CE715="","",COUNTIF($CC$5:CC715,CC715))</f>
        <v>#VALUE!</v>
      </c>
      <c r="CG715" s="18" t="e">
        <f t="shared" si="87"/>
        <v>#VALUE!</v>
      </c>
      <c r="CH715" s="18" t="s">
        <v>781</v>
      </c>
      <c r="CI715" s="18" t="s">
        <v>316</v>
      </c>
      <c r="CJ715" s="18" t="s">
        <v>357</v>
      </c>
      <c r="CK715" s="18" t="str">
        <f t="shared" si="88"/>
        <v>S,C,X防護Gf</v>
      </c>
      <c r="CL715" s="18">
        <v>19</v>
      </c>
      <c r="CM715" s="18" t="e">
        <f>IF(COUNTIFS([2]その１２!$CU$10:CU5866,リスト!CK715),"該当","")</f>
        <v>#VALUE!</v>
      </c>
      <c r="CN715" s="18" t="e">
        <f>IF($CM715="","",COUNTIF($CK$5:CK715,CK715))</f>
        <v>#VALUE!</v>
      </c>
      <c r="CO715" s="18" t="e">
        <f t="shared" si="89"/>
        <v>#VALUE!</v>
      </c>
      <c r="DC715" s="21" t="e">
        <f t="shared" si="90"/>
        <v>#VALUE!</v>
      </c>
      <c r="DD715" s="21" t="e">
        <f t="shared" si="91"/>
        <v>#VALUE!</v>
      </c>
    </row>
    <row r="716" spans="78:108">
      <c r="BZ716" s="18" t="s">
        <v>279</v>
      </c>
      <c r="CA716" s="18" t="s">
        <v>286</v>
      </c>
      <c r="CB716" s="18" t="s">
        <v>431</v>
      </c>
      <c r="CC716" s="18" t="str">
        <f t="shared" si="86"/>
        <v>S,X吊りHa</v>
      </c>
      <c r="CD716" s="18">
        <v>20</v>
      </c>
      <c r="CE716" s="18" t="e">
        <f>IF(COUNTIFS([2]その１１!$CV$10:CV5711,リスト!CC716),"該当","")</f>
        <v>#VALUE!</v>
      </c>
      <c r="CF716" s="18" t="e">
        <f>IF($CE716="","",COUNTIF($CC$5:CC716,CC716))</f>
        <v>#VALUE!</v>
      </c>
      <c r="CG716" s="18" t="e">
        <f t="shared" si="87"/>
        <v>#VALUE!</v>
      </c>
      <c r="CH716" s="18" t="s">
        <v>781</v>
      </c>
      <c r="CI716" s="18" t="s">
        <v>316</v>
      </c>
      <c r="CJ716" s="18" t="s">
        <v>357</v>
      </c>
      <c r="CK716" s="18" t="str">
        <f t="shared" si="88"/>
        <v>S,C,X防護Gf</v>
      </c>
      <c r="CL716" s="18">
        <v>23</v>
      </c>
      <c r="CM716" s="18" t="e">
        <f>IF(COUNTIFS([2]その１２!$CU$10:CU5867,リスト!CK716),"該当","")</f>
        <v>#VALUE!</v>
      </c>
      <c r="CN716" s="18" t="e">
        <f>IF($CM716="","",COUNTIF($CK$5:CK716,CK716))</f>
        <v>#VALUE!</v>
      </c>
      <c r="CO716" s="18" t="e">
        <f t="shared" si="89"/>
        <v>#VALUE!</v>
      </c>
      <c r="DC716" s="21" t="e">
        <f t="shared" si="90"/>
        <v>#VALUE!</v>
      </c>
      <c r="DD716" s="21" t="e">
        <f t="shared" si="91"/>
        <v>#VALUE!</v>
      </c>
    </row>
    <row r="717" spans="78:108">
      <c r="BZ717" s="18" t="s">
        <v>279</v>
      </c>
      <c r="CA717" s="18" t="s">
        <v>286</v>
      </c>
      <c r="CB717" s="18" t="s">
        <v>431</v>
      </c>
      <c r="CC717" s="18" t="str">
        <f t="shared" si="86"/>
        <v>S,X吊りHa</v>
      </c>
      <c r="CD717" s="18">
        <v>21</v>
      </c>
      <c r="CE717" s="18" t="e">
        <f>IF(COUNTIFS([2]その１１!$CV$10:CV5712,リスト!CC717),"該当","")</f>
        <v>#VALUE!</v>
      </c>
      <c r="CF717" s="18" t="e">
        <f>IF($CE717="","",COUNTIF($CC$5:CC717,CC717))</f>
        <v>#VALUE!</v>
      </c>
      <c r="CG717" s="18" t="e">
        <f t="shared" si="87"/>
        <v>#VALUE!</v>
      </c>
      <c r="CH717" s="18" t="s">
        <v>76</v>
      </c>
      <c r="CI717" s="18" t="s">
        <v>329</v>
      </c>
      <c r="CJ717" s="18" t="s">
        <v>368</v>
      </c>
      <c r="CK717" s="18" t="str">
        <f t="shared" si="88"/>
        <v>S地覆Fg</v>
      </c>
      <c r="CL717" s="18">
        <v>1</v>
      </c>
      <c r="CM717" s="18" t="e">
        <f>IF(COUNTIFS([2]その１２!$CU$10:CU5868,リスト!CK717),"該当","")</f>
        <v>#VALUE!</v>
      </c>
      <c r="CN717" s="18" t="e">
        <f>IF($CM717="","",COUNTIF($CK$5:CK717,CK717))</f>
        <v>#VALUE!</v>
      </c>
      <c r="CO717" s="18" t="e">
        <f t="shared" si="89"/>
        <v>#VALUE!</v>
      </c>
      <c r="DC717" s="21" t="e">
        <f t="shared" si="90"/>
        <v>#VALUE!</v>
      </c>
      <c r="DD717" s="21" t="e">
        <f t="shared" si="91"/>
        <v>#VALUE!</v>
      </c>
    </row>
    <row r="718" spans="78:108">
      <c r="BZ718" s="18" t="s">
        <v>279</v>
      </c>
      <c r="CA718" s="18" t="s">
        <v>286</v>
      </c>
      <c r="CB718" s="18" t="s">
        <v>431</v>
      </c>
      <c r="CC718" s="18" t="str">
        <f t="shared" si="86"/>
        <v>S,X吊りHa</v>
      </c>
      <c r="CD718" s="18">
        <v>22</v>
      </c>
      <c r="CE718" s="18" t="e">
        <f>IF(COUNTIFS([2]その１１!$CV$10:CV5713,リスト!CC718),"該当","")</f>
        <v>#VALUE!</v>
      </c>
      <c r="CF718" s="18" t="e">
        <f>IF($CE718="","",COUNTIF($CC$5:CC718,CC718))</f>
        <v>#VALUE!</v>
      </c>
      <c r="CG718" s="18" t="e">
        <f t="shared" si="87"/>
        <v>#VALUE!</v>
      </c>
      <c r="CH718" s="18" t="s">
        <v>76</v>
      </c>
      <c r="CI718" s="18" t="s">
        <v>329</v>
      </c>
      <c r="CJ718" s="18" t="s">
        <v>368</v>
      </c>
      <c r="CK718" s="18" t="str">
        <f t="shared" si="88"/>
        <v>S地覆Fg</v>
      </c>
      <c r="CL718" s="18">
        <v>2</v>
      </c>
      <c r="CM718" s="18" t="e">
        <f>IF(COUNTIFS([2]その１２!$CU$10:CU5869,リスト!CK718),"該当","")</f>
        <v>#VALUE!</v>
      </c>
      <c r="CN718" s="18" t="e">
        <f>IF($CM718="","",COUNTIF($CK$5:CK718,CK718))</f>
        <v>#VALUE!</v>
      </c>
      <c r="CO718" s="18" t="e">
        <f t="shared" si="89"/>
        <v>#VALUE!</v>
      </c>
      <c r="DC718" s="21" t="e">
        <f t="shared" si="90"/>
        <v>#VALUE!</v>
      </c>
      <c r="DD718" s="21" t="e">
        <f t="shared" si="91"/>
        <v>#VALUE!</v>
      </c>
    </row>
    <row r="719" spans="78:108">
      <c r="BZ719" s="18" t="s">
        <v>279</v>
      </c>
      <c r="CA719" s="18" t="s">
        <v>286</v>
      </c>
      <c r="CB719" s="18" t="s">
        <v>431</v>
      </c>
      <c r="CC719" s="18" t="str">
        <f t="shared" si="86"/>
        <v>S,X吊りHa</v>
      </c>
      <c r="CD719" s="18">
        <v>23</v>
      </c>
      <c r="CE719" s="18" t="e">
        <f>IF(COUNTIFS([2]その１１!$CV$10:CV5714,リスト!CC719),"該当","")</f>
        <v>#VALUE!</v>
      </c>
      <c r="CF719" s="18" t="e">
        <f>IF($CE719="","",COUNTIF($CC$5:CC719,CC719))</f>
        <v>#VALUE!</v>
      </c>
      <c r="CG719" s="18" t="e">
        <f t="shared" si="87"/>
        <v>#VALUE!</v>
      </c>
      <c r="CH719" s="18" t="s">
        <v>76</v>
      </c>
      <c r="CI719" s="18" t="s">
        <v>329</v>
      </c>
      <c r="CJ719" s="18" t="s">
        <v>368</v>
      </c>
      <c r="CK719" s="18" t="str">
        <f t="shared" si="88"/>
        <v>S地覆Fg</v>
      </c>
      <c r="CL719" s="18">
        <v>3</v>
      </c>
      <c r="CM719" s="18" t="e">
        <f>IF(COUNTIFS([2]その１２!$CU$10:CU5870,リスト!CK719),"該当","")</f>
        <v>#VALUE!</v>
      </c>
      <c r="CN719" s="18" t="e">
        <f>IF($CM719="","",COUNTIF($CK$5:CK719,CK719))</f>
        <v>#VALUE!</v>
      </c>
      <c r="CO719" s="18" t="e">
        <f t="shared" si="89"/>
        <v>#VALUE!</v>
      </c>
      <c r="DC719" s="21" t="e">
        <f t="shared" si="90"/>
        <v>#VALUE!</v>
      </c>
      <c r="DD719" s="21" t="e">
        <f t="shared" si="91"/>
        <v>#VALUE!</v>
      </c>
    </row>
    <row r="720" spans="78:108">
      <c r="BZ720" s="18" t="s">
        <v>331</v>
      </c>
      <c r="CA720" s="18" t="s">
        <v>286</v>
      </c>
      <c r="CB720" s="18" t="s">
        <v>431</v>
      </c>
      <c r="CC720" s="18" t="str">
        <f t="shared" si="86"/>
        <v>C,X吊りHa</v>
      </c>
      <c r="CD720" s="18">
        <v>6</v>
      </c>
      <c r="CE720" s="18" t="e">
        <f>IF(COUNTIFS([2]その１１!$CV$10:CV5715,リスト!CC720),"該当","")</f>
        <v>#VALUE!</v>
      </c>
      <c r="CF720" s="18" t="e">
        <f>IF($CE720="","",COUNTIF($CC$5:CC720,CC720))</f>
        <v>#VALUE!</v>
      </c>
      <c r="CG720" s="18" t="e">
        <f t="shared" si="87"/>
        <v>#VALUE!</v>
      </c>
      <c r="CH720" s="18" t="s">
        <v>76</v>
      </c>
      <c r="CI720" s="18" t="s">
        <v>329</v>
      </c>
      <c r="CJ720" s="18" t="s">
        <v>368</v>
      </c>
      <c r="CK720" s="18" t="str">
        <f t="shared" si="88"/>
        <v>S地覆Fg</v>
      </c>
      <c r="CL720" s="18">
        <v>4</v>
      </c>
      <c r="CM720" s="18" t="e">
        <f>IF(COUNTIFS([2]その１２!$CU$10:CU5871,リスト!CK720),"該当","")</f>
        <v>#VALUE!</v>
      </c>
      <c r="CN720" s="18" t="e">
        <f>IF($CM720="","",COUNTIF($CK$5:CK720,CK720))</f>
        <v>#VALUE!</v>
      </c>
      <c r="CO720" s="18" t="e">
        <f t="shared" si="89"/>
        <v>#VALUE!</v>
      </c>
      <c r="DC720" s="21" t="e">
        <f t="shared" si="90"/>
        <v>#VALUE!</v>
      </c>
      <c r="DD720" s="21" t="e">
        <f t="shared" si="91"/>
        <v>#VALUE!</v>
      </c>
    </row>
    <row r="721" spans="78:108">
      <c r="BZ721" s="18" t="s">
        <v>331</v>
      </c>
      <c r="CA721" s="18" t="s">
        <v>286</v>
      </c>
      <c r="CB721" s="18" t="s">
        <v>431</v>
      </c>
      <c r="CC721" s="18" t="str">
        <f t="shared" si="86"/>
        <v>C,X吊りHa</v>
      </c>
      <c r="CD721" s="18">
        <v>7</v>
      </c>
      <c r="CE721" s="18" t="e">
        <f>IF(COUNTIFS([2]その１１!$CV$10:CV5716,リスト!CC721),"該当","")</f>
        <v>#VALUE!</v>
      </c>
      <c r="CF721" s="18" t="e">
        <f>IF($CE721="","",COUNTIF($CC$5:CC721,CC721))</f>
        <v>#VALUE!</v>
      </c>
      <c r="CG721" s="18" t="e">
        <f t="shared" si="87"/>
        <v>#VALUE!</v>
      </c>
      <c r="CH721" s="18" t="s">
        <v>76</v>
      </c>
      <c r="CI721" s="18" t="s">
        <v>329</v>
      </c>
      <c r="CJ721" s="18" t="s">
        <v>368</v>
      </c>
      <c r="CK721" s="18" t="str">
        <f t="shared" si="88"/>
        <v>S地覆Fg</v>
      </c>
      <c r="CL721" s="18">
        <v>5</v>
      </c>
      <c r="CM721" s="18" t="e">
        <f>IF(COUNTIFS([2]その１２!$CU$10:CU5872,リスト!CK721),"該当","")</f>
        <v>#VALUE!</v>
      </c>
      <c r="CN721" s="18" t="e">
        <f>IF($CM721="","",COUNTIF($CK$5:CK721,CK721))</f>
        <v>#VALUE!</v>
      </c>
      <c r="CO721" s="18" t="e">
        <f t="shared" si="89"/>
        <v>#VALUE!</v>
      </c>
      <c r="DC721" s="21" t="e">
        <f t="shared" si="90"/>
        <v>#VALUE!</v>
      </c>
      <c r="DD721" s="21" t="e">
        <f t="shared" si="91"/>
        <v>#VALUE!</v>
      </c>
    </row>
    <row r="722" spans="78:108">
      <c r="BZ722" s="18" t="s">
        <v>331</v>
      </c>
      <c r="CA722" s="18" t="s">
        <v>286</v>
      </c>
      <c r="CB722" s="18" t="s">
        <v>431</v>
      </c>
      <c r="CC722" s="18" t="str">
        <f t="shared" si="86"/>
        <v>C,X吊りHa</v>
      </c>
      <c r="CD722" s="18">
        <v>8</v>
      </c>
      <c r="CE722" s="18" t="e">
        <f>IF(COUNTIFS([2]その１１!$CV$10:CV5717,リスト!CC722),"該当","")</f>
        <v>#VALUE!</v>
      </c>
      <c r="CF722" s="18" t="e">
        <f>IF($CE722="","",COUNTIF($CC$5:CC722,CC722))</f>
        <v>#VALUE!</v>
      </c>
      <c r="CG722" s="18" t="e">
        <f t="shared" si="87"/>
        <v>#VALUE!</v>
      </c>
      <c r="CH722" s="18" t="s">
        <v>76</v>
      </c>
      <c r="CI722" s="18" t="s">
        <v>329</v>
      </c>
      <c r="CJ722" s="18" t="s">
        <v>368</v>
      </c>
      <c r="CK722" s="18" t="str">
        <f t="shared" si="88"/>
        <v>S地覆Fg</v>
      </c>
      <c r="CL722" s="18">
        <v>10</v>
      </c>
      <c r="CM722" s="18" t="e">
        <f>IF(COUNTIFS([2]その１２!$CU$10:CU5873,リスト!CK722),"該当","")</f>
        <v>#VALUE!</v>
      </c>
      <c r="CN722" s="18" t="e">
        <f>IF($CM722="","",COUNTIF($CK$5:CK722,CK722))</f>
        <v>#VALUE!</v>
      </c>
      <c r="CO722" s="18" t="e">
        <f t="shared" si="89"/>
        <v>#VALUE!</v>
      </c>
      <c r="DC722" s="21" t="e">
        <f t="shared" si="90"/>
        <v>#VALUE!</v>
      </c>
      <c r="DD722" s="21" t="e">
        <f t="shared" si="91"/>
        <v>#VALUE!</v>
      </c>
    </row>
    <row r="723" spans="78:108">
      <c r="BZ723" s="18" t="s">
        <v>331</v>
      </c>
      <c r="CA723" s="18" t="s">
        <v>286</v>
      </c>
      <c r="CB723" s="18" t="s">
        <v>431</v>
      </c>
      <c r="CC723" s="18" t="str">
        <f t="shared" si="86"/>
        <v>C,X吊りHa</v>
      </c>
      <c r="CD723" s="18">
        <v>9</v>
      </c>
      <c r="CE723" s="18" t="e">
        <f>IF(COUNTIFS([2]その１１!$CV$10:CV5718,リスト!CC723),"該当","")</f>
        <v>#VALUE!</v>
      </c>
      <c r="CF723" s="18" t="e">
        <f>IF($CE723="","",COUNTIF($CC$5:CC723,CC723))</f>
        <v>#VALUE!</v>
      </c>
      <c r="CG723" s="18" t="e">
        <f t="shared" si="87"/>
        <v>#VALUE!</v>
      </c>
      <c r="CH723" s="18" t="s">
        <v>76</v>
      </c>
      <c r="CI723" s="18" t="s">
        <v>329</v>
      </c>
      <c r="CJ723" s="18" t="s">
        <v>368</v>
      </c>
      <c r="CK723" s="18" t="str">
        <f t="shared" si="88"/>
        <v>S地覆Fg</v>
      </c>
      <c r="CL723" s="18">
        <v>17</v>
      </c>
      <c r="CM723" s="18" t="e">
        <f>IF(COUNTIFS([2]その１２!$CU$10:CU5874,リスト!CK723),"該当","")</f>
        <v>#VALUE!</v>
      </c>
      <c r="CN723" s="18" t="e">
        <f>IF($CM723="","",COUNTIF($CK$5:CK723,CK723))</f>
        <v>#VALUE!</v>
      </c>
      <c r="CO723" s="18" t="e">
        <f t="shared" si="89"/>
        <v>#VALUE!</v>
      </c>
      <c r="DC723" s="21" t="e">
        <f t="shared" si="90"/>
        <v>#VALUE!</v>
      </c>
      <c r="DD723" s="21" t="e">
        <f t="shared" si="91"/>
        <v>#VALUE!</v>
      </c>
    </row>
    <row r="724" spans="78:108">
      <c r="BZ724" s="18" t="s">
        <v>331</v>
      </c>
      <c r="CA724" s="18" t="s">
        <v>286</v>
      </c>
      <c r="CB724" s="18" t="s">
        <v>431</v>
      </c>
      <c r="CC724" s="18" t="str">
        <f t="shared" si="86"/>
        <v>C,X吊りHa</v>
      </c>
      <c r="CD724" s="18">
        <v>10</v>
      </c>
      <c r="CE724" s="18" t="e">
        <f>IF(COUNTIFS([2]その１１!$CV$10:CV5719,リスト!CC724),"該当","")</f>
        <v>#VALUE!</v>
      </c>
      <c r="CF724" s="18" t="e">
        <f>IF($CE724="","",COUNTIF($CC$5:CC724,CC724))</f>
        <v>#VALUE!</v>
      </c>
      <c r="CG724" s="18" t="e">
        <f t="shared" si="87"/>
        <v>#VALUE!</v>
      </c>
      <c r="CH724" s="18" t="s">
        <v>76</v>
      </c>
      <c r="CI724" s="18" t="s">
        <v>329</v>
      </c>
      <c r="CJ724" s="18" t="s">
        <v>368</v>
      </c>
      <c r="CK724" s="18" t="str">
        <f t="shared" si="88"/>
        <v>S地覆Fg</v>
      </c>
      <c r="CL724" s="18">
        <v>23</v>
      </c>
      <c r="CM724" s="18" t="e">
        <f>IF(COUNTIFS([2]その１２!$CU$10:CU5875,リスト!CK724),"該当","")</f>
        <v>#VALUE!</v>
      </c>
      <c r="CN724" s="18" t="e">
        <f>IF($CM724="","",COUNTIF($CK$5:CK724,CK724))</f>
        <v>#VALUE!</v>
      </c>
      <c r="CO724" s="18" t="e">
        <f t="shared" si="89"/>
        <v>#VALUE!</v>
      </c>
      <c r="DC724" s="21" t="e">
        <f t="shared" si="90"/>
        <v>#VALUE!</v>
      </c>
      <c r="DD724" s="21" t="e">
        <f t="shared" si="91"/>
        <v>#VALUE!</v>
      </c>
    </row>
    <row r="725" spans="78:108">
      <c r="BZ725" s="18" t="s">
        <v>331</v>
      </c>
      <c r="CA725" s="18" t="s">
        <v>286</v>
      </c>
      <c r="CB725" s="18" t="s">
        <v>431</v>
      </c>
      <c r="CC725" s="18" t="str">
        <f t="shared" si="86"/>
        <v>C,X吊りHa</v>
      </c>
      <c r="CD725" s="18">
        <v>11</v>
      </c>
      <c r="CE725" s="18" t="e">
        <f>IF(COUNTIFS([2]その１１!$CV$10:CV5720,リスト!CC725),"該当","")</f>
        <v>#VALUE!</v>
      </c>
      <c r="CF725" s="18" t="e">
        <f>IF($CE725="","",COUNTIF($CC$5:CC725,CC725))</f>
        <v>#VALUE!</v>
      </c>
      <c r="CG725" s="18" t="e">
        <f t="shared" si="87"/>
        <v>#VALUE!</v>
      </c>
      <c r="CH725" s="18" t="s">
        <v>97</v>
      </c>
      <c r="CI725" s="18" t="s">
        <v>329</v>
      </c>
      <c r="CJ725" s="18" t="s">
        <v>368</v>
      </c>
      <c r="CK725" s="18" t="str">
        <f t="shared" si="88"/>
        <v>C地覆Fg</v>
      </c>
      <c r="CL725" s="18">
        <v>6</v>
      </c>
      <c r="CM725" s="18" t="e">
        <f>IF(COUNTIFS([2]その１２!$CU$10:CU5876,リスト!CK725),"該当","")</f>
        <v>#VALUE!</v>
      </c>
      <c r="CN725" s="18" t="e">
        <f>IF($CM725="","",COUNTIF($CK$5:CK725,CK725))</f>
        <v>#VALUE!</v>
      </c>
      <c r="CO725" s="18" t="e">
        <f t="shared" si="89"/>
        <v>#VALUE!</v>
      </c>
      <c r="DC725" s="21" t="e">
        <f t="shared" si="90"/>
        <v>#VALUE!</v>
      </c>
      <c r="DD725" s="21" t="e">
        <f t="shared" si="91"/>
        <v>#VALUE!</v>
      </c>
    </row>
    <row r="726" spans="78:108">
      <c r="BZ726" s="18" t="s">
        <v>331</v>
      </c>
      <c r="CA726" s="18" t="s">
        <v>286</v>
      </c>
      <c r="CB726" s="18" t="s">
        <v>431</v>
      </c>
      <c r="CC726" s="18" t="str">
        <f t="shared" si="86"/>
        <v>C,X吊りHa</v>
      </c>
      <c r="CD726" s="18">
        <v>12</v>
      </c>
      <c r="CE726" s="18" t="e">
        <f>IF(COUNTIFS([2]その１１!$CV$10:CV5721,リスト!CC726),"該当","")</f>
        <v>#VALUE!</v>
      </c>
      <c r="CF726" s="18" t="e">
        <f>IF($CE726="","",COUNTIF($CC$5:CC726,CC726))</f>
        <v>#VALUE!</v>
      </c>
      <c r="CG726" s="18" t="e">
        <f t="shared" si="87"/>
        <v>#VALUE!</v>
      </c>
      <c r="CH726" s="18" t="s">
        <v>97</v>
      </c>
      <c r="CI726" s="18" t="s">
        <v>329</v>
      </c>
      <c r="CJ726" s="18" t="s">
        <v>368</v>
      </c>
      <c r="CK726" s="18" t="str">
        <f t="shared" si="88"/>
        <v>C地覆Fg</v>
      </c>
      <c r="CL726" s="18">
        <v>7</v>
      </c>
      <c r="CM726" s="18" t="e">
        <f>IF(COUNTIFS([2]その１２!$CU$10:CU5877,リスト!CK726),"該当","")</f>
        <v>#VALUE!</v>
      </c>
      <c r="CN726" s="18" t="e">
        <f>IF($CM726="","",COUNTIF($CK$5:CK726,CK726))</f>
        <v>#VALUE!</v>
      </c>
      <c r="CO726" s="18" t="e">
        <f t="shared" si="89"/>
        <v>#VALUE!</v>
      </c>
      <c r="DC726" s="21" t="e">
        <f t="shared" si="90"/>
        <v>#VALUE!</v>
      </c>
      <c r="DD726" s="21" t="e">
        <f t="shared" si="91"/>
        <v>#VALUE!</v>
      </c>
    </row>
    <row r="727" spans="78:108">
      <c r="BZ727" s="18" t="s">
        <v>331</v>
      </c>
      <c r="CA727" s="18" t="s">
        <v>286</v>
      </c>
      <c r="CB727" s="18" t="s">
        <v>431</v>
      </c>
      <c r="CC727" s="18" t="str">
        <f t="shared" si="86"/>
        <v>C,X吊りHa</v>
      </c>
      <c r="CD727" s="18">
        <v>13</v>
      </c>
      <c r="CE727" s="18" t="e">
        <f>IF(COUNTIFS([2]その１１!$CV$10:CV5722,リスト!CC727),"該当","")</f>
        <v>#VALUE!</v>
      </c>
      <c r="CF727" s="18" t="e">
        <f>IF($CE727="","",COUNTIF($CC$5:CC727,CC727))</f>
        <v>#VALUE!</v>
      </c>
      <c r="CG727" s="18" t="e">
        <f t="shared" si="87"/>
        <v>#VALUE!</v>
      </c>
      <c r="CH727" s="18" t="s">
        <v>97</v>
      </c>
      <c r="CI727" s="18" t="s">
        <v>329</v>
      </c>
      <c r="CJ727" s="18" t="s">
        <v>368</v>
      </c>
      <c r="CK727" s="18" t="str">
        <f t="shared" si="88"/>
        <v>C地覆Fg</v>
      </c>
      <c r="CL727" s="18">
        <v>8</v>
      </c>
      <c r="CM727" s="18" t="e">
        <f>IF(COUNTIFS([2]その１２!$CU$10:CU5878,リスト!CK727),"該当","")</f>
        <v>#VALUE!</v>
      </c>
      <c r="CN727" s="18" t="e">
        <f>IF($CM727="","",COUNTIF($CK$5:CK727,CK727))</f>
        <v>#VALUE!</v>
      </c>
      <c r="CO727" s="18" t="e">
        <f t="shared" si="89"/>
        <v>#VALUE!</v>
      </c>
      <c r="DC727" s="21" t="e">
        <f t="shared" si="90"/>
        <v>#VALUE!</v>
      </c>
      <c r="DD727" s="21" t="e">
        <f t="shared" si="91"/>
        <v>#VALUE!</v>
      </c>
    </row>
    <row r="728" spans="78:108">
      <c r="BZ728" s="18" t="s">
        <v>331</v>
      </c>
      <c r="CA728" s="18" t="s">
        <v>286</v>
      </c>
      <c r="CB728" s="18" t="s">
        <v>431</v>
      </c>
      <c r="CC728" s="18" t="str">
        <f t="shared" si="86"/>
        <v>C,X吊りHa</v>
      </c>
      <c r="CD728" s="18">
        <v>17</v>
      </c>
      <c r="CE728" s="18" t="e">
        <f>IF(COUNTIFS([2]その１１!$CV$10:CV5723,リスト!CC728),"該当","")</f>
        <v>#VALUE!</v>
      </c>
      <c r="CF728" s="18" t="e">
        <f>IF($CE728="","",COUNTIF($CC$5:CC728,CC728))</f>
        <v>#VALUE!</v>
      </c>
      <c r="CG728" s="18" t="e">
        <f t="shared" si="87"/>
        <v>#VALUE!</v>
      </c>
      <c r="CH728" s="18" t="s">
        <v>97</v>
      </c>
      <c r="CI728" s="18" t="s">
        <v>329</v>
      </c>
      <c r="CJ728" s="18" t="s">
        <v>368</v>
      </c>
      <c r="CK728" s="18" t="str">
        <f t="shared" si="88"/>
        <v>C地覆Fg</v>
      </c>
      <c r="CL728" s="18">
        <v>10</v>
      </c>
      <c r="CM728" s="18" t="e">
        <f>IF(COUNTIFS([2]その１２!$CU$10:CU5879,リスト!CK728),"該当","")</f>
        <v>#VALUE!</v>
      </c>
      <c r="CN728" s="18" t="e">
        <f>IF($CM728="","",COUNTIF($CK$5:CK728,CK728))</f>
        <v>#VALUE!</v>
      </c>
      <c r="CO728" s="18" t="e">
        <f t="shared" si="89"/>
        <v>#VALUE!</v>
      </c>
      <c r="DC728" s="21" t="e">
        <f t="shared" si="90"/>
        <v>#VALUE!</v>
      </c>
      <c r="DD728" s="21" t="e">
        <f t="shared" si="91"/>
        <v>#VALUE!</v>
      </c>
    </row>
    <row r="729" spans="78:108">
      <c r="BZ729" s="18" t="s">
        <v>331</v>
      </c>
      <c r="CA729" s="18" t="s">
        <v>286</v>
      </c>
      <c r="CB729" s="18" t="s">
        <v>431</v>
      </c>
      <c r="CC729" s="18" t="str">
        <f t="shared" si="86"/>
        <v>C,X吊りHa</v>
      </c>
      <c r="CD729" s="18">
        <v>18</v>
      </c>
      <c r="CE729" s="18" t="e">
        <f>IF(COUNTIFS([2]その１１!$CV$10:CV5724,リスト!CC729),"該当","")</f>
        <v>#VALUE!</v>
      </c>
      <c r="CF729" s="18" t="e">
        <f>IF($CE729="","",COUNTIF($CC$5:CC729,CC729))</f>
        <v>#VALUE!</v>
      </c>
      <c r="CG729" s="18" t="e">
        <f t="shared" si="87"/>
        <v>#VALUE!</v>
      </c>
      <c r="CH729" s="18" t="s">
        <v>97</v>
      </c>
      <c r="CI729" s="18" t="s">
        <v>329</v>
      </c>
      <c r="CJ729" s="18" t="s">
        <v>368</v>
      </c>
      <c r="CK729" s="18" t="str">
        <f t="shared" si="88"/>
        <v>C地覆Fg</v>
      </c>
      <c r="CL729" s="18">
        <v>12</v>
      </c>
      <c r="CM729" s="18" t="e">
        <f>IF(COUNTIFS([2]その１２!$CU$10:CU5880,リスト!CK729),"該当","")</f>
        <v>#VALUE!</v>
      </c>
      <c r="CN729" s="18" t="e">
        <f>IF($CM729="","",COUNTIF($CK$5:CK729,CK729))</f>
        <v>#VALUE!</v>
      </c>
      <c r="CO729" s="18" t="e">
        <f t="shared" si="89"/>
        <v>#VALUE!</v>
      </c>
      <c r="DC729" s="21" t="e">
        <f t="shared" si="90"/>
        <v>#VALUE!</v>
      </c>
      <c r="DD729" s="21" t="e">
        <f t="shared" si="91"/>
        <v>#VALUE!</v>
      </c>
    </row>
    <row r="730" spans="78:108">
      <c r="BZ730" s="18" t="s">
        <v>331</v>
      </c>
      <c r="CA730" s="18" t="s">
        <v>286</v>
      </c>
      <c r="CB730" s="18" t="s">
        <v>431</v>
      </c>
      <c r="CC730" s="18" t="str">
        <f t="shared" si="86"/>
        <v>C,X吊りHa</v>
      </c>
      <c r="CD730" s="18">
        <v>19</v>
      </c>
      <c r="CE730" s="18" t="e">
        <f>IF(COUNTIFS([2]その１１!$CV$10:CV5725,リスト!CC730),"該当","")</f>
        <v>#VALUE!</v>
      </c>
      <c r="CF730" s="18" t="e">
        <f>IF($CE730="","",COUNTIF($CC$5:CC730,CC730))</f>
        <v>#VALUE!</v>
      </c>
      <c r="CG730" s="18" t="e">
        <f t="shared" si="87"/>
        <v>#VALUE!</v>
      </c>
      <c r="CH730" s="18" t="s">
        <v>97</v>
      </c>
      <c r="CI730" s="18" t="s">
        <v>329</v>
      </c>
      <c r="CJ730" s="18" t="s">
        <v>368</v>
      </c>
      <c r="CK730" s="18" t="str">
        <f t="shared" si="88"/>
        <v>C地覆Fg</v>
      </c>
      <c r="CL730" s="18">
        <v>17</v>
      </c>
      <c r="CM730" s="18" t="e">
        <f>IF(COUNTIFS([2]その１２!$CU$10:CU5881,リスト!CK730),"該当","")</f>
        <v>#VALUE!</v>
      </c>
      <c r="CN730" s="18" t="e">
        <f>IF($CM730="","",COUNTIF($CK$5:CK730,CK730))</f>
        <v>#VALUE!</v>
      </c>
      <c r="CO730" s="18" t="e">
        <f t="shared" si="89"/>
        <v>#VALUE!</v>
      </c>
      <c r="DC730" s="21" t="e">
        <f t="shared" si="90"/>
        <v>#VALUE!</v>
      </c>
      <c r="DD730" s="21" t="e">
        <f t="shared" si="91"/>
        <v>#VALUE!</v>
      </c>
    </row>
    <row r="731" spans="78:108">
      <c r="BZ731" s="18" t="s">
        <v>331</v>
      </c>
      <c r="CA731" s="18" t="s">
        <v>286</v>
      </c>
      <c r="CB731" s="18" t="s">
        <v>431</v>
      </c>
      <c r="CC731" s="18" t="str">
        <f t="shared" si="86"/>
        <v>C,X吊りHa</v>
      </c>
      <c r="CD731" s="18">
        <v>20</v>
      </c>
      <c r="CE731" s="18" t="e">
        <f>IF(COUNTIFS([2]その１１!$CV$10:CV5726,リスト!CC731),"該当","")</f>
        <v>#VALUE!</v>
      </c>
      <c r="CF731" s="18" t="e">
        <f>IF($CE731="","",COUNTIF($CC$5:CC731,CC731))</f>
        <v>#VALUE!</v>
      </c>
      <c r="CG731" s="18" t="e">
        <f t="shared" si="87"/>
        <v>#VALUE!</v>
      </c>
      <c r="CH731" s="18" t="s">
        <v>97</v>
      </c>
      <c r="CI731" s="18" t="s">
        <v>329</v>
      </c>
      <c r="CJ731" s="18" t="s">
        <v>368</v>
      </c>
      <c r="CK731" s="18" t="str">
        <f t="shared" si="88"/>
        <v>C地覆Fg</v>
      </c>
      <c r="CL731" s="18">
        <v>19</v>
      </c>
      <c r="CM731" s="18" t="e">
        <f>IF(COUNTIFS([2]その１２!$CU$10:CU5882,リスト!CK731),"該当","")</f>
        <v>#VALUE!</v>
      </c>
      <c r="CN731" s="18" t="e">
        <f>IF($CM731="","",COUNTIF($CK$5:CK731,CK731))</f>
        <v>#VALUE!</v>
      </c>
      <c r="CO731" s="18" t="e">
        <f t="shared" si="89"/>
        <v>#VALUE!</v>
      </c>
      <c r="DC731" s="21" t="e">
        <f t="shared" si="90"/>
        <v>#VALUE!</v>
      </c>
      <c r="DD731" s="21" t="e">
        <f t="shared" si="91"/>
        <v>#VALUE!</v>
      </c>
    </row>
    <row r="732" spans="78:108">
      <c r="BZ732" s="18" t="s">
        <v>331</v>
      </c>
      <c r="CA732" s="18" t="s">
        <v>286</v>
      </c>
      <c r="CB732" s="18" t="s">
        <v>431</v>
      </c>
      <c r="CC732" s="18" t="str">
        <f t="shared" si="86"/>
        <v>C,X吊りHa</v>
      </c>
      <c r="CD732" s="18">
        <v>21</v>
      </c>
      <c r="CE732" s="18" t="e">
        <f>IF(COUNTIFS([2]その１１!$CV$10:CV5727,リスト!CC732),"該当","")</f>
        <v>#VALUE!</v>
      </c>
      <c r="CF732" s="18" t="e">
        <f>IF($CE732="","",COUNTIF($CC$5:CC732,CC732))</f>
        <v>#VALUE!</v>
      </c>
      <c r="CG732" s="18" t="e">
        <f t="shared" si="87"/>
        <v>#VALUE!</v>
      </c>
      <c r="CH732" s="18" t="s">
        <v>97</v>
      </c>
      <c r="CI732" s="18" t="s">
        <v>329</v>
      </c>
      <c r="CJ732" s="18" t="s">
        <v>368</v>
      </c>
      <c r="CK732" s="18" t="str">
        <f t="shared" si="88"/>
        <v>C地覆Fg</v>
      </c>
      <c r="CL732" s="18">
        <v>23</v>
      </c>
      <c r="CM732" s="18" t="e">
        <f>IF(COUNTIFS([2]その１２!$CU$10:CU5883,リスト!CK732),"該当","")</f>
        <v>#VALUE!</v>
      </c>
      <c r="CN732" s="18" t="e">
        <f>IF($CM732="","",COUNTIF($CK$5:CK732,CK732))</f>
        <v>#VALUE!</v>
      </c>
      <c r="CO732" s="18" t="e">
        <f t="shared" si="89"/>
        <v>#VALUE!</v>
      </c>
      <c r="DC732" s="21" t="e">
        <f t="shared" si="90"/>
        <v>#VALUE!</v>
      </c>
      <c r="DD732" s="21" t="e">
        <f t="shared" si="91"/>
        <v>#VALUE!</v>
      </c>
    </row>
    <row r="733" spans="78:108">
      <c r="BZ733" s="18" t="s">
        <v>331</v>
      </c>
      <c r="CA733" s="18" t="s">
        <v>286</v>
      </c>
      <c r="CB733" s="18" t="s">
        <v>431</v>
      </c>
      <c r="CC733" s="18" t="str">
        <f t="shared" si="86"/>
        <v>C,X吊りHa</v>
      </c>
      <c r="CD733" s="18">
        <v>22</v>
      </c>
      <c r="CE733" s="18" t="e">
        <f>IF(COUNTIFS([2]その１１!$CV$10:CV5728,リスト!CC733),"該当","")</f>
        <v>#VALUE!</v>
      </c>
      <c r="CF733" s="18" t="e">
        <f>IF($CE733="","",COUNTIF($CC$5:CC733,CC733))</f>
        <v>#VALUE!</v>
      </c>
      <c r="CG733" s="18" t="e">
        <f t="shared" si="87"/>
        <v>#VALUE!</v>
      </c>
      <c r="CH733" s="18" t="s">
        <v>227</v>
      </c>
      <c r="CI733" s="18" t="s">
        <v>329</v>
      </c>
      <c r="CJ733" s="18" t="s">
        <v>368</v>
      </c>
      <c r="CK733" s="18" t="str">
        <f t="shared" si="88"/>
        <v>S,C地覆Fg</v>
      </c>
      <c r="CL733" s="18">
        <v>1</v>
      </c>
      <c r="CM733" s="18" t="e">
        <f>IF(COUNTIFS([2]その１２!$CU$10:CU5884,リスト!CK733),"該当","")</f>
        <v>#VALUE!</v>
      </c>
      <c r="CN733" s="18" t="e">
        <f>IF($CM733="","",COUNTIF($CK$5:CK733,CK733))</f>
        <v>#VALUE!</v>
      </c>
      <c r="CO733" s="18" t="e">
        <f t="shared" si="89"/>
        <v>#VALUE!</v>
      </c>
      <c r="DC733" s="21" t="e">
        <f t="shared" si="90"/>
        <v>#VALUE!</v>
      </c>
      <c r="DD733" s="21" t="e">
        <f t="shared" si="91"/>
        <v>#VALUE!</v>
      </c>
    </row>
    <row r="734" spans="78:108">
      <c r="BZ734" s="18" t="s">
        <v>331</v>
      </c>
      <c r="CA734" s="18" t="s">
        <v>286</v>
      </c>
      <c r="CB734" s="18" t="s">
        <v>431</v>
      </c>
      <c r="CC734" s="18" t="str">
        <f t="shared" si="86"/>
        <v>C,X吊りHa</v>
      </c>
      <c r="CD734" s="18">
        <v>23</v>
      </c>
      <c r="CE734" s="18" t="e">
        <f>IF(COUNTIFS([2]その１１!$CV$10:CV5729,リスト!CC734),"該当","")</f>
        <v>#VALUE!</v>
      </c>
      <c r="CF734" s="18" t="e">
        <f>IF($CE734="","",COUNTIF($CC$5:CC734,CC734))</f>
        <v>#VALUE!</v>
      </c>
      <c r="CG734" s="18" t="e">
        <f t="shared" si="87"/>
        <v>#VALUE!</v>
      </c>
      <c r="CH734" s="18" t="s">
        <v>227</v>
      </c>
      <c r="CI734" s="18" t="s">
        <v>329</v>
      </c>
      <c r="CJ734" s="18" t="s">
        <v>368</v>
      </c>
      <c r="CK734" s="18" t="str">
        <f t="shared" si="88"/>
        <v>S,C地覆Fg</v>
      </c>
      <c r="CL734" s="18">
        <v>2</v>
      </c>
      <c r="CM734" s="18" t="e">
        <f>IF(COUNTIFS([2]その１２!$CU$10:CU5885,リスト!CK734),"該当","")</f>
        <v>#VALUE!</v>
      </c>
      <c r="CN734" s="18" t="e">
        <f>IF($CM734="","",COUNTIF($CK$5:CK734,CK734))</f>
        <v>#VALUE!</v>
      </c>
      <c r="CO734" s="18" t="e">
        <f t="shared" si="89"/>
        <v>#VALUE!</v>
      </c>
      <c r="DC734" s="21" t="e">
        <f t="shared" si="90"/>
        <v>#VALUE!</v>
      </c>
      <c r="DD734" s="21" t="e">
        <f t="shared" si="91"/>
        <v>#VALUE!</v>
      </c>
    </row>
    <row r="735" spans="78:108">
      <c r="BZ735" s="18" t="s">
        <v>781</v>
      </c>
      <c r="CA735" s="18" t="s">
        <v>286</v>
      </c>
      <c r="CB735" s="18" t="s">
        <v>431</v>
      </c>
      <c r="CC735" s="18" t="str">
        <f t="shared" si="86"/>
        <v>S,C,X吊りHa</v>
      </c>
      <c r="CD735" s="18">
        <v>1</v>
      </c>
      <c r="CE735" s="18" t="e">
        <f>IF(COUNTIFS([2]その１１!$CV$10:CV5730,リスト!CC735),"該当","")</f>
        <v>#VALUE!</v>
      </c>
      <c r="CF735" s="18" t="e">
        <f>IF($CE735="","",COUNTIF($CC$5:CC735,CC735))</f>
        <v>#VALUE!</v>
      </c>
      <c r="CG735" s="18" t="e">
        <f t="shared" si="87"/>
        <v>#VALUE!</v>
      </c>
      <c r="CH735" s="18" t="s">
        <v>227</v>
      </c>
      <c r="CI735" s="18" t="s">
        <v>329</v>
      </c>
      <c r="CJ735" s="18" t="s">
        <v>368</v>
      </c>
      <c r="CK735" s="18" t="str">
        <f t="shared" si="88"/>
        <v>S,C地覆Fg</v>
      </c>
      <c r="CL735" s="18">
        <v>3</v>
      </c>
      <c r="CM735" s="18" t="e">
        <f>IF(COUNTIFS([2]その１２!$CU$10:CU5886,リスト!CK735),"該当","")</f>
        <v>#VALUE!</v>
      </c>
      <c r="CN735" s="18" t="e">
        <f>IF($CM735="","",COUNTIF($CK$5:CK735,CK735))</f>
        <v>#VALUE!</v>
      </c>
      <c r="CO735" s="18" t="e">
        <f t="shared" si="89"/>
        <v>#VALUE!</v>
      </c>
      <c r="DC735" s="21" t="e">
        <f t="shared" si="90"/>
        <v>#VALUE!</v>
      </c>
      <c r="DD735" s="21" t="e">
        <f t="shared" si="91"/>
        <v>#VALUE!</v>
      </c>
    </row>
    <row r="736" spans="78:108">
      <c r="BZ736" s="18" t="s">
        <v>781</v>
      </c>
      <c r="CA736" s="18" t="s">
        <v>286</v>
      </c>
      <c r="CB736" s="18" t="s">
        <v>431</v>
      </c>
      <c r="CC736" s="18" t="str">
        <f t="shared" si="86"/>
        <v>S,C,X吊りHa</v>
      </c>
      <c r="CD736" s="18">
        <v>2</v>
      </c>
      <c r="CE736" s="18" t="e">
        <f>IF(COUNTIFS([2]その１１!$CV$10:CV5731,リスト!CC736),"該当","")</f>
        <v>#VALUE!</v>
      </c>
      <c r="CF736" s="18" t="e">
        <f>IF($CE736="","",COUNTIF($CC$5:CC736,CC736))</f>
        <v>#VALUE!</v>
      </c>
      <c r="CG736" s="18" t="e">
        <f t="shared" si="87"/>
        <v>#VALUE!</v>
      </c>
      <c r="CH736" s="18" t="s">
        <v>227</v>
      </c>
      <c r="CI736" s="18" t="s">
        <v>329</v>
      </c>
      <c r="CJ736" s="18" t="s">
        <v>368</v>
      </c>
      <c r="CK736" s="18" t="str">
        <f t="shared" si="88"/>
        <v>S,C地覆Fg</v>
      </c>
      <c r="CL736" s="18">
        <v>4</v>
      </c>
      <c r="CM736" s="18" t="e">
        <f>IF(COUNTIFS([2]その１２!$CU$10:CU5887,リスト!CK736),"該当","")</f>
        <v>#VALUE!</v>
      </c>
      <c r="CN736" s="18" t="e">
        <f>IF($CM736="","",COUNTIF($CK$5:CK736,CK736))</f>
        <v>#VALUE!</v>
      </c>
      <c r="CO736" s="18" t="e">
        <f t="shared" si="89"/>
        <v>#VALUE!</v>
      </c>
      <c r="DC736" s="21" t="e">
        <f t="shared" si="90"/>
        <v>#VALUE!</v>
      </c>
      <c r="DD736" s="21" t="e">
        <f t="shared" si="91"/>
        <v>#VALUE!</v>
      </c>
    </row>
    <row r="737" spans="78:108">
      <c r="BZ737" s="18" t="s">
        <v>781</v>
      </c>
      <c r="CA737" s="18" t="s">
        <v>286</v>
      </c>
      <c r="CB737" s="18" t="s">
        <v>431</v>
      </c>
      <c r="CC737" s="18" t="str">
        <f t="shared" si="86"/>
        <v>S,C,X吊りHa</v>
      </c>
      <c r="CD737" s="18">
        <v>3</v>
      </c>
      <c r="CE737" s="18" t="e">
        <f>IF(COUNTIFS([2]その１１!$CV$10:CV5732,リスト!CC737),"該当","")</f>
        <v>#VALUE!</v>
      </c>
      <c r="CF737" s="18" t="e">
        <f>IF($CE737="","",COUNTIF($CC$5:CC737,CC737))</f>
        <v>#VALUE!</v>
      </c>
      <c r="CG737" s="18" t="e">
        <f t="shared" si="87"/>
        <v>#VALUE!</v>
      </c>
      <c r="CH737" s="18" t="s">
        <v>227</v>
      </c>
      <c r="CI737" s="18" t="s">
        <v>329</v>
      </c>
      <c r="CJ737" s="18" t="s">
        <v>368</v>
      </c>
      <c r="CK737" s="18" t="str">
        <f t="shared" si="88"/>
        <v>S,C地覆Fg</v>
      </c>
      <c r="CL737" s="18">
        <v>5</v>
      </c>
      <c r="CM737" s="18" t="e">
        <f>IF(COUNTIFS([2]その１２!$CU$10:CU5888,リスト!CK737),"該当","")</f>
        <v>#VALUE!</v>
      </c>
      <c r="CN737" s="18" t="e">
        <f>IF($CM737="","",COUNTIF($CK$5:CK737,CK737))</f>
        <v>#VALUE!</v>
      </c>
      <c r="CO737" s="18" t="e">
        <f t="shared" si="89"/>
        <v>#VALUE!</v>
      </c>
      <c r="DC737" s="21" t="e">
        <f t="shared" si="90"/>
        <v>#VALUE!</v>
      </c>
      <c r="DD737" s="21" t="e">
        <f t="shared" si="91"/>
        <v>#VALUE!</v>
      </c>
    </row>
    <row r="738" spans="78:108">
      <c r="BZ738" s="18" t="s">
        <v>781</v>
      </c>
      <c r="CA738" s="18" t="s">
        <v>286</v>
      </c>
      <c r="CB738" s="18" t="s">
        <v>431</v>
      </c>
      <c r="CC738" s="18" t="str">
        <f t="shared" si="86"/>
        <v>S,C,X吊りHa</v>
      </c>
      <c r="CD738" s="18">
        <v>4</v>
      </c>
      <c r="CE738" s="18" t="e">
        <f>IF(COUNTIFS([2]その１１!$CV$10:CV5733,リスト!CC738),"該当","")</f>
        <v>#VALUE!</v>
      </c>
      <c r="CF738" s="18" t="e">
        <f>IF($CE738="","",COUNTIF($CC$5:CC738,CC738))</f>
        <v>#VALUE!</v>
      </c>
      <c r="CG738" s="18" t="e">
        <f t="shared" si="87"/>
        <v>#VALUE!</v>
      </c>
      <c r="CH738" s="18" t="s">
        <v>227</v>
      </c>
      <c r="CI738" s="18" t="s">
        <v>329</v>
      </c>
      <c r="CJ738" s="18" t="s">
        <v>368</v>
      </c>
      <c r="CK738" s="18" t="str">
        <f t="shared" si="88"/>
        <v>S,C地覆Fg</v>
      </c>
      <c r="CL738" s="18">
        <v>6</v>
      </c>
      <c r="CM738" s="18" t="e">
        <f>IF(COUNTIFS([2]その１２!$CU$10:CU5889,リスト!CK738),"該当","")</f>
        <v>#VALUE!</v>
      </c>
      <c r="CN738" s="18" t="e">
        <f>IF($CM738="","",COUNTIF($CK$5:CK738,CK738))</f>
        <v>#VALUE!</v>
      </c>
      <c r="CO738" s="18" t="e">
        <f t="shared" si="89"/>
        <v>#VALUE!</v>
      </c>
      <c r="DC738" s="21" t="e">
        <f t="shared" si="90"/>
        <v>#VALUE!</v>
      </c>
      <c r="DD738" s="21" t="e">
        <f t="shared" si="91"/>
        <v>#VALUE!</v>
      </c>
    </row>
    <row r="739" spans="78:108">
      <c r="BZ739" s="18" t="s">
        <v>781</v>
      </c>
      <c r="CA739" s="18" t="s">
        <v>286</v>
      </c>
      <c r="CB739" s="18" t="s">
        <v>431</v>
      </c>
      <c r="CC739" s="18" t="str">
        <f t="shared" si="86"/>
        <v>S,C,X吊りHa</v>
      </c>
      <c r="CD739" s="18">
        <v>5</v>
      </c>
      <c r="CE739" s="18" t="e">
        <f>IF(COUNTIFS([2]その１１!$CV$10:CV5734,リスト!CC739),"該当","")</f>
        <v>#VALUE!</v>
      </c>
      <c r="CF739" s="18" t="e">
        <f>IF($CE739="","",COUNTIF($CC$5:CC739,CC739))</f>
        <v>#VALUE!</v>
      </c>
      <c r="CG739" s="18" t="e">
        <f t="shared" si="87"/>
        <v>#VALUE!</v>
      </c>
      <c r="CH739" s="18" t="s">
        <v>227</v>
      </c>
      <c r="CI739" s="18" t="s">
        <v>329</v>
      </c>
      <c r="CJ739" s="18" t="s">
        <v>368</v>
      </c>
      <c r="CK739" s="18" t="str">
        <f t="shared" si="88"/>
        <v>S,C地覆Fg</v>
      </c>
      <c r="CL739" s="18">
        <v>7</v>
      </c>
      <c r="CM739" s="18" t="e">
        <f>IF(COUNTIFS([2]その１２!$CU$10:CU5890,リスト!CK739),"該当","")</f>
        <v>#VALUE!</v>
      </c>
      <c r="CN739" s="18" t="e">
        <f>IF($CM739="","",COUNTIF($CK$5:CK739,CK739))</f>
        <v>#VALUE!</v>
      </c>
      <c r="CO739" s="18" t="e">
        <f t="shared" si="89"/>
        <v>#VALUE!</v>
      </c>
      <c r="DC739" s="21" t="e">
        <f t="shared" si="90"/>
        <v>#VALUE!</v>
      </c>
      <c r="DD739" s="21" t="e">
        <f t="shared" si="91"/>
        <v>#VALUE!</v>
      </c>
    </row>
    <row r="740" spans="78:108">
      <c r="BZ740" s="18" t="s">
        <v>781</v>
      </c>
      <c r="CA740" s="18" t="s">
        <v>286</v>
      </c>
      <c r="CB740" s="18" t="s">
        <v>431</v>
      </c>
      <c r="CC740" s="18" t="str">
        <f t="shared" si="86"/>
        <v>S,C,X吊りHa</v>
      </c>
      <c r="CD740" s="18">
        <v>6</v>
      </c>
      <c r="CE740" s="18" t="e">
        <f>IF(COUNTIFS([2]その１１!$CV$10:CV5735,リスト!CC740),"該当","")</f>
        <v>#VALUE!</v>
      </c>
      <c r="CF740" s="18" t="e">
        <f>IF($CE740="","",COUNTIF($CC$5:CC740,CC740))</f>
        <v>#VALUE!</v>
      </c>
      <c r="CG740" s="18" t="e">
        <f t="shared" si="87"/>
        <v>#VALUE!</v>
      </c>
      <c r="CH740" s="18" t="s">
        <v>227</v>
      </c>
      <c r="CI740" s="18" t="s">
        <v>329</v>
      </c>
      <c r="CJ740" s="18" t="s">
        <v>368</v>
      </c>
      <c r="CK740" s="18" t="str">
        <f t="shared" si="88"/>
        <v>S,C地覆Fg</v>
      </c>
      <c r="CL740" s="18">
        <v>8</v>
      </c>
      <c r="CM740" s="18" t="e">
        <f>IF(COUNTIFS([2]その１２!$CU$10:CU5891,リスト!CK740),"該当","")</f>
        <v>#VALUE!</v>
      </c>
      <c r="CN740" s="18" t="e">
        <f>IF($CM740="","",COUNTIF($CK$5:CK740,CK740))</f>
        <v>#VALUE!</v>
      </c>
      <c r="CO740" s="18" t="e">
        <f t="shared" si="89"/>
        <v>#VALUE!</v>
      </c>
      <c r="DC740" s="21" t="e">
        <f t="shared" si="90"/>
        <v>#VALUE!</v>
      </c>
      <c r="DD740" s="21" t="e">
        <f t="shared" si="91"/>
        <v>#VALUE!</v>
      </c>
    </row>
    <row r="741" spans="78:108">
      <c r="BZ741" s="18" t="s">
        <v>781</v>
      </c>
      <c r="CA741" s="18" t="s">
        <v>286</v>
      </c>
      <c r="CB741" s="18" t="s">
        <v>431</v>
      </c>
      <c r="CC741" s="18" t="str">
        <f t="shared" si="86"/>
        <v>S,C,X吊りHa</v>
      </c>
      <c r="CD741" s="18">
        <v>7</v>
      </c>
      <c r="CE741" s="18" t="e">
        <f>IF(COUNTIFS([2]その１１!$CV$10:CV5736,リスト!CC741),"該当","")</f>
        <v>#VALUE!</v>
      </c>
      <c r="CF741" s="18" t="e">
        <f>IF($CE741="","",COUNTIF($CC$5:CC741,CC741))</f>
        <v>#VALUE!</v>
      </c>
      <c r="CG741" s="18" t="e">
        <f t="shared" si="87"/>
        <v>#VALUE!</v>
      </c>
      <c r="CH741" s="18" t="s">
        <v>227</v>
      </c>
      <c r="CI741" s="18" t="s">
        <v>329</v>
      </c>
      <c r="CJ741" s="18" t="s">
        <v>368</v>
      </c>
      <c r="CK741" s="18" t="str">
        <f t="shared" si="88"/>
        <v>S,C地覆Fg</v>
      </c>
      <c r="CL741" s="18">
        <v>10</v>
      </c>
      <c r="CM741" s="18" t="e">
        <f>IF(COUNTIFS([2]その１２!$CU$10:CU5892,リスト!CK741),"該当","")</f>
        <v>#VALUE!</v>
      </c>
      <c r="CN741" s="18" t="e">
        <f>IF($CM741="","",COUNTIF($CK$5:CK741,CK741))</f>
        <v>#VALUE!</v>
      </c>
      <c r="CO741" s="18" t="e">
        <f t="shared" si="89"/>
        <v>#VALUE!</v>
      </c>
      <c r="DC741" s="21" t="e">
        <f t="shared" si="90"/>
        <v>#VALUE!</v>
      </c>
      <c r="DD741" s="21" t="e">
        <f t="shared" si="91"/>
        <v>#VALUE!</v>
      </c>
    </row>
    <row r="742" spans="78:108">
      <c r="BZ742" s="18" t="s">
        <v>781</v>
      </c>
      <c r="CA742" s="18" t="s">
        <v>286</v>
      </c>
      <c r="CB742" s="18" t="s">
        <v>431</v>
      </c>
      <c r="CC742" s="18" t="str">
        <f t="shared" si="86"/>
        <v>S,C,X吊りHa</v>
      </c>
      <c r="CD742" s="18">
        <v>8</v>
      </c>
      <c r="CE742" s="18" t="e">
        <f>IF(COUNTIFS([2]その１１!$CV$10:CV5737,リスト!CC742),"該当","")</f>
        <v>#VALUE!</v>
      </c>
      <c r="CF742" s="18" t="e">
        <f>IF($CE742="","",COUNTIF($CC$5:CC742,CC742))</f>
        <v>#VALUE!</v>
      </c>
      <c r="CG742" s="18" t="e">
        <f t="shared" si="87"/>
        <v>#VALUE!</v>
      </c>
      <c r="CH742" s="18" t="s">
        <v>227</v>
      </c>
      <c r="CI742" s="18" t="s">
        <v>329</v>
      </c>
      <c r="CJ742" s="18" t="s">
        <v>368</v>
      </c>
      <c r="CK742" s="18" t="str">
        <f t="shared" si="88"/>
        <v>S,C地覆Fg</v>
      </c>
      <c r="CL742" s="18">
        <v>12</v>
      </c>
      <c r="CM742" s="18" t="e">
        <f>IF(COUNTIFS([2]その１２!$CU$10:CU5893,リスト!CK742),"該当","")</f>
        <v>#VALUE!</v>
      </c>
      <c r="CN742" s="18" t="e">
        <f>IF($CM742="","",COUNTIF($CK$5:CK742,CK742))</f>
        <v>#VALUE!</v>
      </c>
      <c r="CO742" s="18" t="e">
        <f t="shared" si="89"/>
        <v>#VALUE!</v>
      </c>
      <c r="DC742" s="21" t="e">
        <f t="shared" si="90"/>
        <v>#VALUE!</v>
      </c>
      <c r="DD742" s="21" t="e">
        <f t="shared" si="91"/>
        <v>#VALUE!</v>
      </c>
    </row>
    <row r="743" spans="78:108">
      <c r="BZ743" s="18" t="s">
        <v>781</v>
      </c>
      <c r="CA743" s="18" t="s">
        <v>286</v>
      </c>
      <c r="CB743" s="18" t="s">
        <v>431</v>
      </c>
      <c r="CC743" s="18" t="str">
        <f t="shared" si="86"/>
        <v>S,C,X吊りHa</v>
      </c>
      <c r="CD743" s="18">
        <v>9</v>
      </c>
      <c r="CE743" s="18" t="e">
        <f>IF(COUNTIFS([2]その１１!$CV$10:CV5738,リスト!CC743),"該当","")</f>
        <v>#VALUE!</v>
      </c>
      <c r="CF743" s="18" t="e">
        <f>IF($CE743="","",COUNTIF($CC$5:CC743,CC743))</f>
        <v>#VALUE!</v>
      </c>
      <c r="CG743" s="18" t="e">
        <f t="shared" si="87"/>
        <v>#VALUE!</v>
      </c>
      <c r="CH743" s="18" t="s">
        <v>227</v>
      </c>
      <c r="CI743" s="18" t="s">
        <v>329</v>
      </c>
      <c r="CJ743" s="18" t="s">
        <v>368</v>
      </c>
      <c r="CK743" s="18" t="str">
        <f t="shared" si="88"/>
        <v>S,C地覆Fg</v>
      </c>
      <c r="CL743" s="18">
        <v>17</v>
      </c>
      <c r="CM743" s="18" t="e">
        <f>IF(COUNTIFS([2]その１２!$CU$10:CU5894,リスト!CK743),"該当","")</f>
        <v>#VALUE!</v>
      </c>
      <c r="CN743" s="18" t="e">
        <f>IF($CM743="","",COUNTIF($CK$5:CK743,CK743))</f>
        <v>#VALUE!</v>
      </c>
      <c r="CO743" s="18" t="e">
        <f t="shared" si="89"/>
        <v>#VALUE!</v>
      </c>
      <c r="DC743" s="21" t="e">
        <f t="shared" si="90"/>
        <v>#VALUE!</v>
      </c>
      <c r="DD743" s="21" t="e">
        <f t="shared" si="91"/>
        <v>#VALUE!</v>
      </c>
    </row>
    <row r="744" spans="78:108">
      <c r="BZ744" s="18" t="s">
        <v>781</v>
      </c>
      <c r="CA744" s="18" t="s">
        <v>286</v>
      </c>
      <c r="CB744" s="18" t="s">
        <v>431</v>
      </c>
      <c r="CC744" s="18" t="str">
        <f t="shared" si="86"/>
        <v>S,C,X吊りHa</v>
      </c>
      <c r="CD744" s="18">
        <v>10</v>
      </c>
      <c r="CE744" s="18" t="e">
        <f>IF(COUNTIFS([2]その１１!$CV$10:CV5739,リスト!CC744),"該当","")</f>
        <v>#VALUE!</v>
      </c>
      <c r="CF744" s="18" t="e">
        <f>IF($CE744="","",COUNTIF($CC$5:CC744,CC744))</f>
        <v>#VALUE!</v>
      </c>
      <c r="CG744" s="18" t="e">
        <f t="shared" si="87"/>
        <v>#VALUE!</v>
      </c>
      <c r="CH744" s="18" t="s">
        <v>227</v>
      </c>
      <c r="CI744" s="18" t="s">
        <v>329</v>
      </c>
      <c r="CJ744" s="18" t="s">
        <v>368</v>
      </c>
      <c r="CK744" s="18" t="str">
        <f t="shared" si="88"/>
        <v>S,C地覆Fg</v>
      </c>
      <c r="CL744" s="18">
        <v>19</v>
      </c>
      <c r="CM744" s="18" t="e">
        <f>IF(COUNTIFS([2]その１２!$CU$10:CU5895,リスト!CK744),"該当","")</f>
        <v>#VALUE!</v>
      </c>
      <c r="CN744" s="18" t="e">
        <f>IF($CM744="","",COUNTIF($CK$5:CK744,CK744))</f>
        <v>#VALUE!</v>
      </c>
      <c r="CO744" s="18" t="e">
        <f t="shared" si="89"/>
        <v>#VALUE!</v>
      </c>
      <c r="DC744" s="21" t="e">
        <f t="shared" si="90"/>
        <v>#VALUE!</v>
      </c>
      <c r="DD744" s="21" t="e">
        <f t="shared" si="91"/>
        <v>#VALUE!</v>
      </c>
    </row>
    <row r="745" spans="78:108">
      <c r="BZ745" s="18" t="s">
        <v>781</v>
      </c>
      <c r="CA745" s="18" t="s">
        <v>286</v>
      </c>
      <c r="CB745" s="18" t="s">
        <v>431</v>
      </c>
      <c r="CC745" s="18" t="str">
        <f t="shared" si="86"/>
        <v>S,C,X吊りHa</v>
      </c>
      <c r="CD745" s="18">
        <v>11</v>
      </c>
      <c r="CE745" s="18" t="e">
        <f>IF(COUNTIFS([2]その１１!$CV$10:CV5740,リスト!CC745),"該当","")</f>
        <v>#VALUE!</v>
      </c>
      <c r="CF745" s="18" t="e">
        <f>IF($CE745="","",COUNTIF($CC$5:CC745,CC745))</f>
        <v>#VALUE!</v>
      </c>
      <c r="CG745" s="18" t="e">
        <f t="shared" si="87"/>
        <v>#VALUE!</v>
      </c>
      <c r="CH745" s="18" t="s">
        <v>227</v>
      </c>
      <c r="CI745" s="18" t="s">
        <v>329</v>
      </c>
      <c r="CJ745" s="18" t="s">
        <v>368</v>
      </c>
      <c r="CK745" s="18" t="str">
        <f t="shared" si="88"/>
        <v>S,C地覆Fg</v>
      </c>
      <c r="CL745" s="18">
        <v>23</v>
      </c>
      <c r="CM745" s="18" t="e">
        <f>IF(COUNTIFS([2]その１２!$CU$10:CU5896,リスト!CK745),"該当","")</f>
        <v>#VALUE!</v>
      </c>
      <c r="CN745" s="18" t="e">
        <f>IF($CM745="","",COUNTIF($CK$5:CK745,CK745))</f>
        <v>#VALUE!</v>
      </c>
      <c r="CO745" s="18" t="e">
        <f t="shared" si="89"/>
        <v>#VALUE!</v>
      </c>
      <c r="DC745" s="21" t="e">
        <f t="shared" si="90"/>
        <v>#VALUE!</v>
      </c>
      <c r="DD745" s="21" t="e">
        <f t="shared" si="91"/>
        <v>#VALUE!</v>
      </c>
    </row>
    <row r="746" spans="78:108">
      <c r="BZ746" s="18" t="s">
        <v>781</v>
      </c>
      <c r="CA746" s="18" t="s">
        <v>286</v>
      </c>
      <c r="CB746" s="18" t="s">
        <v>431</v>
      </c>
      <c r="CC746" s="18" t="str">
        <f t="shared" si="86"/>
        <v>S,C,X吊りHa</v>
      </c>
      <c r="CD746" s="18">
        <v>12</v>
      </c>
      <c r="CE746" s="18" t="e">
        <f>IF(COUNTIFS([2]その１１!$CV$10:CV5741,リスト!CC746),"該当","")</f>
        <v>#VALUE!</v>
      </c>
      <c r="CF746" s="18" t="e">
        <f>IF($CE746="","",COUNTIF($CC$5:CC746,CC746))</f>
        <v>#VALUE!</v>
      </c>
      <c r="CG746" s="18" t="e">
        <f t="shared" si="87"/>
        <v>#VALUE!</v>
      </c>
      <c r="CH746" s="18" t="s">
        <v>279</v>
      </c>
      <c r="CI746" s="18" t="s">
        <v>329</v>
      </c>
      <c r="CJ746" s="18" t="s">
        <v>368</v>
      </c>
      <c r="CK746" s="18" t="str">
        <f t="shared" si="88"/>
        <v>S,X地覆Fg</v>
      </c>
      <c r="CL746" s="18">
        <v>1</v>
      </c>
      <c r="CM746" s="18" t="e">
        <f>IF(COUNTIFS([2]その１２!$CU$10:CU5897,リスト!CK746),"該当","")</f>
        <v>#VALUE!</v>
      </c>
      <c r="CN746" s="18" t="e">
        <f>IF($CM746="","",COUNTIF($CK$5:CK746,CK746))</f>
        <v>#VALUE!</v>
      </c>
      <c r="CO746" s="18" t="e">
        <f t="shared" si="89"/>
        <v>#VALUE!</v>
      </c>
      <c r="DC746" s="21" t="e">
        <f t="shared" si="90"/>
        <v>#VALUE!</v>
      </c>
      <c r="DD746" s="21" t="e">
        <f t="shared" si="91"/>
        <v>#VALUE!</v>
      </c>
    </row>
    <row r="747" spans="78:108">
      <c r="BZ747" s="18" t="s">
        <v>781</v>
      </c>
      <c r="CA747" s="18" t="s">
        <v>286</v>
      </c>
      <c r="CB747" s="18" t="s">
        <v>431</v>
      </c>
      <c r="CC747" s="18" t="str">
        <f t="shared" si="86"/>
        <v>S,C,X吊りHa</v>
      </c>
      <c r="CD747" s="18">
        <v>13</v>
      </c>
      <c r="CE747" s="18" t="e">
        <f>IF(COUNTIFS([2]その１１!$CV$10:CV5742,リスト!CC747),"該当","")</f>
        <v>#VALUE!</v>
      </c>
      <c r="CF747" s="18" t="e">
        <f>IF($CE747="","",COUNTIF($CC$5:CC747,CC747))</f>
        <v>#VALUE!</v>
      </c>
      <c r="CG747" s="18" t="e">
        <f t="shared" si="87"/>
        <v>#VALUE!</v>
      </c>
      <c r="CH747" s="18" t="s">
        <v>279</v>
      </c>
      <c r="CI747" s="18" t="s">
        <v>329</v>
      </c>
      <c r="CJ747" s="18" t="s">
        <v>368</v>
      </c>
      <c r="CK747" s="18" t="str">
        <f t="shared" si="88"/>
        <v>S,X地覆Fg</v>
      </c>
      <c r="CL747" s="18">
        <v>2</v>
      </c>
      <c r="CM747" s="18" t="e">
        <f>IF(COUNTIFS([2]その１２!$CU$10:CU5898,リスト!CK747),"該当","")</f>
        <v>#VALUE!</v>
      </c>
      <c r="CN747" s="18" t="e">
        <f>IF($CM747="","",COUNTIF($CK$5:CK747,CK747))</f>
        <v>#VALUE!</v>
      </c>
      <c r="CO747" s="18" t="e">
        <f t="shared" si="89"/>
        <v>#VALUE!</v>
      </c>
      <c r="DC747" s="21" t="e">
        <f t="shared" si="90"/>
        <v>#VALUE!</v>
      </c>
      <c r="DD747" s="21" t="e">
        <f t="shared" si="91"/>
        <v>#VALUE!</v>
      </c>
    </row>
    <row r="748" spans="78:108">
      <c r="BZ748" s="18" t="s">
        <v>781</v>
      </c>
      <c r="CA748" s="18" t="s">
        <v>286</v>
      </c>
      <c r="CB748" s="18" t="s">
        <v>431</v>
      </c>
      <c r="CC748" s="18" t="str">
        <f t="shared" si="86"/>
        <v>S,C,X吊りHa</v>
      </c>
      <c r="CD748" s="18">
        <v>17</v>
      </c>
      <c r="CE748" s="18" t="e">
        <f>IF(COUNTIFS([2]その１１!$CV$10:CV5743,リスト!CC748),"該当","")</f>
        <v>#VALUE!</v>
      </c>
      <c r="CF748" s="18" t="e">
        <f>IF($CE748="","",COUNTIF($CC$5:CC748,CC748))</f>
        <v>#VALUE!</v>
      </c>
      <c r="CG748" s="18" t="e">
        <f t="shared" si="87"/>
        <v>#VALUE!</v>
      </c>
      <c r="CH748" s="18" t="s">
        <v>279</v>
      </c>
      <c r="CI748" s="18" t="s">
        <v>329</v>
      </c>
      <c r="CJ748" s="18" t="s">
        <v>368</v>
      </c>
      <c r="CK748" s="18" t="str">
        <f t="shared" si="88"/>
        <v>S,X地覆Fg</v>
      </c>
      <c r="CL748" s="18">
        <v>3</v>
      </c>
      <c r="CM748" s="18" t="e">
        <f>IF(COUNTIFS([2]その１２!$CU$10:CU5899,リスト!CK748),"該当","")</f>
        <v>#VALUE!</v>
      </c>
      <c r="CN748" s="18" t="e">
        <f>IF($CM748="","",COUNTIF($CK$5:CK748,CK748))</f>
        <v>#VALUE!</v>
      </c>
      <c r="CO748" s="18" t="e">
        <f t="shared" si="89"/>
        <v>#VALUE!</v>
      </c>
      <c r="DC748" s="21" t="e">
        <f t="shared" si="90"/>
        <v>#VALUE!</v>
      </c>
      <c r="DD748" s="21" t="e">
        <f t="shared" si="91"/>
        <v>#VALUE!</v>
      </c>
    </row>
    <row r="749" spans="78:108">
      <c r="BZ749" s="18" t="s">
        <v>781</v>
      </c>
      <c r="CA749" s="18" t="s">
        <v>286</v>
      </c>
      <c r="CB749" s="18" t="s">
        <v>431</v>
      </c>
      <c r="CC749" s="18" t="str">
        <f t="shared" si="86"/>
        <v>S,C,X吊りHa</v>
      </c>
      <c r="CD749" s="18">
        <v>18</v>
      </c>
      <c r="CE749" s="18" t="e">
        <f>IF(COUNTIFS([2]その１１!$CV$10:CV5744,リスト!CC749),"該当","")</f>
        <v>#VALUE!</v>
      </c>
      <c r="CF749" s="18" t="e">
        <f>IF($CE749="","",COUNTIF($CC$5:CC749,CC749))</f>
        <v>#VALUE!</v>
      </c>
      <c r="CG749" s="18" t="e">
        <f t="shared" si="87"/>
        <v>#VALUE!</v>
      </c>
      <c r="CH749" s="18" t="s">
        <v>279</v>
      </c>
      <c r="CI749" s="18" t="s">
        <v>329</v>
      </c>
      <c r="CJ749" s="18" t="s">
        <v>368</v>
      </c>
      <c r="CK749" s="18" t="str">
        <f t="shared" si="88"/>
        <v>S,X地覆Fg</v>
      </c>
      <c r="CL749" s="18">
        <v>4</v>
      </c>
      <c r="CM749" s="18" t="e">
        <f>IF(COUNTIFS([2]その１２!$CU$10:CU5900,リスト!CK749),"該当","")</f>
        <v>#VALUE!</v>
      </c>
      <c r="CN749" s="18" t="e">
        <f>IF($CM749="","",COUNTIF($CK$5:CK749,CK749))</f>
        <v>#VALUE!</v>
      </c>
      <c r="CO749" s="18" t="e">
        <f t="shared" si="89"/>
        <v>#VALUE!</v>
      </c>
      <c r="DC749" s="21" t="e">
        <f t="shared" si="90"/>
        <v>#VALUE!</v>
      </c>
      <c r="DD749" s="21" t="e">
        <f t="shared" si="91"/>
        <v>#VALUE!</v>
      </c>
    </row>
    <row r="750" spans="78:108">
      <c r="BZ750" s="18" t="s">
        <v>781</v>
      </c>
      <c r="CA750" s="18" t="s">
        <v>286</v>
      </c>
      <c r="CB750" s="18" t="s">
        <v>431</v>
      </c>
      <c r="CC750" s="18" t="str">
        <f t="shared" si="86"/>
        <v>S,C,X吊りHa</v>
      </c>
      <c r="CD750" s="18">
        <v>19</v>
      </c>
      <c r="CE750" s="18" t="e">
        <f>IF(COUNTIFS([2]その１１!$CV$10:CV5745,リスト!CC750),"該当","")</f>
        <v>#VALUE!</v>
      </c>
      <c r="CF750" s="18" t="e">
        <f>IF($CE750="","",COUNTIF($CC$5:CC750,CC750))</f>
        <v>#VALUE!</v>
      </c>
      <c r="CG750" s="18" t="e">
        <f t="shared" si="87"/>
        <v>#VALUE!</v>
      </c>
      <c r="CH750" s="18" t="s">
        <v>279</v>
      </c>
      <c r="CI750" s="18" t="s">
        <v>329</v>
      </c>
      <c r="CJ750" s="18" t="s">
        <v>368</v>
      </c>
      <c r="CK750" s="18" t="str">
        <f t="shared" si="88"/>
        <v>S,X地覆Fg</v>
      </c>
      <c r="CL750" s="18">
        <v>5</v>
      </c>
      <c r="CM750" s="18" t="e">
        <f>IF(COUNTIFS([2]その１２!$CU$10:CU5901,リスト!CK750),"該当","")</f>
        <v>#VALUE!</v>
      </c>
      <c r="CN750" s="18" t="e">
        <f>IF($CM750="","",COUNTIF($CK$5:CK750,CK750))</f>
        <v>#VALUE!</v>
      </c>
      <c r="CO750" s="18" t="e">
        <f t="shared" si="89"/>
        <v>#VALUE!</v>
      </c>
      <c r="DC750" s="21" t="e">
        <f t="shared" si="90"/>
        <v>#VALUE!</v>
      </c>
      <c r="DD750" s="21" t="e">
        <f t="shared" si="91"/>
        <v>#VALUE!</v>
      </c>
    </row>
    <row r="751" spans="78:108">
      <c r="BZ751" s="18" t="s">
        <v>781</v>
      </c>
      <c r="CA751" s="18" t="s">
        <v>286</v>
      </c>
      <c r="CB751" s="18" t="s">
        <v>431</v>
      </c>
      <c r="CC751" s="18" t="str">
        <f t="shared" si="86"/>
        <v>S,C,X吊りHa</v>
      </c>
      <c r="CD751" s="18">
        <v>20</v>
      </c>
      <c r="CE751" s="18" t="e">
        <f>IF(COUNTIFS([2]その１１!$CV$10:CV5746,リスト!CC751),"該当","")</f>
        <v>#VALUE!</v>
      </c>
      <c r="CF751" s="18" t="e">
        <f>IF($CE751="","",COUNTIF($CC$5:CC751,CC751))</f>
        <v>#VALUE!</v>
      </c>
      <c r="CG751" s="18" t="e">
        <f t="shared" si="87"/>
        <v>#VALUE!</v>
      </c>
      <c r="CH751" s="18" t="s">
        <v>279</v>
      </c>
      <c r="CI751" s="18" t="s">
        <v>329</v>
      </c>
      <c r="CJ751" s="18" t="s">
        <v>368</v>
      </c>
      <c r="CK751" s="18" t="str">
        <f t="shared" si="88"/>
        <v>S,X地覆Fg</v>
      </c>
      <c r="CL751" s="18">
        <v>10</v>
      </c>
      <c r="CM751" s="18" t="e">
        <f>IF(COUNTIFS([2]その１２!$CU$10:CU5902,リスト!CK751),"該当","")</f>
        <v>#VALUE!</v>
      </c>
      <c r="CN751" s="18" t="e">
        <f>IF($CM751="","",COUNTIF($CK$5:CK751,CK751))</f>
        <v>#VALUE!</v>
      </c>
      <c r="CO751" s="18" t="e">
        <f t="shared" si="89"/>
        <v>#VALUE!</v>
      </c>
      <c r="DC751" s="21" t="e">
        <f t="shared" si="90"/>
        <v>#VALUE!</v>
      </c>
      <c r="DD751" s="21" t="e">
        <f t="shared" si="91"/>
        <v>#VALUE!</v>
      </c>
    </row>
    <row r="752" spans="78:108">
      <c r="BZ752" s="18" t="s">
        <v>781</v>
      </c>
      <c r="CA752" s="18" t="s">
        <v>286</v>
      </c>
      <c r="CB752" s="18" t="s">
        <v>431</v>
      </c>
      <c r="CC752" s="18" t="str">
        <f t="shared" si="86"/>
        <v>S,C,X吊りHa</v>
      </c>
      <c r="CD752" s="18">
        <v>21</v>
      </c>
      <c r="CE752" s="18" t="e">
        <f>IF(COUNTIFS([2]その１１!$CV$10:CV5747,リスト!CC752),"該当","")</f>
        <v>#VALUE!</v>
      </c>
      <c r="CF752" s="18" t="e">
        <f>IF($CE752="","",COUNTIF($CC$5:CC752,CC752))</f>
        <v>#VALUE!</v>
      </c>
      <c r="CG752" s="18" t="e">
        <f t="shared" si="87"/>
        <v>#VALUE!</v>
      </c>
      <c r="CH752" s="18" t="s">
        <v>279</v>
      </c>
      <c r="CI752" s="18" t="s">
        <v>329</v>
      </c>
      <c r="CJ752" s="18" t="s">
        <v>368</v>
      </c>
      <c r="CK752" s="18" t="str">
        <f t="shared" si="88"/>
        <v>S,X地覆Fg</v>
      </c>
      <c r="CL752" s="18">
        <v>17</v>
      </c>
      <c r="CM752" s="18" t="e">
        <f>IF(COUNTIFS([2]その１２!$CU$10:CU5903,リスト!CK752),"該当","")</f>
        <v>#VALUE!</v>
      </c>
      <c r="CN752" s="18" t="e">
        <f>IF($CM752="","",COUNTIF($CK$5:CK752,CK752))</f>
        <v>#VALUE!</v>
      </c>
      <c r="CO752" s="18" t="e">
        <f t="shared" si="89"/>
        <v>#VALUE!</v>
      </c>
      <c r="DC752" s="21" t="e">
        <f t="shared" si="90"/>
        <v>#VALUE!</v>
      </c>
      <c r="DD752" s="21" t="e">
        <f t="shared" si="91"/>
        <v>#VALUE!</v>
      </c>
    </row>
    <row r="753" spans="78:108">
      <c r="BZ753" s="18" t="s">
        <v>781</v>
      </c>
      <c r="CA753" s="18" t="s">
        <v>286</v>
      </c>
      <c r="CB753" s="18" t="s">
        <v>431</v>
      </c>
      <c r="CC753" s="18" t="str">
        <f t="shared" si="86"/>
        <v>S,C,X吊りHa</v>
      </c>
      <c r="CD753" s="18">
        <v>22</v>
      </c>
      <c r="CE753" s="18" t="e">
        <f>IF(COUNTIFS([2]その１１!$CV$10:CV5748,リスト!CC753),"該当","")</f>
        <v>#VALUE!</v>
      </c>
      <c r="CF753" s="18" t="e">
        <f>IF($CE753="","",COUNTIF($CC$5:CC753,CC753))</f>
        <v>#VALUE!</v>
      </c>
      <c r="CG753" s="18" t="e">
        <f t="shared" si="87"/>
        <v>#VALUE!</v>
      </c>
      <c r="CH753" s="18" t="s">
        <v>279</v>
      </c>
      <c r="CI753" s="18" t="s">
        <v>329</v>
      </c>
      <c r="CJ753" s="18" t="s">
        <v>368</v>
      </c>
      <c r="CK753" s="18" t="str">
        <f t="shared" si="88"/>
        <v>S,X地覆Fg</v>
      </c>
      <c r="CL753" s="18">
        <v>23</v>
      </c>
      <c r="CM753" s="18" t="e">
        <f>IF(COUNTIFS([2]その１２!$CU$10:CU5904,リスト!CK753),"該当","")</f>
        <v>#VALUE!</v>
      </c>
      <c r="CN753" s="18" t="e">
        <f>IF($CM753="","",COUNTIF($CK$5:CK753,CK753))</f>
        <v>#VALUE!</v>
      </c>
      <c r="CO753" s="18" t="e">
        <f t="shared" si="89"/>
        <v>#VALUE!</v>
      </c>
      <c r="DC753" s="21" t="e">
        <f t="shared" si="90"/>
        <v>#VALUE!</v>
      </c>
      <c r="DD753" s="21" t="e">
        <f t="shared" si="91"/>
        <v>#VALUE!</v>
      </c>
    </row>
    <row r="754" spans="78:108">
      <c r="BZ754" s="18" t="s">
        <v>781</v>
      </c>
      <c r="CA754" s="18" t="s">
        <v>286</v>
      </c>
      <c r="CB754" s="18" t="s">
        <v>431</v>
      </c>
      <c r="CC754" s="18" t="str">
        <f t="shared" si="86"/>
        <v>S,C,X吊りHa</v>
      </c>
      <c r="CD754" s="18">
        <v>23</v>
      </c>
      <c r="CE754" s="18" t="e">
        <f>IF(COUNTIFS([2]その１１!$CV$10:CV5749,リスト!CC754),"該当","")</f>
        <v>#VALUE!</v>
      </c>
      <c r="CF754" s="18" t="e">
        <f>IF($CE754="","",COUNTIF($CC$5:CC754,CC754))</f>
        <v>#VALUE!</v>
      </c>
      <c r="CG754" s="18" t="e">
        <f t="shared" si="87"/>
        <v>#VALUE!</v>
      </c>
      <c r="CH754" s="18" t="s">
        <v>331</v>
      </c>
      <c r="CI754" s="18" t="s">
        <v>329</v>
      </c>
      <c r="CJ754" s="18" t="s">
        <v>368</v>
      </c>
      <c r="CK754" s="18" t="str">
        <f t="shared" si="88"/>
        <v>C,X地覆Fg</v>
      </c>
      <c r="CL754" s="18">
        <v>6</v>
      </c>
      <c r="CM754" s="18" t="e">
        <f>IF(COUNTIFS([2]その１２!$CU$10:CU5905,リスト!CK754),"該当","")</f>
        <v>#VALUE!</v>
      </c>
      <c r="CN754" s="18" t="e">
        <f>IF($CM754="","",COUNTIF($CK$5:CK754,CK754))</f>
        <v>#VALUE!</v>
      </c>
      <c r="CO754" s="18" t="e">
        <f t="shared" si="89"/>
        <v>#VALUE!</v>
      </c>
      <c r="DC754" s="21" t="e">
        <f t="shared" si="90"/>
        <v>#VALUE!</v>
      </c>
      <c r="DD754" s="21" t="e">
        <f t="shared" si="91"/>
        <v>#VALUE!</v>
      </c>
    </row>
    <row r="755" spans="78:108">
      <c r="BZ755" s="18" t="s">
        <v>76</v>
      </c>
      <c r="CA755" s="18" t="s">
        <v>300</v>
      </c>
      <c r="CB755" s="18" t="s">
        <v>441</v>
      </c>
      <c r="CC755" s="18" t="str">
        <f t="shared" si="86"/>
        <v>S支柱Ca</v>
      </c>
      <c r="CD755" s="18">
        <v>1</v>
      </c>
      <c r="CE755" s="18" t="e">
        <f>IF(COUNTIFS([2]その１１!$CV$10:CV5750,リスト!CC755),"該当","")</f>
        <v>#VALUE!</v>
      </c>
      <c r="CF755" s="18" t="e">
        <f>IF($CE755="","",COUNTIF($CC$5:CC755,CC755))</f>
        <v>#VALUE!</v>
      </c>
      <c r="CG755" s="18" t="e">
        <f t="shared" si="87"/>
        <v>#VALUE!</v>
      </c>
      <c r="CH755" s="18" t="s">
        <v>331</v>
      </c>
      <c r="CI755" s="18" t="s">
        <v>329</v>
      </c>
      <c r="CJ755" s="18" t="s">
        <v>368</v>
      </c>
      <c r="CK755" s="18" t="str">
        <f t="shared" si="88"/>
        <v>C,X地覆Fg</v>
      </c>
      <c r="CL755" s="18">
        <v>7</v>
      </c>
      <c r="CM755" s="18" t="e">
        <f>IF(COUNTIFS([2]その１２!$CU$10:CU5906,リスト!CK755),"該当","")</f>
        <v>#VALUE!</v>
      </c>
      <c r="CN755" s="18" t="e">
        <f>IF($CM755="","",COUNTIF($CK$5:CK755,CK755))</f>
        <v>#VALUE!</v>
      </c>
      <c r="CO755" s="18" t="e">
        <f t="shared" si="89"/>
        <v>#VALUE!</v>
      </c>
      <c r="DC755" s="21" t="e">
        <f t="shared" si="90"/>
        <v>#VALUE!</v>
      </c>
      <c r="DD755" s="21" t="e">
        <f t="shared" si="91"/>
        <v>#VALUE!</v>
      </c>
    </row>
    <row r="756" spans="78:108">
      <c r="BZ756" s="18" t="s">
        <v>76</v>
      </c>
      <c r="CA756" s="18" t="s">
        <v>300</v>
      </c>
      <c r="CB756" s="18" t="s">
        <v>441</v>
      </c>
      <c r="CC756" s="18" t="str">
        <f t="shared" si="86"/>
        <v>S支柱Ca</v>
      </c>
      <c r="CD756" s="18">
        <v>2</v>
      </c>
      <c r="CE756" s="18" t="e">
        <f>IF(COUNTIFS([2]その１１!$CV$10:CV5751,リスト!CC756),"該当","")</f>
        <v>#VALUE!</v>
      </c>
      <c r="CF756" s="18" t="e">
        <f>IF($CE756="","",COUNTIF($CC$5:CC756,CC756))</f>
        <v>#VALUE!</v>
      </c>
      <c r="CG756" s="18" t="e">
        <f t="shared" si="87"/>
        <v>#VALUE!</v>
      </c>
      <c r="CH756" s="18" t="s">
        <v>331</v>
      </c>
      <c r="CI756" s="18" t="s">
        <v>329</v>
      </c>
      <c r="CJ756" s="18" t="s">
        <v>368</v>
      </c>
      <c r="CK756" s="18" t="str">
        <f t="shared" si="88"/>
        <v>C,X地覆Fg</v>
      </c>
      <c r="CL756" s="18">
        <v>8</v>
      </c>
      <c r="CM756" s="18" t="e">
        <f>IF(COUNTIFS([2]その１２!$CU$10:CU5907,リスト!CK756),"該当","")</f>
        <v>#VALUE!</v>
      </c>
      <c r="CN756" s="18" t="e">
        <f>IF($CM756="","",COUNTIF($CK$5:CK756,CK756))</f>
        <v>#VALUE!</v>
      </c>
      <c r="CO756" s="18" t="e">
        <f t="shared" si="89"/>
        <v>#VALUE!</v>
      </c>
      <c r="DC756" s="21" t="e">
        <f t="shared" si="90"/>
        <v>#VALUE!</v>
      </c>
      <c r="DD756" s="21" t="e">
        <f t="shared" si="91"/>
        <v>#VALUE!</v>
      </c>
    </row>
    <row r="757" spans="78:108">
      <c r="BZ757" s="18" t="s">
        <v>76</v>
      </c>
      <c r="CA757" s="18" t="s">
        <v>300</v>
      </c>
      <c r="CB757" s="18" t="s">
        <v>441</v>
      </c>
      <c r="CC757" s="18" t="str">
        <f t="shared" si="86"/>
        <v>S支柱Ca</v>
      </c>
      <c r="CD757" s="18">
        <v>3</v>
      </c>
      <c r="CE757" s="18" t="e">
        <f>IF(COUNTIFS([2]その１１!$CV$10:CV5752,リスト!CC757),"該当","")</f>
        <v>#VALUE!</v>
      </c>
      <c r="CF757" s="18" t="e">
        <f>IF($CE757="","",COUNTIF($CC$5:CC757,CC757))</f>
        <v>#VALUE!</v>
      </c>
      <c r="CG757" s="18" t="e">
        <f t="shared" si="87"/>
        <v>#VALUE!</v>
      </c>
      <c r="CH757" s="18" t="s">
        <v>331</v>
      </c>
      <c r="CI757" s="18" t="s">
        <v>329</v>
      </c>
      <c r="CJ757" s="18" t="s">
        <v>368</v>
      </c>
      <c r="CK757" s="18" t="str">
        <f t="shared" si="88"/>
        <v>C,X地覆Fg</v>
      </c>
      <c r="CL757" s="18">
        <v>10</v>
      </c>
      <c r="CM757" s="18" t="e">
        <f>IF(COUNTIFS([2]その１２!$CU$10:CU5908,リスト!CK757),"該当","")</f>
        <v>#VALUE!</v>
      </c>
      <c r="CN757" s="18" t="e">
        <f>IF($CM757="","",COUNTIF($CK$5:CK757,CK757))</f>
        <v>#VALUE!</v>
      </c>
      <c r="CO757" s="18" t="e">
        <f t="shared" si="89"/>
        <v>#VALUE!</v>
      </c>
      <c r="DC757" s="21" t="e">
        <f t="shared" si="90"/>
        <v>#VALUE!</v>
      </c>
      <c r="DD757" s="21" t="e">
        <f t="shared" si="91"/>
        <v>#VALUE!</v>
      </c>
    </row>
    <row r="758" spans="78:108">
      <c r="BZ758" s="18" t="s">
        <v>76</v>
      </c>
      <c r="CA758" s="18" t="s">
        <v>300</v>
      </c>
      <c r="CB758" s="18" t="s">
        <v>441</v>
      </c>
      <c r="CC758" s="18" t="str">
        <f t="shared" si="86"/>
        <v>S支柱Ca</v>
      </c>
      <c r="CD758" s="18">
        <v>4</v>
      </c>
      <c r="CE758" s="18" t="e">
        <f>IF(COUNTIFS([2]その１１!$CV$10:CV5753,リスト!CC758),"該当","")</f>
        <v>#VALUE!</v>
      </c>
      <c r="CF758" s="18" t="e">
        <f>IF($CE758="","",COUNTIF($CC$5:CC758,CC758))</f>
        <v>#VALUE!</v>
      </c>
      <c r="CG758" s="18" t="e">
        <f t="shared" si="87"/>
        <v>#VALUE!</v>
      </c>
      <c r="CH758" s="18" t="s">
        <v>331</v>
      </c>
      <c r="CI758" s="18" t="s">
        <v>329</v>
      </c>
      <c r="CJ758" s="18" t="s">
        <v>368</v>
      </c>
      <c r="CK758" s="18" t="str">
        <f t="shared" si="88"/>
        <v>C,X地覆Fg</v>
      </c>
      <c r="CL758" s="18">
        <v>12</v>
      </c>
      <c r="CM758" s="18" t="e">
        <f>IF(COUNTIFS([2]その１２!$CU$10:CU5909,リスト!CK758),"該当","")</f>
        <v>#VALUE!</v>
      </c>
      <c r="CN758" s="18" t="e">
        <f>IF($CM758="","",COUNTIF($CK$5:CK758,CK758))</f>
        <v>#VALUE!</v>
      </c>
      <c r="CO758" s="18" t="e">
        <f t="shared" si="89"/>
        <v>#VALUE!</v>
      </c>
      <c r="DC758" s="21" t="e">
        <f t="shared" si="90"/>
        <v>#VALUE!</v>
      </c>
      <c r="DD758" s="21" t="e">
        <f t="shared" si="91"/>
        <v>#VALUE!</v>
      </c>
    </row>
    <row r="759" spans="78:108">
      <c r="BZ759" s="18" t="s">
        <v>76</v>
      </c>
      <c r="CA759" s="18" t="s">
        <v>300</v>
      </c>
      <c r="CB759" s="18" t="s">
        <v>441</v>
      </c>
      <c r="CC759" s="18" t="str">
        <f t="shared" si="86"/>
        <v>S支柱Ca</v>
      </c>
      <c r="CD759" s="18">
        <v>5</v>
      </c>
      <c r="CE759" s="18" t="e">
        <f>IF(COUNTIFS([2]その１１!$CV$10:CV5754,リスト!CC759),"該当","")</f>
        <v>#VALUE!</v>
      </c>
      <c r="CF759" s="18" t="e">
        <f>IF($CE759="","",COUNTIF($CC$5:CC759,CC759))</f>
        <v>#VALUE!</v>
      </c>
      <c r="CG759" s="18" t="e">
        <f t="shared" si="87"/>
        <v>#VALUE!</v>
      </c>
      <c r="CH759" s="18" t="s">
        <v>331</v>
      </c>
      <c r="CI759" s="18" t="s">
        <v>329</v>
      </c>
      <c r="CJ759" s="18" t="s">
        <v>368</v>
      </c>
      <c r="CK759" s="18" t="str">
        <f t="shared" si="88"/>
        <v>C,X地覆Fg</v>
      </c>
      <c r="CL759" s="18">
        <v>17</v>
      </c>
      <c r="CM759" s="18" t="e">
        <f>IF(COUNTIFS([2]その１２!$CU$10:CU5910,リスト!CK759),"該当","")</f>
        <v>#VALUE!</v>
      </c>
      <c r="CN759" s="18" t="e">
        <f>IF($CM759="","",COUNTIF($CK$5:CK759,CK759))</f>
        <v>#VALUE!</v>
      </c>
      <c r="CO759" s="18" t="e">
        <f t="shared" si="89"/>
        <v>#VALUE!</v>
      </c>
      <c r="DC759" s="21" t="e">
        <f t="shared" si="90"/>
        <v>#VALUE!</v>
      </c>
      <c r="DD759" s="21" t="e">
        <f t="shared" si="91"/>
        <v>#VALUE!</v>
      </c>
    </row>
    <row r="760" spans="78:108">
      <c r="BZ760" s="18" t="s">
        <v>76</v>
      </c>
      <c r="CA760" s="18" t="s">
        <v>300</v>
      </c>
      <c r="CB760" s="18" t="s">
        <v>441</v>
      </c>
      <c r="CC760" s="18" t="str">
        <f t="shared" si="86"/>
        <v>S支柱Ca</v>
      </c>
      <c r="CD760" s="18">
        <v>10</v>
      </c>
      <c r="CE760" s="18" t="e">
        <f>IF(COUNTIFS([2]その１１!$CV$10:CV5755,リスト!CC760),"該当","")</f>
        <v>#VALUE!</v>
      </c>
      <c r="CF760" s="18" t="e">
        <f>IF($CE760="","",COUNTIF($CC$5:CC760,CC760))</f>
        <v>#VALUE!</v>
      </c>
      <c r="CG760" s="18" t="e">
        <f t="shared" si="87"/>
        <v>#VALUE!</v>
      </c>
      <c r="CH760" s="18" t="s">
        <v>331</v>
      </c>
      <c r="CI760" s="18" t="s">
        <v>329</v>
      </c>
      <c r="CJ760" s="18" t="s">
        <v>368</v>
      </c>
      <c r="CK760" s="18" t="str">
        <f t="shared" si="88"/>
        <v>C,X地覆Fg</v>
      </c>
      <c r="CL760" s="18">
        <v>19</v>
      </c>
      <c r="CM760" s="18" t="e">
        <f>IF(COUNTIFS([2]その１２!$CU$10:CU5911,リスト!CK760),"該当","")</f>
        <v>#VALUE!</v>
      </c>
      <c r="CN760" s="18" t="e">
        <f>IF($CM760="","",COUNTIF($CK$5:CK760,CK760))</f>
        <v>#VALUE!</v>
      </c>
      <c r="CO760" s="18" t="e">
        <f t="shared" si="89"/>
        <v>#VALUE!</v>
      </c>
      <c r="DC760" s="21" t="e">
        <f t="shared" si="90"/>
        <v>#VALUE!</v>
      </c>
      <c r="DD760" s="21" t="e">
        <f t="shared" si="91"/>
        <v>#VALUE!</v>
      </c>
    </row>
    <row r="761" spans="78:108">
      <c r="BZ761" s="18" t="s">
        <v>76</v>
      </c>
      <c r="CA761" s="18" t="s">
        <v>300</v>
      </c>
      <c r="CB761" s="18" t="s">
        <v>441</v>
      </c>
      <c r="CC761" s="18" t="str">
        <f t="shared" si="86"/>
        <v>S支柱Ca</v>
      </c>
      <c r="CD761" s="18">
        <v>13</v>
      </c>
      <c r="CE761" s="18" t="e">
        <f>IF(COUNTIFS([2]その１１!$CV$10:CV5756,リスト!CC761),"該当","")</f>
        <v>#VALUE!</v>
      </c>
      <c r="CF761" s="18" t="e">
        <f>IF($CE761="","",COUNTIF($CC$5:CC761,CC761))</f>
        <v>#VALUE!</v>
      </c>
      <c r="CG761" s="18" t="e">
        <f t="shared" si="87"/>
        <v>#VALUE!</v>
      </c>
      <c r="CH761" s="18" t="s">
        <v>331</v>
      </c>
      <c r="CI761" s="18" t="s">
        <v>329</v>
      </c>
      <c r="CJ761" s="18" t="s">
        <v>368</v>
      </c>
      <c r="CK761" s="18" t="str">
        <f t="shared" si="88"/>
        <v>C,X地覆Fg</v>
      </c>
      <c r="CL761" s="18">
        <v>23</v>
      </c>
      <c r="CM761" s="18" t="e">
        <f>IF(COUNTIFS([2]その１２!$CU$10:CU5912,リスト!CK761),"該当","")</f>
        <v>#VALUE!</v>
      </c>
      <c r="CN761" s="18" t="e">
        <f>IF($CM761="","",COUNTIF($CK$5:CK761,CK761))</f>
        <v>#VALUE!</v>
      </c>
      <c r="CO761" s="18" t="e">
        <f t="shared" si="89"/>
        <v>#VALUE!</v>
      </c>
      <c r="DC761" s="21" t="e">
        <f t="shared" si="90"/>
        <v>#VALUE!</v>
      </c>
      <c r="DD761" s="21" t="e">
        <f t="shared" si="91"/>
        <v>#VALUE!</v>
      </c>
    </row>
    <row r="762" spans="78:108">
      <c r="BZ762" s="18" t="s">
        <v>76</v>
      </c>
      <c r="CA762" s="18" t="s">
        <v>300</v>
      </c>
      <c r="CB762" s="18" t="s">
        <v>441</v>
      </c>
      <c r="CC762" s="18" t="str">
        <f t="shared" si="86"/>
        <v>S支柱Ca</v>
      </c>
      <c r="CD762" s="18">
        <v>17</v>
      </c>
      <c r="CE762" s="18" t="e">
        <f>IF(COUNTIFS([2]その１１!$CV$10:CV5757,リスト!CC762),"該当","")</f>
        <v>#VALUE!</v>
      </c>
      <c r="CF762" s="18" t="e">
        <f>IF($CE762="","",COUNTIF($CC$5:CC762,CC762))</f>
        <v>#VALUE!</v>
      </c>
      <c r="CG762" s="18" t="e">
        <f t="shared" si="87"/>
        <v>#VALUE!</v>
      </c>
      <c r="CH762" s="18" t="s">
        <v>781</v>
      </c>
      <c r="CI762" s="18" t="s">
        <v>329</v>
      </c>
      <c r="CJ762" s="18" t="s">
        <v>368</v>
      </c>
      <c r="CK762" s="18" t="str">
        <f t="shared" si="88"/>
        <v>S,C,X地覆Fg</v>
      </c>
      <c r="CL762" s="18">
        <v>1</v>
      </c>
      <c r="CM762" s="18" t="e">
        <f>IF(COUNTIFS([2]その１２!$CU$10:CU5913,リスト!CK762),"該当","")</f>
        <v>#VALUE!</v>
      </c>
      <c r="CN762" s="18" t="e">
        <f>IF($CM762="","",COUNTIF($CK$5:CK762,CK762))</f>
        <v>#VALUE!</v>
      </c>
      <c r="CO762" s="18" t="e">
        <f t="shared" si="89"/>
        <v>#VALUE!</v>
      </c>
      <c r="DC762" s="21" t="e">
        <f t="shared" si="90"/>
        <v>#VALUE!</v>
      </c>
      <c r="DD762" s="21" t="e">
        <f t="shared" si="91"/>
        <v>#VALUE!</v>
      </c>
    </row>
    <row r="763" spans="78:108">
      <c r="BZ763" s="18" t="s">
        <v>76</v>
      </c>
      <c r="CA763" s="18" t="s">
        <v>300</v>
      </c>
      <c r="CB763" s="18" t="s">
        <v>441</v>
      </c>
      <c r="CC763" s="18" t="str">
        <f t="shared" si="86"/>
        <v>S支柱Ca</v>
      </c>
      <c r="CD763" s="18">
        <v>18</v>
      </c>
      <c r="CE763" s="18" t="e">
        <f>IF(COUNTIFS([2]その１１!$CV$10:CV5758,リスト!CC763),"該当","")</f>
        <v>#VALUE!</v>
      </c>
      <c r="CF763" s="18" t="e">
        <f>IF($CE763="","",COUNTIF($CC$5:CC763,CC763))</f>
        <v>#VALUE!</v>
      </c>
      <c r="CG763" s="18" t="e">
        <f t="shared" si="87"/>
        <v>#VALUE!</v>
      </c>
      <c r="CH763" s="18" t="s">
        <v>781</v>
      </c>
      <c r="CI763" s="18" t="s">
        <v>329</v>
      </c>
      <c r="CJ763" s="18" t="s">
        <v>368</v>
      </c>
      <c r="CK763" s="18" t="str">
        <f t="shared" si="88"/>
        <v>S,C,X地覆Fg</v>
      </c>
      <c r="CL763" s="18">
        <v>2</v>
      </c>
      <c r="CM763" s="18" t="e">
        <f>IF(COUNTIFS([2]その１２!$CU$10:CU5914,リスト!CK763),"該当","")</f>
        <v>#VALUE!</v>
      </c>
      <c r="CN763" s="18" t="e">
        <f>IF($CM763="","",COUNTIF($CK$5:CK763,CK763))</f>
        <v>#VALUE!</v>
      </c>
      <c r="CO763" s="18" t="e">
        <f t="shared" si="89"/>
        <v>#VALUE!</v>
      </c>
      <c r="DC763" s="21" t="e">
        <f t="shared" si="90"/>
        <v>#VALUE!</v>
      </c>
      <c r="DD763" s="21" t="e">
        <f t="shared" si="91"/>
        <v>#VALUE!</v>
      </c>
    </row>
    <row r="764" spans="78:108">
      <c r="BZ764" s="18" t="s">
        <v>76</v>
      </c>
      <c r="CA764" s="18" t="s">
        <v>300</v>
      </c>
      <c r="CB764" s="18" t="s">
        <v>441</v>
      </c>
      <c r="CC764" s="18" t="str">
        <f t="shared" si="86"/>
        <v>S支柱Ca</v>
      </c>
      <c r="CD764" s="18">
        <v>20</v>
      </c>
      <c r="CE764" s="18" t="e">
        <f>IF(COUNTIFS([2]その１１!$CV$10:CV5759,リスト!CC764),"該当","")</f>
        <v>#VALUE!</v>
      </c>
      <c r="CF764" s="18" t="e">
        <f>IF($CE764="","",COUNTIF($CC$5:CC764,CC764))</f>
        <v>#VALUE!</v>
      </c>
      <c r="CG764" s="18" t="e">
        <f t="shared" si="87"/>
        <v>#VALUE!</v>
      </c>
      <c r="CH764" s="18" t="s">
        <v>781</v>
      </c>
      <c r="CI764" s="18" t="s">
        <v>329</v>
      </c>
      <c r="CJ764" s="18" t="s">
        <v>368</v>
      </c>
      <c r="CK764" s="18" t="str">
        <f t="shared" si="88"/>
        <v>S,C,X地覆Fg</v>
      </c>
      <c r="CL764" s="18">
        <v>3</v>
      </c>
      <c r="CM764" s="18" t="e">
        <f>IF(COUNTIFS([2]その１２!$CU$10:CU5915,リスト!CK764),"該当","")</f>
        <v>#VALUE!</v>
      </c>
      <c r="CN764" s="18" t="e">
        <f>IF($CM764="","",COUNTIF($CK$5:CK764,CK764))</f>
        <v>#VALUE!</v>
      </c>
      <c r="CO764" s="18" t="e">
        <f t="shared" si="89"/>
        <v>#VALUE!</v>
      </c>
      <c r="DC764" s="21" t="e">
        <f t="shared" si="90"/>
        <v>#VALUE!</v>
      </c>
      <c r="DD764" s="21" t="e">
        <f t="shared" si="91"/>
        <v>#VALUE!</v>
      </c>
    </row>
    <row r="765" spans="78:108">
      <c r="BZ765" s="18" t="s">
        <v>76</v>
      </c>
      <c r="CA765" s="18" t="s">
        <v>300</v>
      </c>
      <c r="CB765" s="18" t="s">
        <v>441</v>
      </c>
      <c r="CC765" s="18" t="str">
        <f t="shared" si="86"/>
        <v>S支柱Ca</v>
      </c>
      <c r="CD765" s="18">
        <v>21</v>
      </c>
      <c r="CE765" s="18" t="e">
        <f>IF(COUNTIFS([2]その１１!$CV$10:CV5760,リスト!CC765),"該当","")</f>
        <v>#VALUE!</v>
      </c>
      <c r="CF765" s="18" t="e">
        <f>IF($CE765="","",COUNTIF($CC$5:CC765,CC765))</f>
        <v>#VALUE!</v>
      </c>
      <c r="CG765" s="18" t="e">
        <f t="shared" si="87"/>
        <v>#VALUE!</v>
      </c>
      <c r="CH765" s="18" t="s">
        <v>781</v>
      </c>
      <c r="CI765" s="18" t="s">
        <v>329</v>
      </c>
      <c r="CJ765" s="18" t="s">
        <v>368</v>
      </c>
      <c r="CK765" s="18" t="str">
        <f t="shared" si="88"/>
        <v>S,C,X地覆Fg</v>
      </c>
      <c r="CL765" s="18">
        <v>4</v>
      </c>
      <c r="CM765" s="18" t="e">
        <f>IF(COUNTIFS([2]その１２!$CU$10:CU5916,リスト!CK765),"該当","")</f>
        <v>#VALUE!</v>
      </c>
      <c r="CN765" s="18" t="e">
        <f>IF($CM765="","",COUNTIF($CK$5:CK765,CK765))</f>
        <v>#VALUE!</v>
      </c>
      <c r="CO765" s="18" t="e">
        <f t="shared" si="89"/>
        <v>#VALUE!</v>
      </c>
      <c r="DC765" s="21" t="e">
        <f t="shared" si="90"/>
        <v>#VALUE!</v>
      </c>
      <c r="DD765" s="21" t="e">
        <f t="shared" si="91"/>
        <v>#VALUE!</v>
      </c>
    </row>
    <row r="766" spans="78:108">
      <c r="BZ766" s="18" t="s">
        <v>76</v>
      </c>
      <c r="CA766" s="18" t="s">
        <v>300</v>
      </c>
      <c r="CB766" s="18" t="s">
        <v>441</v>
      </c>
      <c r="CC766" s="18" t="str">
        <f t="shared" si="86"/>
        <v>S支柱Ca</v>
      </c>
      <c r="CD766" s="18">
        <v>22</v>
      </c>
      <c r="CE766" s="18" t="e">
        <f>IF(COUNTIFS([2]その１１!$CV$10:CV5761,リスト!CC766),"該当","")</f>
        <v>#VALUE!</v>
      </c>
      <c r="CF766" s="18" t="e">
        <f>IF($CE766="","",COUNTIF($CC$5:CC766,CC766))</f>
        <v>#VALUE!</v>
      </c>
      <c r="CG766" s="18" t="e">
        <f t="shared" si="87"/>
        <v>#VALUE!</v>
      </c>
      <c r="CH766" s="18" t="s">
        <v>781</v>
      </c>
      <c r="CI766" s="18" t="s">
        <v>329</v>
      </c>
      <c r="CJ766" s="18" t="s">
        <v>368</v>
      </c>
      <c r="CK766" s="18" t="str">
        <f t="shared" si="88"/>
        <v>S,C,X地覆Fg</v>
      </c>
      <c r="CL766" s="18">
        <v>5</v>
      </c>
      <c r="CM766" s="18" t="e">
        <f>IF(COUNTIFS([2]その１２!$CU$10:CU5917,リスト!CK766),"該当","")</f>
        <v>#VALUE!</v>
      </c>
      <c r="CN766" s="18" t="e">
        <f>IF($CM766="","",COUNTIF($CK$5:CK766,CK766))</f>
        <v>#VALUE!</v>
      </c>
      <c r="CO766" s="18" t="e">
        <f t="shared" si="89"/>
        <v>#VALUE!</v>
      </c>
      <c r="DC766" s="21" t="e">
        <f t="shared" si="90"/>
        <v>#VALUE!</v>
      </c>
      <c r="DD766" s="21" t="e">
        <f t="shared" si="91"/>
        <v>#VALUE!</v>
      </c>
    </row>
    <row r="767" spans="78:108">
      <c r="BZ767" s="18" t="s">
        <v>76</v>
      </c>
      <c r="CA767" s="18" t="s">
        <v>300</v>
      </c>
      <c r="CB767" s="18" t="s">
        <v>441</v>
      </c>
      <c r="CC767" s="18" t="str">
        <f t="shared" si="86"/>
        <v>S支柱Ca</v>
      </c>
      <c r="CD767" s="18">
        <v>23</v>
      </c>
      <c r="CE767" s="18" t="e">
        <f>IF(COUNTIFS([2]その１１!$CV$10:CV5762,リスト!CC767),"該当","")</f>
        <v>#VALUE!</v>
      </c>
      <c r="CF767" s="18" t="e">
        <f>IF($CE767="","",COUNTIF($CC$5:CC767,CC767))</f>
        <v>#VALUE!</v>
      </c>
      <c r="CG767" s="18" t="e">
        <f t="shared" si="87"/>
        <v>#VALUE!</v>
      </c>
      <c r="CH767" s="18" t="s">
        <v>781</v>
      </c>
      <c r="CI767" s="18" t="s">
        <v>329</v>
      </c>
      <c r="CJ767" s="18" t="s">
        <v>368</v>
      </c>
      <c r="CK767" s="18" t="str">
        <f t="shared" si="88"/>
        <v>S,C,X地覆Fg</v>
      </c>
      <c r="CL767" s="18">
        <v>6</v>
      </c>
      <c r="CM767" s="18" t="e">
        <f>IF(COUNTIFS([2]その１２!$CU$10:CU5918,リスト!CK767),"該当","")</f>
        <v>#VALUE!</v>
      </c>
      <c r="CN767" s="18" t="e">
        <f>IF($CM767="","",COUNTIF($CK$5:CK767,CK767))</f>
        <v>#VALUE!</v>
      </c>
      <c r="CO767" s="18" t="e">
        <f t="shared" si="89"/>
        <v>#VALUE!</v>
      </c>
      <c r="DC767" s="21" t="e">
        <f t="shared" si="90"/>
        <v>#VALUE!</v>
      </c>
      <c r="DD767" s="21" t="e">
        <f t="shared" si="91"/>
        <v>#VALUE!</v>
      </c>
    </row>
    <row r="768" spans="78:108">
      <c r="BZ768" s="18" t="s">
        <v>97</v>
      </c>
      <c r="CA768" s="18" t="s">
        <v>300</v>
      </c>
      <c r="CB768" s="18" t="s">
        <v>441</v>
      </c>
      <c r="CC768" s="18" t="str">
        <f t="shared" si="86"/>
        <v>C支柱Ca</v>
      </c>
      <c r="CD768" s="18">
        <v>6</v>
      </c>
      <c r="CE768" s="18" t="e">
        <f>IF(COUNTIFS([2]その１１!$CV$10:CV5763,リスト!CC768),"該当","")</f>
        <v>#VALUE!</v>
      </c>
      <c r="CF768" s="18" t="e">
        <f>IF($CE768="","",COUNTIF($CC$5:CC768,CC768))</f>
        <v>#VALUE!</v>
      </c>
      <c r="CG768" s="18" t="e">
        <f t="shared" si="87"/>
        <v>#VALUE!</v>
      </c>
      <c r="CH768" s="18" t="s">
        <v>781</v>
      </c>
      <c r="CI768" s="18" t="s">
        <v>329</v>
      </c>
      <c r="CJ768" s="18" t="s">
        <v>368</v>
      </c>
      <c r="CK768" s="18" t="str">
        <f t="shared" si="88"/>
        <v>S,C,X地覆Fg</v>
      </c>
      <c r="CL768" s="18">
        <v>7</v>
      </c>
      <c r="CM768" s="18" t="e">
        <f>IF(COUNTIFS([2]その１２!$CU$10:CU5919,リスト!CK768),"該当","")</f>
        <v>#VALUE!</v>
      </c>
      <c r="CN768" s="18" t="e">
        <f>IF($CM768="","",COUNTIF($CK$5:CK768,CK768))</f>
        <v>#VALUE!</v>
      </c>
      <c r="CO768" s="18" t="e">
        <f t="shared" si="89"/>
        <v>#VALUE!</v>
      </c>
      <c r="DC768" s="21" t="e">
        <f t="shared" si="90"/>
        <v>#VALUE!</v>
      </c>
      <c r="DD768" s="21" t="e">
        <f t="shared" si="91"/>
        <v>#VALUE!</v>
      </c>
    </row>
    <row r="769" spans="78:108">
      <c r="BZ769" s="18" t="s">
        <v>97</v>
      </c>
      <c r="CA769" s="18" t="s">
        <v>300</v>
      </c>
      <c r="CB769" s="18" t="s">
        <v>441</v>
      </c>
      <c r="CC769" s="18" t="str">
        <f t="shared" si="86"/>
        <v>C支柱Ca</v>
      </c>
      <c r="CD769" s="18">
        <v>7</v>
      </c>
      <c r="CE769" s="18" t="e">
        <f>IF(COUNTIFS([2]その１１!$CV$10:CV5764,リスト!CC769),"該当","")</f>
        <v>#VALUE!</v>
      </c>
      <c r="CF769" s="18" t="e">
        <f>IF($CE769="","",COUNTIF($CC$5:CC769,CC769))</f>
        <v>#VALUE!</v>
      </c>
      <c r="CG769" s="18" t="e">
        <f t="shared" si="87"/>
        <v>#VALUE!</v>
      </c>
      <c r="CH769" s="18" t="s">
        <v>781</v>
      </c>
      <c r="CI769" s="18" t="s">
        <v>329</v>
      </c>
      <c r="CJ769" s="18" t="s">
        <v>368</v>
      </c>
      <c r="CK769" s="18" t="str">
        <f t="shared" si="88"/>
        <v>S,C,X地覆Fg</v>
      </c>
      <c r="CL769" s="18">
        <v>8</v>
      </c>
      <c r="CM769" s="18" t="e">
        <f>IF(COUNTIFS([2]その１２!$CU$10:CU5920,リスト!CK769),"該当","")</f>
        <v>#VALUE!</v>
      </c>
      <c r="CN769" s="18" t="e">
        <f>IF($CM769="","",COUNTIF($CK$5:CK769,CK769))</f>
        <v>#VALUE!</v>
      </c>
      <c r="CO769" s="18" t="e">
        <f t="shared" si="89"/>
        <v>#VALUE!</v>
      </c>
      <c r="DC769" s="21" t="e">
        <f t="shared" si="90"/>
        <v>#VALUE!</v>
      </c>
      <c r="DD769" s="21" t="e">
        <f t="shared" si="91"/>
        <v>#VALUE!</v>
      </c>
    </row>
    <row r="770" spans="78:108">
      <c r="BZ770" s="18" t="s">
        <v>97</v>
      </c>
      <c r="CA770" s="18" t="s">
        <v>300</v>
      </c>
      <c r="CB770" s="18" t="s">
        <v>441</v>
      </c>
      <c r="CC770" s="18" t="str">
        <f t="shared" si="86"/>
        <v>C支柱Ca</v>
      </c>
      <c r="CD770" s="18">
        <v>8</v>
      </c>
      <c r="CE770" s="18" t="e">
        <f>IF(COUNTIFS([2]その１１!$CV$10:CV5765,リスト!CC770),"該当","")</f>
        <v>#VALUE!</v>
      </c>
      <c r="CF770" s="18" t="e">
        <f>IF($CE770="","",COUNTIF($CC$5:CC770,CC770))</f>
        <v>#VALUE!</v>
      </c>
      <c r="CG770" s="18" t="e">
        <f t="shared" si="87"/>
        <v>#VALUE!</v>
      </c>
      <c r="CH770" s="18" t="s">
        <v>781</v>
      </c>
      <c r="CI770" s="18" t="s">
        <v>329</v>
      </c>
      <c r="CJ770" s="18" t="s">
        <v>368</v>
      </c>
      <c r="CK770" s="18" t="str">
        <f t="shared" si="88"/>
        <v>S,C,X地覆Fg</v>
      </c>
      <c r="CL770" s="18">
        <v>10</v>
      </c>
      <c r="CM770" s="18" t="e">
        <f>IF(COUNTIFS([2]その１２!$CU$10:CU5921,リスト!CK770),"該当","")</f>
        <v>#VALUE!</v>
      </c>
      <c r="CN770" s="18" t="e">
        <f>IF($CM770="","",COUNTIF($CK$5:CK770,CK770))</f>
        <v>#VALUE!</v>
      </c>
      <c r="CO770" s="18" t="e">
        <f t="shared" si="89"/>
        <v>#VALUE!</v>
      </c>
      <c r="DC770" s="21" t="e">
        <f t="shared" si="90"/>
        <v>#VALUE!</v>
      </c>
      <c r="DD770" s="21" t="e">
        <f t="shared" si="91"/>
        <v>#VALUE!</v>
      </c>
    </row>
    <row r="771" spans="78:108">
      <c r="BZ771" s="18" t="s">
        <v>97</v>
      </c>
      <c r="CA771" s="18" t="s">
        <v>300</v>
      </c>
      <c r="CB771" s="18" t="s">
        <v>441</v>
      </c>
      <c r="CC771" s="18" t="str">
        <f t="shared" si="86"/>
        <v>C支柱Ca</v>
      </c>
      <c r="CD771" s="18">
        <v>9</v>
      </c>
      <c r="CE771" s="18" t="e">
        <f>IF(COUNTIFS([2]その１１!$CV$10:CV5766,リスト!CC771),"該当","")</f>
        <v>#VALUE!</v>
      </c>
      <c r="CF771" s="18" t="e">
        <f>IF($CE771="","",COUNTIF($CC$5:CC771,CC771))</f>
        <v>#VALUE!</v>
      </c>
      <c r="CG771" s="18" t="e">
        <f t="shared" si="87"/>
        <v>#VALUE!</v>
      </c>
      <c r="CH771" s="18" t="s">
        <v>781</v>
      </c>
      <c r="CI771" s="18" t="s">
        <v>329</v>
      </c>
      <c r="CJ771" s="18" t="s">
        <v>368</v>
      </c>
      <c r="CK771" s="18" t="str">
        <f t="shared" si="88"/>
        <v>S,C,X地覆Fg</v>
      </c>
      <c r="CL771" s="18">
        <v>12</v>
      </c>
      <c r="CM771" s="18" t="e">
        <f>IF(COUNTIFS([2]その１２!$CU$10:CU5922,リスト!CK771),"該当","")</f>
        <v>#VALUE!</v>
      </c>
      <c r="CN771" s="18" t="e">
        <f>IF($CM771="","",COUNTIF($CK$5:CK771,CK771))</f>
        <v>#VALUE!</v>
      </c>
      <c r="CO771" s="18" t="e">
        <f t="shared" si="89"/>
        <v>#VALUE!</v>
      </c>
      <c r="DC771" s="21" t="e">
        <f t="shared" si="90"/>
        <v>#VALUE!</v>
      </c>
      <c r="DD771" s="21" t="e">
        <f t="shared" si="91"/>
        <v>#VALUE!</v>
      </c>
    </row>
    <row r="772" spans="78:108">
      <c r="BZ772" s="18" t="s">
        <v>97</v>
      </c>
      <c r="CA772" s="18" t="s">
        <v>300</v>
      </c>
      <c r="CB772" s="18" t="s">
        <v>441</v>
      </c>
      <c r="CC772" s="18" t="str">
        <f t="shared" si="86"/>
        <v>C支柱Ca</v>
      </c>
      <c r="CD772" s="18">
        <v>10</v>
      </c>
      <c r="CE772" s="18" t="e">
        <f>IF(COUNTIFS([2]その１１!$CV$10:CV5767,リスト!CC772),"該当","")</f>
        <v>#VALUE!</v>
      </c>
      <c r="CF772" s="18" t="e">
        <f>IF($CE772="","",COUNTIF($CC$5:CC772,CC772))</f>
        <v>#VALUE!</v>
      </c>
      <c r="CG772" s="18" t="e">
        <f t="shared" si="87"/>
        <v>#VALUE!</v>
      </c>
      <c r="CH772" s="18" t="s">
        <v>781</v>
      </c>
      <c r="CI772" s="18" t="s">
        <v>329</v>
      </c>
      <c r="CJ772" s="18" t="s">
        <v>368</v>
      </c>
      <c r="CK772" s="18" t="str">
        <f t="shared" si="88"/>
        <v>S,C,X地覆Fg</v>
      </c>
      <c r="CL772" s="18">
        <v>17</v>
      </c>
      <c r="CM772" s="18" t="e">
        <f>IF(COUNTIFS([2]その１２!$CU$10:CU5923,リスト!CK772),"該当","")</f>
        <v>#VALUE!</v>
      </c>
      <c r="CN772" s="18" t="e">
        <f>IF($CM772="","",COUNTIF($CK$5:CK772,CK772))</f>
        <v>#VALUE!</v>
      </c>
      <c r="CO772" s="18" t="e">
        <f t="shared" si="89"/>
        <v>#VALUE!</v>
      </c>
      <c r="DC772" s="21" t="e">
        <f t="shared" si="90"/>
        <v>#VALUE!</v>
      </c>
      <c r="DD772" s="21" t="e">
        <f t="shared" si="91"/>
        <v>#VALUE!</v>
      </c>
    </row>
    <row r="773" spans="78:108">
      <c r="BZ773" s="18" t="s">
        <v>97</v>
      </c>
      <c r="CA773" s="18" t="s">
        <v>300</v>
      </c>
      <c r="CB773" s="18" t="s">
        <v>441</v>
      </c>
      <c r="CC773" s="18" t="str">
        <f t="shared" ref="CC773:CC836" si="92">IF(LEFT(CA773,2)="基礎",CONCATENATE(BZ773,LEFT(CA773,3),CB773),CONCATENATE(BZ773,LEFT(CA773,2),CB773))</f>
        <v>C支柱Ca</v>
      </c>
      <c r="CD773" s="18">
        <v>11</v>
      </c>
      <c r="CE773" s="18" t="e">
        <f>IF(COUNTIFS([2]その１１!$CV$10:CV5768,リスト!CC773),"該当","")</f>
        <v>#VALUE!</v>
      </c>
      <c r="CF773" s="18" t="e">
        <f>IF($CE773="","",COUNTIF($CC$5:CC773,CC773))</f>
        <v>#VALUE!</v>
      </c>
      <c r="CG773" s="18" t="e">
        <f t="shared" ref="CG773:CG836" si="93">IF($CE773="","",CONCATENATE(CC773,CF773))</f>
        <v>#VALUE!</v>
      </c>
      <c r="CH773" s="18" t="s">
        <v>781</v>
      </c>
      <c r="CI773" s="18" t="s">
        <v>329</v>
      </c>
      <c r="CJ773" s="18" t="s">
        <v>368</v>
      </c>
      <c r="CK773" s="18" t="str">
        <f t="shared" ref="CK773:CK836" si="94">CONCATENATE(CH773,LEFT(CI773,2),CJ773)</f>
        <v>S,C,X地覆Fg</v>
      </c>
      <c r="CL773" s="18">
        <v>19</v>
      </c>
      <c r="CM773" s="18" t="e">
        <f>IF(COUNTIFS([2]その１２!$CU$10:CU5924,リスト!CK773),"該当","")</f>
        <v>#VALUE!</v>
      </c>
      <c r="CN773" s="18" t="e">
        <f>IF($CM773="","",COUNTIF($CK$5:CK773,CK773))</f>
        <v>#VALUE!</v>
      </c>
      <c r="CO773" s="18" t="e">
        <f t="shared" ref="CO773:CO836" si="95">IF($CM773="","",CONCATENATE(CK773,CN773))</f>
        <v>#VALUE!</v>
      </c>
      <c r="DC773" s="21" t="e">
        <f t="shared" ref="DC773:DC836" si="96">IF(CG773="","",CONCATENATE(CC773,CD773))</f>
        <v>#VALUE!</v>
      </c>
      <c r="DD773" s="21" t="e">
        <f t="shared" ref="DD773:DD836" si="97">IF(CO773="","",CONCATENATE(CK773,CL773))</f>
        <v>#VALUE!</v>
      </c>
    </row>
    <row r="774" spans="78:108">
      <c r="BZ774" s="18" t="s">
        <v>97</v>
      </c>
      <c r="CA774" s="18" t="s">
        <v>300</v>
      </c>
      <c r="CB774" s="18" t="s">
        <v>441</v>
      </c>
      <c r="CC774" s="18" t="str">
        <f t="shared" si="92"/>
        <v>C支柱Ca</v>
      </c>
      <c r="CD774" s="18">
        <v>12</v>
      </c>
      <c r="CE774" s="18" t="e">
        <f>IF(COUNTIFS([2]その１１!$CV$10:CV5769,リスト!CC774),"該当","")</f>
        <v>#VALUE!</v>
      </c>
      <c r="CF774" s="18" t="e">
        <f>IF($CE774="","",COUNTIF($CC$5:CC774,CC774))</f>
        <v>#VALUE!</v>
      </c>
      <c r="CG774" s="18" t="e">
        <f t="shared" si="93"/>
        <v>#VALUE!</v>
      </c>
      <c r="CH774" s="18" t="s">
        <v>781</v>
      </c>
      <c r="CI774" s="18" t="s">
        <v>329</v>
      </c>
      <c r="CJ774" s="18" t="s">
        <v>368</v>
      </c>
      <c r="CK774" s="18" t="str">
        <f t="shared" si="94"/>
        <v>S,C,X地覆Fg</v>
      </c>
      <c r="CL774" s="18">
        <v>23</v>
      </c>
      <c r="CM774" s="18" t="e">
        <f>IF(COUNTIFS([2]その１２!$CU$10:CU5925,リスト!CK774),"該当","")</f>
        <v>#VALUE!</v>
      </c>
      <c r="CN774" s="18" t="e">
        <f>IF($CM774="","",COUNTIF($CK$5:CK774,CK774))</f>
        <v>#VALUE!</v>
      </c>
      <c r="CO774" s="18" t="e">
        <f t="shared" si="95"/>
        <v>#VALUE!</v>
      </c>
      <c r="DC774" s="21" t="e">
        <f t="shared" si="96"/>
        <v>#VALUE!</v>
      </c>
      <c r="DD774" s="21" t="e">
        <f t="shared" si="97"/>
        <v>#VALUE!</v>
      </c>
    </row>
    <row r="775" spans="78:108">
      <c r="BZ775" s="18" t="s">
        <v>97</v>
      </c>
      <c r="CA775" s="18" t="s">
        <v>300</v>
      </c>
      <c r="CB775" s="18" t="s">
        <v>441</v>
      </c>
      <c r="CC775" s="18" t="str">
        <f t="shared" si="92"/>
        <v>C支柱Ca</v>
      </c>
      <c r="CD775" s="18">
        <v>13</v>
      </c>
      <c r="CE775" s="18" t="e">
        <f>IF(COUNTIFS([2]その１１!$CV$10:CV5770,リスト!CC775),"該当","")</f>
        <v>#VALUE!</v>
      </c>
      <c r="CF775" s="18" t="e">
        <f>IF($CE775="","",COUNTIF($CC$5:CC775,CC775))</f>
        <v>#VALUE!</v>
      </c>
      <c r="CG775" s="18" t="e">
        <f t="shared" si="93"/>
        <v>#VALUE!</v>
      </c>
      <c r="CH775" s="18" t="s">
        <v>76</v>
      </c>
      <c r="CI775" s="18" t="s">
        <v>342</v>
      </c>
      <c r="CJ775" s="18" t="s">
        <v>377</v>
      </c>
      <c r="CK775" s="18" t="str">
        <f t="shared" si="94"/>
        <v>S中央Me</v>
      </c>
      <c r="CL775" s="18">
        <v>1</v>
      </c>
      <c r="CM775" s="18" t="e">
        <f>IF(COUNTIFS([2]その１２!$CU$10:CU5926,リスト!CK775),"該当","")</f>
        <v>#VALUE!</v>
      </c>
      <c r="CN775" s="18" t="e">
        <f>IF($CM775="","",COUNTIF($CK$5:CK775,CK775))</f>
        <v>#VALUE!</v>
      </c>
      <c r="CO775" s="18" t="e">
        <f t="shared" si="95"/>
        <v>#VALUE!</v>
      </c>
      <c r="DC775" s="21" t="e">
        <f t="shared" si="96"/>
        <v>#VALUE!</v>
      </c>
      <c r="DD775" s="21" t="e">
        <f t="shared" si="97"/>
        <v>#VALUE!</v>
      </c>
    </row>
    <row r="776" spans="78:108">
      <c r="BZ776" s="18" t="s">
        <v>97</v>
      </c>
      <c r="CA776" s="18" t="s">
        <v>300</v>
      </c>
      <c r="CB776" s="18" t="s">
        <v>441</v>
      </c>
      <c r="CC776" s="18" t="str">
        <f t="shared" si="92"/>
        <v>C支柱Ca</v>
      </c>
      <c r="CD776" s="18">
        <v>17</v>
      </c>
      <c r="CE776" s="18" t="e">
        <f>IF(COUNTIFS([2]その１１!$CV$10:CV5771,リスト!CC776),"該当","")</f>
        <v>#VALUE!</v>
      </c>
      <c r="CF776" s="18" t="e">
        <f>IF($CE776="","",COUNTIF($CC$5:CC776,CC776))</f>
        <v>#VALUE!</v>
      </c>
      <c r="CG776" s="18" t="e">
        <f t="shared" si="93"/>
        <v>#VALUE!</v>
      </c>
      <c r="CH776" s="18" t="s">
        <v>76</v>
      </c>
      <c r="CI776" s="18" t="s">
        <v>342</v>
      </c>
      <c r="CJ776" s="18" t="s">
        <v>377</v>
      </c>
      <c r="CK776" s="18" t="str">
        <f t="shared" si="94"/>
        <v>S中央Me</v>
      </c>
      <c r="CL776" s="18">
        <v>2</v>
      </c>
      <c r="CM776" s="18" t="e">
        <f>IF(COUNTIFS([2]その１２!$CU$10:CU5927,リスト!CK776),"該当","")</f>
        <v>#VALUE!</v>
      </c>
      <c r="CN776" s="18" t="e">
        <f>IF($CM776="","",COUNTIF($CK$5:CK776,CK776))</f>
        <v>#VALUE!</v>
      </c>
      <c r="CO776" s="18" t="e">
        <f t="shared" si="95"/>
        <v>#VALUE!</v>
      </c>
      <c r="DC776" s="21" t="e">
        <f t="shared" si="96"/>
        <v>#VALUE!</v>
      </c>
      <c r="DD776" s="21" t="e">
        <f t="shared" si="97"/>
        <v>#VALUE!</v>
      </c>
    </row>
    <row r="777" spans="78:108">
      <c r="BZ777" s="18" t="s">
        <v>97</v>
      </c>
      <c r="CA777" s="18" t="s">
        <v>300</v>
      </c>
      <c r="CB777" s="18" t="s">
        <v>441</v>
      </c>
      <c r="CC777" s="18" t="str">
        <f t="shared" si="92"/>
        <v>C支柱Ca</v>
      </c>
      <c r="CD777" s="18">
        <v>18</v>
      </c>
      <c r="CE777" s="18" t="e">
        <f>IF(COUNTIFS([2]その１１!$CV$10:CV5772,リスト!CC777),"該当","")</f>
        <v>#VALUE!</v>
      </c>
      <c r="CF777" s="18" t="e">
        <f>IF($CE777="","",COUNTIF($CC$5:CC777,CC777))</f>
        <v>#VALUE!</v>
      </c>
      <c r="CG777" s="18" t="e">
        <f t="shared" si="93"/>
        <v>#VALUE!</v>
      </c>
      <c r="CH777" s="18" t="s">
        <v>76</v>
      </c>
      <c r="CI777" s="18" t="s">
        <v>342</v>
      </c>
      <c r="CJ777" s="18" t="s">
        <v>377</v>
      </c>
      <c r="CK777" s="18" t="str">
        <f t="shared" si="94"/>
        <v>S中央Me</v>
      </c>
      <c r="CL777" s="18">
        <v>3</v>
      </c>
      <c r="CM777" s="18" t="e">
        <f>IF(COUNTIFS([2]その１２!$CU$10:CU5928,リスト!CK777),"該当","")</f>
        <v>#VALUE!</v>
      </c>
      <c r="CN777" s="18" t="e">
        <f>IF($CM777="","",COUNTIF($CK$5:CK777,CK777))</f>
        <v>#VALUE!</v>
      </c>
      <c r="CO777" s="18" t="e">
        <f t="shared" si="95"/>
        <v>#VALUE!</v>
      </c>
      <c r="DC777" s="21" t="e">
        <f t="shared" si="96"/>
        <v>#VALUE!</v>
      </c>
      <c r="DD777" s="21" t="e">
        <f t="shared" si="97"/>
        <v>#VALUE!</v>
      </c>
    </row>
    <row r="778" spans="78:108">
      <c r="BZ778" s="18" t="s">
        <v>97</v>
      </c>
      <c r="CA778" s="18" t="s">
        <v>300</v>
      </c>
      <c r="CB778" s="18" t="s">
        <v>441</v>
      </c>
      <c r="CC778" s="18" t="str">
        <f t="shared" si="92"/>
        <v>C支柱Ca</v>
      </c>
      <c r="CD778" s="18">
        <v>19</v>
      </c>
      <c r="CE778" s="18" t="e">
        <f>IF(COUNTIFS([2]その１１!$CV$10:CV5773,リスト!CC778),"該当","")</f>
        <v>#VALUE!</v>
      </c>
      <c r="CF778" s="18" t="e">
        <f>IF($CE778="","",COUNTIF($CC$5:CC778,CC778))</f>
        <v>#VALUE!</v>
      </c>
      <c r="CG778" s="18" t="e">
        <f t="shared" si="93"/>
        <v>#VALUE!</v>
      </c>
      <c r="CH778" s="18" t="s">
        <v>76</v>
      </c>
      <c r="CI778" s="18" t="s">
        <v>342</v>
      </c>
      <c r="CJ778" s="18" t="s">
        <v>377</v>
      </c>
      <c r="CK778" s="18" t="str">
        <f t="shared" si="94"/>
        <v>S中央Me</v>
      </c>
      <c r="CL778" s="18">
        <v>4</v>
      </c>
      <c r="CM778" s="18" t="e">
        <f>IF(COUNTIFS([2]その１２!$CU$10:CU5929,リスト!CK778),"該当","")</f>
        <v>#VALUE!</v>
      </c>
      <c r="CN778" s="18" t="e">
        <f>IF($CM778="","",COUNTIF($CK$5:CK778,CK778))</f>
        <v>#VALUE!</v>
      </c>
      <c r="CO778" s="18" t="e">
        <f t="shared" si="95"/>
        <v>#VALUE!</v>
      </c>
      <c r="DC778" s="21" t="e">
        <f t="shared" si="96"/>
        <v>#VALUE!</v>
      </c>
      <c r="DD778" s="21" t="e">
        <f t="shared" si="97"/>
        <v>#VALUE!</v>
      </c>
    </row>
    <row r="779" spans="78:108">
      <c r="BZ779" s="18" t="s">
        <v>97</v>
      </c>
      <c r="CA779" s="18" t="s">
        <v>300</v>
      </c>
      <c r="CB779" s="18" t="s">
        <v>441</v>
      </c>
      <c r="CC779" s="18" t="str">
        <f t="shared" si="92"/>
        <v>C支柱Ca</v>
      </c>
      <c r="CD779" s="18">
        <v>20</v>
      </c>
      <c r="CE779" s="18" t="e">
        <f>IF(COUNTIFS([2]その１１!$CV$10:CV5774,リスト!CC779),"該当","")</f>
        <v>#VALUE!</v>
      </c>
      <c r="CF779" s="18" t="e">
        <f>IF($CE779="","",COUNTIF($CC$5:CC779,CC779))</f>
        <v>#VALUE!</v>
      </c>
      <c r="CG779" s="18" t="e">
        <f t="shared" si="93"/>
        <v>#VALUE!</v>
      </c>
      <c r="CH779" s="18" t="s">
        <v>76</v>
      </c>
      <c r="CI779" s="18" t="s">
        <v>342</v>
      </c>
      <c r="CJ779" s="18" t="s">
        <v>377</v>
      </c>
      <c r="CK779" s="18" t="str">
        <f t="shared" si="94"/>
        <v>S中央Me</v>
      </c>
      <c r="CL779" s="18">
        <v>5</v>
      </c>
      <c r="CM779" s="18" t="e">
        <f>IF(COUNTIFS([2]その１２!$CU$10:CU5930,リスト!CK779),"該当","")</f>
        <v>#VALUE!</v>
      </c>
      <c r="CN779" s="18" t="e">
        <f>IF($CM779="","",COUNTIF($CK$5:CK779,CK779))</f>
        <v>#VALUE!</v>
      </c>
      <c r="CO779" s="18" t="e">
        <f t="shared" si="95"/>
        <v>#VALUE!</v>
      </c>
      <c r="DC779" s="21" t="e">
        <f t="shared" si="96"/>
        <v>#VALUE!</v>
      </c>
      <c r="DD779" s="21" t="e">
        <f t="shared" si="97"/>
        <v>#VALUE!</v>
      </c>
    </row>
    <row r="780" spans="78:108">
      <c r="BZ780" s="18" t="s">
        <v>97</v>
      </c>
      <c r="CA780" s="18" t="s">
        <v>300</v>
      </c>
      <c r="CB780" s="18" t="s">
        <v>441</v>
      </c>
      <c r="CC780" s="18" t="str">
        <f t="shared" si="92"/>
        <v>C支柱Ca</v>
      </c>
      <c r="CD780" s="18">
        <v>21</v>
      </c>
      <c r="CE780" s="18" t="e">
        <f>IF(COUNTIFS([2]その１１!$CV$10:CV5775,リスト!CC780),"該当","")</f>
        <v>#VALUE!</v>
      </c>
      <c r="CF780" s="18" t="e">
        <f>IF($CE780="","",COUNTIF($CC$5:CC780,CC780))</f>
        <v>#VALUE!</v>
      </c>
      <c r="CG780" s="18" t="e">
        <f t="shared" si="93"/>
        <v>#VALUE!</v>
      </c>
      <c r="CH780" s="18" t="s">
        <v>76</v>
      </c>
      <c r="CI780" s="18" t="s">
        <v>342</v>
      </c>
      <c r="CJ780" s="18" t="s">
        <v>377</v>
      </c>
      <c r="CK780" s="18" t="str">
        <f t="shared" si="94"/>
        <v>S中央Me</v>
      </c>
      <c r="CL780" s="18">
        <v>10</v>
      </c>
      <c r="CM780" s="18" t="e">
        <f>IF(COUNTIFS([2]その１２!$CU$10:CU5931,リスト!CK780),"該当","")</f>
        <v>#VALUE!</v>
      </c>
      <c r="CN780" s="18" t="e">
        <f>IF($CM780="","",COUNTIF($CK$5:CK780,CK780))</f>
        <v>#VALUE!</v>
      </c>
      <c r="CO780" s="18" t="e">
        <f t="shared" si="95"/>
        <v>#VALUE!</v>
      </c>
      <c r="DC780" s="21" t="e">
        <f t="shared" si="96"/>
        <v>#VALUE!</v>
      </c>
      <c r="DD780" s="21" t="e">
        <f t="shared" si="97"/>
        <v>#VALUE!</v>
      </c>
    </row>
    <row r="781" spans="78:108">
      <c r="BZ781" s="18" t="s">
        <v>97</v>
      </c>
      <c r="CA781" s="18" t="s">
        <v>300</v>
      </c>
      <c r="CB781" s="18" t="s">
        <v>441</v>
      </c>
      <c r="CC781" s="18" t="str">
        <f t="shared" si="92"/>
        <v>C支柱Ca</v>
      </c>
      <c r="CD781" s="18">
        <v>22</v>
      </c>
      <c r="CE781" s="18" t="e">
        <f>IF(COUNTIFS([2]その１１!$CV$10:CV5776,リスト!CC781),"該当","")</f>
        <v>#VALUE!</v>
      </c>
      <c r="CF781" s="18" t="e">
        <f>IF($CE781="","",COUNTIF($CC$5:CC781,CC781))</f>
        <v>#VALUE!</v>
      </c>
      <c r="CG781" s="18" t="e">
        <f t="shared" si="93"/>
        <v>#VALUE!</v>
      </c>
      <c r="CH781" s="18" t="s">
        <v>76</v>
      </c>
      <c r="CI781" s="18" t="s">
        <v>342</v>
      </c>
      <c r="CJ781" s="18" t="s">
        <v>377</v>
      </c>
      <c r="CK781" s="18" t="str">
        <f t="shared" si="94"/>
        <v>S中央Me</v>
      </c>
      <c r="CL781" s="18">
        <v>17</v>
      </c>
      <c r="CM781" s="18" t="e">
        <f>IF(COUNTIFS([2]その１２!$CU$10:CU5932,リスト!CK781),"該当","")</f>
        <v>#VALUE!</v>
      </c>
      <c r="CN781" s="18" t="e">
        <f>IF($CM781="","",COUNTIF($CK$5:CK781,CK781))</f>
        <v>#VALUE!</v>
      </c>
      <c r="CO781" s="18" t="e">
        <f t="shared" si="95"/>
        <v>#VALUE!</v>
      </c>
      <c r="DC781" s="21" t="e">
        <f t="shared" si="96"/>
        <v>#VALUE!</v>
      </c>
      <c r="DD781" s="21" t="e">
        <f t="shared" si="97"/>
        <v>#VALUE!</v>
      </c>
    </row>
    <row r="782" spans="78:108">
      <c r="BZ782" s="18" t="s">
        <v>97</v>
      </c>
      <c r="CA782" s="18" t="s">
        <v>300</v>
      </c>
      <c r="CB782" s="18" t="s">
        <v>441</v>
      </c>
      <c r="CC782" s="18" t="str">
        <f t="shared" si="92"/>
        <v>C支柱Ca</v>
      </c>
      <c r="CD782" s="18">
        <v>23</v>
      </c>
      <c r="CE782" s="18" t="e">
        <f>IF(COUNTIFS([2]その１１!$CV$10:CV5777,リスト!CC782),"該当","")</f>
        <v>#VALUE!</v>
      </c>
      <c r="CF782" s="18" t="e">
        <f>IF($CE782="","",COUNTIF($CC$5:CC782,CC782))</f>
        <v>#VALUE!</v>
      </c>
      <c r="CG782" s="18" t="e">
        <f t="shared" si="93"/>
        <v>#VALUE!</v>
      </c>
      <c r="CH782" s="18" t="s">
        <v>76</v>
      </c>
      <c r="CI782" s="18" t="s">
        <v>342</v>
      </c>
      <c r="CJ782" s="18" t="s">
        <v>377</v>
      </c>
      <c r="CK782" s="18" t="str">
        <f t="shared" si="94"/>
        <v>S中央Me</v>
      </c>
      <c r="CL782" s="18">
        <v>23</v>
      </c>
      <c r="CM782" s="18" t="e">
        <f>IF(COUNTIFS([2]その１２!$CU$10:CU5933,リスト!CK782),"該当","")</f>
        <v>#VALUE!</v>
      </c>
      <c r="CN782" s="18" t="e">
        <f>IF($CM782="","",COUNTIF($CK$5:CK782,CK782))</f>
        <v>#VALUE!</v>
      </c>
      <c r="CO782" s="18" t="e">
        <f t="shared" si="95"/>
        <v>#VALUE!</v>
      </c>
      <c r="DC782" s="21" t="e">
        <f t="shared" si="96"/>
        <v>#VALUE!</v>
      </c>
      <c r="DD782" s="21" t="e">
        <f t="shared" si="97"/>
        <v>#VALUE!</v>
      </c>
    </row>
    <row r="783" spans="78:108">
      <c r="BZ783" s="18" t="s">
        <v>227</v>
      </c>
      <c r="CA783" s="18" t="s">
        <v>300</v>
      </c>
      <c r="CB783" s="18" t="s">
        <v>441</v>
      </c>
      <c r="CC783" s="18" t="str">
        <f t="shared" si="92"/>
        <v>S,C支柱Ca</v>
      </c>
      <c r="CD783" s="18">
        <v>1</v>
      </c>
      <c r="CE783" s="18" t="e">
        <f>IF(COUNTIFS([2]その１１!$CV$10:CV5778,リスト!CC783),"該当","")</f>
        <v>#VALUE!</v>
      </c>
      <c r="CF783" s="18" t="e">
        <f>IF($CE783="","",COUNTIF($CC$5:CC783,CC783))</f>
        <v>#VALUE!</v>
      </c>
      <c r="CG783" s="18" t="e">
        <f t="shared" si="93"/>
        <v>#VALUE!</v>
      </c>
      <c r="CH783" s="18" t="s">
        <v>97</v>
      </c>
      <c r="CI783" s="18" t="s">
        <v>342</v>
      </c>
      <c r="CJ783" s="18" t="s">
        <v>377</v>
      </c>
      <c r="CK783" s="18" t="str">
        <f t="shared" si="94"/>
        <v>C中央Me</v>
      </c>
      <c r="CL783" s="18">
        <v>6</v>
      </c>
      <c r="CM783" s="18" t="e">
        <f>IF(COUNTIFS([2]その１２!$CU$10:CU5934,リスト!CK783),"該当","")</f>
        <v>#VALUE!</v>
      </c>
      <c r="CN783" s="18" t="e">
        <f>IF($CM783="","",COUNTIF($CK$5:CK783,CK783))</f>
        <v>#VALUE!</v>
      </c>
      <c r="CO783" s="18" t="e">
        <f t="shared" si="95"/>
        <v>#VALUE!</v>
      </c>
      <c r="DC783" s="21" t="e">
        <f t="shared" si="96"/>
        <v>#VALUE!</v>
      </c>
      <c r="DD783" s="21" t="e">
        <f t="shared" si="97"/>
        <v>#VALUE!</v>
      </c>
    </row>
    <row r="784" spans="78:108">
      <c r="BZ784" s="18" t="s">
        <v>227</v>
      </c>
      <c r="CA784" s="18" t="s">
        <v>300</v>
      </c>
      <c r="CB784" s="18" t="s">
        <v>441</v>
      </c>
      <c r="CC784" s="18" t="str">
        <f t="shared" si="92"/>
        <v>S,C支柱Ca</v>
      </c>
      <c r="CD784" s="18">
        <v>2</v>
      </c>
      <c r="CE784" s="18" t="e">
        <f>IF(COUNTIFS([2]その１１!$CV$10:CV5779,リスト!CC784),"該当","")</f>
        <v>#VALUE!</v>
      </c>
      <c r="CF784" s="18" t="e">
        <f>IF($CE784="","",COUNTIF($CC$5:CC784,CC784))</f>
        <v>#VALUE!</v>
      </c>
      <c r="CG784" s="18" t="e">
        <f t="shared" si="93"/>
        <v>#VALUE!</v>
      </c>
      <c r="CH784" s="18" t="s">
        <v>97</v>
      </c>
      <c r="CI784" s="18" t="s">
        <v>342</v>
      </c>
      <c r="CJ784" s="18" t="s">
        <v>377</v>
      </c>
      <c r="CK784" s="18" t="str">
        <f t="shared" si="94"/>
        <v>C中央Me</v>
      </c>
      <c r="CL784" s="18">
        <v>7</v>
      </c>
      <c r="CM784" s="18" t="e">
        <f>IF(COUNTIFS([2]その１２!$CU$10:CU5935,リスト!CK784),"該当","")</f>
        <v>#VALUE!</v>
      </c>
      <c r="CN784" s="18" t="e">
        <f>IF($CM784="","",COUNTIF($CK$5:CK784,CK784))</f>
        <v>#VALUE!</v>
      </c>
      <c r="CO784" s="18" t="e">
        <f t="shared" si="95"/>
        <v>#VALUE!</v>
      </c>
      <c r="DC784" s="21" t="e">
        <f t="shared" si="96"/>
        <v>#VALUE!</v>
      </c>
      <c r="DD784" s="21" t="e">
        <f t="shared" si="97"/>
        <v>#VALUE!</v>
      </c>
    </row>
    <row r="785" spans="78:108">
      <c r="BZ785" s="18" t="s">
        <v>227</v>
      </c>
      <c r="CA785" s="18" t="s">
        <v>300</v>
      </c>
      <c r="CB785" s="18" t="s">
        <v>441</v>
      </c>
      <c r="CC785" s="18" t="str">
        <f t="shared" si="92"/>
        <v>S,C支柱Ca</v>
      </c>
      <c r="CD785" s="18">
        <v>3</v>
      </c>
      <c r="CE785" s="18" t="e">
        <f>IF(COUNTIFS([2]その１１!$CV$10:CV5780,リスト!CC785),"該当","")</f>
        <v>#VALUE!</v>
      </c>
      <c r="CF785" s="18" t="e">
        <f>IF($CE785="","",COUNTIF($CC$5:CC785,CC785))</f>
        <v>#VALUE!</v>
      </c>
      <c r="CG785" s="18" t="e">
        <f t="shared" si="93"/>
        <v>#VALUE!</v>
      </c>
      <c r="CH785" s="18" t="s">
        <v>97</v>
      </c>
      <c r="CI785" s="18" t="s">
        <v>342</v>
      </c>
      <c r="CJ785" s="18" t="s">
        <v>377</v>
      </c>
      <c r="CK785" s="18" t="str">
        <f t="shared" si="94"/>
        <v>C中央Me</v>
      </c>
      <c r="CL785" s="18">
        <v>8</v>
      </c>
      <c r="CM785" s="18" t="e">
        <f>IF(COUNTIFS([2]その１２!$CU$10:CU5936,リスト!CK785),"該当","")</f>
        <v>#VALUE!</v>
      </c>
      <c r="CN785" s="18" t="e">
        <f>IF($CM785="","",COUNTIF($CK$5:CK785,CK785))</f>
        <v>#VALUE!</v>
      </c>
      <c r="CO785" s="18" t="e">
        <f t="shared" si="95"/>
        <v>#VALUE!</v>
      </c>
      <c r="DC785" s="21" t="e">
        <f t="shared" si="96"/>
        <v>#VALUE!</v>
      </c>
      <c r="DD785" s="21" t="e">
        <f t="shared" si="97"/>
        <v>#VALUE!</v>
      </c>
    </row>
    <row r="786" spans="78:108">
      <c r="BZ786" s="18" t="s">
        <v>227</v>
      </c>
      <c r="CA786" s="18" t="s">
        <v>300</v>
      </c>
      <c r="CB786" s="18" t="s">
        <v>441</v>
      </c>
      <c r="CC786" s="18" t="str">
        <f t="shared" si="92"/>
        <v>S,C支柱Ca</v>
      </c>
      <c r="CD786" s="18">
        <v>4</v>
      </c>
      <c r="CE786" s="18" t="e">
        <f>IF(COUNTIFS([2]その１１!$CV$10:CV5781,リスト!CC786),"該当","")</f>
        <v>#VALUE!</v>
      </c>
      <c r="CF786" s="18" t="e">
        <f>IF($CE786="","",COUNTIF($CC$5:CC786,CC786))</f>
        <v>#VALUE!</v>
      </c>
      <c r="CG786" s="18" t="e">
        <f t="shared" si="93"/>
        <v>#VALUE!</v>
      </c>
      <c r="CH786" s="18" t="s">
        <v>97</v>
      </c>
      <c r="CI786" s="18" t="s">
        <v>342</v>
      </c>
      <c r="CJ786" s="18" t="s">
        <v>377</v>
      </c>
      <c r="CK786" s="18" t="str">
        <f t="shared" si="94"/>
        <v>C中央Me</v>
      </c>
      <c r="CL786" s="18">
        <v>10</v>
      </c>
      <c r="CM786" s="18" t="e">
        <f>IF(COUNTIFS([2]その１２!$CU$10:CU5937,リスト!CK786),"該当","")</f>
        <v>#VALUE!</v>
      </c>
      <c r="CN786" s="18" t="e">
        <f>IF($CM786="","",COUNTIF($CK$5:CK786,CK786))</f>
        <v>#VALUE!</v>
      </c>
      <c r="CO786" s="18" t="e">
        <f t="shared" si="95"/>
        <v>#VALUE!</v>
      </c>
      <c r="DC786" s="21" t="e">
        <f t="shared" si="96"/>
        <v>#VALUE!</v>
      </c>
      <c r="DD786" s="21" t="e">
        <f t="shared" si="97"/>
        <v>#VALUE!</v>
      </c>
    </row>
    <row r="787" spans="78:108">
      <c r="BZ787" s="18" t="s">
        <v>227</v>
      </c>
      <c r="CA787" s="18" t="s">
        <v>300</v>
      </c>
      <c r="CB787" s="18" t="s">
        <v>441</v>
      </c>
      <c r="CC787" s="18" t="str">
        <f t="shared" si="92"/>
        <v>S,C支柱Ca</v>
      </c>
      <c r="CD787" s="18">
        <v>5</v>
      </c>
      <c r="CE787" s="18" t="e">
        <f>IF(COUNTIFS([2]その１１!$CV$10:CV5782,リスト!CC787),"該当","")</f>
        <v>#VALUE!</v>
      </c>
      <c r="CF787" s="18" t="e">
        <f>IF($CE787="","",COUNTIF($CC$5:CC787,CC787))</f>
        <v>#VALUE!</v>
      </c>
      <c r="CG787" s="18" t="e">
        <f t="shared" si="93"/>
        <v>#VALUE!</v>
      </c>
      <c r="CH787" s="18" t="s">
        <v>97</v>
      </c>
      <c r="CI787" s="18" t="s">
        <v>342</v>
      </c>
      <c r="CJ787" s="18" t="s">
        <v>377</v>
      </c>
      <c r="CK787" s="18" t="str">
        <f t="shared" si="94"/>
        <v>C中央Me</v>
      </c>
      <c r="CL787" s="18">
        <v>12</v>
      </c>
      <c r="CM787" s="18" t="e">
        <f>IF(COUNTIFS([2]その１２!$CU$10:CU5938,リスト!CK787),"該当","")</f>
        <v>#VALUE!</v>
      </c>
      <c r="CN787" s="18" t="e">
        <f>IF($CM787="","",COUNTIF($CK$5:CK787,CK787))</f>
        <v>#VALUE!</v>
      </c>
      <c r="CO787" s="18" t="e">
        <f t="shared" si="95"/>
        <v>#VALUE!</v>
      </c>
      <c r="DC787" s="21" t="e">
        <f t="shared" si="96"/>
        <v>#VALUE!</v>
      </c>
      <c r="DD787" s="21" t="e">
        <f t="shared" si="97"/>
        <v>#VALUE!</v>
      </c>
    </row>
    <row r="788" spans="78:108">
      <c r="BZ788" s="18" t="s">
        <v>227</v>
      </c>
      <c r="CA788" s="18" t="s">
        <v>300</v>
      </c>
      <c r="CB788" s="18" t="s">
        <v>441</v>
      </c>
      <c r="CC788" s="18" t="str">
        <f t="shared" si="92"/>
        <v>S,C支柱Ca</v>
      </c>
      <c r="CD788" s="18">
        <v>6</v>
      </c>
      <c r="CE788" s="18" t="e">
        <f>IF(COUNTIFS([2]その１１!$CV$10:CV5783,リスト!CC788),"該当","")</f>
        <v>#VALUE!</v>
      </c>
      <c r="CF788" s="18" t="e">
        <f>IF($CE788="","",COUNTIF($CC$5:CC788,CC788))</f>
        <v>#VALUE!</v>
      </c>
      <c r="CG788" s="18" t="e">
        <f t="shared" si="93"/>
        <v>#VALUE!</v>
      </c>
      <c r="CH788" s="18" t="s">
        <v>97</v>
      </c>
      <c r="CI788" s="18" t="s">
        <v>342</v>
      </c>
      <c r="CJ788" s="18" t="s">
        <v>377</v>
      </c>
      <c r="CK788" s="18" t="str">
        <f t="shared" si="94"/>
        <v>C中央Me</v>
      </c>
      <c r="CL788" s="18">
        <v>17</v>
      </c>
      <c r="CM788" s="18" t="e">
        <f>IF(COUNTIFS([2]その１２!$CU$10:CU5939,リスト!CK788),"該当","")</f>
        <v>#VALUE!</v>
      </c>
      <c r="CN788" s="18" t="e">
        <f>IF($CM788="","",COUNTIF($CK$5:CK788,CK788))</f>
        <v>#VALUE!</v>
      </c>
      <c r="CO788" s="18" t="e">
        <f t="shared" si="95"/>
        <v>#VALUE!</v>
      </c>
      <c r="DC788" s="21" t="e">
        <f t="shared" si="96"/>
        <v>#VALUE!</v>
      </c>
      <c r="DD788" s="21" t="e">
        <f t="shared" si="97"/>
        <v>#VALUE!</v>
      </c>
    </row>
    <row r="789" spans="78:108">
      <c r="BZ789" s="18" t="s">
        <v>227</v>
      </c>
      <c r="CA789" s="18" t="s">
        <v>300</v>
      </c>
      <c r="CB789" s="18" t="s">
        <v>441</v>
      </c>
      <c r="CC789" s="18" t="str">
        <f t="shared" si="92"/>
        <v>S,C支柱Ca</v>
      </c>
      <c r="CD789" s="18">
        <v>7</v>
      </c>
      <c r="CE789" s="18" t="e">
        <f>IF(COUNTIFS([2]その１１!$CV$10:CV5784,リスト!CC789),"該当","")</f>
        <v>#VALUE!</v>
      </c>
      <c r="CF789" s="18" t="e">
        <f>IF($CE789="","",COUNTIF($CC$5:CC789,CC789))</f>
        <v>#VALUE!</v>
      </c>
      <c r="CG789" s="18" t="e">
        <f t="shared" si="93"/>
        <v>#VALUE!</v>
      </c>
      <c r="CH789" s="18" t="s">
        <v>97</v>
      </c>
      <c r="CI789" s="18" t="s">
        <v>342</v>
      </c>
      <c r="CJ789" s="18" t="s">
        <v>377</v>
      </c>
      <c r="CK789" s="18" t="str">
        <f t="shared" si="94"/>
        <v>C中央Me</v>
      </c>
      <c r="CL789" s="18">
        <v>19</v>
      </c>
      <c r="CM789" s="18" t="e">
        <f>IF(COUNTIFS([2]その１２!$CU$10:CU5940,リスト!CK789),"該当","")</f>
        <v>#VALUE!</v>
      </c>
      <c r="CN789" s="18" t="e">
        <f>IF($CM789="","",COUNTIF($CK$5:CK789,CK789))</f>
        <v>#VALUE!</v>
      </c>
      <c r="CO789" s="18" t="e">
        <f t="shared" si="95"/>
        <v>#VALUE!</v>
      </c>
      <c r="DC789" s="21" t="e">
        <f t="shared" si="96"/>
        <v>#VALUE!</v>
      </c>
      <c r="DD789" s="21" t="e">
        <f t="shared" si="97"/>
        <v>#VALUE!</v>
      </c>
    </row>
    <row r="790" spans="78:108">
      <c r="BZ790" s="18" t="s">
        <v>227</v>
      </c>
      <c r="CA790" s="18" t="s">
        <v>300</v>
      </c>
      <c r="CB790" s="18" t="s">
        <v>441</v>
      </c>
      <c r="CC790" s="18" t="str">
        <f t="shared" si="92"/>
        <v>S,C支柱Ca</v>
      </c>
      <c r="CD790" s="18">
        <v>8</v>
      </c>
      <c r="CE790" s="18" t="e">
        <f>IF(COUNTIFS([2]その１１!$CV$10:CV5785,リスト!CC790),"該当","")</f>
        <v>#VALUE!</v>
      </c>
      <c r="CF790" s="18" t="e">
        <f>IF($CE790="","",COUNTIF($CC$5:CC790,CC790))</f>
        <v>#VALUE!</v>
      </c>
      <c r="CG790" s="18" t="e">
        <f t="shared" si="93"/>
        <v>#VALUE!</v>
      </c>
      <c r="CH790" s="18" t="s">
        <v>97</v>
      </c>
      <c r="CI790" s="18" t="s">
        <v>342</v>
      </c>
      <c r="CJ790" s="18" t="s">
        <v>377</v>
      </c>
      <c r="CK790" s="18" t="str">
        <f t="shared" si="94"/>
        <v>C中央Me</v>
      </c>
      <c r="CL790" s="18">
        <v>23</v>
      </c>
      <c r="CM790" s="18" t="e">
        <f>IF(COUNTIFS([2]その１２!$CU$10:CU5941,リスト!CK790),"該当","")</f>
        <v>#VALUE!</v>
      </c>
      <c r="CN790" s="18" t="e">
        <f>IF($CM790="","",COUNTIF($CK$5:CK790,CK790))</f>
        <v>#VALUE!</v>
      </c>
      <c r="CO790" s="18" t="e">
        <f t="shared" si="95"/>
        <v>#VALUE!</v>
      </c>
      <c r="DC790" s="21" t="e">
        <f t="shared" si="96"/>
        <v>#VALUE!</v>
      </c>
      <c r="DD790" s="21" t="e">
        <f t="shared" si="97"/>
        <v>#VALUE!</v>
      </c>
    </row>
    <row r="791" spans="78:108">
      <c r="BZ791" s="18" t="s">
        <v>227</v>
      </c>
      <c r="CA791" s="18" t="s">
        <v>300</v>
      </c>
      <c r="CB791" s="18" t="s">
        <v>441</v>
      </c>
      <c r="CC791" s="18" t="str">
        <f t="shared" si="92"/>
        <v>S,C支柱Ca</v>
      </c>
      <c r="CD791" s="18">
        <v>9</v>
      </c>
      <c r="CE791" s="18" t="e">
        <f>IF(COUNTIFS([2]その１１!$CV$10:CV5786,リスト!CC791),"該当","")</f>
        <v>#VALUE!</v>
      </c>
      <c r="CF791" s="18" t="e">
        <f>IF($CE791="","",COUNTIF($CC$5:CC791,CC791))</f>
        <v>#VALUE!</v>
      </c>
      <c r="CG791" s="18" t="e">
        <f t="shared" si="93"/>
        <v>#VALUE!</v>
      </c>
      <c r="CH791" s="18" t="s">
        <v>227</v>
      </c>
      <c r="CI791" s="18" t="s">
        <v>342</v>
      </c>
      <c r="CJ791" s="18" t="s">
        <v>377</v>
      </c>
      <c r="CK791" s="18" t="str">
        <f t="shared" si="94"/>
        <v>S,C中央Me</v>
      </c>
      <c r="CL791" s="18">
        <v>1</v>
      </c>
      <c r="CM791" s="18" t="e">
        <f>IF(COUNTIFS([2]その１２!$CU$10:CU5942,リスト!CK791),"該当","")</f>
        <v>#VALUE!</v>
      </c>
      <c r="CN791" s="18" t="e">
        <f>IF($CM791="","",COUNTIF($CK$5:CK791,CK791))</f>
        <v>#VALUE!</v>
      </c>
      <c r="CO791" s="18" t="e">
        <f t="shared" si="95"/>
        <v>#VALUE!</v>
      </c>
      <c r="DC791" s="21" t="e">
        <f t="shared" si="96"/>
        <v>#VALUE!</v>
      </c>
      <c r="DD791" s="21" t="e">
        <f t="shared" si="97"/>
        <v>#VALUE!</v>
      </c>
    </row>
    <row r="792" spans="78:108">
      <c r="BZ792" s="18" t="s">
        <v>227</v>
      </c>
      <c r="CA792" s="18" t="s">
        <v>300</v>
      </c>
      <c r="CB792" s="18" t="s">
        <v>441</v>
      </c>
      <c r="CC792" s="18" t="str">
        <f t="shared" si="92"/>
        <v>S,C支柱Ca</v>
      </c>
      <c r="CD792" s="18">
        <v>10</v>
      </c>
      <c r="CE792" s="18" t="e">
        <f>IF(COUNTIFS([2]その１１!$CV$10:CV5787,リスト!CC792),"該当","")</f>
        <v>#VALUE!</v>
      </c>
      <c r="CF792" s="18" t="e">
        <f>IF($CE792="","",COUNTIF($CC$5:CC792,CC792))</f>
        <v>#VALUE!</v>
      </c>
      <c r="CG792" s="18" t="e">
        <f t="shared" si="93"/>
        <v>#VALUE!</v>
      </c>
      <c r="CH792" s="18" t="s">
        <v>227</v>
      </c>
      <c r="CI792" s="18" t="s">
        <v>342</v>
      </c>
      <c r="CJ792" s="18" t="s">
        <v>377</v>
      </c>
      <c r="CK792" s="18" t="str">
        <f t="shared" si="94"/>
        <v>S,C中央Me</v>
      </c>
      <c r="CL792" s="18">
        <v>2</v>
      </c>
      <c r="CM792" s="18" t="e">
        <f>IF(COUNTIFS([2]その１２!$CU$10:CU5943,リスト!CK792),"該当","")</f>
        <v>#VALUE!</v>
      </c>
      <c r="CN792" s="18" t="e">
        <f>IF($CM792="","",COUNTIF($CK$5:CK792,CK792))</f>
        <v>#VALUE!</v>
      </c>
      <c r="CO792" s="18" t="e">
        <f t="shared" si="95"/>
        <v>#VALUE!</v>
      </c>
      <c r="DC792" s="21" t="e">
        <f t="shared" si="96"/>
        <v>#VALUE!</v>
      </c>
      <c r="DD792" s="21" t="e">
        <f t="shared" si="97"/>
        <v>#VALUE!</v>
      </c>
    </row>
    <row r="793" spans="78:108">
      <c r="BZ793" s="18" t="s">
        <v>227</v>
      </c>
      <c r="CA793" s="18" t="s">
        <v>300</v>
      </c>
      <c r="CB793" s="18" t="s">
        <v>441</v>
      </c>
      <c r="CC793" s="18" t="str">
        <f t="shared" si="92"/>
        <v>S,C支柱Ca</v>
      </c>
      <c r="CD793" s="18">
        <v>11</v>
      </c>
      <c r="CE793" s="18" t="e">
        <f>IF(COUNTIFS([2]その１１!$CV$10:CV5788,リスト!CC793),"該当","")</f>
        <v>#VALUE!</v>
      </c>
      <c r="CF793" s="18" t="e">
        <f>IF($CE793="","",COUNTIF($CC$5:CC793,CC793))</f>
        <v>#VALUE!</v>
      </c>
      <c r="CG793" s="18" t="e">
        <f t="shared" si="93"/>
        <v>#VALUE!</v>
      </c>
      <c r="CH793" s="18" t="s">
        <v>227</v>
      </c>
      <c r="CI793" s="18" t="s">
        <v>342</v>
      </c>
      <c r="CJ793" s="18" t="s">
        <v>377</v>
      </c>
      <c r="CK793" s="18" t="str">
        <f t="shared" si="94"/>
        <v>S,C中央Me</v>
      </c>
      <c r="CL793" s="18">
        <v>3</v>
      </c>
      <c r="CM793" s="18" t="e">
        <f>IF(COUNTIFS([2]その１２!$CU$10:CU5944,リスト!CK793),"該当","")</f>
        <v>#VALUE!</v>
      </c>
      <c r="CN793" s="18" t="e">
        <f>IF($CM793="","",COUNTIF($CK$5:CK793,CK793))</f>
        <v>#VALUE!</v>
      </c>
      <c r="CO793" s="18" t="e">
        <f t="shared" si="95"/>
        <v>#VALUE!</v>
      </c>
      <c r="DC793" s="21" t="e">
        <f t="shared" si="96"/>
        <v>#VALUE!</v>
      </c>
      <c r="DD793" s="21" t="e">
        <f t="shared" si="97"/>
        <v>#VALUE!</v>
      </c>
    </row>
    <row r="794" spans="78:108">
      <c r="BZ794" s="18" t="s">
        <v>227</v>
      </c>
      <c r="CA794" s="18" t="s">
        <v>300</v>
      </c>
      <c r="CB794" s="18" t="s">
        <v>441</v>
      </c>
      <c r="CC794" s="18" t="str">
        <f t="shared" si="92"/>
        <v>S,C支柱Ca</v>
      </c>
      <c r="CD794" s="18">
        <v>12</v>
      </c>
      <c r="CE794" s="18" t="e">
        <f>IF(COUNTIFS([2]その１１!$CV$10:CV5789,リスト!CC794),"該当","")</f>
        <v>#VALUE!</v>
      </c>
      <c r="CF794" s="18" t="e">
        <f>IF($CE794="","",COUNTIF($CC$5:CC794,CC794))</f>
        <v>#VALUE!</v>
      </c>
      <c r="CG794" s="18" t="e">
        <f t="shared" si="93"/>
        <v>#VALUE!</v>
      </c>
      <c r="CH794" s="18" t="s">
        <v>227</v>
      </c>
      <c r="CI794" s="18" t="s">
        <v>342</v>
      </c>
      <c r="CJ794" s="18" t="s">
        <v>377</v>
      </c>
      <c r="CK794" s="18" t="str">
        <f t="shared" si="94"/>
        <v>S,C中央Me</v>
      </c>
      <c r="CL794" s="18">
        <v>4</v>
      </c>
      <c r="CM794" s="18" t="e">
        <f>IF(COUNTIFS([2]その１２!$CU$10:CU5945,リスト!CK794),"該当","")</f>
        <v>#VALUE!</v>
      </c>
      <c r="CN794" s="18" t="e">
        <f>IF($CM794="","",COUNTIF($CK$5:CK794,CK794))</f>
        <v>#VALUE!</v>
      </c>
      <c r="CO794" s="18" t="e">
        <f t="shared" si="95"/>
        <v>#VALUE!</v>
      </c>
      <c r="DC794" s="21" t="e">
        <f t="shared" si="96"/>
        <v>#VALUE!</v>
      </c>
      <c r="DD794" s="21" t="e">
        <f t="shared" si="97"/>
        <v>#VALUE!</v>
      </c>
    </row>
    <row r="795" spans="78:108">
      <c r="BZ795" s="18" t="s">
        <v>227</v>
      </c>
      <c r="CA795" s="18" t="s">
        <v>300</v>
      </c>
      <c r="CB795" s="18" t="s">
        <v>441</v>
      </c>
      <c r="CC795" s="18" t="str">
        <f t="shared" si="92"/>
        <v>S,C支柱Ca</v>
      </c>
      <c r="CD795" s="18">
        <v>13</v>
      </c>
      <c r="CE795" s="18" t="e">
        <f>IF(COUNTIFS([2]その１１!$CV$10:CV5790,リスト!CC795),"該当","")</f>
        <v>#VALUE!</v>
      </c>
      <c r="CF795" s="18" t="e">
        <f>IF($CE795="","",COUNTIF($CC$5:CC795,CC795))</f>
        <v>#VALUE!</v>
      </c>
      <c r="CG795" s="18" t="e">
        <f t="shared" si="93"/>
        <v>#VALUE!</v>
      </c>
      <c r="CH795" s="18" t="s">
        <v>227</v>
      </c>
      <c r="CI795" s="18" t="s">
        <v>342</v>
      </c>
      <c r="CJ795" s="18" t="s">
        <v>377</v>
      </c>
      <c r="CK795" s="18" t="str">
        <f t="shared" si="94"/>
        <v>S,C中央Me</v>
      </c>
      <c r="CL795" s="18">
        <v>5</v>
      </c>
      <c r="CM795" s="18" t="e">
        <f>IF(COUNTIFS([2]その１２!$CU$10:CU5946,リスト!CK795),"該当","")</f>
        <v>#VALUE!</v>
      </c>
      <c r="CN795" s="18" t="e">
        <f>IF($CM795="","",COUNTIF($CK$5:CK795,CK795))</f>
        <v>#VALUE!</v>
      </c>
      <c r="CO795" s="18" t="e">
        <f t="shared" si="95"/>
        <v>#VALUE!</v>
      </c>
      <c r="DC795" s="21" t="e">
        <f t="shared" si="96"/>
        <v>#VALUE!</v>
      </c>
      <c r="DD795" s="21" t="e">
        <f t="shared" si="97"/>
        <v>#VALUE!</v>
      </c>
    </row>
    <row r="796" spans="78:108">
      <c r="BZ796" s="18" t="s">
        <v>227</v>
      </c>
      <c r="CA796" s="18" t="s">
        <v>300</v>
      </c>
      <c r="CB796" s="18" t="s">
        <v>441</v>
      </c>
      <c r="CC796" s="18" t="str">
        <f t="shared" si="92"/>
        <v>S,C支柱Ca</v>
      </c>
      <c r="CD796" s="18">
        <v>17</v>
      </c>
      <c r="CE796" s="18" t="e">
        <f>IF(COUNTIFS([2]その１１!$CV$10:CV5791,リスト!CC796),"該当","")</f>
        <v>#VALUE!</v>
      </c>
      <c r="CF796" s="18" t="e">
        <f>IF($CE796="","",COUNTIF($CC$5:CC796,CC796))</f>
        <v>#VALUE!</v>
      </c>
      <c r="CG796" s="18" t="e">
        <f t="shared" si="93"/>
        <v>#VALUE!</v>
      </c>
      <c r="CH796" s="18" t="s">
        <v>227</v>
      </c>
      <c r="CI796" s="18" t="s">
        <v>342</v>
      </c>
      <c r="CJ796" s="18" t="s">
        <v>377</v>
      </c>
      <c r="CK796" s="18" t="str">
        <f t="shared" si="94"/>
        <v>S,C中央Me</v>
      </c>
      <c r="CL796" s="18">
        <v>6</v>
      </c>
      <c r="CM796" s="18" t="e">
        <f>IF(COUNTIFS([2]その１２!$CU$10:CU5947,リスト!CK796),"該当","")</f>
        <v>#VALUE!</v>
      </c>
      <c r="CN796" s="18" t="e">
        <f>IF($CM796="","",COUNTIF($CK$5:CK796,CK796))</f>
        <v>#VALUE!</v>
      </c>
      <c r="CO796" s="18" t="e">
        <f t="shared" si="95"/>
        <v>#VALUE!</v>
      </c>
      <c r="DC796" s="21" t="e">
        <f t="shared" si="96"/>
        <v>#VALUE!</v>
      </c>
      <c r="DD796" s="21" t="e">
        <f t="shared" si="97"/>
        <v>#VALUE!</v>
      </c>
    </row>
    <row r="797" spans="78:108">
      <c r="BZ797" s="18" t="s">
        <v>227</v>
      </c>
      <c r="CA797" s="18" t="s">
        <v>300</v>
      </c>
      <c r="CB797" s="18" t="s">
        <v>441</v>
      </c>
      <c r="CC797" s="18" t="str">
        <f t="shared" si="92"/>
        <v>S,C支柱Ca</v>
      </c>
      <c r="CD797" s="18">
        <v>18</v>
      </c>
      <c r="CE797" s="18" t="e">
        <f>IF(COUNTIFS([2]その１１!$CV$10:CV5792,リスト!CC797),"該当","")</f>
        <v>#VALUE!</v>
      </c>
      <c r="CF797" s="18" t="e">
        <f>IF($CE797="","",COUNTIF($CC$5:CC797,CC797))</f>
        <v>#VALUE!</v>
      </c>
      <c r="CG797" s="18" t="e">
        <f t="shared" si="93"/>
        <v>#VALUE!</v>
      </c>
      <c r="CH797" s="18" t="s">
        <v>227</v>
      </c>
      <c r="CI797" s="18" t="s">
        <v>342</v>
      </c>
      <c r="CJ797" s="18" t="s">
        <v>377</v>
      </c>
      <c r="CK797" s="18" t="str">
        <f t="shared" si="94"/>
        <v>S,C中央Me</v>
      </c>
      <c r="CL797" s="18">
        <v>7</v>
      </c>
      <c r="CM797" s="18" t="e">
        <f>IF(COUNTIFS([2]その１２!$CU$10:CU5948,リスト!CK797),"該当","")</f>
        <v>#VALUE!</v>
      </c>
      <c r="CN797" s="18" t="e">
        <f>IF($CM797="","",COUNTIF($CK$5:CK797,CK797))</f>
        <v>#VALUE!</v>
      </c>
      <c r="CO797" s="18" t="e">
        <f t="shared" si="95"/>
        <v>#VALUE!</v>
      </c>
      <c r="DC797" s="21" t="e">
        <f t="shared" si="96"/>
        <v>#VALUE!</v>
      </c>
      <c r="DD797" s="21" t="e">
        <f t="shared" si="97"/>
        <v>#VALUE!</v>
      </c>
    </row>
    <row r="798" spans="78:108">
      <c r="BZ798" s="18" t="s">
        <v>227</v>
      </c>
      <c r="CA798" s="18" t="s">
        <v>300</v>
      </c>
      <c r="CB798" s="18" t="s">
        <v>441</v>
      </c>
      <c r="CC798" s="18" t="str">
        <f t="shared" si="92"/>
        <v>S,C支柱Ca</v>
      </c>
      <c r="CD798" s="18">
        <v>19</v>
      </c>
      <c r="CE798" s="18" t="e">
        <f>IF(COUNTIFS([2]その１１!$CV$10:CV5793,リスト!CC798),"該当","")</f>
        <v>#VALUE!</v>
      </c>
      <c r="CF798" s="18" t="e">
        <f>IF($CE798="","",COUNTIF($CC$5:CC798,CC798))</f>
        <v>#VALUE!</v>
      </c>
      <c r="CG798" s="18" t="e">
        <f t="shared" si="93"/>
        <v>#VALUE!</v>
      </c>
      <c r="CH798" s="18" t="s">
        <v>227</v>
      </c>
      <c r="CI798" s="18" t="s">
        <v>342</v>
      </c>
      <c r="CJ798" s="18" t="s">
        <v>377</v>
      </c>
      <c r="CK798" s="18" t="str">
        <f t="shared" si="94"/>
        <v>S,C中央Me</v>
      </c>
      <c r="CL798" s="18">
        <v>8</v>
      </c>
      <c r="CM798" s="18" t="e">
        <f>IF(COUNTIFS([2]その１２!$CU$10:CU5949,リスト!CK798),"該当","")</f>
        <v>#VALUE!</v>
      </c>
      <c r="CN798" s="18" t="e">
        <f>IF($CM798="","",COUNTIF($CK$5:CK798,CK798))</f>
        <v>#VALUE!</v>
      </c>
      <c r="CO798" s="18" t="e">
        <f t="shared" si="95"/>
        <v>#VALUE!</v>
      </c>
      <c r="DC798" s="21" t="e">
        <f t="shared" si="96"/>
        <v>#VALUE!</v>
      </c>
      <c r="DD798" s="21" t="e">
        <f t="shared" si="97"/>
        <v>#VALUE!</v>
      </c>
    </row>
    <row r="799" spans="78:108">
      <c r="BZ799" s="18" t="s">
        <v>227</v>
      </c>
      <c r="CA799" s="18" t="s">
        <v>300</v>
      </c>
      <c r="CB799" s="18" t="s">
        <v>441</v>
      </c>
      <c r="CC799" s="18" t="str">
        <f t="shared" si="92"/>
        <v>S,C支柱Ca</v>
      </c>
      <c r="CD799" s="18">
        <v>20</v>
      </c>
      <c r="CE799" s="18" t="e">
        <f>IF(COUNTIFS([2]その１１!$CV$10:CV5794,リスト!CC799),"該当","")</f>
        <v>#VALUE!</v>
      </c>
      <c r="CF799" s="18" t="e">
        <f>IF($CE799="","",COUNTIF($CC$5:CC799,CC799))</f>
        <v>#VALUE!</v>
      </c>
      <c r="CG799" s="18" t="e">
        <f t="shared" si="93"/>
        <v>#VALUE!</v>
      </c>
      <c r="CH799" s="18" t="s">
        <v>227</v>
      </c>
      <c r="CI799" s="18" t="s">
        <v>342</v>
      </c>
      <c r="CJ799" s="18" t="s">
        <v>377</v>
      </c>
      <c r="CK799" s="18" t="str">
        <f t="shared" si="94"/>
        <v>S,C中央Me</v>
      </c>
      <c r="CL799" s="18">
        <v>10</v>
      </c>
      <c r="CM799" s="18" t="e">
        <f>IF(COUNTIFS([2]その１２!$CU$10:CU5950,リスト!CK799),"該当","")</f>
        <v>#VALUE!</v>
      </c>
      <c r="CN799" s="18" t="e">
        <f>IF($CM799="","",COUNTIF($CK$5:CK799,CK799))</f>
        <v>#VALUE!</v>
      </c>
      <c r="CO799" s="18" t="e">
        <f t="shared" si="95"/>
        <v>#VALUE!</v>
      </c>
      <c r="DC799" s="21" t="e">
        <f t="shared" si="96"/>
        <v>#VALUE!</v>
      </c>
      <c r="DD799" s="21" t="e">
        <f t="shared" si="97"/>
        <v>#VALUE!</v>
      </c>
    </row>
    <row r="800" spans="78:108">
      <c r="BZ800" s="18" t="s">
        <v>227</v>
      </c>
      <c r="CA800" s="18" t="s">
        <v>300</v>
      </c>
      <c r="CB800" s="18" t="s">
        <v>441</v>
      </c>
      <c r="CC800" s="18" t="str">
        <f t="shared" si="92"/>
        <v>S,C支柱Ca</v>
      </c>
      <c r="CD800" s="18">
        <v>21</v>
      </c>
      <c r="CE800" s="18" t="e">
        <f>IF(COUNTIFS([2]その１１!$CV$10:CV5795,リスト!CC800),"該当","")</f>
        <v>#VALUE!</v>
      </c>
      <c r="CF800" s="18" t="e">
        <f>IF($CE800="","",COUNTIF($CC$5:CC800,CC800))</f>
        <v>#VALUE!</v>
      </c>
      <c r="CG800" s="18" t="e">
        <f t="shared" si="93"/>
        <v>#VALUE!</v>
      </c>
      <c r="CH800" s="18" t="s">
        <v>227</v>
      </c>
      <c r="CI800" s="18" t="s">
        <v>342</v>
      </c>
      <c r="CJ800" s="18" t="s">
        <v>377</v>
      </c>
      <c r="CK800" s="18" t="str">
        <f t="shared" si="94"/>
        <v>S,C中央Me</v>
      </c>
      <c r="CL800" s="18">
        <v>12</v>
      </c>
      <c r="CM800" s="18" t="e">
        <f>IF(COUNTIFS([2]その１２!$CU$10:CU5951,リスト!CK800),"該当","")</f>
        <v>#VALUE!</v>
      </c>
      <c r="CN800" s="18" t="e">
        <f>IF($CM800="","",COUNTIF($CK$5:CK800,CK800))</f>
        <v>#VALUE!</v>
      </c>
      <c r="CO800" s="18" t="e">
        <f t="shared" si="95"/>
        <v>#VALUE!</v>
      </c>
      <c r="DC800" s="21" t="e">
        <f t="shared" si="96"/>
        <v>#VALUE!</v>
      </c>
      <c r="DD800" s="21" t="e">
        <f t="shared" si="97"/>
        <v>#VALUE!</v>
      </c>
    </row>
    <row r="801" spans="78:108">
      <c r="BZ801" s="18" t="s">
        <v>227</v>
      </c>
      <c r="CA801" s="18" t="s">
        <v>300</v>
      </c>
      <c r="CB801" s="18" t="s">
        <v>441</v>
      </c>
      <c r="CC801" s="18" t="str">
        <f t="shared" si="92"/>
        <v>S,C支柱Ca</v>
      </c>
      <c r="CD801" s="18">
        <v>22</v>
      </c>
      <c r="CE801" s="18" t="e">
        <f>IF(COUNTIFS([2]その１１!$CV$10:CV5796,リスト!CC801),"該当","")</f>
        <v>#VALUE!</v>
      </c>
      <c r="CF801" s="18" t="e">
        <f>IF($CE801="","",COUNTIF($CC$5:CC801,CC801))</f>
        <v>#VALUE!</v>
      </c>
      <c r="CG801" s="18" t="e">
        <f t="shared" si="93"/>
        <v>#VALUE!</v>
      </c>
      <c r="CH801" s="18" t="s">
        <v>227</v>
      </c>
      <c r="CI801" s="18" t="s">
        <v>342</v>
      </c>
      <c r="CJ801" s="18" t="s">
        <v>377</v>
      </c>
      <c r="CK801" s="18" t="str">
        <f t="shared" si="94"/>
        <v>S,C中央Me</v>
      </c>
      <c r="CL801" s="18">
        <v>17</v>
      </c>
      <c r="CM801" s="18" t="e">
        <f>IF(COUNTIFS([2]その１２!$CU$10:CU5952,リスト!CK801),"該当","")</f>
        <v>#VALUE!</v>
      </c>
      <c r="CN801" s="18" t="e">
        <f>IF($CM801="","",COUNTIF($CK$5:CK801,CK801))</f>
        <v>#VALUE!</v>
      </c>
      <c r="CO801" s="18" t="e">
        <f t="shared" si="95"/>
        <v>#VALUE!</v>
      </c>
      <c r="DC801" s="21" t="e">
        <f t="shared" si="96"/>
        <v>#VALUE!</v>
      </c>
      <c r="DD801" s="21" t="e">
        <f t="shared" si="97"/>
        <v>#VALUE!</v>
      </c>
    </row>
    <row r="802" spans="78:108">
      <c r="BZ802" s="18" t="s">
        <v>227</v>
      </c>
      <c r="CA802" s="18" t="s">
        <v>300</v>
      </c>
      <c r="CB802" s="18" t="s">
        <v>441</v>
      </c>
      <c r="CC802" s="18" t="str">
        <f t="shared" si="92"/>
        <v>S,C支柱Ca</v>
      </c>
      <c r="CD802" s="18">
        <v>23</v>
      </c>
      <c r="CE802" s="18" t="e">
        <f>IF(COUNTIFS([2]その１１!$CV$10:CV5797,リスト!CC802),"該当","")</f>
        <v>#VALUE!</v>
      </c>
      <c r="CF802" s="18" t="e">
        <f>IF($CE802="","",COUNTIF($CC$5:CC802,CC802))</f>
        <v>#VALUE!</v>
      </c>
      <c r="CG802" s="18" t="e">
        <f t="shared" si="93"/>
        <v>#VALUE!</v>
      </c>
      <c r="CH802" s="18" t="s">
        <v>227</v>
      </c>
      <c r="CI802" s="18" t="s">
        <v>342</v>
      </c>
      <c r="CJ802" s="18" t="s">
        <v>377</v>
      </c>
      <c r="CK802" s="18" t="str">
        <f t="shared" si="94"/>
        <v>S,C中央Me</v>
      </c>
      <c r="CL802" s="18">
        <v>19</v>
      </c>
      <c r="CM802" s="18" t="e">
        <f>IF(COUNTIFS([2]その１２!$CU$10:CU5953,リスト!CK802),"該当","")</f>
        <v>#VALUE!</v>
      </c>
      <c r="CN802" s="18" t="e">
        <f>IF($CM802="","",COUNTIF($CK$5:CK802,CK802))</f>
        <v>#VALUE!</v>
      </c>
      <c r="CO802" s="18" t="e">
        <f t="shared" si="95"/>
        <v>#VALUE!</v>
      </c>
      <c r="DC802" s="21" t="e">
        <f t="shared" si="96"/>
        <v>#VALUE!</v>
      </c>
      <c r="DD802" s="21" t="e">
        <f t="shared" si="97"/>
        <v>#VALUE!</v>
      </c>
    </row>
    <row r="803" spans="78:108">
      <c r="BZ803" s="18" t="s">
        <v>279</v>
      </c>
      <c r="CA803" s="18" t="s">
        <v>300</v>
      </c>
      <c r="CB803" s="18" t="s">
        <v>441</v>
      </c>
      <c r="CC803" s="18" t="str">
        <f t="shared" si="92"/>
        <v>S,X支柱Ca</v>
      </c>
      <c r="CD803" s="18">
        <v>1</v>
      </c>
      <c r="CE803" s="18" t="e">
        <f>IF(COUNTIFS([2]その１１!$CV$10:CV5798,リスト!CC803),"該当","")</f>
        <v>#VALUE!</v>
      </c>
      <c r="CF803" s="18" t="e">
        <f>IF($CE803="","",COUNTIF($CC$5:CC803,CC803))</f>
        <v>#VALUE!</v>
      </c>
      <c r="CG803" s="18" t="e">
        <f t="shared" si="93"/>
        <v>#VALUE!</v>
      </c>
      <c r="CH803" s="18" t="s">
        <v>227</v>
      </c>
      <c r="CI803" s="18" t="s">
        <v>342</v>
      </c>
      <c r="CJ803" s="18" t="s">
        <v>377</v>
      </c>
      <c r="CK803" s="18" t="str">
        <f t="shared" si="94"/>
        <v>S,C中央Me</v>
      </c>
      <c r="CL803" s="18">
        <v>23</v>
      </c>
      <c r="CM803" s="18" t="e">
        <f>IF(COUNTIFS([2]その１２!$CU$10:CU5954,リスト!CK803),"該当","")</f>
        <v>#VALUE!</v>
      </c>
      <c r="CN803" s="18" t="e">
        <f>IF($CM803="","",COUNTIF($CK$5:CK803,CK803))</f>
        <v>#VALUE!</v>
      </c>
      <c r="CO803" s="18" t="e">
        <f t="shared" si="95"/>
        <v>#VALUE!</v>
      </c>
      <c r="DC803" s="21" t="e">
        <f t="shared" si="96"/>
        <v>#VALUE!</v>
      </c>
      <c r="DD803" s="21" t="e">
        <f t="shared" si="97"/>
        <v>#VALUE!</v>
      </c>
    </row>
    <row r="804" spans="78:108">
      <c r="BZ804" s="18" t="s">
        <v>279</v>
      </c>
      <c r="CA804" s="18" t="s">
        <v>300</v>
      </c>
      <c r="CB804" s="18" t="s">
        <v>441</v>
      </c>
      <c r="CC804" s="18" t="str">
        <f t="shared" si="92"/>
        <v>S,X支柱Ca</v>
      </c>
      <c r="CD804" s="18">
        <v>2</v>
      </c>
      <c r="CE804" s="18" t="e">
        <f>IF(COUNTIFS([2]その１１!$CV$10:CV5799,リスト!CC804),"該当","")</f>
        <v>#VALUE!</v>
      </c>
      <c r="CF804" s="18" t="e">
        <f>IF($CE804="","",COUNTIF($CC$5:CC804,CC804))</f>
        <v>#VALUE!</v>
      </c>
      <c r="CG804" s="18" t="e">
        <f t="shared" si="93"/>
        <v>#VALUE!</v>
      </c>
      <c r="CH804" s="18" t="s">
        <v>279</v>
      </c>
      <c r="CI804" s="18" t="s">
        <v>342</v>
      </c>
      <c r="CJ804" s="18" t="s">
        <v>377</v>
      </c>
      <c r="CK804" s="18" t="str">
        <f t="shared" si="94"/>
        <v>S,X中央Me</v>
      </c>
      <c r="CL804" s="18">
        <v>1</v>
      </c>
      <c r="CM804" s="18" t="e">
        <f>IF(COUNTIFS([2]その１２!$CU$10:CU5955,リスト!CK804),"該当","")</f>
        <v>#VALUE!</v>
      </c>
      <c r="CN804" s="18" t="e">
        <f>IF($CM804="","",COUNTIF($CK$5:CK804,CK804))</f>
        <v>#VALUE!</v>
      </c>
      <c r="CO804" s="18" t="e">
        <f t="shared" si="95"/>
        <v>#VALUE!</v>
      </c>
      <c r="DC804" s="21" t="e">
        <f t="shared" si="96"/>
        <v>#VALUE!</v>
      </c>
      <c r="DD804" s="21" t="e">
        <f t="shared" si="97"/>
        <v>#VALUE!</v>
      </c>
    </row>
    <row r="805" spans="78:108">
      <c r="BZ805" s="18" t="s">
        <v>279</v>
      </c>
      <c r="CA805" s="18" t="s">
        <v>300</v>
      </c>
      <c r="CB805" s="18" t="s">
        <v>441</v>
      </c>
      <c r="CC805" s="18" t="str">
        <f t="shared" si="92"/>
        <v>S,X支柱Ca</v>
      </c>
      <c r="CD805" s="18">
        <v>3</v>
      </c>
      <c r="CE805" s="18" t="e">
        <f>IF(COUNTIFS([2]その１１!$CV$10:CV5800,リスト!CC805),"該当","")</f>
        <v>#VALUE!</v>
      </c>
      <c r="CF805" s="18" t="e">
        <f>IF($CE805="","",COUNTIF($CC$5:CC805,CC805))</f>
        <v>#VALUE!</v>
      </c>
      <c r="CG805" s="18" t="e">
        <f t="shared" si="93"/>
        <v>#VALUE!</v>
      </c>
      <c r="CH805" s="18" t="s">
        <v>279</v>
      </c>
      <c r="CI805" s="18" t="s">
        <v>342</v>
      </c>
      <c r="CJ805" s="18" t="s">
        <v>377</v>
      </c>
      <c r="CK805" s="18" t="str">
        <f t="shared" si="94"/>
        <v>S,X中央Me</v>
      </c>
      <c r="CL805" s="18">
        <v>2</v>
      </c>
      <c r="CM805" s="18" t="e">
        <f>IF(COUNTIFS([2]その１２!$CU$10:CU5956,リスト!CK805),"該当","")</f>
        <v>#VALUE!</v>
      </c>
      <c r="CN805" s="18" t="e">
        <f>IF($CM805="","",COUNTIF($CK$5:CK805,CK805))</f>
        <v>#VALUE!</v>
      </c>
      <c r="CO805" s="18" t="e">
        <f t="shared" si="95"/>
        <v>#VALUE!</v>
      </c>
      <c r="DC805" s="21" t="e">
        <f t="shared" si="96"/>
        <v>#VALUE!</v>
      </c>
      <c r="DD805" s="21" t="e">
        <f t="shared" si="97"/>
        <v>#VALUE!</v>
      </c>
    </row>
    <row r="806" spans="78:108">
      <c r="BZ806" s="18" t="s">
        <v>279</v>
      </c>
      <c r="CA806" s="18" t="s">
        <v>300</v>
      </c>
      <c r="CB806" s="18" t="s">
        <v>441</v>
      </c>
      <c r="CC806" s="18" t="str">
        <f t="shared" si="92"/>
        <v>S,X支柱Ca</v>
      </c>
      <c r="CD806" s="18">
        <v>4</v>
      </c>
      <c r="CE806" s="18" t="e">
        <f>IF(COUNTIFS([2]その１１!$CV$10:CV5801,リスト!CC806),"該当","")</f>
        <v>#VALUE!</v>
      </c>
      <c r="CF806" s="18" t="e">
        <f>IF($CE806="","",COUNTIF($CC$5:CC806,CC806))</f>
        <v>#VALUE!</v>
      </c>
      <c r="CG806" s="18" t="e">
        <f t="shared" si="93"/>
        <v>#VALUE!</v>
      </c>
      <c r="CH806" s="18" t="s">
        <v>279</v>
      </c>
      <c r="CI806" s="18" t="s">
        <v>342</v>
      </c>
      <c r="CJ806" s="18" t="s">
        <v>377</v>
      </c>
      <c r="CK806" s="18" t="str">
        <f t="shared" si="94"/>
        <v>S,X中央Me</v>
      </c>
      <c r="CL806" s="18">
        <v>3</v>
      </c>
      <c r="CM806" s="18" t="e">
        <f>IF(COUNTIFS([2]その１２!$CU$10:CU5957,リスト!CK806),"該当","")</f>
        <v>#VALUE!</v>
      </c>
      <c r="CN806" s="18" t="e">
        <f>IF($CM806="","",COUNTIF($CK$5:CK806,CK806))</f>
        <v>#VALUE!</v>
      </c>
      <c r="CO806" s="18" t="e">
        <f t="shared" si="95"/>
        <v>#VALUE!</v>
      </c>
      <c r="DC806" s="21" t="e">
        <f t="shared" si="96"/>
        <v>#VALUE!</v>
      </c>
      <c r="DD806" s="21" t="e">
        <f t="shared" si="97"/>
        <v>#VALUE!</v>
      </c>
    </row>
    <row r="807" spans="78:108">
      <c r="BZ807" s="18" t="s">
        <v>279</v>
      </c>
      <c r="CA807" s="18" t="s">
        <v>300</v>
      </c>
      <c r="CB807" s="18" t="s">
        <v>441</v>
      </c>
      <c r="CC807" s="18" t="str">
        <f t="shared" si="92"/>
        <v>S,X支柱Ca</v>
      </c>
      <c r="CD807" s="18">
        <v>5</v>
      </c>
      <c r="CE807" s="18" t="e">
        <f>IF(COUNTIFS([2]その１１!$CV$10:CV5802,リスト!CC807),"該当","")</f>
        <v>#VALUE!</v>
      </c>
      <c r="CF807" s="18" t="e">
        <f>IF($CE807="","",COUNTIF($CC$5:CC807,CC807))</f>
        <v>#VALUE!</v>
      </c>
      <c r="CG807" s="18" t="e">
        <f t="shared" si="93"/>
        <v>#VALUE!</v>
      </c>
      <c r="CH807" s="18" t="s">
        <v>279</v>
      </c>
      <c r="CI807" s="18" t="s">
        <v>342</v>
      </c>
      <c r="CJ807" s="18" t="s">
        <v>377</v>
      </c>
      <c r="CK807" s="18" t="str">
        <f t="shared" si="94"/>
        <v>S,X中央Me</v>
      </c>
      <c r="CL807" s="18">
        <v>4</v>
      </c>
      <c r="CM807" s="18" t="e">
        <f>IF(COUNTIFS([2]その１２!$CU$10:CU5958,リスト!CK807),"該当","")</f>
        <v>#VALUE!</v>
      </c>
      <c r="CN807" s="18" t="e">
        <f>IF($CM807="","",COUNTIF($CK$5:CK807,CK807))</f>
        <v>#VALUE!</v>
      </c>
      <c r="CO807" s="18" t="e">
        <f t="shared" si="95"/>
        <v>#VALUE!</v>
      </c>
      <c r="DC807" s="21" t="e">
        <f t="shared" si="96"/>
        <v>#VALUE!</v>
      </c>
      <c r="DD807" s="21" t="e">
        <f t="shared" si="97"/>
        <v>#VALUE!</v>
      </c>
    </row>
    <row r="808" spans="78:108">
      <c r="BZ808" s="18" t="s">
        <v>279</v>
      </c>
      <c r="CA808" s="18" t="s">
        <v>300</v>
      </c>
      <c r="CB808" s="18" t="s">
        <v>441</v>
      </c>
      <c r="CC808" s="18" t="str">
        <f t="shared" si="92"/>
        <v>S,X支柱Ca</v>
      </c>
      <c r="CD808" s="18">
        <v>10</v>
      </c>
      <c r="CE808" s="18" t="e">
        <f>IF(COUNTIFS([2]その１１!$CV$10:CV5803,リスト!CC808),"該当","")</f>
        <v>#VALUE!</v>
      </c>
      <c r="CF808" s="18" t="e">
        <f>IF($CE808="","",COUNTIF($CC$5:CC808,CC808))</f>
        <v>#VALUE!</v>
      </c>
      <c r="CG808" s="18" t="e">
        <f t="shared" si="93"/>
        <v>#VALUE!</v>
      </c>
      <c r="CH808" s="18" t="s">
        <v>279</v>
      </c>
      <c r="CI808" s="18" t="s">
        <v>342</v>
      </c>
      <c r="CJ808" s="18" t="s">
        <v>377</v>
      </c>
      <c r="CK808" s="18" t="str">
        <f t="shared" si="94"/>
        <v>S,X中央Me</v>
      </c>
      <c r="CL808" s="18">
        <v>5</v>
      </c>
      <c r="CM808" s="18" t="e">
        <f>IF(COUNTIFS([2]その１２!$CU$10:CU5959,リスト!CK808),"該当","")</f>
        <v>#VALUE!</v>
      </c>
      <c r="CN808" s="18" t="e">
        <f>IF($CM808="","",COUNTIF($CK$5:CK808,CK808))</f>
        <v>#VALUE!</v>
      </c>
      <c r="CO808" s="18" t="e">
        <f t="shared" si="95"/>
        <v>#VALUE!</v>
      </c>
      <c r="DC808" s="21" t="e">
        <f t="shared" si="96"/>
        <v>#VALUE!</v>
      </c>
      <c r="DD808" s="21" t="e">
        <f t="shared" si="97"/>
        <v>#VALUE!</v>
      </c>
    </row>
    <row r="809" spans="78:108">
      <c r="BZ809" s="18" t="s">
        <v>279</v>
      </c>
      <c r="CA809" s="18" t="s">
        <v>300</v>
      </c>
      <c r="CB809" s="18" t="s">
        <v>441</v>
      </c>
      <c r="CC809" s="18" t="str">
        <f t="shared" si="92"/>
        <v>S,X支柱Ca</v>
      </c>
      <c r="CD809" s="18">
        <v>13</v>
      </c>
      <c r="CE809" s="18" t="e">
        <f>IF(COUNTIFS([2]その１１!$CV$10:CV5804,リスト!CC809),"該当","")</f>
        <v>#VALUE!</v>
      </c>
      <c r="CF809" s="18" t="e">
        <f>IF($CE809="","",COUNTIF($CC$5:CC809,CC809))</f>
        <v>#VALUE!</v>
      </c>
      <c r="CG809" s="18" t="e">
        <f t="shared" si="93"/>
        <v>#VALUE!</v>
      </c>
      <c r="CH809" s="18" t="s">
        <v>279</v>
      </c>
      <c r="CI809" s="18" t="s">
        <v>342</v>
      </c>
      <c r="CJ809" s="18" t="s">
        <v>377</v>
      </c>
      <c r="CK809" s="18" t="str">
        <f t="shared" si="94"/>
        <v>S,X中央Me</v>
      </c>
      <c r="CL809" s="18">
        <v>10</v>
      </c>
      <c r="CM809" s="18" t="e">
        <f>IF(COUNTIFS([2]その１２!$CU$10:CU5960,リスト!CK809),"該当","")</f>
        <v>#VALUE!</v>
      </c>
      <c r="CN809" s="18" t="e">
        <f>IF($CM809="","",COUNTIF($CK$5:CK809,CK809))</f>
        <v>#VALUE!</v>
      </c>
      <c r="CO809" s="18" t="e">
        <f t="shared" si="95"/>
        <v>#VALUE!</v>
      </c>
      <c r="DC809" s="21" t="e">
        <f t="shared" si="96"/>
        <v>#VALUE!</v>
      </c>
      <c r="DD809" s="21" t="e">
        <f t="shared" si="97"/>
        <v>#VALUE!</v>
      </c>
    </row>
    <row r="810" spans="78:108">
      <c r="BZ810" s="18" t="s">
        <v>279</v>
      </c>
      <c r="CA810" s="18" t="s">
        <v>300</v>
      </c>
      <c r="CB810" s="18" t="s">
        <v>441</v>
      </c>
      <c r="CC810" s="18" t="str">
        <f t="shared" si="92"/>
        <v>S,X支柱Ca</v>
      </c>
      <c r="CD810" s="18">
        <v>17</v>
      </c>
      <c r="CE810" s="18" t="e">
        <f>IF(COUNTIFS([2]その１１!$CV$10:CV5805,リスト!CC810),"該当","")</f>
        <v>#VALUE!</v>
      </c>
      <c r="CF810" s="18" t="e">
        <f>IF($CE810="","",COUNTIF($CC$5:CC810,CC810))</f>
        <v>#VALUE!</v>
      </c>
      <c r="CG810" s="18" t="e">
        <f t="shared" si="93"/>
        <v>#VALUE!</v>
      </c>
      <c r="CH810" s="18" t="s">
        <v>279</v>
      </c>
      <c r="CI810" s="18" t="s">
        <v>342</v>
      </c>
      <c r="CJ810" s="18" t="s">
        <v>377</v>
      </c>
      <c r="CK810" s="18" t="str">
        <f t="shared" si="94"/>
        <v>S,X中央Me</v>
      </c>
      <c r="CL810" s="18">
        <v>17</v>
      </c>
      <c r="CM810" s="18" t="e">
        <f>IF(COUNTIFS([2]その１２!$CU$10:CU5961,リスト!CK810),"該当","")</f>
        <v>#VALUE!</v>
      </c>
      <c r="CN810" s="18" t="e">
        <f>IF($CM810="","",COUNTIF($CK$5:CK810,CK810))</f>
        <v>#VALUE!</v>
      </c>
      <c r="CO810" s="18" t="e">
        <f t="shared" si="95"/>
        <v>#VALUE!</v>
      </c>
      <c r="DC810" s="21" t="e">
        <f t="shared" si="96"/>
        <v>#VALUE!</v>
      </c>
      <c r="DD810" s="21" t="e">
        <f t="shared" si="97"/>
        <v>#VALUE!</v>
      </c>
    </row>
    <row r="811" spans="78:108">
      <c r="BZ811" s="18" t="s">
        <v>279</v>
      </c>
      <c r="CA811" s="18" t="s">
        <v>300</v>
      </c>
      <c r="CB811" s="18" t="s">
        <v>441</v>
      </c>
      <c r="CC811" s="18" t="str">
        <f t="shared" si="92"/>
        <v>S,X支柱Ca</v>
      </c>
      <c r="CD811" s="18">
        <v>18</v>
      </c>
      <c r="CE811" s="18" t="e">
        <f>IF(COUNTIFS([2]その１１!$CV$10:CV5806,リスト!CC811),"該当","")</f>
        <v>#VALUE!</v>
      </c>
      <c r="CF811" s="18" t="e">
        <f>IF($CE811="","",COUNTIF($CC$5:CC811,CC811))</f>
        <v>#VALUE!</v>
      </c>
      <c r="CG811" s="18" t="e">
        <f t="shared" si="93"/>
        <v>#VALUE!</v>
      </c>
      <c r="CH811" s="18" t="s">
        <v>279</v>
      </c>
      <c r="CI811" s="18" t="s">
        <v>342</v>
      </c>
      <c r="CJ811" s="18" t="s">
        <v>377</v>
      </c>
      <c r="CK811" s="18" t="str">
        <f t="shared" si="94"/>
        <v>S,X中央Me</v>
      </c>
      <c r="CL811" s="18">
        <v>23</v>
      </c>
      <c r="CM811" s="18" t="e">
        <f>IF(COUNTIFS([2]その１２!$CU$10:CU5962,リスト!CK811),"該当","")</f>
        <v>#VALUE!</v>
      </c>
      <c r="CN811" s="18" t="e">
        <f>IF($CM811="","",COUNTIF($CK$5:CK811,CK811))</f>
        <v>#VALUE!</v>
      </c>
      <c r="CO811" s="18" t="e">
        <f t="shared" si="95"/>
        <v>#VALUE!</v>
      </c>
      <c r="DC811" s="21" t="e">
        <f t="shared" si="96"/>
        <v>#VALUE!</v>
      </c>
      <c r="DD811" s="21" t="e">
        <f t="shared" si="97"/>
        <v>#VALUE!</v>
      </c>
    </row>
    <row r="812" spans="78:108">
      <c r="BZ812" s="18" t="s">
        <v>279</v>
      </c>
      <c r="CA812" s="18" t="s">
        <v>300</v>
      </c>
      <c r="CB812" s="18" t="s">
        <v>441</v>
      </c>
      <c r="CC812" s="18" t="str">
        <f t="shared" si="92"/>
        <v>S,X支柱Ca</v>
      </c>
      <c r="CD812" s="18">
        <v>20</v>
      </c>
      <c r="CE812" s="18" t="e">
        <f>IF(COUNTIFS([2]その１１!$CV$10:CV5807,リスト!CC812),"該当","")</f>
        <v>#VALUE!</v>
      </c>
      <c r="CF812" s="18" t="e">
        <f>IF($CE812="","",COUNTIF($CC$5:CC812,CC812))</f>
        <v>#VALUE!</v>
      </c>
      <c r="CG812" s="18" t="e">
        <f t="shared" si="93"/>
        <v>#VALUE!</v>
      </c>
      <c r="CH812" s="18" t="s">
        <v>331</v>
      </c>
      <c r="CI812" s="18" t="s">
        <v>342</v>
      </c>
      <c r="CJ812" s="18" t="s">
        <v>377</v>
      </c>
      <c r="CK812" s="18" t="str">
        <f t="shared" si="94"/>
        <v>C,X中央Me</v>
      </c>
      <c r="CL812" s="18">
        <v>6</v>
      </c>
      <c r="CM812" s="18" t="e">
        <f>IF(COUNTIFS([2]その１２!$CU$10:CU5963,リスト!CK812),"該当","")</f>
        <v>#VALUE!</v>
      </c>
      <c r="CN812" s="18" t="e">
        <f>IF($CM812="","",COUNTIF($CK$5:CK812,CK812))</f>
        <v>#VALUE!</v>
      </c>
      <c r="CO812" s="18" t="e">
        <f t="shared" si="95"/>
        <v>#VALUE!</v>
      </c>
      <c r="DC812" s="21" t="e">
        <f t="shared" si="96"/>
        <v>#VALUE!</v>
      </c>
      <c r="DD812" s="21" t="e">
        <f t="shared" si="97"/>
        <v>#VALUE!</v>
      </c>
    </row>
    <row r="813" spans="78:108">
      <c r="BZ813" s="18" t="s">
        <v>279</v>
      </c>
      <c r="CA813" s="18" t="s">
        <v>300</v>
      </c>
      <c r="CB813" s="18" t="s">
        <v>441</v>
      </c>
      <c r="CC813" s="18" t="str">
        <f t="shared" si="92"/>
        <v>S,X支柱Ca</v>
      </c>
      <c r="CD813" s="18">
        <v>21</v>
      </c>
      <c r="CE813" s="18" t="e">
        <f>IF(COUNTIFS([2]その１１!$CV$10:CV5808,リスト!CC813),"該当","")</f>
        <v>#VALUE!</v>
      </c>
      <c r="CF813" s="18" t="e">
        <f>IF($CE813="","",COUNTIF($CC$5:CC813,CC813))</f>
        <v>#VALUE!</v>
      </c>
      <c r="CG813" s="18" t="e">
        <f t="shared" si="93"/>
        <v>#VALUE!</v>
      </c>
      <c r="CH813" s="18" t="s">
        <v>331</v>
      </c>
      <c r="CI813" s="18" t="s">
        <v>342</v>
      </c>
      <c r="CJ813" s="18" t="s">
        <v>377</v>
      </c>
      <c r="CK813" s="18" t="str">
        <f t="shared" si="94"/>
        <v>C,X中央Me</v>
      </c>
      <c r="CL813" s="18">
        <v>7</v>
      </c>
      <c r="CM813" s="18" t="e">
        <f>IF(COUNTIFS([2]その１２!$CU$10:CU5964,リスト!CK813),"該当","")</f>
        <v>#VALUE!</v>
      </c>
      <c r="CN813" s="18" t="e">
        <f>IF($CM813="","",COUNTIF($CK$5:CK813,CK813))</f>
        <v>#VALUE!</v>
      </c>
      <c r="CO813" s="18" t="e">
        <f t="shared" si="95"/>
        <v>#VALUE!</v>
      </c>
      <c r="DC813" s="21" t="e">
        <f t="shared" si="96"/>
        <v>#VALUE!</v>
      </c>
      <c r="DD813" s="21" t="e">
        <f t="shared" si="97"/>
        <v>#VALUE!</v>
      </c>
    </row>
    <row r="814" spans="78:108">
      <c r="BZ814" s="18" t="s">
        <v>279</v>
      </c>
      <c r="CA814" s="18" t="s">
        <v>300</v>
      </c>
      <c r="CB814" s="18" t="s">
        <v>441</v>
      </c>
      <c r="CC814" s="18" t="str">
        <f t="shared" si="92"/>
        <v>S,X支柱Ca</v>
      </c>
      <c r="CD814" s="18">
        <v>22</v>
      </c>
      <c r="CE814" s="18" t="e">
        <f>IF(COUNTIFS([2]その１１!$CV$10:CV5809,リスト!CC814),"該当","")</f>
        <v>#VALUE!</v>
      </c>
      <c r="CF814" s="18" t="e">
        <f>IF($CE814="","",COUNTIF($CC$5:CC814,CC814))</f>
        <v>#VALUE!</v>
      </c>
      <c r="CG814" s="18" t="e">
        <f t="shared" si="93"/>
        <v>#VALUE!</v>
      </c>
      <c r="CH814" s="18" t="s">
        <v>331</v>
      </c>
      <c r="CI814" s="18" t="s">
        <v>342</v>
      </c>
      <c r="CJ814" s="18" t="s">
        <v>377</v>
      </c>
      <c r="CK814" s="18" t="str">
        <f t="shared" si="94"/>
        <v>C,X中央Me</v>
      </c>
      <c r="CL814" s="18">
        <v>8</v>
      </c>
      <c r="CM814" s="18" t="e">
        <f>IF(COUNTIFS([2]その１２!$CU$10:CU5965,リスト!CK814),"該当","")</f>
        <v>#VALUE!</v>
      </c>
      <c r="CN814" s="18" t="e">
        <f>IF($CM814="","",COUNTIF($CK$5:CK814,CK814))</f>
        <v>#VALUE!</v>
      </c>
      <c r="CO814" s="18" t="e">
        <f t="shared" si="95"/>
        <v>#VALUE!</v>
      </c>
      <c r="DC814" s="21" t="e">
        <f t="shared" si="96"/>
        <v>#VALUE!</v>
      </c>
      <c r="DD814" s="21" t="e">
        <f t="shared" si="97"/>
        <v>#VALUE!</v>
      </c>
    </row>
    <row r="815" spans="78:108">
      <c r="BZ815" s="18" t="s">
        <v>279</v>
      </c>
      <c r="CA815" s="18" t="s">
        <v>300</v>
      </c>
      <c r="CB815" s="18" t="s">
        <v>441</v>
      </c>
      <c r="CC815" s="18" t="str">
        <f t="shared" si="92"/>
        <v>S,X支柱Ca</v>
      </c>
      <c r="CD815" s="18">
        <v>23</v>
      </c>
      <c r="CE815" s="18" t="e">
        <f>IF(COUNTIFS([2]その１１!$CV$10:CV5810,リスト!CC815),"該当","")</f>
        <v>#VALUE!</v>
      </c>
      <c r="CF815" s="18" t="e">
        <f>IF($CE815="","",COUNTIF($CC$5:CC815,CC815))</f>
        <v>#VALUE!</v>
      </c>
      <c r="CG815" s="18" t="e">
        <f t="shared" si="93"/>
        <v>#VALUE!</v>
      </c>
      <c r="CH815" s="18" t="s">
        <v>331</v>
      </c>
      <c r="CI815" s="18" t="s">
        <v>342</v>
      </c>
      <c r="CJ815" s="18" t="s">
        <v>377</v>
      </c>
      <c r="CK815" s="18" t="str">
        <f t="shared" si="94"/>
        <v>C,X中央Me</v>
      </c>
      <c r="CL815" s="18">
        <v>10</v>
      </c>
      <c r="CM815" s="18" t="e">
        <f>IF(COUNTIFS([2]その１２!$CU$10:CU5966,リスト!CK815),"該当","")</f>
        <v>#VALUE!</v>
      </c>
      <c r="CN815" s="18" t="e">
        <f>IF($CM815="","",COUNTIF($CK$5:CK815,CK815))</f>
        <v>#VALUE!</v>
      </c>
      <c r="CO815" s="18" t="e">
        <f t="shared" si="95"/>
        <v>#VALUE!</v>
      </c>
      <c r="DC815" s="21" t="e">
        <f t="shared" si="96"/>
        <v>#VALUE!</v>
      </c>
      <c r="DD815" s="21" t="e">
        <f t="shared" si="97"/>
        <v>#VALUE!</v>
      </c>
    </row>
    <row r="816" spans="78:108">
      <c r="BZ816" s="18" t="s">
        <v>331</v>
      </c>
      <c r="CA816" s="18" t="s">
        <v>300</v>
      </c>
      <c r="CB816" s="18" t="s">
        <v>441</v>
      </c>
      <c r="CC816" s="18" t="str">
        <f t="shared" si="92"/>
        <v>C,X支柱Ca</v>
      </c>
      <c r="CD816" s="18">
        <v>6</v>
      </c>
      <c r="CE816" s="18" t="e">
        <f>IF(COUNTIFS([2]その１１!$CV$10:CV5811,リスト!CC816),"該当","")</f>
        <v>#VALUE!</v>
      </c>
      <c r="CF816" s="18" t="e">
        <f>IF($CE816="","",COUNTIF($CC$5:CC816,CC816))</f>
        <v>#VALUE!</v>
      </c>
      <c r="CG816" s="18" t="e">
        <f t="shared" si="93"/>
        <v>#VALUE!</v>
      </c>
      <c r="CH816" s="18" t="s">
        <v>331</v>
      </c>
      <c r="CI816" s="18" t="s">
        <v>342</v>
      </c>
      <c r="CJ816" s="18" t="s">
        <v>377</v>
      </c>
      <c r="CK816" s="18" t="str">
        <f t="shared" si="94"/>
        <v>C,X中央Me</v>
      </c>
      <c r="CL816" s="18">
        <v>12</v>
      </c>
      <c r="CM816" s="18" t="e">
        <f>IF(COUNTIFS([2]その１２!$CU$10:CU5967,リスト!CK816),"該当","")</f>
        <v>#VALUE!</v>
      </c>
      <c r="CN816" s="18" t="e">
        <f>IF($CM816="","",COUNTIF($CK$5:CK816,CK816))</f>
        <v>#VALUE!</v>
      </c>
      <c r="CO816" s="18" t="e">
        <f t="shared" si="95"/>
        <v>#VALUE!</v>
      </c>
      <c r="DC816" s="21" t="e">
        <f t="shared" si="96"/>
        <v>#VALUE!</v>
      </c>
      <c r="DD816" s="21" t="e">
        <f t="shared" si="97"/>
        <v>#VALUE!</v>
      </c>
    </row>
    <row r="817" spans="78:108">
      <c r="BZ817" s="18" t="s">
        <v>331</v>
      </c>
      <c r="CA817" s="18" t="s">
        <v>300</v>
      </c>
      <c r="CB817" s="18" t="s">
        <v>441</v>
      </c>
      <c r="CC817" s="18" t="str">
        <f t="shared" si="92"/>
        <v>C,X支柱Ca</v>
      </c>
      <c r="CD817" s="18">
        <v>7</v>
      </c>
      <c r="CE817" s="18" t="e">
        <f>IF(COUNTIFS([2]その１１!$CV$10:CV5812,リスト!CC817),"該当","")</f>
        <v>#VALUE!</v>
      </c>
      <c r="CF817" s="18" t="e">
        <f>IF($CE817="","",COUNTIF($CC$5:CC817,CC817))</f>
        <v>#VALUE!</v>
      </c>
      <c r="CG817" s="18" t="e">
        <f t="shared" si="93"/>
        <v>#VALUE!</v>
      </c>
      <c r="CH817" s="18" t="s">
        <v>331</v>
      </c>
      <c r="CI817" s="18" t="s">
        <v>342</v>
      </c>
      <c r="CJ817" s="18" t="s">
        <v>377</v>
      </c>
      <c r="CK817" s="18" t="str">
        <f t="shared" si="94"/>
        <v>C,X中央Me</v>
      </c>
      <c r="CL817" s="18">
        <v>17</v>
      </c>
      <c r="CM817" s="18" t="e">
        <f>IF(COUNTIFS([2]その１２!$CU$10:CU5968,リスト!CK817),"該当","")</f>
        <v>#VALUE!</v>
      </c>
      <c r="CN817" s="18" t="e">
        <f>IF($CM817="","",COUNTIF($CK$5:CK817,CK817))</f>
        <v>#VALUE!</v>
      </c>
      <c r="CO817" s="18" t="e">
        <f t="shared" si="95"/>
        <v>#VALUE!</v>
      </c>
      <c r="DC817" s="21" t="e">
        <f t="shared" si="96"/>
        <v>#VALUE!</v>
      </c>
      <c r="DD817" s="21" t="e">
        <f t="shared" si="97"/>
        <v>#VALUE!</v>
      </c>
    </row>
    <row r="818" spans="78:108">
      <c r="BZ818" s="18" t="s">
        <v>331</v>
      </c>
      <c r="CA818" s="18" t="s">
        <v>300</v>
      </c>
      <c r="CB818" s="18" t="s">
        <v>441</v>
      </c>
      <c r="CC818" s="18" t="str">
        <f t="shared" si="92"/>
        <v>C,X支柱Ca</v>
      </c>
      <c r="CD818" s="18">
        <v>8</v>
      </c>
      <c r="CE818" s="18" t="e">
        <f>IF(COUNTIFS([2]その１１!$CV$10:CV5813,リスト!CC818),"該当","")</f>
        <v>#VALUE!</v>
      </c>
      <c r="CF818" s="18" t="e">
        <f>IF($CE818="","",COUNTIF($CC$5:CC818,CC818))</f>
        <v>#VALUE!</v>
      </c>
      <c r="CG818" s="18" t="e">
        <f t="shared" si="93"/>
        <v>#VALUE!</v>
      </c>
      <c r="CH818" s="18" t="s">
        <v>331</v>
      </c>
      <c r="CI818" s="18" t="s">
        <v>342</v>
      </c>
      <c r="CJ818" s="18" t="s">
        <v>377</v>
      </c>
      <c r="CK818" s="18" t="str">
        <f t="shared" si="94"/>
        <v>C,X中央Me</v>
      </c>
      <c r="CL818" s="18">
        <v>19</v>
      </c>
      <c r="CM818" s="18" t="e">
        <f>IF(COUNTIFS([2]その１２!$CU$10:CU5969,リスト!CK818),"該当","")</f>
        <v>#VALUE!</v>
      </c>
      <c r="CN818" s="18" t="e">
        <f>IF($CM818="","",COUNTIF($CK$5:CK818,CK818))</f>
        <v>#VALUE!</v>
      </c>
      <c r="CO818" s="18" t="e">
        <f t="shared" si="95"/>
        <v>#VALUE!</v>
      </c>
      <c r="DC818" s="21" t="e">
        <f t="shared" si="96"/>
        <v>#VALUE!</v>
      </c>
      <c r="DD818" s="21" t="e">
        <f t="shared" si="97"/>
        <v>#VALUE!</v>
      </c>
    </row>
    <row r="819" spans="78:108">
      <c r="BZ819" s="18" t="s">
        <v>331</v>
      </c>
      <c r="CA819" s="18" t="s">
        <v>300</v>
      </c>
      <c r="CB819" s="18" t="s">
        <v>441</v>
      </c>
      <c r="CC819" s="18" t="str">
        <f t="shared" si="92"/>
        <v>C,X支柱Ca</v>
      </c>
      <c r="CD819" s="18">
        <v>9</v>
      </c>
      <c r="CE819" s="18" t="e">
        <f>IF(COUNTIFS([2]その１１!$CV$10:CV5814,リスト!CC819),"該当","")</f>
        <v>#VALUE!</v>
      </c>
      <c r="CF819" s="18" t="e">
        <f>IF($CE819="","",COUNTIF($CC$5:CC819,CC819))</f>
        <v>#VALUE!</v>
      </c>
      <c r="CG819" s="18" t="e">
        <f t="shared" si="93"/>
        <v>#VALUE!</v>
      </c>
      <c r="CH819" s="18" t="s">
        <v>331</v>
      </c>
      <c r="CI819" s="18" t="s">
        <v>342</v>
      </c>
      <c r="CJ819" s="18" t="s">
        <v>377</v>
      </c>
      <c r="CK819" s="18" t="str">
        <f t="shared" si="94"/>
        <v>C,X中央Me</v>
      </c>
      <c r="CL819" s="18">
        <v>23</v>
      </c>
      <c r="CM819" s="18" t="e">
        <f>IF(COUNTIFS([2]その１２!$CU$10:CU5970,リスト!CK819),"該当","")</f>
        <v>#VALUE!</v>
      </c>
      <c r="CN819" s="18" t="e">
        <f>IF($CM819="","",COUNTIF($CK$5:CK819,CK819))</f>
        <v>#VALUE!</v>
      </c>
      <c r="CO819" s="18" t="e">
        <f t="shared" si="95"/>
        <v>#VALUE!</v>
      </c>
      <c r="DC819" s="21" t="e">
        <f t="shared" si="96"/>
        <v>#VALUE!</v>
      </c>
      <c r="DD819" s="21" t="e">
        <f t="shared" si="97"/>
        <v>#VALUE!</v>
      </c>
    </row>
    <row r="820" spans="78:108">
      <c r="BZ820" s="18" t="s">
        <v>331</v>
      </c>
      <c r="CA820" s="18" t="s">
        <v>300</v>
      </c>
      <c r="CB820" s="18" t="s">
        <v>441</v>
      </c>
      <c r="CC820" s="18" t="str">
        <f t="shared" si="92"/>
        <v>C,X支柱Ca</v>
      </c>
      <c r="CD820" s="18">
        <v>10</v>
      </c>
      <c r="CE820" s="18" t="e">
        <f>IF(COUNTIFS([2]その１１!$CV$10:CV5815,リスト!CC820),"該当","")</f>
        <v>#VALUE!</v>
      </c>
      <c r="CF820" s="18" t="e">
        <f>IF($CE820="","",COUNTIF($CC$5:CC820,CC820))</f>
        <v>#VALUE!</v>
      </c>
      <c r="CG820" s="18" t="e">
        <f t="shared" si="93"/>
        <v>#VALUE!</v>
      </c>
      <c r="CH820" s="18" t="s">
        <v>781</v>
      </c>
      <c r="CI820" s="18" t="s">
        <v>342</v>
      </c>
      <c r="CJ820" s="18" t="s">
        <v>377</v>
      </c>
      <c r="CK820" s="18" t="str">
        <f t="shared" si="94"/>
        <v>S,C,X中央Me</v>
      </c>
      <c r="CL820" s="18">
        <v>1</v>
      </c>
      <c r="CM820" s="18" t="e">
        <f>IF(COUNTIFS([2]その１２!$CU$10:CU5971,リスト!CK820),"該当","")</f>
        <v>#VALUE!</v>
      </c>
      <c r="CN820" s="18" t="e">
        <f>IF($CM820="","",COUNTIF($CK$5:CK820,CK820))</f>
        <v>#VALUE!</v>
      </c>
      <c r="CO820" s="18" t="e">
        <f t="shared" si="95"/>
        <v>#VALUE!</v>
      </c>
      <c r="DC820" s="21" t="e">
        <f t="shared" si="96"/>
        <v>#VALUE!</v>
      </c>
      <c r="DD820" s="21" t="e">
        <f t="shared" si="97"/>
        <v>#VALUE!</v>
      </c>
    </row>
    <row r="821" spans="78:108">
      <c r="BZ821" s="18" t="s">
        <v>331</v>
      </c>
      <c r="CA821" s="18" t="s">
        <v>300</v>
      </c>
      <c r="CB821" s="18" t="s">
        <v>441</v>
      </c>
      <c r="CC821" s="18" t="str">
        <f t="shared" si="92"/>
        <v>C,X支柱Ca</v>
      </c>
      <c r="CD821" s="18">
        <v>11</v>
      </c>
      <c r="CE821" s="18" t="e">
        <f>IF(COUNTIFS([2]その１１!$CV$10:CV5816,リスト!CC821),"該当","")</f>
        <v>#VALUE!</v>
      </c>
      <c r="CF821" s="18" t="e">
        <f>IF($CE821="","",COUNTIF($CC$5:CC821,CC821))</f>
        <v>#VALUE!</v>
      </c>
      <c r="CG821" s="18" t="e">
        <f t="shared" si="93"/>
        <v>#VALUE!</v>
      </c>
      <c r="CH821" s="18" t="s">
        <v>781</v>
      </c>
      <c r="CI821" s="18" t="s">
        <v>342</v>
      </c>
      <c r="CJ821" s="18" t="s">
        <v>377</v>
      </c>
      <c r="CK821" s="18" t="str">
        <f t="shared" si="94"/>
        <v>S,C,X中央Me</v>
      </c>
      <c r="CL821" s="18">
        <v>2</v>
      </c>
      <c r="CM821" s="18" t="e">
        <f>IF(COUNTIFS([2]その１２!$CU$10:CU5972,リスト!CK821),"該当","")</f>
        <v>#VALUE!</v>
      </c>
      <c r="CN821" s="18" t="e">
        <f>IF($CM821="","",COUNTIF($CK$5:CK821,CK821))</f>
        <v>#VALUE!</v>
      </c>
      <c r="CO821" s="18" t="e">
        <f t="shared" si="95"/>
        <v>#VALUE!</v>
      </c>
      <c r="DC821" s="21" t="e">
        <f t="shared" si="96"/>
        <v>#VALUE!</v>
      </c>
      <c r="DD821" s="21" t="e">
        <f t="shared" si="97"/>
        <v>#VALUE!</v>
      </c>
    </row>
    <row r="822" spans="78:108">
      <c r="BZ822" s="18" t="s">
        <v>331</v>
      </c>
      <c r="CA822" s="18" t="s">
        <v>300</v>
      </c>
      <c r="CB822" s="18" t="s">
        <v>441</v>
      </c>
      <c r="CC822" s="18" t="str">
        <f t="shared" si="92"/>
        <v>C,X支柱Ca</v>
      </c>
      <c r="CD822" s="18">
        <v>12</v>
      </c>
      <c r="CE822" s="18" t="e">
        <f>IF(COUNTIFS([2]その１１!$CV$10:CV5817,リスト!CC822),"該当","")</f>
        <v>#VALUE!</v>
      </c>
      <c r="CF822" s="18" t="e">
        <f>IF($CE822="","",COUNTIF($CC$5:CC822,CC822))</f>
        <v>#VALUE!</v>
      </c>
      <c r="CG822" s="18" t="e">
        <f t="shared" si="93"/>
        <v>#VALUE!</v>
      </c>
      <c r="CH822" s="18" t="s">
        <v>781</v>
      </c>
      <c r="CI822" s="18" t="s">
        <v>342</v>
      </c>
      <c r="CJ822" s="18" t="s">
        <v>377</v>
      </c>
      <c r="CK822" s="18" t="str">
        <f t="shared" si="94"/>
        <v>S,C,X中央Me</v>
      </c>
      <c r="CL822" s="18">
        <v>3</v>
      </c>
      <c r="CM822" s="18" t="e">
        <f>IF(COUNTIFS([2]その１２!$CU$10:CU5973,リスト!CK822),"該当","")</f>
        <v>#VALUE!</v>
      </c>
      <c r="CN822" s="18" t="e">
        <f>IF($CM822="","",COUNTIF($CK$5:CK822,CK822))</f>
        <v>#VALUE!</v>
      </c>
      <c r="CO822" s="18" t="e">
        <f t="shared" si="95"/>
        <v>#VALUE!</v>
      </c>
      <c r="DC822" s="21" t="e">
        <f t="shared" si="96"/>
        <v>#VALUE!</v>
      </c>
      <c r="DD822" s="21" t="e">
        <f t="shared" si="97"/>
        <v>#VALUE!</v>
      </c>
    </row>
    <row r="823" spans="78:108">
      <c r="BZ823" s="18" t="s">
        <v>331</v>
      </c>
      <c r="CA823" s="18" t="s">
        <v>300</v>
      </c>
      <c r="CB823" s="18" t="s">
        <v>441</v>
      </c>
      <c r="CC823" s="18" t="str">
        <f t="shared" si="92"/>
        <v>C,X支柱Ca</v>
      </c>
      <c r="CD823" s="18">
        <v>13</v>
      </c>
      <c r="CE823" s="18" t="e">
        <f>IF(COUNTIFS([2]その１１!$CV$10:CV5818,リスト!CC823),"該当","")</f>
        <v>#VALUE!</v>
      </c>
      <c r="CF823" s="18" t="e">
        <f>IF($CE823="","",COUNTIF($CC$5:CC823,CC823))</f>
        <v>#VALUE!</v>
      </c>
      <c r="CG823" s="18" t="e">
        <f t="shared" si="93"/>
        <v>#VALUE!</v>
      </c>
      <c r="CH823" s="18" t="s">
        <v>781</v>
      </c>
      <c r="CI823" s="18" t="s">
        <v>342</v>
      </c>
      <c r="CJ823" s="18" t="s">
        <v>377</v>
      </c>
      <c r="CK823" s="18" t="str">
        <f t="shared" si="94"/>
        <v>S,C,X中央Me</v>
      </c>
      <c r="CL823" s="18">
        <v>4</v>
      </c>
      <c r="CM823" s="18" t="e">
        <f>IF(COUNTIFS([2]その１２!$CU$10:CU5974,リスト!CK823),"該当","")</f>
        <v>#VALUE!</v>
      </c>
      <c r="CN823" s="18" t="e">
        <f>IF($CM823="","",COUNTIF($CK$5:CK823,CK823))</f>
        <v>#VALUE!</v>
      </c>
      <c r="CO823" s="18" t="e">
        <f t="shared" si="95"/>
        <v>#VALUE!</v>
      </c>
      <c r="DC823" s="21" t="e">
        <f t="shared" si="96"/>
        <v>#VALUE!</v>
      </c>
      <c r="DD823" s="21" t="e">
        <f t="shared" si="97"/>
        <v>#VALUE!</v>
      </c>
    </row>
    <row r="824" spans="78:108">
      <c r="BZ824" s="18" t="s">
        <v>331</v>
      </c>
      <c r="CA824" s="18" t="s">
        <v>300</v>
      </c>
      <c r="CB824" s="18" t="s">
        <v>441</v>
      </c>
      <c r="CC824" s="18" t="str">
        <f t="shared" si="92"/>
        <v>C,X支柱Ca</v>
      </c>
      <c r="CD824" s="18">
        <v>17</v>
      </c>
      <c r="CE824" s="18" t="e">
        <f>IF(COUNTIFS([2]その１１!$CV$10:CV5819,リスト!CC824),"該当","")</f>
        <v>#VALUE!</v>
      </c>
      <c r="CF824" s="18" t="e">
        <f>IF($CE824="","",COUNTIF($CC$5:CC824,CC824))</f>
        <v>#VALUE!</v>
      </c>
      <c r="CG824" s="18" t="e">
        <f t="shared" si="93"/>
        <v>#VALUE!</v>
      </c>
      <c r="CH824" s="18" t="s">
        <v>781</v>
      </c>
      <c r="CI824" s="18" t="s">
        <v>342</v>
      </c>
      <c r="CJ824" s="18" t="s">
        <v>377</v>
      </c>
      <c r="CK824" s="18" t="str">
        <f t="shared" si="94"/>
        <v>S,C,X中央Me</v>
      </c>
      <c r="CL824" s="18">
        <v>5</v>
      </c>
      <c r="CM824" s="18" t="e">
        <f>IF(COUNTIFS([2]その１２!$CU$10:CU5975,リスト!CK824),"該当","")</f>
        <v>#VALUE!</v>
      </c>
      <c r="CN824" s="18" t="e">
        <f>IF($CM824="","",COUNTIF($CK$5:CK824,CK824))</f>
        <v>#VALUE!</v>
      </c>
      <c r="CO824" s="18" t="e">
        <f t="shared" si="95"/>
        <v>#VALUE!</v>
      </c>
      <c r="DC824" s="21" t="e">
        <f t="shared" si="96"/>
        <v>#VALUE!</v>
      </c>
      <c r="DD824" s="21" t="e">
        <f t="shared" si="97"/>
        <v>#VALUE!</v>
      </c>
    </row>
    <row r="825" spans="78:108">
      <c r="BZ825" s="18" t="s">
        <v>331</v>
      </c>
      <c r="CA825" s="18" t="s">
        <v>300</v>
      </c>
      <c r="CB825" s="18" t="s">
        <v>441</v>
      </c>
      <c r="CC825" s="18" t="str">
        <f t="shared" si="92"/>
        <v>C,X支柱Ca</v>
      </c>
      <c r="CD825" s="18">
        <v>18</v>
      </c>
      <c r="CE825" s="18" t="e">
        <f>IF(COUNTIFS([2]その１１!$CV$10:CV5820,リスト!CC825),"該当","")</f>
        <v>#VALUE!</v>
      </c>
      <c r="CF825" s="18" t="e">
        <f>IF($CE825="","",COUNTIF($CC$5:CC825,CC825))</f>
        <v>#VALUE!</v>
      </c>
      <c r="CG825" s="18" t="e">
        <f t="shared" si="93"/>
        <v>#VALUE!</v>
      </c>
      <c r="CH825" s="18" t="s">
        <v>781</v>
      </c>
      <c r="CI825" s="18" t="s">
        <v>342</v>
      </c>
      <c r="CJ825" s="18" t="s">
        <v>377</v>
      </c>
      <c r="CK825" s="18" t="str">
        <f t="shared" si="94"/>
        <v>S,C,X中央Me</v>
      </c>
      <c r="CL825" s="18">
        <v>6</v>
      </c>
      <c r="CM825" s="18" t="e">
        <f>IF(COUNTIFS([2]その１２!$CU$10:CU5976,リスト!CK825),"該当","")</f>
        <v>#VALUE!</v>
      </c>
      <c r="CN825" s="18" t="e">
        <f>IF($CM825="","",COUNTIF($CK$5:CK825,CK825))</f>
        <v>#VALUE!</v>
      </c>
      <c r="CO825" s="18" t="e">
        <f t="shared" si="95"/>
        <v>#VALUE!</v>
      </c>
      <c r="DC825" s="21" t="e">
        <f t="shared" si="96"/>
        <v>#VALUE!</v>
      </c>
      <c r="DD825" s="21" t="e">
        <f t="shared" si="97"/>
        <v>#VALUE!</v>
      </c>
    </row>
    <row r="826" spans="78:108">
      <c r="BZ826" s="18" t="s">
        <v>331</v>
      </c>
      <c r="CA826" s="18" t="s">
        <v>300</v>
      </c>
      <c r="CB826" s="18" t="s">
        <v>441</v>
      </c>
      <c r="CC826" s="18" t="str">
        <f t="shared" si="92"/>
        <v>C,X支柱Ca</v>
      </c>
      <c r="CD826" s="18">
        <v>19</v>
      </c>
      <c r="CE826" s="18" t="e">
        <f>IF(COUNTIFS([2]その１１!$CV$10:CV5821,リスト!CC826),"該当","")</f>
        <v>#VALUE!</v>
      </c>
      <c r="CF826" s="18" t="e">
        <f>IF($CE826="","",COUNTIF($CC$5:CC826,CC826))</f>
        <v>#VALUE!</v>
      </c>
      <c r="CG826" s="18" t="e">
        <f t="shared" si="93"/>
        <v>#VALUE!</v>
      </c>
      <c r="CH826" s="18" t="s">
        <v>781</v>
      </c>
      <c r="CI826" s="18" t="s">
        <v>342</v>
      </c>
      <c r="CJ826" s="18" t="s">
        <v>377</v>
      </c>
      <c r="CK826" s="18" t="str">
        <f t="shared" si="94"/>
        <v>S,C,X中央Me</v>
      </c>
      <c r="CL826" s="18">
        <v>7</v>
      </c>
      <c r="CM826" s="18" t="e">
        <f>IF(COUNTIFS([2]その１２!$CU$10:CU5977,リスト!CK826),"該当","")</f>
        <v>#VALUE!</v>
      </c>
      <c r="CN826" s="18" t="e">
        <f>IF($CM826="","",COUNTIF($CK$5:CK826,CK826))</f>
        <v>#VALUE!</v>
      </c>
      <c r="CO826" s="18" t="e">
        <f t="shared" si="95"/>
        <v>#VALUE!</v>
      </c>
      <c r="DC826" s="21" t="e">
        <f t="shared" si="96"/>
        <v>#VALUE!</v>
      </c>
      <c r="DD826" s="21" t="e">
        <f t="shared" si="97"/>
        <v>#VALUE!</v>
      </c>
    </row>
    <row r="827" spans="78:108">
      <c r="BZ827" s="18" t="s">
        <v>331</v>
      </c>
      <c r="CA827" s="18" t="s">
        <v>300</v>
      </c>
      <c r="CB827" s="18" t="s">
        <v>441</v>
      </c>
      <c r="CC827" s="18" t="str">
        <f t="shared" si="92"/>
        <v>C,X支柱Ca</v>
      </c>
      <c r="CD827" s="18">
        <v>20</v>
      </c>
      <c r="CE827" s="18" t="e">
        <f>IF(COUNTIFS([2]その１１!$CV$10:CV5822,リスト!CC827),"該当","")</f>
        <v>#VALUE!</v>
      </c>
      <c r="CF827" s="18" t="e">
        <f>IF($CE827="","",COUNTIF($CC$5:CC827,CC827))</f>
        <v>#VALUE!</v>
      </c>
      <c r="CG827" s="18" t="e">
        <f t="shared" si="93"/>
        <v>#VALUE!</v>
      </c>
      <c r="CH827" s="18" t="s">
        <v>781</v>
      </c>
      <c r="CI827" s="18" t="s">
        <v>342</v>
      </c>
      <c r="CJ827" s="18" t="s">
        <v>377</v>
      </c>
      <c r="CK827" s="18" t="str">
        <f t="shared" si="94"/>
        <v>S,C,X中央Me</v>
      </c>
      <c r="CL827" s="18">
        <v>8</v>
      </c>
      <c r="CM827" s="18" t="e">
        <f>IF(COUNTIFS([2]その１２!$CU$10:CU5978,リスト!CK827),"該当","")</f>
        <v>#VALUE!</v>
      </c>
      <c r="CN827" s="18" t="e">
        <f>IF($CM827="","",COUNTIF($CK$5:CK827,CK827))</f>
        <v>#VALUE!</v>
      </c>
      <c r="CO827" s="18" t="e">
        <f t="shared" si="95"/>
        <v>#VALUE!</v>
      </c>
      <c r="DC827" s="21" t="e">
        <f t="shared" si="96"/>
        <v>#VALUE!</v>
      </c>
      <c r="DD827" s="21" t="e">
        <f t="shared" si="97"/>
        <v>#VALUE!</v>
      </c>
    </row>
    <row r="828" spans="78:108">
      <c r="BZ828" s="18" t="s">
        <v>331</v>
      </c>
      <c r="CA828" s="18" t="s">
        <v>300</v>
      </c>
      <c r="CB828" s="18" t="s">
        <v>441</v>
      </c>
      <c r="CC828" s="18" t="str">
        <f t="shared" si="92"/>
        <v>C,X支柱Ca</v>
      </c>
      <c r="CD828" s="18">
        <v>21</v>
      </c>
      <c r="CE828" s="18" t="e">
        <f>IF(COUNTIFS([2]その１１!$CV$10:CV5823,リスト!CC828),"該当","")</f>
        <v>#VALUE!</v>
      </c>
      <c r="CF828" s="18" t="e">
        <f>IF($CE828="","",COUNTIF($CC$5:CC828,CC828))</f>
        <v>#VALUE!</v>
      </c>
      <c r="CG828" s="18" t="e">
        <f t="shared" si="93"/>
        <v>#VALUE!</v>
      </c>
      <c r="CH828" s="18" t="s">
        <v>781</v>
      </c>
      <c r="CI828" s="18" t="s">
        <v>342</v>
      </c>
      <c r="CJ828" s="18" t="s">
        <v>377</v>
      </c>
      <c r="CK828" s="18" t="str">
        <f t="shared" si="94"/>
        <v>S,C,X中央Me</v>
      </c>
      <c r="CL828" s="18">
        <v>10</v>
      </c>
      <c r="CM828" s="18" t="e">
        <f>IF(COUNTIFS([2]その１２!$CU$10:CU5979,リスト!CK828),"該当","")</f>
        <v>#VALUE!</v>
      </c>
      <c r="CN828" s="18" t="e">
        <f>IF($CM828="","",COUNTIF($CK$5:CK828,CK828))</f>
        <v>#VALUE!</v>
      </c>
      <c r="CO828" s="18" t="e">
        <f t="shared" si="95"/>
        <v>#VALUE!</v>
      </c>
      <c r="DC828" s="21" t="e">
        <f t="shared" si="96"/>
        <v>#VALUE!</v>
      </c>
      <c r="DD828" s="21" t="e">
        <f t="shared" si="97"/>
        <v>#VALUE!</v>
      </c>
    </row>
    <row r="829" spans="78:108">
      <c r="BZ829" s="18" t="s">
        <v>331</v>
      </c>
      <c r="CA829" s="18" t="s">
        <v>300</v>
      </c>
      <c r="CB829" s="18" t="s">
        <v>441</v>
      </c>
      <c r="CC829" s="18" t="str">
        <f t="shared" si="92"/>
        <v>C,X支柱Ca</v>
      </c>
      <c r="CD829" s="18">
        <v>22</v>
      </c>
      <c r="CE829" s="18" t="e">
        <f>IF(COUNTIFS([2]その１１!$CV$10:CV5824,リスト!CC829),"該当","")</f>
        <v>#VALUE!</v>
      </c>
      <c r="CF829" s="18" t="e">
        <f>IF($CE829="","",COUNTIF($CC$5:CC829,CC829))</f>
        <v>#VALUE!</v>
      </c>
      <c r="CG829" s="18" t="e">
        <f t="shared" si="93"/>
        <v>#VALUE!</v>
      </c>
      <c r="CH829" s="18" t="s">
        <v>781</v>
      </c>
      <c r="CI829" s="18" t="s">
        <v>342</v>
      </c>
      <c r="CJ829" s="18" t="s">
        <v>377</v>
      </c>
      <c r="CK829" s="18" t="str">
        <f t="shared" si="94"/>
        <v>S,C,X中央Me</v>
      </c>
      <c r="CL829" s="18">
        <v>12</v>
      </c>
      <c r="CM829" s="18" t="e">
        <f>IF(COUNTIFS([2]その１２!$CU$10:CU5980,リスト!CK829),"該当","")</f>
        <v>#VALUE!</v>
      </c>
      <c r="CN829" s="18" t="e">
        <f>IF($CM829="","",COUNTIF($CK$5:CK829,CK829))</f>
        <v>#VALUE!</v>
      </c>
      <c r="CO829" s="18" t="e">
        <f t="shared" si="95"/>
        <v>#VALUE!</v>
      </c>
      <c r="DC829" s="21" t="e">
        <f t="shared" si="96"/>
        <v>#VALUE!</v>
      </c>
      <c r="DD829" s="21" t="e">
        <f t="shared" si="97"/>
        <v>#VALUE!</v>
      </c>
    </row>
    <row r="830" spans="78:108">
      <c r="BZ830" s="18" t="s">
        <v>331</v>
      </c>
      <c r="CA830" s="18" t="s">
        <v>300</v>
      </c>
      <c r="CB830" s="18" t="s">
        <v>441</v>
      </c>
      <c r="CC830" s="18" t="str">
        <f t="shared" si="92"/>
        <v>C,X支柱Ca</v>
      </c>
      <c r="CD830" s="18">
        <v>23</v>
      </c>
      <c r="CE830" s="18" t="e">
        <f>IF(COUNTIFS([2]その１１!$CV$10:CV5825,リスト!CC830),"該当","")</f>
        <v>#VALUE!</v>
      </c>
      <c r="CF830" s="18" t="e">
        <f>IF($CE830="","",COUNTIF($CC$5:CC830,CC830))</f>
        <v>#VALUE!</v>
      </c>
      <c r="CG830" s="18" t="e">
        <f t="shared" si="93"/>
        <v>#VALUE!</v>
      </c>
      <c r="CH830" s="18" t="s">
        <v>781</v>
      </c>
      <c r="CI830" s="18" t="s">
        <v>342</v>
      </c>
      <c r="CJ830" s="18" t="s">
        <v>377</v>
      </c>
      <c r="CK830" s="18" t="str">
        <f t="shared" si="94"/>
        <v>S,C,X中央Me</v>
      </c>
      <c r="CL830" s="18">
        <v>17</v>
      </c>
      <c r="CM830" s="18" t="e">
        <f>IF(COUNTIFS([2]その１２!$CU$10:CU5981,リスト!CK830),"該当","")</f>
        <v>#VALUE!</v>
      </c>
      <c r="CN830" s="18" t="e">
        <f>IF($CM830="","",COUNTIF($CK$5:CK830,CK830))</f>
        <v>#VALUE!</v>
      </c>
      <c r="CO830" s="18" t="e">
        <f t="shared" si="95"/>
        <v>#VALUE!</v>
      </c>
      <c r="DC830" s="21" t="e">
        <f t="shared" si="96"/>
        <v>#VALUE!</v>
      </c>
      <c r="DD830" s="21" t="e">
        <f t="shared" si="97"/>
        <v>#VALUE!</v>
      </c>
    </row>
    <row r="831" spans="78:108">
      <c r="BZ831" s="18" t="s">
        <v>781</v>
      </c>
      <c r="CA831" s="18" t="s">
        <v>300</v>
      </c>
      <c r="CB831" s="18" t="s">
        <v>441</v>
      </c>
      <c r="CC831" s="18" t="str">
        <f t="shared" si="92"/>
        <v>S,C,X支柱Ca</v>
      </c>
      <c r="CD831" s="18">
        <v>1</v>
      </c>
      <c r="CE831" s="18" t="e">
        <f>IF(COUNTIFS([2]その１１!$CV$10:CV5826,リスト!CC831),"該当","")</f>
        <v>#VALUE!</v>
      </c>
      <c r="CF831" s="18" t="e">
        <f>IF($CE831="","",COUNTIF($CC$5:CC831,CC831))</f>
        <v>#VALUE!</v>
      </c>
      <c r="CG831" s="18" t="e">
        <f t="shared" si="93"/>
        <v>#VALUE!</v>
      </c>
      <c r="CH831" s="18" t="s">
        <v>781</v>
      </c>
      <c r="CI831" s="18" t="s">
        <v>342</v>
      </c>
      <c r="CJ831" s="18" t="s">
        <v>377</v>
      </c>
      <c r="CK831" s="18" t="str">
        <f t="shared" si="94"/>
        <v>S,C,X中央Me</v>
      </c>
      <c r="CL831" s="18">
        <v>19</v>
      </c>
      <c r="CM831" s="18" t="e">
        <f>IF(COUNTIFS([2]その１２!$CU$10:CU5982,リスト!CK831),"該当","")</f>
        <v>#VALUE!</v>
      </c>
      <c r="CN831" s="18" t="e">
        <f>IF($CM831="","",COUNTIF($CK$5:CK831,CK831))</f>
        <v>#VALUE!</v>
      </c>
      <c r="CO831" s="18" t="e">
        <f t="shared" si="95"/>
        <v>#VALUE!</v>
      </c>
      <c r="DC831" s="21" t="e">
        <f t="shared" si="96"/>
        <v>#VALUE!</v>
      </c>
      <c r="DD831" s="21" t="e">
        <f t="shared" si="97"/>
        <v>#VALUE!</v>
      </c>
    </row>
    <row r="832" spans="78:108">
      <c r="BZ832" s="18" t="s">
        <v>781</v>
      </c>
      <c r="CA832" s="18" t="s">
        <v>300</v>
      </c>
      <c r="CB832" s="18" t="s">
        <v>441</v>
      </c>
      <c r="CC832" s="18" t="str">
        <f t="shared" si="92"/>
        <v>S,C,X支柱Ca</v>
      </c>
      <c r="CD832" s="18">
        <v>2</v>
      </c>
      <c r="CE832" s="18" t="e">
        <f>IF(COUNTIFS([2]その１１!$CV$10:CV5827,リスト!CC832),"該当","")</f>
        <v>#VALUE!</v>
      </c>
      <c r="CF832" s="18" t="e">
        <f>IF($CE832="","",COUNTIF($CC$5:CC832,CC832))</f>
        <v>#VALUE!</v>
      </c>
      <c r="CG832" s="18" t="e">
        <f t="shared" si="93"/>
        <v>#VALUE!</v>
      </c>
      <c r="CH832" s="18" t="s">
        <v>781</v>
      </c>
      <c r="CI832" s="18" t="s">
        <v>342</v>
      </c>
      <c r="CJ832" s="18" t="s">
        <v>377</v>
      </c>
      <c r="CK832" s="18" t="str">
        <f t="shared" si="94"/>
        <v>S,C,X中央Me</v>
      </c>
      <c r="CL832" s="18">
        <v>23</v>
      </c>
      <c r="CM832" s="18" t="e">
        <f>IF(COUNTIFS([2]その１２!$CU$10:CU5983,リスト!CK832),"該当","")</f>
        <v>#VALUE!</v>
      </c>
      <c r="CN832" s="18" t="e">
        <f>IF($CM832="","",COUNTIF($CK$5:CK832,CK832))</f>
        <v>#VALUE!</v>
      </c>
      <c r="CO832" s="18" t="e">
        <f t="shared" si="95"/>
        <v>#VALUE!</v>
      </c>
      <c r="DC832" s="21" t="e">
        <f t="shared" si="96"/>
        <v>#VALUE!</v>
      </c>
      <c r="DD832" s="21" t="e">
        <f t="shared" si="97"/>
        <v>#VALUE!</v>
      </c>
    </row>
    <row r="833" spans="78:108">
      <c r="BZ833" s="18" t="s">
        <v>781</v>
      </c>
      <c r="CA833" s="18" t="s">
        <v>300</v>
      </c>
      <c r="CB833" s="18" t="s">
        <v>441</v>
      </c>
      <c r="CC833" s="18" t="str">
        <f t="shared" si="92"/>
        <v>S,C,X支柱Ca</v>
      </c>
      <c r="CD833" s="18">
        <v>3</v>
      </c>
      <c r="CE833" s="18" t="e">
        <f>IF(COUNTIFS([2]その１１!$CV$10:CV5828,リスト!CC833),"該当","")</f>
        <v>#VALUE!</v>
      </c>
      <c r="CF833" s="18" t="e">
        <f>IF($CE833="","",COUNTIF($CC$5:CC833,CC833))</f>
        <v>#VALUE!</v>
      </c>
      <c r="CG833" s="18" t="e">
        <f t="shared" si="93"/>
        <v>#VALUE!</v>
      </c>
      <c r="CH833" s="18" t="s">
        <v>76</v>
      </c>
      <c r="CI833" s="18" t="s">
        <v>355</v>
      </c>
      <c r="CJ833" s="18" t="s">
        <v>387</v>
      </c>
      <c r="CK833" s="18" t="str">
        <f t="shared" si="94"/>
        <v>S伸縮Ej</v>
      </c>
      <c r="CL833" s="18">
        <v>1</v>
      </c>
      <c r="CM833" s="18" t="e">
        <f>IF(COUNTIFS([2]その１２!$CU$10:CU5984,リスト!CK833),"該当","")</f>
        <v>#VALUE!</v>
      </c>
      <c r="CN833" s="18" t="e">
        <f>IF($CM833="","",COUNTIF($CK$5:CK833,CK833))</f>
        <v>#VALUE!</v>
      </c>
      <c r="CO833" s="18" t="e">
        <f t="shared" si="95"/>
        <v>#VALUE!</v>
      </c>
      <c r="DC833" s="21" t="e">
        <f t="shared" si="96"/>
        <v>#VALUE!</v>
      </c>
      <c r="DD833" s="21" t="e">
        <f t="shared" si="97"/>
        <v>#VALUE!</v>
      </c>
    </row>
    <row r="834" spans="78:108">
      <c r="BZ834" s="18" t="s">
        <v>781</v>
      </c>
      <c r="CA834" s="18" t="s">
        <v>300</v>
      </c>
      <c r="CB834" s="18" t="s">
        <v>441</v>
      </c>
      <c r="CC834" s="18" t="str">
        <f t="shared" si="92"/>
        <v>S,C,X支柱Ca</v>
      </c>
      <c r="CD834" s="18">
        <v>4</v>
      </c>
      <c r="CE834" s="18" t="e">
        <f>IF(COUNTIFS([2]その１１!$CV$10:CV5829,リスト!CC834),"該当","")</f>
        <v>#VALUE!</v>
      </c>
      <c r="CF834" s="18" t="e">
        <f>IF($CE834="","",COUNTIF($CC$5:CC834,CC834))</f>
        <v>#VALUE!</v>
      </c>
      <c r="CG834" s="18" t="e">
        <f t="shared" si="93"/>
        <v>#VALUE!</v>
      </c>
      <c r="CH834" s="18" t="s">
        <v>76</v>
      </c>
      <c r="CI834" s="18" t="s">
        <v>355</v>
      </c>
      <c r="CJ834" s="18" t="s">
        <v>387</v>
      </c>
      <c r="CK834" s="18" t="str">
        <f t="shared" si="94"/>
        <v>S伸縮Ej</v>
      </c>
      <c r="CL834" s="18">
        <v>2</v>
      </c>
      <c r="CM834" s="18" t="e">
        <f>IF(COUNTIFS([2]その１２!$CU$10:CU5985,リスト!CK834),"該当","")</f>
        <v>#VALUE!</v>
      </c>
      <c r="CN834" s="18" t="e">
        <f>IF($CM834="","",COUNTIF($CK$5:CK834,CK834))</f>
        <v>#VALUE!</v>
      </c>
      <c r="CO834" s="18" t="e">
        <f t="shared" si="95"/>
        <v>#VALUE!</v>
      </c>
      <c r="DC834" s="21" t="e">
        <f t="shared" si="96"/>
        <v>#VALUE!</v>
      </c>
      <c r="DD834" s="21" t="e">
        <f t="shared" si="97"/>
        <v>#VALUE!</v>
      </c>
    </row>
    <row r="835" spans="78:108">
      <c r="BZ835" s="18" t="s">
        <v>781</v>
      </c>
      <c r="CA835" s="18" t="s">
        <v>300</v>
      </c>
      <c r="CB835" s="18" t="s">
        <v>441</v>
      </c>
      <c r="CC835" s="18" t="str">
        <f t="shared" si="92"/>
        <v>S,C,X支柱Ca</v>
      </c>
      <c r="CD835" s="18">
        <v>5</v>
      </c>
      <c r="CE835" s="18" t="e">
        <f>IF(COUNTIFS([2]その１１!$CV$10:CV5830,リスト!CC835),"該当","")</f>
        <v>#VALUE!</v>
      </c>
      <c r="CF835" s="18" t="e">
        <f>IF($CE835="","",COUNTIF($CC$5:CC835,CC835))</f>
        <v>#VALUE!</v>
      </c>
      <c r="CG835" s="18" t="e">
        <f t="shared" si="93"/>
        <v>#VALUE!</v>
      </c>
      <c r="CH835" s="18" t="s">
        <v>76</v>
      </c>
      <c r="CI835" s="18" t="s">
        <v>355</v>
      </c>
      <c r="CJ835" s="18" t="s">
        <v>387</v>
      </c>
      <c r="CK835" s="18" t="str">
        <f t="shared" si="94"/>
        <v>S伸縮Ej</v>
      </c>
      <c r="CL835" s="18">
        <v>3</v>
      </c>
      <c r="CM835" s="18" t="e">
        <f>IF(COUNTIFS([2]その１２!$CU$10:CU5986,リスト!CK835),"該当","")</f>
        <v>#VALUE!</v>
      </c>
      <c r="CN835" s="18" t="e">
        <f>IF($CM835="","",COUNTIF($CK$5:CK835,CK835))</f>
        <v>#VALUE!</v>
      </c>
      <c r="CO835" s="18" t="e">
        <f t="shared" si="95"/>
        <v>#VALUE!</v>
      </c>
      <c r="DC835" s="21" t="e">
        <f t="shared" si="96"/>
        <v>#VALUE!</v>
      </c>
      <c r="DD835" s="21" t="e">
        <f t="shared" si="97"/>
        <v>#VALUE!</v>
      </c>
    </row>
    <row r="836" spans="78:108">
      <c r="BZ836" s="18" t="s">
        <v>781</v>
      </c>
      <c r="CA836" s="18" t="s">
        <v>300</v>
      </c>
      <c r="CB836" s="18" t="s">
        <v>441</v>
      </c>
      <c r="CC836" s="18" t="str">
        <f t="shared" si="92"/>
        <v>S,C,X支柱Ca</v>
      </c>
      <c r="CD836" s="18">
        <v>6</v>
      </c>
      <c r="CE836" s="18" t="e">
        <f>IF(COUNTIFS([2]その１１!$CV$10:CV5831,リスト!CC836),"該当","")</f>
        <v>#VALUE!</v>
      </c>
      <c r="CF836" s="18" t="e">
        <f>IF($CE836="","",COUNTIF($CC$5:CC836,CC836))</f>
        <v>#VALUE!</v>
      </c>
      <c r="CG836" s="18" t="e">
        <f t="shared" si="93"/>
        <v>#VALUE!</v>
      </c>
      <c r="CH836" s="18" t="s">
        <v>76</v>
      </c>
      <c r="CI836" s="18" t="s">
        <v>355</v>
      </c>
      <c r="CJ836" s="18" t="s">
        <v>387</v>
      </c>
      <c r="CK836" s="18" t="str">
        <f t="shared" si="94"/>
        <v>S伸縮Ej</v>
      </c>
      <c r="CL836" s="18">
        <v>4</v>
      </c>
      <c r="CM836" s="18" t="e">
        <f>IF(COUNTIFS([2]その１２!$CU$10:CU5987,リスト!CK836),"該当","")</f>
        <v>#VALUE!</v>
      </c>
      <c r="CN836" s="18" t="e">
        <f>IF($CM836="","",COUNTIF($CK$5:CK836,CK836))</f>
        <v>#VALUE!</v>
      </c>
      <c r="CO836" s="18" t="e">
        <f t="shared" si="95"/>
        <v>#VALUE!</v>
      </c>
      <c r="DC836" s="21" t="e">
        <f t="shared" si="96"/>
        <v>#VALUE!</v>
      </c>
      <c r="DD836" s="21" t="e">
        <f t="shared" si="97"/>
        <v>#VALUE!</v>
      </c>
    </row>
    <row r="837" spans="78:108">
      <c r="BZ837" s="18" t="s">
        <v>781</v>
      </c>
      <c r="CA837" s="18" t="s">
        <v>300</v>
      </c>
      <c r="CB837" s="18" t="s">
        <v>441</v>
      </c>
      <c r="CC837" s="18" t="str">
        <f t="shared" ref="CC837:CC900" si="98">IF(LEFT(CA837,2)="基礎",CONCATENATE(BZ837,LEFT(CA837,3),CB837),CONCATENATE(BZ837,LEFT(CA837,2),CB837))</f>
        <v>S,C,X支柱Ca</v>
      </c>
      <c r="CD837" s="18">
        <v>7</v>
      </c>
      <c r="CE837" s="18" t="e">
        <f>IF(COUNTIFS([2]その１１!$CV$10:CV5832,リスト!CC837),"該当","")</f>
        <v>#VALUE!</v>
      </c>
      <c r="CF837" s="18" t="e">
        <f>IF($CE837="","",COUNTIF($CC$5:CC837,CC837))</f>
        <v>#VALUE!</v>
      </c>
      <c r="CG837" s="18" t="e">
        <f t="shared" ref="CG837:CG900" si="99">IF($CE837="","",CONCATENATE(CC837,CF837))</f>
        <v>#VALUE!</v>
      </c>
      <c r="CH837" s="18" t="s">
        <v>76</v>
      </c>
      <c r="CI837" s="18" t="s">
        <v>355</v>
      </c>
      <c r="CJ837" s="18" t="s">
        <v>387</v>
      </c>
      <c r="CK837" s="18" t="str">
        <f t="shared" ref="CK837:CK900" si="100">CONCATENATE(CH837,LEFT(CI837,2),CJ837)</f>
        <v>S伸縮Ej</v>
      </c>
      <c r="CL837" s="18">
        <v>5</v>
      </c>
      <c r="CM837" s="18" t="e">
        <f>IF(COUNTIFS([2]その１２!$CU$10:CU5988,リスト!CK837),"該当","")</f>
        <v>#VALUE!</v>
      </c>
      <c r="CN837" s="18" t="e">
        <f>IF($CM837="","",COUNTIF($CK$5:CK837,CK837))</f>
        <v>#VALUE!</v>
      </c>
      <c r="CO837" s="18" t="e">
        <f t="shared" ref="CO837:CO900" si="101">IF($CM837="","",CONCATENATE(CK837,CN837))</f>
        <v>#VALUE!</v>
      </c>
      <c r="DC837" s="21" t="e">
        <f t="shared" ref="DC837:DC900" si="102">IF(CG837="","",CONCATENATE(CC837,CD837))</f>
        <v>#VALUE!</v>
      </c>
      <c r="DD837" s="21" t="e">
        <f t="shared" ref="DD837:DD900" si="103">IF(CO837="","",CONCATENATE(CK837,CL837))</f>
        <v>#VALUE!</v>
      </c>
    </row>
    <row r="838" spans="78:108">
      <c r="BZ838" s="18" t="s">
        <v>781</v>
      </c>
      <c r="CA838" s="18" t="s">
        <v>300</v>
      </c>
      <c r="CB838" s="18" t="s">
        <v>441</v>
      </c>
      <c r="CC838" s="18" t="str">
        <f t="shared" si="98"/>
        <v>S,C,X支柱Ca</v>
      </c>
      <c r="CD838" s="18">
        <v>8</v>
      </c>
      <c r="CE838" s="18" t="e">
        <f>IF(COUNTIFS([2]その１１!$CV$10:CV5833,リスト!CC838),"該当","")</f>
        <v>#VALUE!</v>
      </c>
      <c r="CF838" s="18" t="e">
        <f>IF($CE838="","",COUNTIF($CC$5:CC838,CC838))</f>
        <v>#VALUE!</v>
      </c>
      <c r="CG838" s="18" t="e">
        <f t="shared" si="99"/>
        <v>#VALUE!</v>
      </c>
      <c r="CH838" s="18" t="s">
        <v>76</v>
      </c>
      <c r="CI838" s="18" t="s">
        <v>355</v>
      </c>
      <c r="CJ838" s="18" t="s">
        <v>387</v>
      </c>
      <c r="CK838" s="18" t="str">
        <f t="shared" si="100"/>
        <v>S伸縮Ej</v>
      </c>
      <c r="CL838" s="18">
        <v>13</v>
      </c>
      <c r="CM838" s="18" t="e">
        <f>IF(COUNTIFS([2]その１２!$CU$10:CU5989,リスト!CK838),"該当","")</f>
        <v>#VALUE!</v>
      </c>
      <c r="CN838" s="18" t="e">
        <f>IF($CM838="","",COUNTIF($CK$5:CK838,CK838))</f>
        <v>#VALUE!</v>
      </c>
      <c r="CO838" s="18" t="e">
        <f t="shared" si="101"/>
        <v>#VALUE!</v>
      </c>
      <c r="DC838" s="21" t="e">
        <f t="shared" si="102"/>
        <v>#VALUE!</v>
      </c>
      <c r="DD838" s="21" t="e">
        <f t="shared" si="103"/>
        <v>#VALUE!</v>
      </c>
    </row>
    <row r="839" spans="78:108">
      <c r="BZ839" s="18" t="s">
        <v>781</v>
      </c>
      <c r="CA839" s="18" t="s">
        <v>300</v>
      </c>
      <c r="CB839" s="18" t="s">
        <v>441</v>
      </c>
      <c r="CC839" s="18" t="str">
        <f t="shared" si="98"/>
        <v>S,C,X支柱Ca</v>
      </c>
      <c r="CD839" s="18">
        <v>9</v>
      </c>
      <c r="CE839" s="18" t="e">
        <f>IF(COUNTIFS([2]その１１!$CV$10:CV5834,リスト!CC839),"該当","")</f>
        <v>#VALUE!</v>
      </c>
      <c r="CF839" s="18" t="e">
        <f>IF($CE839="","",COUNTIF($CC$5:CC839,CC839))</f>
        <v>#VALUE!</v>
      </c>
      <c r="CG839" s="18" t="e">
        <f t="shared" si="99"/>
        <v>#VALUE!</v>
      </c>
      <c r="CH839" s="18" t="s">
        <v>76</v>
      </c>
      <c r="CI839" s="18" t="s">
        <v>355</v>
      </c>
      <c r="CJ839" s="18" t="s">
        <v>387</v>
      </c>
      <c r="CK839" s="18" t="str">
        <f t="shared" si="100"/>
        <v>S伸縮Ej</v>
      </c>
      <c r="CL839" s="18">
        <v>14</v>
      </c>
      <c r="CM839" s="18" t="e">
        <f>IF(COUNTIFS([2]その１２!$CU$10:CU5990,リスト!CK839),"該当","")</f>
        <v>#VALUE!</v>
      </c>
      <c r="CN839" s="18" t="e">
        <f>IF($CM839="","",COUNTIF($CK$5:CK839,CK839))</f>
        <v>#VALUE!</v>
      </c>
      <c r="CO839" s="18" t="e">
        <f t="shared" si="101"/>
        <v>#VALUE!</v>
      </c>
      <c r="DC839" s="21" t="e">
        <f t="shared" si="102"/>
        <v>#VALUE!</v>
      </c>
      <c r="DD839" s="21" t="e">
        <f t="shared" si="103"/>
        <v>#VALUE!</v>
      </c>
    </row>
    <row r="840" spans="78:108">
      <c r="BZ840" s="18" t="s">
        <v>781</v>
      </c>
      <c r="CA840" s="18" t="s">
        <v>300</v>
      </c>
      <c r="CB840" s="18" t="s">
        <v>441</v>
      </c>
      <c r="CC840" s="18" t="str">
        <f t="shared" si="98"/>
        <v>S,C,X支柱Ca</v>
      </c>
      <c r="CD840" s="18">
        <v>10</v>
      </c>
      <c r="CE840" s="18" t="e">
        <f>IF(COUNTIFS([2]その１１!$CV$10:CV5835,リスト!CC840),"該当","")</f>
        <v>#VALUE!</v>
      </c>
      <c r="CF840" s="18" t="e">
        <f>IF($CE840="","",COUNTIF($CC$5:CC840,CC840))</f>
        <v>#VALUE!</v>
      </c>
      <c r="CG840" s="18" t="e">
        <f t="shared" si="99"/>
        <v>#VALUE!</v>
      </c>
      <c r="CH840" s="18" t="s">
        <v>76</v>
      </c>
      <c r="CI840" s="18" t="s">
        <v>355</v>
      </c>
      <c r="CJ840" s="18" t="s">
        <v>387</v>
      </c>
      <c r="CK840" s="18" t="str">
        <f t="shared" si="100"/>
        <v>S伸縮Ej</v>
      </c>
      <c r="CL840" s="18">
        <v>17</v>
      </c>
      <c r="CM840" s="18" t="e">
        <f>IF(COUNTIFS([2]その１２!$CU$10:CU5991,リスト!CK840),"該当","")</f>
        <v>#VALUE!</v>
      </c>
      <c r="CN840" s="18" t="e">
        <f>IF($CM840="","",COUNTIF($CK$5:CK840,CK840))</f>
        <v>#VALUE!</v>
      </c>
      <c r="CO840" s="18" t="e">
        <f t="shared" si="101"/>
        <v>#VALUE!</v>
      </c>
      <c r="DC840" s="21" t="e">
        <f t="shared" si="102"/>
        <v>#VALUE!</v>
      </c>
      <c r="DD840" s="21" t="e">
        <f t="shared" si="103"/>
        <v>#VALUE!</v>
      </c>
    </row>
    <row r="841" spans="78:108">
      <c r="BZ841" s="18" t="s">
        <v>781</v>
      </c>
      <c r="CA841" s="18" t="s">
        <v>300</v>
      </c>
      <c r="CB841" s="18" t="s">
        <v>441</v>
      </c>
      <c r="CC841" s="18" t="str">
        <f t="shared" si="98"/>
        <v>S,C,X支柱Ca</v>
      </c>
      <c r="CD841" s="18">
        <v>11</v>
      </c>
      <c r="CE841" s="18" t="e">
        <f>IF(COUNTIFS([2]その１１!$CV$10:CV5836,リスト!CC841),"該当","")</f>
        <v>#VALUE!</v>
      </c>
      <c r="CF841" s="18" t="e">
        <f>IF($CE841="","",COUNTIF($CC$5:CC841,CC841))</f>
        <v>#VALUE!</v>
      </c>
      <c r="CG841" s="18" t="e">
        <f t="shared" si="99"/>
        <v>#VALUE!</v>
      </c>
      <c r="CH841" s="18" t="s">
        <v>76</v>
      </c>
      <c r="CI841" s="18" t="s">
        <v>355</v>
      </c>
      <c r="CJ841" s="18" t="s">
        <v>387</v>
      </c>
      <c r="CK841" s="18" t="str">
        <f t="shared" si="100"/>
        <v>S伸縮Ej</v>
      </c>
      <c r="CL841" s="18">
        <v>20</v>
      </c>
      <c r="CM841" s="18" t="e">
        <f>IF(COUNTIFS([2]その１２!$CU$10:CU5992,リスト!CK841),"該当","")</f>
        <v>#VALUE!</v>
      </c>
      <c r="CN841" s="18" t="e">
        <f>IF($CM841="","",COUNTIF($CK$5:CK841,CK841))</f>
        <v>#VALUE!</v>
      </c>
      <c r="CO841" s="18" t="e">
        <f t="shared" si="101"/>
        <v>#VALUE!</v>
      </c>
      <c r="DC841" s="21" t="e">
        <f t="shared" si="102"/>
        <v>#VALUE!</v>
      </c>
      <c r="DD841" s="21" t="e">
        <f t="shared" si="103"/>
        <v>#VALUE!</v>
      </c>
    </row>
    <row r="842" spans="78:108">
      <c r="BZ842" s="18" t="s">
        <v>781</v>
      </c>
      <c r="CA842" s="18" t="s">
        <v>300</v>
      </c>
      <c r="CB842" s="18" t="s">
        <v>441</v>
      </c>
      <c r="CC842" s="18" t="str">
        <f t="shared" si="98"/>
        <v>S,C,X支柱Ca</v>
      </c>
      <c r="CD842" s="18">
        <v>12</v>
      </c>
      <c r="CE842" s="18" t="e">
        <f>IF(COUNTIFS([2]その１１!$CV$10:CV5837,リスト!CC842),"該当","")</f>
        <v>#VALUE!</v>
      </c>
      <c r="CF842" s="18" t="e">
        <f>IF($CE842="","",COUNTIF($CC$5:CC842,CC842))</f>
        <v>#VALUE!</v>
      </c>
      <c r="CG842" s="18" t="e">
        <f t="shared" si="99"/>
        <v>#VALUE!</v>
      </c>
      <c r="CH842" s="18" t="s">
        <v>76</v>
      </c>
      <c r="CI842" s="18" t="s">
        <v>355</v>
      </c>
      <c r="CJ842" s="18" t="s">
        <v>387</v>
      </c>
      <c r="CK842" s="18" t="str">
        <f t="shared" si="100"/>
        <v>S伸縮Ej</v>
      </c>
      <c r="CL842" s="18">
        <v>21</v>
      </c>
      <c r="CM842" s="18" t="e">
        <f>IF(COUNTIFS([2]その１２!$CU$10:CU5993,リスト!CK842),"該当","")</f>
        <v>#VALUE!</v>
      </c>
      <c r="CN842" s="18" t="e">
        <f>IF($CM842="","",COUNTIF($CK$5:CK842,CK842))</f>
        <v>#VALUE!</v>
      </c>
      <c r="CO842" s="18" t="e">
        <f t="shared" si="101"/>
        <v>#VALUE!</v>
      </c>
      <c r="DC842" s="21" t="e">
        <f t="shared" si="102"/>
        <v>#VALUE!</v>
      </c>
      <c r="DD842" s="21" t="e">
        <f t="shared" si="103"/>
        <v>#VALUE!</v>
      </c>
    </row>
    <row r="843" spans="78:108">
      <c r="BZ843" s="18" t="s">
        <v>781</v>
      </c>
      <c r="CA843" s="18" t="s">
        <v>300</v>
      </c>
      <c r="CB843" s="18" t="s">
        <v>441</v>
      </c>
      <c r="CC843" s="18" t="str">
        <f t="shared" si="98"/>
        <v>S,C,X支柱Ca</v>
      </c>
      <c r="CD843" s="18">
        <v>13</v>
      </c>
      <c r="CE843" s="18" t="e">
        <f>IF(COUNTIFS([2]その１１!$CV$10:CV5838,リスト!CC843),"該当","")</f>
        <v>#VALUE!</v>
      </c>
      <c r="CF843" s="18" t="e">
        <f>IF($CE843="","",COUNTIF($CC$5:CC843,CC843))</f>
        <v>#VALUE!</v>
      </c>
      <c r="CG843" s="18" t="e">
        <f t="shared" si="99"/>
        <v>#VALUE!</v>
      </c>
      <c r="CH843" s="18" t="s">
        <v>76</v>
      </c>
      <c r="CI843" s="18" t="s">
        <v>355</v>
      </c>
      <c r="CJ843" s="18" t="s">
        <v>387</v>
      </c>
      <c r="CK843" s="18" t="str">
        <f t="shared" si="100"/>
        <v>S伸縮Ej</v>
      </c>
      <c r="CL843" s="18">
        <v>23</v>
      </c>
      <c r="CM843" s="18" t="e">
        <f>IF(COUNTIFS([2]その１２!$CU$10:CU5994,リスト!CK843),"該当","")</f>
        <v>#VALUE!</v>
      </c>
      <c r="CN843" s="18" t="e">
        <f>IF($CM843="","",COUNTIF($CK$5:CK843,CK843))</f>
        <v>#VALUE!</v>
      </c>
      <c r="CO843" s="18" t="e">
        <f t="shared" si="101"/>
        <v>#VALUE!</v>
      </c>
      <c r="DC843" s="21" t="e">
        <f t="shared" si="102"/>
        <v>#VALUE!</v>
      </c>
      <c r="DD843" s="21" t="e">
        <f t="shared" si="103"/>
        <v>#VALUE!</v>
      </c>
    </row>
    <row r="844" spans="78:108">
      <c r="BZ844" s="18" t="s">
        <v>781</v>
      </c>
      <c r="CA844" s="18" t="s">
        <v>300</v>
      </c>
      <c r="CB844" s="18" t="s">
        <v>441</v>
      </c>
      <c r="CC844" s="18" t="str">
        <f t="shared" si="98"/>
        <v>S,C,X支柱Ca</v>
      </c>
      <c r="CD844" s="18">
        <v>17</v>
      </c>
      <c r="CE844" s="18" t="e">
        <f>IF(COUNTIFS([2]その１１!$CV$10:CV5839,リスト!CC844),"該当","")</f>
        <v>#VALUE!</v>
      </c>
      <c r="CF844" s="18" t="e">
        <f>IF($CE844="","",COUNTIF($CC$5:CC844,CC844))</f>
        <v>#VALUE!</v>
      </c>
      <c r="CG844" s="18" t="e">
        <f t="shared" si="99"/>
        <v>#VALUE!</v>
      </c>
      <c r="CH844" s="18" t="s">
        <v>76</v>
      </c>
      <c r="CI844" s="18" t="s">
        <v>355</v>
      </c>
      <c r="CJ844" s="18" t="s">
        <v>387</v>
      </c>
      <c r="CK844" s="18" t="str">
        <f t="shared" si="100"/>
        <v>S伸縮Ej</v>
      </c>
      <c r="CL844" s="18">
        <v>24</v>
      </c>
      <c r="CM844" s="18" t="e">
        <f>IF(COUNTIFS([2]その１２!$CU$10:CU5995,リスト!CK844),"該当","")</f>
        <v>#VALUE!</v>
      </c>
      <c r="CN844" s="18" t="e">
        <f>IF($CM844="","",COUNTIF($CK$5:CK844,CK844))</f>
        <v>#VALUE!</v>
      </c>
      <c r="CO844" s="18" t="e">
        <f t="shared" si="101"/>
        <v>#VALUE!</v>
      </c>
      <c r="DC844" s="21" t="e">
        <f t="shared" si="102"/>
        <v>#VALUE!</v>
      </c>
      <c r="DD844" s="21" t="e">
        <f t="shared" si="103"/>
        <v>#VALUE!</v>
      </c>
    </row>
    <row r="845" spans="78:108">
      <c r="BZ845" s="18" t="s">
        <v>781</v>
      </c>
      <c r="CA845" s="18" t="s">
        <v>300</v>
      </c>
      <c r="CB845" s="18" t="s">
        <v>441</v>
      </c>
      <c r="CC845" s="18" t="str">
        <f t="shared" si="98"/>
        <v>S,C,X支柱Ca</v>
      </c>
      <c r="CD845" s="18">
        <v>18</v>
      </c>
      <c r="CE845" s="18" t="e">
        <f>IF(COUNTIFS([2]その１１!$CV$10:CV5840,リスト!CC845),"該当","")</f>
        <v>#VALUE!</v>
      </c>
      <c r="CF845" s="18" t="e">
        <f>IF($CE845="","",COUNTIF($CC$5:CC845,CC845))</f>
        <v>#VALUE!</v>
      </c>
      <c r="CG845" s="18" t="e">
        <f t="shared" si="99"/>
        <v>#VALUE!</v>
      </c>
      <c r="CH845" s="18" t="s">
        <v>98</v>
      </c>
      <c r="CI845" s="18" t="s">
        <v>355</v>
      </c>
      <c r="CJ845" s="18" t="s">
        <v>387</v>
      </c>
      <c r="CK845" s="18" t="str">
        <f t="shared" si="100"/>
        <v>X伸縮Ej</v>
      </c>
      <c r="CL845" s="18">
        <v>6</v>
      </c>
      <c r="CM845" s="18" t="e">
        <f>IF(COUNTIFS([2]その１２!$CU$10:CU5996,リスト!CK845),"該当","")</f>
        <v>#VALUE!</v>
      </c>
      <c r="CN845" s="18" t="e">
        <f>IF($CM845="","",COUNTIF($CK$5:CK845,CK845))</f>
        <v>#VALUE!</v>
      </c>
      <c r="CO845" s="18" t="e">
        <f t="shared" si="101"/>
        <v>#VALUE!</v>
      </c>
      <c r="DC845" s="21" t="e">
        <f t="shared" si="102"/>
        <v>#VALUE!</v>
      </c>
      <c r="DD845" s="21" t="e">
        <f t="shared" si="103"/>
        <v>#VALUE!</v>
      </c>
    </row>
    <row r="846" spans="78:108">
      <c r="BZ846" s="18" t="s">
        <v>781</v>
      </c>
      <c r="CA846" s="18" t="s">
        <v>300</v>
      </c>
      <c r="CB846" s="18" t="s">
        <v>441</v>
      </c>
      <c r="CC846" s="18" t="str">
        <f t="shared" si="98"/>
        <v>S,C,X支柱Ca</v>
      </c>
      <c r="CD846" s="18">
        <v>19</v>
      </c>
      <c r="CE846" s="18" t="e">
        <f>IF(COUNTIFS([2]その１１!$CV$10:CV5841,リスト!CC846),"該当","")</f>
        <v>#VALUE!</v>
      </c>
      <c r="CF846" s="18" t="e">
        <f>IF($CE846="","",COUNTIF($CC$5:CC846,CC846))</f>
        <v>#VALUE!</v>
      </c>
      <c r="CG846" s="18" t="e">
        <f t="shared" si="99"/>
        <v>#VALUE!</v>
      </c>
      <c r="CH846" s="18" t="s">
        <v>98</v>
      </c>
      <c r="CI846" s="18" t="s">
        <v>355</v>
      </c>
      <c r="CJ846" s="18" t="s">
        <v>387</v>
      </c>
      <c r="CK846" s="18" t="str">
        <f t="shared" si="100"/>
        <v>X伸縮Ej</v>
      </c>
      <c r="CL846" s="18">
        <v>12</v>
      </c>
      <c r="CM846" s="18" t="e">
        <f>IF(COUNTIFS([2]その１２!$CU$10:CU5997,リスト!CK846),"該当","")</f>
        <v>#VALUE!</v>
      </c>
      <c r="CN846" s="18" t="e">
        <f>IF($CM846="","",COUNTIF($CK$5:CK846,CK846))</f>
        <v>#VALUE!</v>
      </c>
      <c r="CO846" s="18" t="e">
        <f t="shared" si="101"/>
        <v>#VALUE!</v>
      </c>
      <c r="DC846" s="21" t="e">
        <f t="shared" si="102"/>
        <v>#VALUE!</v>
      </c>
      <c r="DD846" s="21" t="e">
        <f t="shared" si="103"/>
        <v>#VALUE!</v>
      </c>
    </row>
    <row r="847" spans="78:108">
      <c r="BZ847" s="18" t="s">
        <v>781</v>
      </c>
      <c r="CA847" s="18" t="s">
        <v>300</v>
      </c>
      <c r="CB847" s="18" t="s">
        <v>441</v>
      </c>
      <c r="CC847" s="18" t="str">
        <f t="shared" si="98"/>
        <v>S,C,X支柱Ca</v>
      </c>
      <c r="CD847" s="18">
        <v>20</v>
      </c>
      <c r="CE847" s="18" t="e">
        <f>IF(COUNTIFS([2]その１１!$CV$10:CV5842,リスト!CC847),"該当","")</f>
        <v>#VALUE!</v>
      </c>
      <c r="CF847" s="18" t="e">
        <f>IF($CE847="","",COUNTIF($CC$5:CC847,CC847))</f>
        <v>#VALUE!</v>
      </c>
      <c r="CG847" s="18" t="e">
        <f t="shared" si="99"/>
        <v>#VALUE!</v>
      </c>
      <c r="CH847" s="18" t="s">
        <v>98</v>
      </c>
      <c r="CI847" s="18" t="s">
        <v>355</v>
      </c>
      <c r="CJ847" s="18" t="s">
        <v>387</v>
      </c>
      <c r="CK847" s="18" t="str">
        <f t="shared" si="100"/>
        <v>X伸縮Ej</v>
      </c>
      <c r="CL847" s="18">
        <v>13</v>
      </c>
      <c r="CM847" s="18" t="e">
        <f>IF(COUNTIFS([2]その１２!$CU$10:CU5998,リスト!CK847),"該当","")</f>
        <v>#VALUE!</v>
      </c>
      <c r="CN847" s="18" t="e">
        <f>IF($CM847="","",COUNTIF($CK$5:CK847,CK847))</f>
        <v>#VALUE!</v>
      </c>
      <c r="CO847" s="18" t="e">
        <f t="shared" si="101"/>
        <v>#VALUE!</v>
      </c>
      <c r="DC847" s="21" t="e">
        <f t="shared" si="102"/>
        <v>#VALUE!</v>
      </c>
      <c r="DD847" s="21" t="e">
        <f t="shared" si="103"/>
        <v>#VALUE!</v>
      </c>
    </row>
    <row r="848" spans="78:108">
      <c r="BZ848" s="18" t="s">
        <v>781</v>
      </c>
      <c r="CA848" s="18" t="s">
        <v>300</v>
      </c>
      <c r="CB848" s="18" t="s">
        <v>441</v>
      </c>
      <c r="CC848" s="18" t="str">
        <f t="shared" si="98"/>
        <v>S,C,X支柱Ca</v>
      </c>
      <c r="CD848" s="18">
        <v>21</v>
      </c>
      <c r="CE848" s="18" t="e">
        <f>IF(COUNTIFS([2]その１１!$CV$10:CV5843,リスト!CC848),"該当","")</f>
        <v>#VALUE!</v>
      </c>
      <c r="CF848" s="18" t="e">
        <f>IF($CE848="","",COUNTIF($CC$5:CC848,CC848))</f>
        <v>#VALUE!</v>
      </c>
      <c r="CG848" s="18" t="e">
        <f t="shared" si="99"/>
        <v>#VALUE!</v>
      </c>
      <c r="CH848" s="18" t="s">
        <v>98</v>
      </c>
      <c r="CI848" s="18" t="s">
        <v>355</v>
      </c>
      <c r="CJ848" s="18" t="s">
        <v>387</v>
      </c>
      <c r="CK848" s="18" t="str">
        <f t="shared" si="100"/>
        <v>X伸縮Ej</v>
      </c>
      <c r="CL848" s="18">
        <v>14</v>
      </c>
      <c r="CM848" s="18" t="e">
        <f>IF(COUNTIFS([2]その１２!$CU$10:CU5999,リスト!CK848),"該当","")</f>
        <v>#VALUE!</v>
      </c>
      <c r="CN848" s="18" t="e">
        <f>IF($CM848="","",COUNTIF($CK$5:CK848,CK848))</f>
        <v>#VALUE!</v>
      </c>
      <c r="CO848" s="18" t="e">
        <f t="shared" si="101"/>
        <v>#VALUE!</v>
      </c>
      <c r="DC848" s="21" t="e">
        <f t="shared" si="102"/>
        <v>#VALUE!</v>
      </c>
      <c r="DD848" s="21" t="e">
        <f t="shared" si="103"/>
        <v>#VALUE!</v>
      </c>
    </row>
    <row r="849" spans="78:108">
      <c r="BZ849" s="18" t="s">
        <v>781</v>
      </c>
      <c r="CA849" s="18" t="s">
        <v>300</v>
      </c>
      <c r="CB849" s="18" t="s">
        <v>441</v>
      </c>
      <c r="CC849" s="18" t="str">
        <f t="shared" si="98"/>
        <v>S,C,X支柱Ca</v>
      </c>
      <c r="CD849" s="18">
        <v>22</v>
      </c>
      <c r="CE849" s="18" t="e">
        <f>IF(COUNTIFS([2]その１１!$CV$10:CV5844,リスト!CC849),"該当","")</f>
        <v>#VALUE!</v>
      </c>
      <c r="CF849" s="18" t="e">
        <f>IF($CE849="","",COUNTIF($CC$5:CC849,CC849))</f>
        <v>#VALUE!</v>
      </c>
      <c r="CG849" s="18" t="e">
        <f t="shared" si="99"/>
        <v>#VALUE!</v>
      </c>
      <c r="CH849" s="18" t="s">
        <v>98</v>
      </c>
      <c r="CI849" s="18" t="s">
        <v>355</v>
      </c>
      <c r="CJ849" s="18" t="s">
        <v>387</v>
      </c>
      <c r="CK849" s="18" t="str">
        <f t="shared" si="100"/>
        <v>X伸縮Ej</v>
      </c>
      <c r="CL849" s="18">
        <v>17</v>
      </c>
      <c r="CM849" s="18" t="e">
        <f>IF(COUNTIFS([2]その１２!$CU$10:CU6000,リスト!CK849),"該当","")</f>
        <v>#VALUE!</v>
      </c>
      <c r="CN849" s="18" t="e">
        <f>IF($CM849="","",COUNTIF($CK$5:CK849,CK849))</f>
        <v>#VALUE!</v>
      </c>
      <c r="CO849" s="18" t="e">
        <f t="shared" si="101"/>
        <v>#VALUE!</v>
      </c>
      <c r="DC849" s="21" t="e">
        <f t="shared" si="102"/>
        <v>#VALUE!</v>
      </c>
      <c r="DD849" s="21" t="e">
        <f t="shared" si="103"/>
        <v>#VALUE!</v>
      </c>
    </row>
    <row r="850" spans="78:108">
      <c r="BZ850" s="18" t="s">
        <v>781</v>
      </c>
      <c r="CA850" s="18" t="s">
        <v>300</v>
      </c>
      <c r="CB850" s="18" t="s">
        <v>441</v>
      </c>
      <c r="CC850" s="18" t="str">
        <f t="shared" si="98"/>
        <v>S,C,X支柱Ca</v>
      </c>
      <c r="CD850" s="18">
        <v>23</v>
      </c>
      <c r="CE850" s="18" t="e">
        <f>IF(COUNTIFS([2]その１１!$CV$10:CV5845,リスト!CC850),"該当","")</f>
        <v>#VALUE!</v>
      </c>
      <c r="CF850" s="18" t="e">
        <f>IF($CE850="","",COUNTIF($CC$5:CC850,CC850))</f>
        <v>#VALUE!</v>
      </c>
      <c r="CG850" s="18" t="e">
        <f t="shared" si="99"/>
        <v>#VALUE!</v>
      </c>
      <c r="CH850" s="18" t="s">
        <v>98</v>
      </c>
      <c r="CI850" s="18" t="s">
        <v>355</v>
      </c>
      <c r="CJ850" s="18" t="s">
        <v>387</v>
      </c>
      <c r="CK850" s="18" t="str">
        <f t="shared" si="100"/>
        <v>X伸縮Ej</v>
      </c>
      <c r="CL850" s="18">
        <v>19</v>
      </c>
      <c r="CM850" s="18" t="e">
        <f>IF(COUNTIFS([2]その１２!$CU$10:CU6001,リスト!CK850),"該当","")</f>
        <v>#VALUE!</v>
      </c>
      <c r="CN850" s="18" t="e">
        <f>IF($CM850="","",COUNTIF($CK$5:CK850,CK850))</f>
        <v>#VALUE!</v>
      </c>
      <c r="CO850" s="18" t="e">
        <f t="shared" si="101"/>
        <v>#VALUE!</v>
      </c>
      <c r="DC850" s="21" t="e">
        <f t="shared" si="102"/>
        <v>#VALUE!</v>
      </c>
      <c r="DD850" s="21" t="e">
        <f t="shared" si="103"/>
        <v>#VALUE!</v>
      </c>
    </row>
    <row r="851" spans="78:108">
      <c r="BZ851" s="18" t="s">
        <v>76</v>
      </c>
      <c r="CA851" s="18" t="s">
        <v>1360</v>
      </c>
      <c r="CB851" s="18" t="s">
        <v>454</v>
      </c>
      <c r="CC851" s="18" t="str">
        <f t="shared" si="98"/>
        <v>S橋門Pa</v>
      </c>
      <c r="CD851" s="18">
        <v>1</v>
      </c>
      <c r="CE851" s="18" t="e">
        <f>IF(COUNTIFS([2]その１１!$CV$10:CV5846,リスト!CC851),"該当","")</f>
        <v>#VALUE!</v>
      </c>
      <c r="CF851" s="18" t="e">
        <f>IF($CE851="","",COUNTIF($CC$5:CC851,CC851))</f>
        <v>#VALUE!</v>
      </c>
      <c r="CG851" s="18" t="e">
        <f t="shared" si="99"/>
        <v>#VALUE!</v>
      </c>
      <c r="CH851" s="18" t="s">
        <v>98</v>
      </c>
      <c r="CI851" s="18" t="s">
        <v>355</v>
      </c>
      <c r="CJ851" s="18" t="s">
        <v>387</v>
      </c>
      <c r="CK851" s="18" t="str">
        <f t="shared" si="100"/>
        <v>X伸縮Ej</v>
      </c>
      <c r="CL851" s="18">
        <v>20</v>
      </c>
      <c r="CM851" s="18" t="e">
        <f>IF(COUNTIFS([2]その１２!$CU$10:CU6002,リスト!CK851),"該当","")</f>
        <v>#VALUE!</v>
      </c>
      <c r="CN851" s="18" t="e">
        <f>IF($CM851="","",COUNTIF($CK$5:CK851,CK851))</f>
        <v>#VALUE!</v>
      </c>
      <c r="CO851" s="18" t="e">
        <f t="shared" si="101"/>
        <v>#VALUE!</v>
      </c>
      <c r="DC851" s="21" t="e">
        <f t="shared" si="102"/>
        <v>#VALUE!</v>
      </c>
      <c r="DD851" s="21" t="e">
        <f t="shared" si="103"/>
        <v>#VALUE!</v>
      </c>
    </row>
    <row r="852" spans="78:108">
      <c r="BZ852" s="18" t="s">
        <v>76</v>
      </c>
      <c r="CA852" s="18" t="s">
        <v>1360</v>
      </c>
      <c r="CB852" s="18" t="s">
        <v>454</v>
      </c>
      <c r="CC852" s="18" t="str">
        <f t="shared" si="98"/>
        <v>S橋門Pa</v>
      </c>
      <c r="CD852" s="18">
        <v>2</v>
      </c>
      <c r="CE852" s="18" t="e">
        <f>IF(COUNTIFS([2]その１１!$CV$10:CV5847,リスト!CC852),"該当","")</f>
        <v>#VALUE!</v>
      </c>
      <c r="CF852" s="18" t="e">
        <f>IF($CE852="","",COUNTIF($CC$5:CC852,CC852))</f>
        <v>#VALUE!</v>
      </c>
      <c r="CG852" s="18" t="e">
        <f t="shared" si="99"/>
        <v>#VALUE!</v>
      </c>
      <c r="CH852" s="18" t="s">
        <v>98</v>
      </c>
      <c r="CI852" s="18" t="s">
        <v>355</v>
      </c>
      <c r="CJ852" s="18" t="s">
        <v>387</v>
      </c>
      <c r="CK852" s="18" t="str">
        <f t="shared" si="100"/>
        <v>X伸縮Ej</v>
      </c>
      <c r="CL852" s="18">
        <v>21</v>
      </c>
      <c r="CM852" s="18" t="e">
        <f>IF(COUNTIFS([2]その１２!$CU$10:CU6003,リスト!CK852),"該当","")</f>
        <v>#VALUE!</v>
      </c>
      <c r="CN852" s="18" t="e">
        <f>IF($CM852="","",COUNTIF($CK$5:CK852,CK852))</f>
        <v>#VALUE!</v>
      </c>
      <c r="CO852" s="18" t="e">
        <f t="shared" si="101"/>
        <v>#VALUE!</v>
      </c>
      <c r="DC852" s="21" t="e">
        <f t="shared" si="102"/>
        <v>#VALUE!</v>
      </c>
      <c r="DD852" s="21" t="e">
        <f t="shared" si="103"/>
        <v>#VALUE!</v>
      </c>
    </row>
    <row r="853" spans="78:108">
      <c r="BZ853" s="18" t="s">
        <v>76</v>
      </c>
      <c r="CA853" s="18" t="s">
        <v>1360</v>
      </c>
      <c r="CB853" s="18" t="s">
        <v>454</v>
      </c>
      <c r="CC853" s="18" t="str">
        <f t="shared" si="98"/>
        <v>S橋門Pa</v>
      </c>
      <c r="CD853" s="18">
        <v>3</v>
      </c>
      <c r="CE853" s="18" t="e">
        <f>IF(COUNTIFS([2]その１１!$CV$10:CV5848,リスト!CC853),"該当","")</f>
        <v>#VALUE!</v>
      </c>
      <c r="CF853" s="18" t="e">
        <f>IF($CE853="","",COUNTIF($CC$5:CC853,CC853))</f>
        <v>#VALUE!</v>
      </c>
      <c r="CG853" s="18" t="e">
        <f t="shared" si="99"/>
        <v>#VALUE!</v>
      </c>
      <c r="CH853" s="18" t="s">
        <v>98</v>
      </c>
      <c r="CI853" s="18" t="s">
        <v>355</v>
      </c>
      <c r="CJ853" s="18" t="s">
        <v>387</v>
      </c>
      <c r="CK853" s="18" t="str">
        <f t="shared" si="100"/>
        <v>X伸縮Ej</v>
      </c>
      <c r="CL853" s="18">
        <v>23</v>
      </c>
      <c r="CM853" s="18" t="e">
        <f>IF(COUNTIFS([2]その１２!$CU$10:CU6004,リスト!CK853),"該当","")</f>
        <v>#VALUE!</v>
      </c>
      <c r="CN853" s="18" t="e">
        <f>IF($CM853="","",COUNTIF($CK$5:CK853,CK853))</f>
        <v>#VALUE!</v>
      </c>
      <c r="CO853" s="18" t="e">
        <f t="shared" si="101"/>
        <v>#VALUE!</v>
      </c>
      <c r="DC853" s="21" t="e">
        <f t="shared" si="102"/>
        <v>#VALUE!</v>
      </c>
      <c r="DD853" s="21" t="e">
        <f t="shared" si="103"/>
        <v>#VALUE!</v>
      </c>
    </row>
    <row r="854" spans="78:108">
      <c r="BZ854" s="18" t="s">
        <v>76</v>
      </c>
      <c r="CA854" s="18" t="s">
        <v>1360</v>
      </c>
      <c r="CB854" s="18" t="s">
        <v>454</v>
      </c>
      <c r="CC854" s="18" t="str">
        <f t="shared" si="98"/>
        <v>S橋門Pa</v>
      </c>
      <c r="CD854" s="18">
        <v>4</v>
      </c>
      <c r="CE854" s="18" t="e">
        <f>IF(COUNTIFS([2]その１１!$CV$10:CV5849,リスト!CC854),"該当","")</f>
        <v>#VALUE!</v>
      </c>
      <c r="CF854" s="18" t="e">
        <f>IF($CE854="","",COUNTIF($CC$5:CC854,CC854))</f>
        <v>#VALUE!</v>
      </c>
      <c r="CG854" s="18" t="e">
        <f t="shared" si="99"/>
        <v>#VALUE!</v>
      </c>
      <c r="CH854" s="18" t="s">
        <v>98</v>
      </c>
      <c r="CI854" s="18" t="s">
        <v>355</v>
      </c>
      <c r="CJ854" s="18" t="s">
        <v>387</v>
      </c>
      <c r="CK854" s="18" t="str">
        <f t="shared" si="100"/>
        <v>X伸縮Ej</v>
      </c>
      <c r="CL854" s="18">
        <v>24</v>
      </c>
      <c r="CM854" s="18" t="e">
        <f>IF(COUNTIFS([2]その１２!$CU$10:CU6005,リスト!CK854),"該当","")</f>
        <v>#VALUE!</v>
      </c>
      <c r="CN854" s="18" t="e">
        <f>IF($CM854="","",COUNTIF($CK$5:CK854,CK854))</f>
        <v>#VALUE!</v>
      </c>
      <c r="CO854" s="18" t="e">
        <f t="shared" si="101"/>
        <v>#VALUE!</v>
      </c>
      <c r="DC854" s="21" t="e">
        <f t="shared" si="102"/>
        <v>#VALUE!</v>
      </c>
      <c r="DD854" s="21" t="e">
        <f t="shared" si="103"/>
        <v>#VALUE!</v>
      </c>
    </row>
    <row r="855" spans="78:108">
      <c r="BZ855" s="18" t="s">
        <v>76</v>
      </c>
      <c r="CA855" s="18" t="s">
        <v>1360</v>
      </c>
      <c r="CB855" s="18" t="s">
        <v>454</v>
      </c>
      <c r="CC855" s="18" t="str">
        <f t="shared" si="98"/>
        <v>S橋門Pa</v>
      </c>
      <c r="CD855" s="18">
        <v>5</v>
      </c>
      <c r="CE855" s="18" t="e">
        <f>IF(COUNTIFS([2]その１１!$CV$10:CV5850,リスト!CC855),"該当","")</f>
        <v>#VALUE!</v>
      </c>
      <c r="CF855" s="18" t="e">
        <f>IF($CE855="","",COUNTIF($CC$5:CC855,CC855))</f>
        <v>#VALUE!</v>
      </c>
      <c r="CG855" s="18" t="e">
        <f t="shared" si="99"/>
        <v>#VALUE!</v>
      </c>
      <c r="CH855" s="18" t="s">
        <v>140</v>
      </c>
      <c r="CI855" s="18" t="s">
        <v>355</v>
      </c>
      <c r="CJ855" s="18" t="s">
        <v>387</v>
      </c>
      <c r="CK855" s="18" t="str">
        <f t="shared" si="100"/>
        <v>R伸縮Ej</v>
      </c>
      <c r="CL855" s="18">
        <v>13</v>
      </c>
      <c r="CM855" s="18" t="e">
        <f>IF(COUNTIFS([2]その１２!$CU$10:CU6006,リスト!CK855),"該当","")</f>
        <v>#VALUE!</v>
      </c>
      <c r="CN855" s="18" t="e">
        <f>IF($CM855="","",COUNTIF($CK$5:CK855,CK855))</f>
        <v>#VALUE!</v>
      </c>
      <c r="CO855" s="18" t="e">
        <f t="shared" si="101"/>
        <v>#VALUE!</v>
      </c>
      <c r="DC855" s="21" t="e">
        <f t="shared" si="102"/>
        <v>#VALUE!</v>
      </c>
      <c r="DD855" s="21" t="e">
        <f t="shared" si="103"/>
        <v>#VALUE!</v>
      </c>
    </row>
    <row r="856" spans="78:108">
      <c r="BZ856" s="18" t="s">
        <v>76</v>
      </c>
      <c r="CA856" s="18" t="s">
        <v>1360</v>
      </c>
      <c r="CB856" s="18" t="s">
        <v>454</v>
      </c>
      <c r="CC856" s="18" t="str">
        <f t="shared" si="98"/>
        <v>S橋門Pa</v>
      </c>
      <c r="CD856" s="18">
        <v>10</v>
      </c>
      <c r="CE856" s="18" t="e">
        <f>IF(COUNTIFS([2]その１１!$CV$10:CV5851,リスト!CC856),"該当","")</f>
        <v>#VALUE!</v>
      </c>
      <c r="CF856" s="18" t="e">
        <f>IF($CE856="","",COUNTIF($CC$5:CC856,CC856))</f>
        <v>#VALUE!</v>
      </c>
      <c r="CG856" s="18" t="e">
        <f t="shared" si="99"/>
        <v>#VALUE!</v>
      </c>
      <c r="CH856" s="18" t="s">
        <v>140</v>
      </c>
      <c r="CI856" s="18" t="s">
        <v>355</v>
      </c>
      <c r="CJ856" s="18" t="s">
        <v>387</v>
      </c>
      <c r="CK856" s="18" t="str">
        <f t="shared" si="100"/>
        <v>R伸縮Ej</v>
      </c>
      <c r="CL856" s="18">
        <v>14</v>
      </c>
      <c r="CM856" s="18" t="e">
        <f>IF(COUNTIFS([2]その１２!$CU$10:CU6007,リスト!CK856),"該当","")</f>
        <v>#VALUE!</v>
      </c>
      <c r="CN856" s="18" t="e">
        <f>IF($CM856="","",COUNTIF($CK$5:CK856,CK856))</f>
        <v>#VALUE!</v>
      </c>
      <c r="CO856" s="18" t="e">
        <f t="shared" si="101"/>
        <v>#VALUE!</v>
      </c>
      <c r="DC856" s="21" t="e">
        <f t="shared" si="102"/>
        <v>#VALUE!</v>
      </c>
      <c r="DD856" s="21" t="e">
        <f t="shared" si="103"/>
        <v>#VALUE!</v>
      </c>
    </row>
    <row r="857" spans="78:108">
      <c r="BZ857" s="18" t="s">
        <v>76</v>
      </c>
      <c r="CA857" s="18" t="s">
        <v>1360</v>
      </c>
      <c r="CB857" s="18" t="s">
        <v>454</v>
      </c>
      <c r="CC857" s="18" t="str">
        <f t="shared" si="98"/>
        <v>S橋門Pa</v>
      </c>
      <c r="CD857" s="18">
        <v>13</v>
      </c>
      <c r="CE857" s="18" t="e">
        <f>IF(COUNTIFS([2]その１１!$CV$10:CV5852,リスト!CC857),"該当","")</f>
        <v>#VALUE!</v>
      </c>
      <c r="CF857" s="18" t="e">
        <f>IF($CE857="","",COUNTIF($CC$5:CC857,CC857))</f>
        <v>#VALUE!</v>
      </c>
      <c r="CG857" s="18" t="e">
        <f t="shared" si="99"/>
        <v>#VALUE!</v>
      </c>
      <c r="CH857" s="18" t="s">
        <v>140</v>
      </c>
      <c r="CI857" s="18" t="s">
        <v>355</v>
      </c>
      <c r="CJ857" s="18" t="s">
        <v>387</v>
      </c>
      <c r="CK857" s="18" t="str">
        <f t="shared" si="100"/>
        <v>R伸縮Ej</v>
      </c>
      <c r="CL857" s="18">
        <v>17</v>
      </c>
      <c r="CM857" s="18" t="e">
        <f>IF(COUNTIFS([2]その１２!$CU$10:CU6008,リスト!CK857),"該当","")</f>
        <v>#VALUE!</v>
      </c>
      <c r="CN857" s="18" t="e">
        <f>IF($CM857="","",COUNTIF($CK$5:CK857,CK857))</f>
        <v>#VALUE!</v>
      </c>
      <c r="CO857" s="18" t="e">
        <f t="shared" si="101"/>
        <v>#VALUE!</v>
      </c>
      <c r="DC857" s="21" t="e">
        <f t="shared" si="102"/>
        <v>#VALUE!</v>
      </c>
      <c r="DD857" s="21" t="e">
        <f t="shared" si="103"/>
        <v>#VALUE!</v>
      </c>
    </row>
    <row r="858" spans="78:108">
      <c r="BZ858" s="18" t="s">
        <v>76</v>
      </c>
      <c r="CA858" s="18" t="s">
        <v>1360</v>
      </c>
      <c r="CB858" s="18" t="s">
        <v>454</v>
      </c>
      <c r="CC858" s="18" t="str">
        <f t="shared" si="98"/>
        <v>S橋門Pa</v>
      </c>
      <c r="CD858" s="18">
        <v>17</v>
      </c>
      <c r="CE858" s="18" t="e">
        <f>IF(COUNTIFS([2]その１１!$CV$10:CV5853,リスト!CC858),"該当","")</f>
        <v>#VALUE!</v>
      </c>
      <c r="CF858" s="18" t="e">
        <f>IF($CE858="","",COUNTIF($CC$5:CC858,CC858))</f>
        <v>#VALUE!</v>
      </c>
      <c r="CG858" s="18" t="e">
        <f t="shared" si="99"/>
        <v>#VALUE!</v>
      </c>
      <c r="CH858" s="18" t="s">
        <v>140</v>
      </c>
      <c r="CI858" s="18" t="s">
        <v>355</v>
      </c>
      <c r="CJ858" s="18" t="s">
        <v>387</v>
      </c>
      <c r="CK858" s="18" t="str">
        <f t="shared" si="100"/>
        <v>R伸縮Ej</v>
      </c>
      <c r="CL858" s="18">
        <v>19</v>
      </c>
      <c r="CM858" s="18" t="e">
        <f>IF(COUNTIFS([2]その１２!$CU$10:CU6009,リスト!CK858),"該当","")</f>
        <v>#VALUE!</v>
      </c>
      <c r="CN858" s="18" t="e">
        <f>IF($CM858="","",COUNTIF($CK$5:CK858,CK858))</f>
        <v>#VALUE!</v>
      </c>
      <c r="CO858" s="18" t="e">
        <f t="shared" si="101"/>
        <v>#VALUE!</v>
      </c>
      <c r="DC858" s="21" t="e">
        <f t="shared" si="102"/>
        <v>#VALUE!</v>
      </c>
      <c r="DD858" s="21" t="e">
        <f t="shared" si="103"/>
        <v>#VALUE!</v>
      </c>
    </row>
    <row r="859" spans="78:108">
      <c r="BZ859" s="18" t="s">
        <v>76</v>
      </c>
      <c r="CA859" s="18" t="s">
        <v>1360</v>
      </c>
      <c r="CB859" s="18" t="s">
        <v>454</v>
      </c>
      <c r="CC859" s="18" t="str">
        <f t="shared" si="98"/>
        <v>S橋門Pa</v>
      </c>
      <c r="CD859" s="18">
        <v>18</v>
      </c>
      <c r="CE859" s="18" t="e">
        <f>IF(COUNTIFS([2]その１１!$CV$10:CV5854,リスト!CC859),"該当","")</f>
        <v>#VALUE!</v>
      </c>
      <c r="CF859" s="18" t="e">
        <f>IF($CE859="","",COUNTIF($CC$5:CC859,CC859))</f>
        <v>#VALUE!</v>
      </c>
      <c r="CG859" s="18" t="e">
        <f t="shared" si="99"/>
        <v>#VALUE!</v>
      </c>
      <c r="CH859" s="18" t="s">
        <v>140</v>
      </c>
      <c r="CI859" s="18" t="s">
        <v>355</v>
      </c>
      <c r="CJ859" s="18" t="s">
        <v>387</v>
      </c>
      <c r="CK859" s="18" t="str">
        <f t="shared" si="100"/>
        <v>R伸縮Ej</v>
      </c>
      <c r="CL859" s="18">
        <v>20</v>
      </c>
      <c r="CM859" s="18" t="e">
        <f>IF(COUNTIFS([2]その１２!$CU$10:CU6010,リスト!CK859),"該当","")</f>
        <v>#VALUE!</v>
      </c>
      <c r="CN859" s="18" t="e">
        <f>IF($CM859="","",COUNTIF($CK$5:CK859,CK859))</f>
        <v>#VALUE!</v>
      </c>
      <c r="CO859" s="18" t="e">
        <f t="shared" si="101"/>
        <v>#VALUE!</v>
      </c>
      <c r="DC859" s="21" t="e">
        <f t="shared" si="102"/>
        <v>#VALUE!</v>
      </c>
      <c r="DD859" s="21" t="e">
        <f t="shared" si="103"/>
        <v>#VALUE!</v>
      </c>
    </row>
    <row r="860" spans="78:108">
      <c r="BZ860" s="18" t="s">
        <v>76</v>
      </c>
      <c r="CA860" s="18" t="s">
        <v>1360</v>
      </c>
      <c r="CB860" s="18" t="s">
        <v>454</v>
      </c>
      <c r="CC860" s="18" t="str">
        <f t="shared" si="98"/>
        <v>S橋門Pa</v>
      </c>
      <c r="CD860" s="18">
        <v>20</v>
      </c>
      <c r="CE860" s="18" t="e">
        <f>IF(COUNTIFS([2]その１１!$CV$10:CV5855,リスト!CC860),"該当","")</f>
        <v>#VALUE!</v>
      </c>
      <c r="CF860" s="18" t="e">
        <f>IF($CE860="","",COUNTIF($CC$5:CC860,CC860))</f>
        <v>#VALUE!</v>
      </c>
      <c r="CG860" s="18" t="e">
        <f t="shared" si="99"/>
        <v>#VALUE!</v>
      </c>
      <c r="CH860" s="18" t="s">
        <v>140</v>
      </c>
      <c r="CI860" s="18" t="s">
        <v>355</v>
      </c>
      <c r="CJ860" s="18" t="s">
        <v>387</v>
      </c>
      <c r="CK860" s="18" t="str">
        <f t="shared" si="100"/>
        <v>R伸縮Ej</v>
      </c>
      <c r="CL860" s="18">
        <v>21</v>
      </c>
      <c r="CM860" s="18" t="e">
        <f>IF(COUNTIFS([2]その１２!$CU$10:CU6011,リスト!CK860),"該当","")</f>
        <v>#VALUE!</v>
      </c>
      <c r="CN860" s="18" t="e">
        <f>IF($CM860="","",COUNTIF($CK$5:CK860,CK860))</f>
        <v>#VALUE!</v>
      </c>
      <c r="CO860" s="18" t="e">
        <f t="shared" si="101"/>
        <v>#VALUE!</v>
      </c>
      <c r="DC860" s="21" t="e">
        <f t="shared" si="102"/>
        <v>#VALUE!</v>
      </c>
      <c r="DD860" s="21" t="e">
        <f t="shared" si="103"/>
        <v>#VALUE!</v>
      </c>
    </row>
    <row r="861" spans="78:108">
      <c r="BZ861" s="18" t="s">
        <v>76</v>
      </c>
      <c r="CA861" s="18" t="s">
        <v>1360</v>
      </c>
      <c r="CB861" s="18" t="s">
        <v>454</v>
      </c>
      <c r="CC861" s="18" t="str">
        <f t="shared" si="98"/>
        <v>S橋門Pa</v>
      </c>
      <c r="CD861" s="18">
        <v>21</v>
      </c>
      <c r="CE861" s="18" t="e">
        <f>IF(COUNTIFS([2]その１１!$CV$10:CV5856,リスト!CC861),"該当","")</f>
        <v>#VALUE!</v>
      </c>
      <c r="CF861" s="18" t="e">
        <f>IF($CE861="","",COUNTIF($CC$5:CC861,CC861))</f>
        <v>#VALUE!</v>
      </c>
      <c r="CG861" s="18" t="e">
        <f t="shared" si="99"/>
        <v>#VALUE!</v>
      </c>
      <c r="CH861" s="18" t="s">
        <v>140</v>
      </c>
      <c r="CI861" s="18" t="s">
        <v>355</v>
      </c>
      <c r="CJ861" s="18" t="s">
        <v>387</v>
      </c>
      <c r="CK861" s="18" t="str">
        <f t="shared" si="100"/>
        <v>R伸縮Ej</v>
      </c>
      <c r="CL861" s="18">
        <v>23</v>
      </c>
      <c r="CM861" s="18" t="e">
        <f>IF(COUNTIFS([2]その１２!$CU$10:CU6012,リスト!CK861),"該当","")</f>
        <v>#VALUE!</v>
      </c>
      <c r="CN861" s="18" t="e">
        <f>IF($CM861="","",COUNTIF($CK$5:CK861,CK861))</f>
        <v>#VALUE!</v>
      </c>
      <c r="CO861" s="18" t="e">
        <f t="shared" si="101"/>
        <v>#VALUE!</v>
      </c>
      <c r="DC861" s="21" t="e">
        <f t="shared" si="102"/>
        <v>#VALUE!</v>
      </c>
      <c r="DD861" s="21" t="e">
        <f t="shared" si="103"/>
        <v>#VALUE!</v>
      </c>
    </row>
    <row r="862" spans="78:108">
      <c r="BZ862" s="18" t="s">
        <v>76</v>
      </c>
      <c r="CA862" s="18" t="s">
        <v>1360</v>
      </c>
      <c r="CB862" s="18" t="s">
        <v>454</v>
      </c>
      <c r="CC862" s="18" t="str">
        <f t="shared" si="98"/>
        <v>S橋門Pa</v>
      </c>
      <c r="CD862" s="18">
        <v>22</v>
      </c>
      <c r="CE862" s="18" t="e">
        <f>IF(COUNTIFS([2]その１１!$CV$10:CV5857,リスト!CC862),"該当","")</f>
        <v>#VALUE!</v>
      </c>
      <c r="CF862" s="18" t="e">
        <f>IF($CE862="","",COUNTIF($CC$5:CC862,CC862))</f>
        <v>#VALUE!</v>
      </c>
      <c r="CG862" s="18" t="e">
        <f t="shared" si="99"/>
        <v>#VALUE!</v>
      </c>
      <c r="CH862" s="18" t="s">
        <v>140</v>
      </c>
      <c r="CI862" s="18" t="s">
        <v>355</v>
      </c>
      <c r="CJ862" s="18" t="s">
        <v>387</v>
      </c>
      <c r="CK862" s="18" t="str">
        <f t="shared" si="100"/>
        <v>R伸縮Ej</v>
      </c>
      <c r="CL862" s="18">
        <v>24</v>
      </c>
      <c r="CM862" s="18" t="e">
        <f>IF(COUNTIFS([2]その１２!$CU$10:CU6013,リスト!CK862),"該当","")</f>
        <v>#VALUE!</v>
      </c>
      <c r="CN862" s="18" t="e">
        <f>IF($CM862="","",COUNTIF($CK$5:CK862,CK862))</f>
        <v>#VALUE!</v>
      </c>
      <c r="CO862" s="18" t="e">
        <f t="shared" si="101"/>
        <v>#VALUE!</v>
      </c>
      <c r="DC862" s="21" t="e">
        <f t="shared" si="102"/>
        <v>#VALUE!</v>
      </c>
      <c r="DD862" s="21" t="e">
        <f t="shared" si="103"/>
        <v>#VALUE!</v>
      </c>
    </row>
    <row r="863" spans="78:108">
      <c r="BZ863" s="18" t="s">
        <v>76</v>
      </c>
      <c r="CA863" s="18" t="s">
        <v>1360</v>
      </c>
      <c r="CB863" s="18" t="s">
        <v>454</v>
      </c>
      <c r="CC863" s="18" t="str">
        <f t="shared" si="98"/>
        <v>S橋門Pa</v>
      </c>
      <c r="CD863" s="18">
        <v>23</v>
      </c>
      <c r="CE863" s="18" t="e">
        <f>IF(COUNTIFS([2]その１１!$CV$10:CV5858,リスト!CC863),"該当","")</f>
        <v>#VALUE!</v>
      </c>
      <c r="CF863" s="18" t="e">
        <f>IF($CE863="","",COUNTIF($CC$5:CC863,CC863))</f>
        <v>#VALUE!</v>
      </c>
      <c r="CG863" s="18" t="e">
        <f t="shared" si="99"/>
        <v>#VALUE!</v>
      </c>
      <c r="CH863" s="18" t="s">
        <v>279</v>
      </c>
      <c r="CI863" s="18" t="s">
        <v>355</v>
      </c>
      <c r="CJ863" s="18" t="s">
        <v>387</v>
      </c>
      <c r="CK863" s="18" t="str">
        <f t="shared" si="100"/>
        <v>S,X伸縮Ej</v>
      </c>
      <c r="CL863" s="18">
        <v>1</v>
      </c>
      <c r="CM863" s="18" t="e">
        <f>IF(COUNTIFS([2]その１２!$CU$10:CU6014,リスト!CK863),"該当","")</f>
        <v>#VALUE!</v>
      </c>
      <c r="CN863" s="18" t="e">
        <f>IF($CM863="","",COUNTIF($CK$5:CK863,CK863))</f>
        <v>#VALUE!</v>
      </c>
      <c r="CO863" s="18" t="e">
        <f t="shared" si="101"/>
        <v>#VALUE!</v>
      </c>
      <c r="DC863" s="21" t="e">
        <f t="shared" si="102"/>
        <v>#VALUE!</v>
      </c>
      <c r="DD863" s="21" t="e">
        <f t="shared" si="103"/>
        <v>#VALUE!</v>
      </c>
    </row>
    <row r="864" spans="78:108">
      <c r="BZ864" s="18" t="s">
        <v>97</v>
      </c>
      <c r="CA864" s="18" t="s">
        <v>1360</v>
      </c>
      <c r="CB864" s="18" t="s">
        <v>454</v>
      </c>
      <c r="CC864" s="18" t="str">
        <f t="shared" si="98"/>
        <v>C橋門Pa</v>
      </c>
      <c r="CD864" s="18">
        <v>6</v>
      </c>
      <c r="CE864" s="18" t="e">
        <f>IF(COUNTIFS([2]その１１!$CV$10:CV5859,リスト!CC864),"該当","")</f>
        <v>#VALUE!</v>
      </c>
      <c r="CF864" s="18" t="e">
        <f>IF($CE864="","",COUNTIF($CC$5:CC864,CC864))</f>
        <v>#VALUE!</v>
      </c>
      <c r="CG864" s="18" t="e">
        <f t="shared" si="99"/>
        <v>#VALUE!</v>
      </c>
      <c r="CH864" s="18" t="s">
        <v>279</v>
      </c>
      <c r="CI864" s="18" t="s">
        <v>355</v>
      </c>
      <c r="CJ864" s="18" t="s">
        <v>387</v>
      </c>
      <c r="CK864" s="18" t="str">
        <f t="shared" si="100"/>
        <v>S,X伸縮Ej</v>
      </c>
      <c r="CL864" s="18">
        <v>2</v>
      </c>
      <c r="CM864" s="18" t="e">
        <f>IF(COUNTIFS([2]その１２!$CU$10:CU6015,リスト!CK864),"該当","")</f>
        <v>#VALUE!</v>
      </c>
      <c r="CN864" s="18" t="e">
        <f>IF($CM864="","",COUNTIF($CK$5:CK864,CK864))</f>
        <v>#VALUE!</v>
      </c>
      <c r="CO864" s="18" t="e">
        <f t="shared" si="101"/>
        <v>#VALUE!</v>
      </c>
      <c r="DC864" s="21" t="e">
        <f t="shared" si="102"/>
        <v>#VALUE!</v>
      </c>
      <c r="DD864" s="21" t="e">
        <f t="shared" si="103"/>
        <v>#VALUE!</v>
      </c>
    </row>
    <row r="865" spans="78:108">
      <c r="BZ865" s="18" t="s">
        <v>97</v>
      </c>
      <c r="CA865" s="18" t="s">
        <v>1360</v>
      </c>
      <c r="CB865" s="18" t="s">
        <v>454</v>
      </c>
      <c r="CC865" s="18" t="str">
        <f t="shared" si="98"/>
        <v>C橋門Pa</v>
      </c>
      <c r="CD865" s="18">
        <v>7</v>
      </c>
      <c r="CE865" s="18" t="e">
        <f>IF(COUNTIFS([2]その１１!$CV$10:CV5860,リスト!CC865),"該当","")</f>
        <v>#VALUE!</v>
      </c>
      <c r="CF865" s="18" t="e">
        <f>IF($CE865="","",COUNTIF($CC$5:CC865,CC865))</f>
        <v>#VALUE!</v>
      </c>
      <c r="CG865" s="18" t="e">
        <f t="shared" si="99"/>
        <v>#VALUE!</v>
      </c>
      <c r="CH865" s="18" t="s">
        <v>279</v>
      </c>
      <c r="CI865" s="18" t="s">
        <v>355</v>
      </c>
      <c r="CJ865" s="18" t="s">
        <v>387</v>
      </c>
      <c r="CK865" s="18" t="str">
        <f t="shared" si="100"/>
        <v>S,X伸縮Ej</v>
      </c>
      <c r="CL865" s="18">
        <v>3</v>
      </c>
      <c r="CM865" s="18" t="e">
        <f>IF(COUNTIFS([2]その１２!$CU$10:CU6016,リスト!CK865),"該当","")</f>
        <v>#VALUE!</v>
      </c>
      <c r="CN865" s="18" t="e">
        <f>IF($CM865="","",COUNTIF($CK$5:CK865,CK865))</f>
        <v>#VALUE!</v>
      </c>
      <c r="CO865" s="18" t="e">
        <f t="shared" si="101"/>
        <v>#VALUE!</v>
      </c>
      <c r="DC865" s="21" t="e">
        <f t="shared" si="102"/>
        <v>#VALUE!</v>
      </c>
      <c r="DD865" s="21" t="e">
        <f t="shared" si="103"/>
        <v>#VALUE!</v>
      </c>
    </row>
    <row r="866" spans="78:108">
      <c r="BZ866" s="18" t="s">
        <v>97</v>
      </c>
      <c r="CA866" s="18" t="s">
        <v>1360</v>
      </c>
      <c r="CB866" s="18" t="s">
        <v>454</v>
      </c>
      <c r="CC866" s="18" t="str">
        <f t="shared" si="98"/>
        <v>C橋門Pa</v>
      </c>
      <c r="CD866" s="18">
        <v>8</v>
      </c>
      <c r="CE866" s="18" t="e">
        <f>IF(COUNTIFS([2]その１１!$CV$10:CV5861,リスト!CC866),"該当","")</f>
        <v>#VALUE!</v>
      </c>
      <c r="CF866" s="18" t="e">
        <f>IF($CE866="","",COUNTIF($CC$5:CC866,CC866))</f>
        <v>#VALUE!</v>
      </c>
      <c r="CG866" s="18" t="e">
        <f t="shared" si="99"/>
        <v>#VALUE!</v>
      </c>
      <c r="CH866" s="18" t="s">
        <v>279</v>
      </c>
      <c r="CI866" s="18" t="s">
        <v>355</v>
      </c>
      <c r="CJ866" s="18" t="s">
        <v>387</v>
      </c>
      <c r="CK866" s="18" t="str">
        <f t="shared" si="100"/>
        <v>S,X伸縮Ej</v>
      </c>
      <c r="CL866" s="18">
        <v>4</v>
      </c>
      <c r="CM866" s="18" t="e">
        <f>IF(COUNTIFS([2]その１２!$CU$10:CU6017,リスト!CK866),"該当","")</f>
        <v>#VALUE!</v>
      </c>
      <c r="CN866" s="18" t="e">
        <f>IF($CM866="","",COUNTIF($CK$5:CK866,CK866))</f>
        <v>#VALUE!</v>
      </c>
      <c r="CO866" s="18" t="e">
        <f t="shared" si="101"/>
        <v>#VALUE!</v>
      </c>
      <c r="DC866" s="21" t="e">
        <f t="shared" si="102"/>
        <v>#VALUE!</v>
      </c>
      <c r="DD866" s="21" t="e">
        <f t="shared" si="103"/>
        <v>#VALUE!</v>
      </c>
    </row>
    <row r="867" spans="78:108">
      <c r="BZ867" s="18" t="s">
        <v>97</v>
      </c>
      <c r="CA867" s="18" t="s">
        <v>1360</v>
      </c>
      <c r="CB867" s="18" t="s">
        <v>454</v>
      </c>
      <c r="CC867" s="18" t="str">
        <f t="shared" si="98"/>
        <v>C橋門Pa</v>
      </c>
      <c r="CD867" s="18">
        <v>9</v>
      </c>
      <c r="CE867" s="18" t="e">
        <f>IF(COUNTIFS([2]その１１!$CV$10:CV5862,リスト!CC867),"該当","")</f>
        <v>#VALUE!</v>
      </c>
      <c r="CF867" s="18" t="e">
        <f>IF($CE867="","",COUNTIF($CC$5:CC867,CC867))</f>
        <v>#VALUE!</v>
      </c>
      <c r="CG867" s="18" t="e">
        <f t="shared" si="99"/>
        <v>#VALUE!</v>
      </c>
      <c r="CH867" s="18" t="s">
        <v>279</v>
      </c>
      <c r="CI867" s="18" t="s">
        <v>355</v>
      </c>
      <c r="CJ867" s="18" t="s">
        <v>387</v>
      </c>
      <c r="CK867" s="18" t="str">
        <f t="shared" si="100"/>
        <v>S,X伸縮Ej</v>
      </c>
      <c r="CL867" s="18">
        <v>5</v>
      </c>
      <c r="CM867" s="18" t="e">
        <f>IF(COUNTIFS([2]その１２!$CU$10:CU6018,リスト!CK867),"該当","")</f>
        <v>#VALUE!</v>
      </c>
      <c r="CN867" s="18" t="e">
        <f>IF($CM867="","",COUNTIF($CK$5:CK867,CK867))</f>
        <v>#VALUE!</v>
      </c>
      <c r="CO867" s="18" t="e">
        <f t="shared" si="101"/>
        <v>#VALUE!</v>
      </c>
      <c r="DC867" s="21" t="e">
        <f t="shared" si="102"/>
        <v>#VALUE!</v>
      </c>
      <c r="DD867" s="21" t="e">
        <f t="shared" si="103"/>
        <v>#VALUE!</v>
      </c>
    </row>
    <row r="868" spans="78:108">
      <c r="BZ868" s="18" t="s">
        <v>97</v>
      </c>
      <c r="CA868" s="18" t="s">
        <v>1360</v>
      </c>
      <c r="CB868" s="18" t="s">
        <v>454</v>
      </c>
      <c r="CC868" s="18" t="str">
        <f t="shared" si="98"/>
        <v>C橋門Pa</v>
      </c>
      <c r="CD868" s="18">
        <v>10</v>
      </c>
      <c r="CE868" s="18" t="e">
        <f>IF(COUNTIFS([2]その１１!$CV$10:CV5863,リスト!CC868),"該当","")</f>
        <v>#VALUE!</v>
      </c>
      <c r="CF868" s="18" t="e">
        <f>IF($CE868="","",COUNTIF($CC$5:CC868,CC868))</f>
        <v>#VALUE!</v>
      </c>
      <c r="CG868" s="18" t="e">
        <f t="shared" si="99"/>
        <v>#VALUE!</v>
      </c>
      <c r="CH868" s="18" t="s">
        <v>279</v>
      </c>
      <c r="CI868" s="18" t="s">
        <v>355</v>
      </c>
      <c r="CJ868" s="18" t="s">
        <v>387</v>
      </c>
      <c r="CK868" s="18" t="str">
        <f t="shared" si="100"/>
        <v>S,X伸縮Ej</v>
      </c>
      <c r="CL868" s="18">
        <v>6</v>
      </c>
      <c r="CM868" s="18" t="e">
        <f>IF(COUNTIFS([2]その１２!$CU$10:CU6019,リスト!CK868),"該当","")</f>
        <v>#VALUE!</v>
      </c>
      <c r="CN868" s="18" t="e">
        <f>IF($CM868="","",COUNTIF($CK$5:CK868,CK868))</f>
        <v>#VALUE!</v>
      </c>
      <c r="CO868" s="18" t="e">
        <f t="shared" si="101"/>
        <v>#VALUE!</v>
      </c>
      <c r="DC868" s="21" t="e">
        <f t="shared" si="102"/>
        <v>#VALUE!</v>
      </c>
      <c r="DD868" s="21" t="e">
        <f t="shared" si="103"/>
        <v>#VALUE!</v>
      </c>
    </row>
    <row r="869" spans="78:108">
      <c r="BZ869" s="18" t="s">
        <v>97</v>
      </c>
      <c r="CA869" s="18" t="s">
        <v>1360</v>
      </c>
      <c r="CB869" s="18" t="s">
        <v>454</v>
      </c>
      <c r="CC869" s="18" t="str">
        <f t="shared" si="98"/>
        <v>C橋門Pa</v>
      </c>
      <c r="CD869" s="18">
        <v>11</v>
      </c>
      <c r="CE869" s="18" t="e">
        <f>IF(COUNTIFS([2]その１１!$CV$10:CV5864,リスト!CC869),"該当","")</f>
        <v>#VALUE!</v>
      </c>
      <c r="CF869" s="18" t="e">
        <f>IF($CE869="","",COUNTIF($CC$5:CC869,CC869))</f>
        <v>#VALUE!</v>
      </c>
      <c r="CG869" s="18" t="e">
        <f t="shared" si="99"/>
        <v>#VALUE!</v>
      </c>
      <c r="CH869" s="18" t="s">
        <v>279</v>
      </c>
      <c r="CI869" s="18" t="s">
        <v>355</v>
      </c>
      <c r="CJ869" s="18" t="s">
        <v>387</v>
      </c>
      <c r="CK869" s="18" t="str">
        <f t="shared" si="100"/>
        <v>S,X伸縮Ej</v>
      </c>
      <c r="CL869" s="18">
        <v>12</v>
      </c>
      <c r="CM869" s="18" t="e">
        <f>IF(COUNTIFS([2]その１２!$CU$10:CU6020,リスト!CK869),"該当","")</f>
        <v>#VALUE!</v>
      </c>
      <c r="CN869" s="18" t="e">
        <f>IF($CM869="","",COUNTIF($CK$5:CK869,CK869))</f>
        <v>#VALUE!</v>
      </c>
      <c r="CO869" s="18" t="e">
        <f t="shared" si="101"/>
        <v>#VALUE!</v>
      </c>
      <c r="DC869" s="21" t="e">
        <f t="shared" si="102"/>
        <v>#VALUE!</v>
      </c>
      <c r="DD869" s="21" t="e">
        <f t="shared" si="103"/>
        <v>#VALUE!</v>
      </c>
    </row>
    <row r="870" spans="78:108">
      <c r="BZ870" s="18" t="s">
        <v>97</v>
      </c>
      <c r="CA870" s="18" t="s">
        <v>1360</v>
      </c>
      <c r="CB870" s="18" t="s">
        <v>454</v>
      </c>
      <c r="CC870" s="18" t="str">
        <f t="shared" si="98"/>
        <v>C橋門Pa</v>
      </c>
      <c r="CD870" s="18">
        <v>12</v>
      </c>
      <c r="CE870" s="18" t="e">
        <f>IF(COUNTIFS([2]その１１!$CV$10:CV5865,リスト!CC870),"該当","")</f>
        <v>#VALUE!</v>
      </c>
      <c r="CF870" s="18" t="e">
        <f>IF($CE870="","",COUNTIF($CC$5:CC870,CC870))</f>
        <v>#VALUE!</v>
      </c>
      <c r="CG870" s="18" t="e">
        <f t="shared" si="99"/>
        <v>#VALUE!</v>
      </c>
      <c r="CH870" s="18" t="s">
        <v>279</v>
      </c>
      <c r="CI870" s="18" t="s">
        <v>355</v>
      </c>
      <c r="CJ870" s="18" t="s">
        <v>387</v>
      </c>
      <c r="CK870" s="18" t="str">
        <f t="shared" si="100"/>
        <v>S,X伸縮Ej</v>
      </c>
      <c r="CL870" s="18">
        <v>13</v>
      </c>
      <c r="CM870" s="18" t="e">
        <f>IF(COUNTIFS([2]その１２!$CU$10:CU6021,リスト!CK870),"該当","")</f>
        <v>#VALUE!</v>
      </c>
      <c r="CN870" s="18" t="e">
        <f>IF($CM870="","",COUNTIF($CK$5:CK870,CK870))</f>
        <v>#VALUE!</v>
      </c>
      <c r="CO870" s="18" t="e">
        <f t="shared" si="101"/>
        <v>#VALUE!</v>
      </c>
      <c r="DC870" s="21" t="e">
        <f t="shared" si="102"/>
        <v>#VALUE!</v>
      </c>
      <c r="DD870" s="21" t="e">
        <f t="shared" si="103"/>
        <v>#VALUE!</v>
      </c>
    </row>
    <row r="871" spans="78:108">
      <c r="BZ871" s="18" t="s">
        <v>97</v>
      </c>
      <c r="CA871" s="18" t="s">
        <v>1360</v>
      </c>
      <c r="CB871" s="18" t="s">
        <v>454</v>
      </c>
      <c r="CC871" s="18" t="str">
        <f t="shared" si="98"/>
        <v>C橋門Pa</v>
      </c>
      <c r="CD871" s="18">
        <v>13</v>
      </c>
      <c r="CE871" s="18" t="e">
        <f>IF(COUNTIFS([2]その１１!$CV$10:CV5866,リスト!CC871),"該当","")</f>
        <v>#VALUE!</v>
      </c>
      <c r="CF871" s="18" t="e">
        <f>IF($CE871="","",COUNTIF($CC$5:CC871,CC871))</f>
        <v>#VALUE!</v>
      </c>
      <c r="CG871" s="18" t="e">
        <f t="shared" si="99"/>
        <v>#VALUE!</v>
      </c>
      <c r="CH871" s="18" t="s">
        <v>279</v>
      </c>
      <c r="CI871" s="18" t="s">
        <v>355</v>
      </c>
      <c r="CJ871" s="18" t="s">
        <v>387</v>
      </c>
      <c r="CK871" s="18" t="str">
        <f t="shared" si="100"/>
        <v>S,X伸縮Ej</v>
      </c>
      <c r="CL871" s="18">
        <v>14</v>
      </c>
      <c r="CM871" s="18" t="e">
        <f>IF(COUNTIFS([2]その１２!$CU$10:CU6022,リスト!CK871),"該当","")</f>
        <v>#VALUE!</v>
      </c>
      <c r="CN871" s="18" t="e">
        <f>IF($CM871="","",COUNTIF($CK$5:CK871,CK871))</f>
        <v>#VALUE!</v>
      </c>
      <c r="CO871" s="18" t="e">
        <f t="shared" si="101"/>
        <v>#VALUE!</v>
      </c>
      <c r="DC871" s="21" t="e">
        <f t="shared" si="102"/>
        <v>#VALUE!</v>
      </c>
      <c r="DD871" s="21" t="e">
        <f t="shared" si="103"/>
        <v>#VALUE!</v>
      </c>
    </row>
    <row r="872" spans="78:108">
      <c r="BZ872" s="18" t="s">
        <v>97</v>
      </c>
      <c r="CA872" s="18" t="s">
        <v>1360</v>
      </c>
      <c r="CB872" s="18" t="s">
        <v>454</v>
      </c>
      <c r="CC872" s="18" t="str">
        <f t="shared" si="98"/>
        <v>C橋門Pa</v>
      </c>
      <c r="CD872" s="18">
        <v>17</v>
      </c>
      <c r="CE872" s="18" t="e">
        <f>IF(COUNTIFS([2]その１１!$CV$10:CV5867,リスト!CC872),"該当","")</f>
        <v>#VALUE!</v>
      </c>
      <c r="CF872" s="18" t="e">
        <f>IF($CE872="","",COUNTIF($CC$5:CC872,CC872))</f>
        <v>#VALUE!</v>
      </c>
      <c r="CG872" s="18" t="e">
        <f t="shared" si="99"/>
        <v>#VALUE!</v>
      </c>
      <c r="CH872" s="18" t="s">
        <v>279</v>
      </c>
      <c r="CI872" s="18" t="s">
        <v>355</v>
      </c>
      <c r="CJ872" s="18" t="s">
        <v>387</v>
      </c>
      <c r="CK872" s="18" t="str">
        <f t="shared" si="100"/>
        <v>S,X伸縮Ej</v>
      </c>
      <c r="CL872" s="18">
        <v>17</v>
      </c>
      <c r="CM872" s="18" t="e">
        <f>IF(COUNTIFS([2]その１２!$CU$10:CU6023,リスト!CK872),"該当","")</f>
        <v>#VALUE!</v>
      </c>
      <c r="CN872" s="18" t="e">
        <f>IF($CM872="","",COUNTIF($CK$5:CK872,CK872))</f>
        <v>#VALUE!</v>
      </c>
      <c r="CO872" s="18" t="e">
        <f t="shared" si="101"/>
        <v>#VALUE!</v>
      </c>
      <c r="DC872" s="21" t="e">
        <f t="shared" si="102"/>
        <v>#VALUE!</v>
      </c>
      <c r="DD872" s="21" t="e">
        <f t="shared" si="103"/>
        <v>#VALUE!</v>
      </c>
    </row>
    <row r="873" spans="78:108">
      <c r="BZ873" s="18" t="s">
        <v>97</v>
      </c>
      <c r="CA873" s="18" t="s">
        <v>1360</v>
      </c>
      <c r="CB873" s="18" t="s">
        <v>454</v>
      </c>
      <c r="CC873" s="18" t="str">
        <f t="shared" si="98"/>
        <v>C橋門Pa</v>
      </c>
      <c r="CD873" s="18">
        <v>18</v>
      </c>
      <c r="CE873" s="18" t="e">
        <f>IF(COUNTIFS([2]その１１!$CV$10:CV5868,リスト!CC873),"該当","")</f>
        <v>#VALUE!</v>
      </c>
      <c r="CF873" s="18" t="e">
        <f>IF($CE873="","",COUNTIF($CC$5:CC873,CC873))</f>
        <v>#VALUE!</v>
      </c>
      <c r="CG873" s="18" t="e">
        <f t="shared" si="99"/>
        <v>#VALUE!</v>
      </c>
      <c r="CH873" s="18" t="s">
        <v>279</v>
      </c>
      <c r="CI873" s="18" t="s">
        <v>355</v>
      </c>
      <c r="CJ873" s="18" t="s">
        <v>387</v>
      </c>
      <c r="CK873" s="18" t="str">
        <f t="shared" si="100"/>
        <v>S,X伸縮Ej</v>
      </c>
      <c r="CL873" s="18">
        <v>19</v>
      </c>
      <c r="CM873" s="18" t="e">
        <f>IF(COUNTIFS([2]その１２!$CU$10:CU6024,リスト!CK873),"該当","")</f>
        <v>#VALUE!</v>
      </c>
      <c r="CN873" s="18" t="e">
        <f>IF($CM873="","",COUNTIF($CK$5:CK873,CK873))</f>
        <v>#VALUE!</v>
      </c>
      <c r="CO873" s="18" t="e">
        <f t="shared" si="101"/>
        <v>#VALUE!</v>
      </c>
      <c r="DC873" s="21" t="e">
        <f t="shared" si="102"/>
        <v>#VALUE!</v>
      </c>
      <c r="DD873" s="21" t="e">
        <f t="shared" si="103"/>
        <v>#VALUE!</v>
      </c>
    </row>
    <row r="874" spans="78:108">
      <c r="BZ874" s="18" t="s">
        <v>97</v>
      </c>
      <c r="CA874" s="18" t="s">
        <v>1360</v>
      </c>
      <c r="CB874" s="18" t="s">
        <v>454</v>
      </c>
      <c r="CC874" s="18" t="str">
        <f t="shared" si="98"/>
        <v>C橋門Pa</v>
      </c>
      <c r="CD874" s="18">
        <v>19</v>
      </c>
      <c r="CE874" s="18" t="e">
        <f>IF(COUNTIFS([2]その１１!$CV$10:CV5869,リスト!CC874),"該当","")</f>
        <v>#VALUE!</v>
      </c>
      <c r="CF874" s="18" t="e">
        <f>IF($CE874="","",COUNTIF($CC$5:CC874,CC874))</f>
        <v>#VALUE!</v>
      </c>
      <c r="CG874" s="18" t="e">
        <f t="shared" si="99"/>
        <v>#VALUE!</v>
      </c>
      <c r="CH874" s="18" t="s">
        <v>279</v>
      </c>
      <c r="CI874" s="18" t="s">
        <v>355</v>
      </c>
      <c r="CJ874" s="18" t="s">
        <v>387</v>
      </c>
      <c r="CK874" s="18" t="str">
        <f t="shared" si="100"/>
        <v>S,X伸縮Ej</v>
      </c>
      <c r="CL874" s="18">
        <v>20</v>
      </c>
      <c r="CM874" s="18" t="e">
        <f>IF(COUNTIFS([2]その１２!$CU$10:CU6025,リスト!CK874),"該当","")</f>
        <v>#VALUE!</v>
      </c>
      <c r="CN874" s="18" t="e">
        <f>IF($CM874="","",COUNTIF($CK$5:CK874,CK874))</f>
        <v>#VALUE!</v>
      </c>
      <c r="CO874" s="18" t="e">
        <f t="shared" si="101"/>
        <v>#VALUE!</v>
      </c>
      <c r="DC874" s="21" t="e">
        <f t="shared" si="102"/>
        <v>#VALUE!</v>
      </c>
      <c r="DD874" s="21" t="e">
        <f t="shared" si="103"/>
        <v>#VALUE!</v>
      </c>
    </row>
    <row r="875" spans="78:108">
      <c r="BZ875" s="18" t="s">
        <v>97</v>
      </c>
      <c r="CA875" s="18" t="s">
        <v>1360</v>
      </c>
      <c r="CB875" s="18" t="s">
        <v>454</v>
      </c>
      <c r="CC875" s="18" t="str">
        <f t="shared" si="98"/>
        <v>C橋門Pa</v>
      </c>
      <c r="CD875" s="18">
        <v>20</v>
      </c>
      <c r="CE875" s="18" t="e">
        <f>IF(COUNTIFS([2]その１１!$CV$10:CV5870,リスト!CC875),"該当","")</f>
        <v>#VALUE!</v>
      </c>
      <c r="CF875" s="18" t="e">
        <f>IF($CE875="","",COUNTIF($CC$5:CC875,CC875))</f>
        <v>#VALUE!</v>
      </c>
      <c r="CG875" s="18" t="e">
        <f t="shared" si="99"/>
        <v>#VALUE!</v>
      </c>
      <c r="CH875" s="18" t="s">
        <v>279</v>
      </c>
      <c r="CI875" s="18" t="s">
        <v>355</v>
      </c>
      <c r="CJ875" s="18" t="s">
        <v>387</v>
      </c>
      <c r="CK875" s="18" t="str">
        <f t="shared" si="100"/>
        <v>S,X伸縮Ej</v>
      </c>
      <c r="CL875" s="18">
        <v>21</v>
      </c>
      <c r="CM875" s="18" t="e">
        <f>IF(COUNTIFS([2]その１２!$CU$10:CU6026,リスト!CK875),"該当","")</f>
        <v>#VALUE!</v>
      </c>
      <c r="CN875" s="18" t="e">
        <f>IF($CM875="","",COUNTIF($CK$5:CK875,CK875))</f>
        <v>#VALUE!</v>
      </c>
      <c r="CO875" s="18" t="e">
        <f t="shared" si="101"/>
        <v>#VALUE!</v>
      </c>
      <c r="DC875" s="21" t="e">
        <f t="shared" si="102"/>
        <v>#VALUE!</v>
      </c>
      <c r="DD875" s="21" t="e">
        <f t="shared" si="103"/>
        <v>#VALUE!</v>
      </c>
    </row>
    <row r="876" spans="78:108">
      <c r="BZ876" s="18" t="s">
        <v>97</v>
      </c>
      <c r="CA876" s="18" t="s">
        <v>1360</v>
      </c>
      <c r="CB876" s="18" t="s">
        <v>454</v>
      </c>
      <c r="CC876" s="18" t="str">
        <f t="shared" si="98"/>
        <v>C橋門Pa</v>
      </c>
      <c r="CD876" s="18">
        <v>21</v>
      </c>
      <c r="CE876" s="18" t="e">
        <f>IF(COUNTIFS([2]その１１!$CV$10:CV5871,リスト!CC876),"該当","")</f>
        <v>#VALUE!</v>
      </c>
      <c r="CF876" s="18" t="e">
        <f>IF($CE876="","",COUNTIF($CC$5:CC876,CC876))</f>
        <v>#VALUE!</v>
      </c>
      <c r="CG876" s="18" t="e">
        <f t="shared" si="99"/>
        <v>#VALUE!</v>
      </c>
      <c r="CH876" s="18" t="s">
        <v>279</v>
      </c>
      <c r="CI876" s="18" t="s">
        <v>355</v>
      </c>
      <c r="CJ876" s="18" t="s">
        <v>387</v>
      </c>
      <c r="CK876" s="18" t="str">
        <f t="shared" si="100"/>
        <v>S,X伸縮Ej</v>
      </c>
      <c r="CL876" s="18">
        <v>23</v>
      </c>
      <c r="CM876" s="18" t="e">
        <f>IF(COUNTIFS([2]その１２!$CU$10:CU6027,リスト!CK876),"該当","")</f>
        <v>#VALUE!</v>
      </c>
      <c r="CN876" s="18" t="e">
        <f>IF($CM876="","",COUNTIF($CK$5:CK876,CK876))</f>
        <v>#VALUE!</v>
      </c>
      <c r="CO876" s="18" t="e">
        <f t="shared" si="101"/>
        <v>#VALUE!</v>
      </c>
      <c r="DC876" s="21" t="e">
        <f t="shared" si="102"/>
        <v>#VALUE!</v>
      </c>
      <c r="DD876" s="21" t="e">
        <f t="shared" si="103"/>
        <v>#VALUE!</v>
      </c>
    </row>
    <row r="877" spans="78:108">
      <c r="BZ877" s="18" t="s">
        <v>97</v>
      </c>
      <c r="CA877" s="18" t="s">
        <v>1360</v>
      </c>
      <c r="CB877" s="18" t="s">
        <v>454</v>
      </c>
      <c r="CC877" s="18" t="str">
        <f t="shared" si="98"/>
        <v>C橋門Pa</v>
      </c>
      <c r="CD877" s="18">
        <v>22</v>
      </c>
      <c r="CE877" s="18" t="e">
        <f>IF(COUNTIFS([2]その１１!$CV$10:CV5872,リスト!CC877),"該当","")</f>
        <v>#VALUE!</v>
      </c>
      <c r="CF877" s="18" t="e">
        <f>IF($CE877="","",COUNTIF($CC$5:CC877,CC877))</f>
        <v>#VALUE!</v>
      </c>
      <c r="CG877" s="18" t="e">
        <f t="shared" si="99"/>
        <v>#VALUE!</v>
      </c>
      <c r="CH877" s="18" t="s">
        <v>279</v>
      </c>
      <c r="CI877" s="18" t="s">
        <v>355</v>
      </c>
      <c r="CJ877" s="18" t="s">
        <v>387</v>
      </c>
      <c r="CK877" s="18" t="str">
        <f t="shared" si="100"/>
        <v>S,X伸縮Ej</v>
      </c>
      <c r="CL877" s="18">
        <v>24</v>
      </c>
      <c r="CM877" s="18" t="e">
        <f>IF(COUNTIFS([2]その１２!$CU$10:CU6028,リスト!CK877),"該当","")</f>
        <v>#VALUE!</v>
      </c>
      <c r="CN877" s="18" t="e">
        <f>IF($CM877="","",COUNTIF($CK$5:CK877,CK877))</f>
        <v>#VALUE!</v>
      </c>
      <c r="CO877" s="18" t="e">
        <f t="shared" si="101"/>
        <v>#VALUE!</v>
      </c>
      <c r="DC877" s="21" t="e">
        <f t="shared" si="102"/>
        <v>#VALUE!</v>
      </c>
      <c r="DD877" s="21" t="e">
        <f t="shared" si="103"/>
        <v>#VALUE!</v>
      </c>
    </row>
    <row r="878" spans="78:108">
      <c r="BZ878" s="18" t="s">
        <v>97</v>
      </c>
      <c r="CA878" s="18" t="s">
        <v>1360</v>
      </c>
      <c r="CB878" s="18" t="s">
        <v>454</v>
      </c>
      <c r="CC878" s="18" t="str">
        <f t="shared" si="98"/>
        <v>C橋門Pa</v>
      </c>
      <c r="CD878" s="18">
        <v>23</v>
      </c>
      <c r="CE878" s="18" t="e">
        <f>IF(COUNTIFS([2]その１１!$CV$10:CV5873,リスト!CC878),"該当","")</f>
        <v>#VALUE!</v>
      </c>
      <c r="CF878" s="18" t="e">
        <f>IF($CE878="","",COUNTIF($CC$5:CC878,CC878))</f>
        <v>#VALUE!</v>
      </c>
      <c r="CG878" s="18" t="e">
        <f t="shared" si="99"/>
        <v>#VALUE!</v>
      </c>
      <c r="CH878" s="18" t="s">
        <v>1361</v>
      </c>
      <c r="CI878" s="18" t="s">
        <v>355</v>
      </c>
      <c r="CJ878" s="18" t="s">
        <v>387</v>
      </c>
      <c r="CK878" s="18" t="str">
        <f t="shared" si="100"/>
        <v>R,X伸縮Ej</v>
      </c>
      <c r="CL878" s="18">
        <v>6</v>
      </c>
      <c r="CM878" s="18" t="e">
        <f>IF(COUNTIFS([2]その１２!$CU$10:CU6029,リスト!CK878),"該当","")</f>
        <v>#VALUE!</v>
      </c>
      <c r="CN878" s="18" t="e">
        <f>IF($CM878="","",COUNTIF($CK$5:CK878,CK878))</f>
        <v>#VALUE!</v>
      </c>
      <c r="CO878" s="18" t="e">
        <f t="shared" si="101"/>
        <v>#VALUE!</v>
      </c>
      <c r="DC878" s="21" t="e">
        <f t="shared" si="102"/>
        <v>#VALUE!</v>
      </c>
      <c r="DD878" s="21" t="e">
        <f t="shared" si="103"/>
        <v>#VALUE!</v>
      </c>
    </row>
    <row r="879" spans="78:108">
      <c r="BZ879" s="18" t="s">
        <v>227</v>
      </c>
      <c r="CA879" s="18" t="s">
        <v>1360</v>
      </c>
      <c r="CB879" s="18" t="s">
        <v>454</v>
      </c>
      <c r="CC879" s="18" t="str">
        <f t="shared" si="98"/>
        <v>S,C橋門Pa</v>
      </c>
      <c r="CD879" s="18">
        <v>1</v>
      </c>
      <c r="CE879" s="18" t="e">
        <f>IF(COUNTIFS([2]その１１!$CV$10:CV5874,リスト!CC879),"該当","")</f>
        <v>#VALUE!</v>
      </c>
      <c r="CF879" s="18" t="e">
        <f>IF($CE879="","",COUNTIF($CC$5:CC879,CC879))</f>
        <v>#VALUE!</v>
      </c>
      <c r="CG879" s="18" t="e">
        <f t="shared" si="99"/>
        <v>#VALUE!</v>
      </c>
      <c r="CH879" s="18" t="s">
        <v>1361</v>
      </c>
      <c r="CI879" s="18" t="s">
        <v>355</v>
      </c>
      <c r="CJ879" s="18" t="s">
        <v>387</v>
      </c>
      <c r="CK879" s="18" t="str">
        <f t="shared" si="100"/>
        <v>R,X伸縮Ej</v>
      </c>
      <c r="CL879" s="18">
        <v>12</v>
      </c>
      <c r="CM879" s="18" t="e">
        <f>IF(COUNTIFS([2]その１２!$CU$10:CU6030,リスト!CK879),"該当","")</f>
        <v>#VALUE!</v>
      </c>
      <c r="CN879" s="18" t="e">
        <f>IF($CM879="","",COUNTIF($CK$5:CK879,CK879))</f>
        <v>#VALUE!</v>
      </c>
      <c r="CO879" s="18" t="e">
        <f t="shared" si="101"/>
        <v>#VALUE!</v>
      </c>
      <c r="DC879" s="21" t="e">
        <f t="shared" si="102"/>
        <v>#VALUE!</v>
      </c>
      <c r="DD879" s="21" t="e">
        <f t="shared" si="103"/>
        <v>#VALUE!</v>
      </c>
    </row>
    <row r="880" spans="78:108">
      <c r="BZ880" s="18" t="s">
        <v>227</v>
      </c>
      <c r="CA880" s="18" t="s">
        <v>1360</v>
      </c>
      <c r="CB880" s="18" t="s">
        <v>454</v>
      </c>
      <c r="CC880" s="18" t="str">
        <f t="shared" si="98"/>
        <v>S,C橋門Pa</v>
      </c>
      <c r="CD880" s="18">
        <v>2</v>
      </c>
      <c r="CE880" s="18" t="e">
        <f>IF(COUNTIFS([2]その１１!$CV$10:CV5875,リスト!CC880),"該当","")</f>
        <v>#VALUE!</v>
      </c>
      <c r="CF880" s="18" t="e">
        <f>IF($CE880="","",COUNTIF($CC$5:CC880,CC880))</f>
        <v>#VALUE!</v>
      </c>
      <c r="CG880" s="18" t="e">
        <f t="shared" si="99"/>
        <v>#VALUE!</v>
      </c>
      <c r="CH880" s="18" t="s">
        <v>1361</v>
      </c>
      <c r="CI880" s="18" t="s">
        <v>355</v>
      </c>
      <c r="CJ880" s="18" t="s">
        <v>387</v>
      </c>
      <c r="CK880" s="18" t="str">
        <f t="shared" si="100"/>
        <v>R,X伸縮Ej</v>
      </c>
      <c r="CL880" s="18">
        <v>13</v>
      </c>
      <c r="CM880" s="18" t="e">
        <f>IF(COUNTIFS([2]その１２!$CU$10:CU6031,リスト!CK880),"該当","")</f>
        <v>#VALUE!</v>
      </c>
      <c r="CN880" s="18" t="e">
        <f>IF($CM880="","",COUNTIF($CK$5:CK880,CK880))</f>
        <v>#VALUE!</v>
      </c>
      <c r="CO880" s="18" t="e">
        <f t="shared" si="101"/>
        <v>#VALUE!</v>
      </c>
      <c r="DC880" s="21" t="e">
        <f t="shared" si="102"/>
        <v>#VALUE!</v>
      </c>
      <c r="DD880" s="21" t="e">
        <f t="shared" si="103"/>
        <v>#VALUE!</v>
      </c>
    </row>
    <row r="881" spans="78:108">
      <c r="BZ881" s="18" t="s">
        <v>227</v>
      </c>
      <c r="CA881" s="18" t="s">
        <v>1360</v>
      </c>
      <c r="CB881" s="18" t="s">
        <v>454</v>
      </c>
      <c r="CC881" s="18" t="str">
        <f t="shared" si="98"/>
        <v>S,C橋門Pa</v>
      </c>
      <c r="CD881" s="18">
        <v>3</v>
      </c>
      <c r="CE881" s="18" t="e">
        <f>IF(COUNTIFS([2]その１１!$CV$10:CV5876,リスト!CC881),"該当","")</f>
        <v>#VALUE!</v>
      </c>
      <c r="CF881" s="18" t="e">
        <f>IF($CE881="","",COUNTIF($CC$5:CC881,CC881))</f>
        <v>#VALUE!</v>
      </c>
      <c r="CG881" s="18" t="e">
        <f t="shared" si="99"/>
        <v>#VALUE!</v>
      </c>
      <c r="CH881" s="18" t="s">
        <v>1361</v>
      </c>
      <c r="CI881" s="18" t="s">
        <v>355</v>
      </c>
      <c r="CJ881" s="18" t="s">
        <v>387</v>
      </c>
      <c r="CK881" s="18" t="str">
        <f t="shared" si="100"/>
        <v>R,X伸縮Ej</v>
      </c>
      <c r="CL881" s="18">
        <v>14</v>
      </c>
      <c r="CM881" s="18" t="e">
        <f>IF(COUNTIFS([2]その１２!$CU$10:CU6032,リスト!CK881),"該当","")</f>
        <v>#VALUE!</v>
      </c>
      <c r="CN881" s="18" t="e">
        <f>IF($CM881="","",COUNTIF($CK$5:CK881,CK881))</f>
        <v>#VALUE!</v>
      </c>
      <c r="CO881" s="18" t="e">
        <f t="shared" si="101"/>
        <v>#VALUE!</v>
      </c>
      <c r="DC881" s="21" t="e">
        <f t="shared" si="102"/>
        <v>#VALUE!</v>
      </c>
      <c r="DD881" s="21" t="e">
        <f t="shared" si="103"/>
        <v>#VALUE!</v>
      </c>
    </row>
    <row r="882" spans="78:108">
      <c r="BZ882" s="18" t="s">
        <v>227</v>
      </c>
      <c r="CA882" s="18" t="s">
        <v>1360</v>
      </c>
      <c r="CB882" s="18" t="s">
        <v>454</v>
      </c>
      <c r="CC882" s="18" t="str">
        <f t="shared" si="98"/>
        <v>S,C橋門Pa</v>
      </c>
      <c r="CD882" s="18">
        <v>4</v>
      </c>
      <c r="CE882" s="18" t="e">
        <f>IF(COUNTIFS([2]その１１!$CV$10:CV5877,リスト!CC882),"該当","")</f>
        <v>#VALUE!</v>
      </c>
      <c r="CF882" s="18" t="e">
        <f>IF($CE882="","",COUNTIF($CC$5:CC882,CC882))</f>
        <v>#VALUE!</v>
      </c>
      <c r="CG882" s="18" t="e">
        <f t="shared" si="99"/>
        <v>#VALUE!</v>
      </c>
      <c r="CH882" s="18" t="s">
        <v>1361</v>
      </c>
      <c r="CI882" s="18" t="s">
        <v>355</v>
      </c>
      <c r="CJ882" s="18" t="s">
        <v>387</v>
      </c>
      <c r="CK882" s="18" t="str">
        <f t="shared" si="100"/>
        <v>R,X伸縮Ej</v>
      </c>
      <c r="CL882" s="18">
        <v>17</v>
      </c>
      <c r="CM882" s="18" t="e">
        <f>IF(COUNTIFS([2]その１２!$CU$10:CU6033,リスト!CK882),"該当","")</f>
        <v>#VALUE!</v>
      </c>
      <c r="CN882" s="18" t="e">
        <f>IF($CM882="","",COUNTIF($CK$5:CK882,CK882))</f>
        <v>#VALUE!</v>
      </c>
      <c r="CO882" s="18" t="e">
        <f t="shared" si="101"/>
        <v>#VALUE!</v>
      </c>
      <c r="DC882" s="21" t="e">
        <f t="shared" si="102"/>
        <v>#VALUE!</v>
      </c>
      <c r="DD882" s="21" t="e">
        <f t="shared" si="103"/>
        <v>#VALUE!</v>
      </c>
    </row>
    <row r="883" spans="78:108">
      <c r="BZ883" s="18" t="s">
        <v>227</v>
      </c>
      <c r="CA883" s="18" t="s">
        <v>1360</v>
      </c>
      <c r="CB883" s="18" t="s">
        <v>454</v>
      </c>
      <c r="CC883" s="18" t="str">
        <f t="shared" si="98"/>
        <v>S,C橋門Pa</v>
      </c>
      <c r="CD883" s="18">
        <v>5</v>
      </c>
      <c r="CE883" s="18" t="e">
        <f>IF(COUNTIFS([2]その１１!$CV$10:CV5878,リスト!CC883),"該当","")</f>
        <v>#VALUE!</v>
      </c>
      <c r="CF883" s="18" t="e">
        <f>IF($CE883="","",COUNTIF($CC$5:CC883,CC883))</f>
        <v>#VALUE!</v>
      </c>
      <c r="CG883" s="18" t="e">
        <f t="shared" si="99"/>
        <v>#VALUE!</v>
      </c>
      <c r="CH883" s="18" t="s">
        <v>1361</v>
      </c>
      <c r="CI883" s="18" t="s">
        <v>355</v>
      </c>
      <c r="CJ883" s="18" t="s">
        <v>387</v>
      </c>
      <c r="CK883" s="18" t="str">
        <f t="shared" si="100"/>
        <v>R,X伸縮Ej</v>
      </c>
      <c r="CL883" s="18">
        <v>19</v>
      </c>
      <c r="CM883" s="18" t="e">
        <f>IF(COUNTIFS([2]その１２!$CU$10:CU6034,リスト!CK883),"該当","")</f>
        <v>#VALUE!</v>
      </c>
      <c r="CN883" s="18" t="e">
        <f>IF($CM883="","",COUNTIF($CK$5:CK883,CK883))</f>
        <v>#VALUE!</v>
      </c>
      <c r="CO883" s="18" t="e">
        <f t="shared" si="101"/>
        <v>#VALUE!</v>
      </c>
      <c r="DC883" s="21" t="e">
        <f t="shared" si="102"/>
        <v>#VALUE!</v>
      </c>
      <c r="DD883" s="21" t="e">
        <f t="shared" si="103"/>
        <v>#VALUE!</v>
      </c>
    </row>
    <row r="884" spans="78:108">
      <c r="BZ884" s="18" t="s">
        <v>227</v>
      </c>
      <c r="CA884" s="18" t="s">
        <v>1360</v>
      </c>
      <c r="CB884" s="18" t="s">
        <v>454</v>
      </c>
      <c r="CC884" s="18" t="str">
        <f t="shared" si="98"/>
        <v>S,C橋門Pa</v>
      </c>
      <c r="CD884" s="18">
        <v>6</v>
      </c>
      <c r="CE884" s="18" t="e">
        <f>IF(COUNTIFS([2]その１１!$CV$10:CV5879,リスト!CC884),"該当","")</f>
        <v>#VALUE!</v>
      </c>
      <c r="CF884" s="18" t="e">
        <f>IF($CE884="","",COUNTIF($CC$5:CC884,CC884))</f>
        <v>#VALUE!</v>
      </c>
      <c r="CG884" s="18" t="e">
        <f t="shared" si="99"/>
        <v>#VALUE!</v>
      </c>
      <c r="CH884" s="18" t="s">
        <v>1361</v>
      </c>
      <c r="CI884" s="18" t="s">
        <v>355</v>
      </c>
      <c r="CJ884" s="18" t="s">
        <v>387</v>
      </c>
      <c r="CK884" s="18" t="str">
        <f t="shared" si="100"/>
        <v>R,X伸縮Ej</v>
      </c>
      <c r="CL884" s="18">
        <v>20</v>
      </c>
      <c r="CM884" s="18" t="e">
        <f>IF(COUNTIFS([2]その１２!$CU$10:CU6035,リスト!CK884),"該当","")</f>
        <v>#VALUE!</v>
      </c>
      <c r="CN884" s="18" t="e">
        <f>IF($CM884="","",COUNTIF($CK$5:CK884,CK884))</f>
        <v>#VALUE!</v>
      </c>
      <c r="CO884" s="18" t="e">
        <f t="shared" si="101"/>
        <v>#VALUE!</v>
      </c>
      <c r="DC884" s="21" t="e">
        <f t="shared" si="102"/>
        <v>#VALUE!</v>
      </c>
      <c r="DD884" s="21" t="e">
        <f t="shared" si="103"/>
        <v>#VALUE!</v>
      </c>
    </row>
    <row r="885" spans="78:108">
      <c r="BZ885" s="18" t="s">
        <v>227</v>
      </c>
      <c r="CA885" s="18" t="s">
        <v>1360</v>
      </c>
      <c r="CB885" s="18" t="s">
        <v>454</v>
      </c>
      <c r="CC885" s="18" t="str">
        <f t="shared" si="98"/>
        <v>S,C橋門Pa</v>
      </c>
      <c r="CD885" s="18">
        <v>7</v>
      </c>
      <c r="CE885" s="18" t="e">
        <f>IF(COUNTIFS([2]その１１!$CV$10:CV5880,リスト!CC885),"該当","")</f>
        <v>#VALUE!</v>
      </c>
      <c r="CF885" s="18" t="e">
        <f>IF($CE885="","",COUNTIF($CC$5:CC885,CC885))</f>
        <v>#VALUE!</v>
      </c>
      <c r="CG885" s="18" t="e">
        <f t="shared" si="99"/>
        <v>#VALUE!</v>
      </c>
      <c r="CH885" s="18" t="s">
        <v>1361</v>
      </c>
      <c r="CI885" s="18" t="s">
        <v>355</v>
      </c>
      <c r="CJ885" s="18" t="s">
        <v>387</v>
      </c>
      <c r="CK885" s="18" t="str">
        <f t="shared" si="100"/>
        <v>R,X伸縮Ej</v>
      </c>
      <c r="CL885" s="18">
        <v>21</v>
      </c>
      <c r="CM885" s="18" t="e">
        <f>IF(COUNTIFS([2]その１２!$CU$10:CU6036,リスト!CK885),"該当","")</f>
        <v>#VALUE!</v>
      </c>
      <c r="CN885" s="18" t="e">
        <f>IF($CM885="","",COUNTIF($CK$5:CK885,CK885))</f>
        <v>#VALUE!</v>
      </c>
      <c r="CO885" s="18" t="e">
        <f t="shared" si="101"/>
        <v>#VALUE!</v>
      </c>
      <c r="DC885" s="21" t="e">
        <f t="shared" si="102"/>
        <v>#VALUE!</v>
      </c>
      <c r="DD885" s="21" t="e">
        <f t="shared" si="103"/>
        <v>#VALUE!</v>
      </c>
    </row>
    <row r="886" spans="78:108">
      <c r="BZ886" s="18" t="s">
        <v>227</v>
      </c>
      <c r="CA886" s="18" t="s">
        <v>1360</v>
      </c>
      <c r="CB886" s="18" t="s">
        <v>454</v>
      </c>
      <c r="CC886" s="18" t="str">
        <f t="shared" si="98"/>
        <v>S,C橋門Pa</v>
      </c>
      <c r="CD886" s="18">
        <v>8</v>
      </c>
      <c r="CE886" s="18" t="e">
        <f>IF(COUNTIFS([2]その１１!$CV$10:CV5881,リスト!CC886),"該当","")</f>
        <v>#VALUE!</v>
      </c>
      <c r="CF886" s="18" t="e">
        <f>IF($CE886="","",COUNTIF($CC$5:CC886,CC886))</f>
        <v>#VALUE!</v>
      </c>
      <c r="CG886" s="18" t="e">
        <f t="shared" si="99"/>
        <v>#VALUE!</v>
      </c>
      <c r="CH886" s="18" t="s">
        <v>1361</v>
      </c>
      <c r="CI886" s="18" t="s">
        <v>355</v>
      </c>
      <c r="CJ886" s="18" t="s">
        <v>387</v>
      </c>
      <c r="CK886" s="18" t="str">
        <f t="shared" si="100"/>
        <v>R,X伸縮Ej</v>
      </c>
      <c r="CL886" s="18">
        <v>23</v>
      </c>
      <c r="CM886" s="18" t="e">
        <f>IF(COUNTIFS([2]その１２!$CU$10:CU6037,リスト!CK886),"該当","")</f>
        <v>#VALUE!</v>
      </c>
      <c r="CN886" s="18" t="e">
        <f>IF($CM886="","",COUNTIF($CK$5:CK886,CK886))</f>
        <v>#VALUE!</v>
      </c>
      <c r="CO886" s="18" t="e">
        <f t="shared" si="101"/>
        <v>#VALUE!</v>
      </c>
      <c r="DC886" s="21" t="e">
        <f t="shared" si="102"/>
        <v>#VALUE!</v>
      </c>
      <c r="DD886" s="21" t="e">
        <f t="shared" si="103"/>
        <v>#VALUE!</v>
      </c>
    </row>
    <row r="887" spans="78:108">
      <c r="BZ887" s="18" t="s">
        <v>227</v>
      </c>
      <c r="CA887" s="18" t="s">
        <v>1360</v>
      </c>
      <c r="CB887" s="18" t="s">
        <v>454</v>
      </c>
      <c r="CC887" s="18" t="str">
        <f t="shared" si="98"/>
        <v>S,C橋門Pa</v>
      </c>
      <c r="CD887" s="18">
        <v>9</v>
      </c>
      <c r="CE887" s="18" t="e">
        <f>IF(COUNTIFS([2]その１１!$CV$10:CV5882,リスト!CC887),"該当","")</f>
        <v>#VALUE!</v>
      </c>
      <c r="CF887" s="18" t="e">
        <f>IF($CE887="","",COUNTIF($CC$5:CC887,CC887))</f>
        <v>#VALUE!</v>
      </c>
      <c r="CG887" s="18" t="e">
        <f t="shared" si="99"/>
        <v>#VALUE!</v>
      </c>
      <c r="CH887" s="18" t="s">
        <v>1361</v>
      </c>
      <c r="CI887" s="18" t="s">
        <v>355</v>
      </c>
      <c r="CJ887" s="18" t="s">
        <v>387</v>
      </c>
      <c r="CK887" s="18" t="str">
        <f t="shared" si="100"/>
        <v>R,X伸縮Ej</v>
      </c>
      <c r="CL887" s="18">
        <v>24</v>
      </c>
      <c r="CM887" s="18" t="e">
        <f>IF(COUNTIFS([2]その１２!$CU$10:CU6038,リスト!CK887),"該当","")</f>
        <v>#VALUE!</v>
      </c>
      <c r="CN887" s="18" t="e">
        <f>IF($CM887="","",COUNTIF($CK$5:CK887,CK887))</f>
        <v>#VALUE!</v>
      </c>
      <c r="CO887" s="18" t="e">
        <f t="shared" si="101"/>
        <v>#VALUE!</v>
      </c>
      <c r="DC887" s="21" t="e">
        <f t="shared" si="102"/>
        <v>#VALUE!</v>
      </c>
      <c r="DD887" s="21" t="e">
        <f t="shared" si="103"/>
        <v>#VALUE!</v>
      </c>
    </row>
    <row r="888" spans="78:108">
      <c r="BZ888" s="18" t="s">
        <v>227</v>
      </c>
      <c r="CA888" s="18" t="s">
        <v>1360</v>
      </c>
      <c r="CB888" s="18" t="s">
        <v>454</v>
      </c>
      <c r="CC888" s="18" t="str">
        <f t="shared" si="98"/>
        <v>S,C橋門Pa</v>
      </c>
      <c r="CD888" s="18">
        <v>10</v>
      </c>
      <c r="CE888" s="18" t="e">
        <f>IF(COUNTIFS([2]その１１!$CV$10:CV5883,リスト!CC888),"該当","")</f>
        <v>#VALUE!</v>
      </c>
      <c r="CF888" s="18" t="e">
        <f>IF($CE888="","",COUNTIF($CC$5:CC888,CC888))</f>
        <v>#VALUE!</v>
      </c>
      <c r="CG888" s="18" t="e">
        <f t="shared" si="99"/>
        <v>#VALUE!</v>
      </c>
      <c r="CH888" s="18" t="s">
        <v>263</v>
      </c>
      <c r="CI888" s="18" t="s">
        <v>355</v>
      </c>
      <c r="CJ888" s="18" t="s">
        <v>387</v>
      </c>
      <c r="CK888" s="18" t="str">
        <f t="shared" si="100"/>
        <v>S,R伸縮Ej</v>
      </c>
      <c r="CL888" s="18">
        <v>1</v>
      </c>
      <c r="CM888" s="18" t="e">
        <f>IF(COUNTIFS([2]その１２!$CU$10:CU6039,リスト!CK888),"該当","")</f>
        <v>#VALUE!</v>
      </c>
      <c r="CN888" s="18" t="e">
        <f>IF($CM888="","",COUNTIF($CK$5:CK888,CK888))</f>
        <v>#VALUE!</v>
      </c>
      <c r="CO888" s="18" t="e">
        <f t="shared" si="101"/>
        <v>#VALUE!</v>
      </c>
      <c r="DC888" s="21" t="e">
        <f t="shared" si="102"/>
        <v>#VALUE!</v>
      </c>
      <c r="DD888" s="21" t="e">
        <f t="shared" si="103"/>
        <v>#VALUE!</v>
      </c>
    </row>
    <row r="889" spans="78:108">
      <c r="BZ889" s="18" t="s">
        <v>227</v>
      </c>
      <c r="CA889" s="18" t="s">
        <v>1360</v>
      </c>
      <c r="CB889" s="18" t="s">
        <v>454</v>
      </c>
      <c r="CC889" s="18" t="str">
        <f t="shared" si="98"/>
        <v>S,C橋門Pa</v>
      </c>
      <c r="CD889" s="18">
        <v>11</v>
      </c>
      <c r="CE889" s="18" t="e">
        <f>IF(COUNTIFS([2]その１１!$CV$10:CV5884,リスト!CC889),"該当","")</f>
        <v>#VALUE!</v>
      </c>
      <c r="CF889" s="18" t="e">
        <f>IF($CE889="","",COUNTIF($CC$5:CC889,CC889))</f>
        <v>#VALUE!</v>
      </c>
      <c r="CG889" s="18" t="e">
        <f t="shared" si="99"/>
        <v>#VALUE!</v>
      </c>
      <c r="CH889" s="18" t="s">
        <v>263</v>
      </c>
      <c r="CI889" s="18" t="s">
        <v>355</v>
      </c>
      <c r="CJ889" s="18" t="s">
        <v>387</v>
      </c>
      <c r="CK889" s="18" t="str">
        <f t="shared" si="100"/>
        <v>S,R伸縮Ej</v>
      </c>
      <c r="CL889" s="18">
        <v>2</v>
      </c>
      <c r="CM889" s="18" t="e">
        <f>IF(COUNTIFS([2]その１２!$CU$10:CU6040,リスト!CK889),"該当","")</f>
        <v>#VALUE!</v>
      </c>
      <c r="CN889" s="18" t="e">
        <f>IF($CM889="","",COUNTIF($CK$5:CK889,CK889))</f>
        <v>#VALUE!</v>
      </c>
      <c r="CO889" s="18" t="e">
        <f t="shared" si="101"/>
        <v>#VALUE!</v>
      </c>
      <c r="DC889" s="21" t="e">
        <f t="shared" si="102"/>
        <v>#VALUE!</v>
      </c>
      <c r="DD889" s="21" t="e">
        <f t="shared" si="103"/>
        <v>#VALUE!</v>
      </c>
    </row>
    <row r="890" spans="78:108">
      <c r="BZ890" s="18" t="s">
        <v>227</v>
      </c>
      <c r="CA890" s="18" t="s">
        <v>1360</v>
      </c>
      <c r="CB890" s="18" t="s">
        <v>454</v>
      </c>
      <c r="CC890" s="18" t="str">
        <f t="shared" si="98"/>
        <v>S,C橋門Pa</v>
      </c>
      <c r="CD890" s="18">
        <v>12</v>
      </c>
      <c r="CE890" s="18" t="e">
        <f>IF(COUNTIFS([2]その１１!$CV$10:CV5885,リスト!CC890),"該当","")</f>
        <v>#VALUE!</v>
      </c>
      <c r="CF890" s="18" t="e">
        <f>IF($CE890="","",COUNTIF($CC$5:CC890,CC890))</f>
        <v>#VALUE!</v>
      </c>
      <c r="CG890" s="18" t="e">
        <f t="shared" si="99"/>
        <v>#VALUE!</v>
      </c>
      <c r="CH890" s="18" t="s">
        <v>263</v>
      </c>
      <c r="CI890" s="18" t="s">
        <v>355</v>
      </c>
      <c r="CJ890" s="18" t="s">
        <v>387</v>
      </c>
      <c r="CK890" s="18" t="str">
        <f t="shared" si="100"/>
        <v>S,R伸縮Ej</v>
      </c>
      <c r="CL890" s="18">
        <v>3</v>
      </c>
      <c r="CM890" s="18" t="e">
        <f>IF(COUNTIFS([2]その１２!$CU$10:CU6041,リスト!CK890),"該当","")</f>
        <v>#VALUE!</v>
      </c>
      <c r="CN890" s="18" t="e">
        <f>IF($CM890="","",COUNTIF($CK$5:CK890,CK890))</f>
        <v>#VALUE!</v>
      </c>
      <c r="CO890" s="18" t="e">
        <f t="shared" si="101"/>
        <v>#VALUE!</v>
      </c>
      <c r="DC890" s="21" t="e">
        <f t="shared" si="102"/>
        <v>#VALUE!</v>
      </c>
      <c r="DD890" s="21" t="e">
        <f t="shared" si="103"/>
        <v>#VALUE!</v>
      </c>
    </row>
    <row r="891" spans="78:108">
      <c r="BZ891" s="18" t="s">
        <v>227</v>
      </c>
      <c r="CA891" s="18" t="s">
        <v>1360</v>
      </c>
      <c r="CB891" s="18" t="s">
        <v>454</v>
      </c>
      <c r="CC891" s="18" t="str">
        <f t="shared" si="98"/>
        <v>S,C橋門Pa</v>
      </c>
      <c r="CD891" s="18">
        <v>13</v>
      </c>
      <c r="CE891" s="18" t="e">
        <f>IF(COUNTIFS([2]その１１!$CV$10:CV5886,リスト!CC891),"該当","")</f>
        <v>#VALUE!</v>
      </c>
      <c r="CF891" s="18" t="e">
        <f>IF($CE891="","",COUNTIF($CC$5:CC891,CC891))</f>
        <v>#VALUE!</v>
      </c>
      <c r="CG891" s="18" t="e">
        <f t="shared" si="99"/>
        <v>#VALUE!</v>
      </c>
      <c r="CH891" s="18" t="s">
        <v>263</v>
      </c>
      <c r="CI891" s="18" t="s">
        <v>355</v>
      </c>
      <c r="CJ891" s="18" t="s">
        <v>387</v>
      </c>
      <c r="CK891" s="18" t="str">
        <f t="shared" si="100"/>
        <v>S,R伸縮Ej</v>
      </c>
      <c r="CL891" s="18">
        <v>4</v>
      </c>
      <c r="CM891" s="18" t="e">
        <f>IF(COUNTIFS([2]その１２!$CU$10:CU6042,リスト!CK891),"該当","")</f>
        <v>#VALUE!</v>
      </c>
      <c r="CN891" s="18" t="e">
        <f>IF($CM891="","",COUNTIF($CK$5:CK891,CK891))</f>
        <v>#VALUE!</v>
      </c>
      <c r="CO891" s="18" t="e">
        <f t="shared" si="101"/>
        <v>#VALUE!</v>
      </c>
      <c r="DC891" s="21" t="e">
        <f t="shared" si="102"/>
        <v>#VALUE!</v>
      </c>
      <c r="DD891" s="21" t="e">
        <f t="shared" si="103"/>
        <v>#VALUE!</v>
      </c>
    </row>
    <row r="892" spans="78:108">
      <c r="BZ892" s="18" t="s">
        <v>227</v>
      </c>
      <c r="CA892" s="18" t="s">
        <v>1360</v>
      </c>
      <c r="CB892" s="18" t="s">
        <v>454</v>
      </c>
      <c r="CC892" s="18" t="str">
        <f t="shared" si="98"/>
        <v>S,C橋門Pa</v>
      </c>
      <c r="CD892" s="18">
        <v>17</v>
      </c>
      <c r="CE892" s="18" t="e">
        <f>IF(COUNTIFS([2]その１１!$CV$10:CV5887,リスト!CC892),"該当","")</f>
        <v>#VALUE!</v>
      </c>
      <c r="CF892" s="18" t="e">
        <f>IF($CE892="","",COUNTIF($CC$5:CC892,CC892))</f>
        <v>#VALUE!</v>
      </c>
      <c r="CG892" s="18" t="e">
        <f t="shared" si="99"/>
        <v>#VALUE!</v>
      </c>
      <c r="CH892" s="18" t="s">
        <v>263</v>
      </c>
      <c r="CI892" s="18" t="s">
        <v>355</v>
      </c>
      <c r="CJ892" s="18" t="s">
        <v>387</v>
      </c>
      <c r="CK892" s="18" t="str">
        <f t="shared" si="100"/>
        <v>S,R伸縮Ej</v>
      </c>
      <c r="CL892" s="18">
        <v>5</v>
      </c>
      <c r="CM892" s="18" t="e">
        <f>IF(COUNTIFS([2]その１２!$CU$10:CU6043,リスト!CK892),"該当","")</f>
        <v>#VALUE!</v>
      </c>
      <c r="CN892" s="18" t="e">
        <f>IF($CM892="","",COUNTIF($CK$5:CK892,CK892))</f>
        <v>#VALUE!</v>
      </c>
      <c r="CO892" s="18" t="e">
        <f t="shared" si="101"/>
        <v>#VALUE!</v>
      </c>
      <c r="DC892" s="21" t="e">
        <f t="shared" si="102"/>
        <v>#VALUE!</v>
      </c>
      <c r="DD892" s="21" t="e">
        <f t="shared" si="103"/>
        <v>#VALUE!</v>
      </c>
    </row>
    <row r="893" spans="78:108">
      <c r="BZ893" s="18" t="s">
        <v>227</v>
      </c>
      <c r="CA893" s="18" t="s">
        <v>1360</v>
      </c>
      <c r="CB893" s="18" t="s">
        <v>454</v>
      </c>
      <c r="CC893" s="18" t="str">
        <f t="shared" si="98"/>
        <v>S,C橋門Pa</v>
      </c>
      <c r="CD893" s="18">
        <v>18</v>
      </c>
      <c r="CE893" s="18" t="e">
        <f>IF(COUNTIFS([2]その１１!$CV$10:CV5888,リスト!CC893),"該当","")</f>
        <v>#VALUE!</v>
      </c>
      <c r="CF893" s="18" t="e">
        <f>IF($CE893="","",COUNTIF($CC$5:CC893,CC893))</f>
        <v>#VALUE!</v>
      </c>
      <c r="CG893" s="18" t="e">
        <f t="shared" si="99"/>
        <v>#VALUE!</v>
      </c>
      <c r="CH893" s="18" t="s">
        <v>263</v>
      </c>
      <c r="CI893" s="18" t="s">
        <v>355</v>
      </c>
      <c r="CJ893" s="18" t="s">
        <v>387</v>
      </c>
      <c r="CK893" s="18" t="str">
        <f t="shared" si="100"/>
        <v>S,R伸縮Ej</v>
      </c>
      <c r="CL893" s="18">
        <v>13</v>
      </c>
      <c r="CM893" s="18" t="e">
        <f>IF(COUNTIFS([2]その１２!$CU$10:CU6044,リスト!CK893),"該当","")</f>
        <v>#VALUE!</v>
      </c>
      <c r="CN893" s="18" t="e">
        <f>IF($CM893="","",COUNTIF($CK$5:CK893,CK893))</f>
        <v>#VALUE!</v>
      </c>
      <c r="CO893" s="18" t="e">
        <f t="shared" si="101"/>
        <v>#VALUE!</v>
      </c>
      <c r="DC893" s="21" t="e">
        <f t="shared" si="102"/>
        <v>#VALUE!</v>
      </c>
      <c r="DD893" s="21" t="e">
        <f t="shared" si="103"/>
        <v>#VALUE!</v>
      </c>
    </row>
    <row r="894" spans="78:108">
      <c r="BZ894" s="18" t="s">
        <v>227</v>
      </c>
      <c r="CA894" s="18" t="s">
        <v>1360</v>
      </c>
      <c r="CB894" s="18" t="s">
        <v>454</v>
      </c>
      <c r="CC894" s="18" t="str">
        <f t="shared" si="98"/>
        <v>S,C橋門Pa</v>
      </c>
      <c r="CD894" s="18">
        <v>19</v>
      </c>
      <c r="CE894" s="18" t="e">
        <f>IF(COUNTIFS([2]その１１!$CV$10:CV5889,リスト!CC894),"該当","")</f>
        <v>#VALUE!</v>
      </c>
      <c r="CF894" s="18" t="e">
        <f>IF($CE894="","",COUNTIF($CC$5:CC894,CC894))</f>
        <v>#VALUE!</v>
      </c>
      <c r="CG894" s="18" t="e">
        <f t="shared" si="99"/>
        <v>#VALUE!</v>
      </c>
      <c r="CH894" s="18" t="s">
        <v>263</v>
      </c>
      <c r="CI894" s="18" t="s">
        <v>355</v>
      </c>
      <c r="CJ894" s="18" t="s">
        <v>387</v>
      </c>
      <c r="CK894" s="18" t="str">
        <f t="shared" si="100"/>
        <v>S,R伸縮Ej</v>
      </c>
      <c r="CL894" s="18">
        <v>14</v>
      </c>
      <c r="CM894" s="18" t="e">
        <f>IF(COUNTIFS([2]その１２!$CU$10:CU6045,リスト!CK894),"該当","")</f>
        <v>#VALUE!</v>
      </c>
      <c r="CN894" s="18" t="e">
        <f>IF($CM894="","",COUNTIF($CK$5:CK894,CK894))</f>
        <v>#VALUE!</v>
      </c>
      <c r="CO894" s="18" t="e">
        <f t="shared" si="101"/>
        <v>#VALUE!</v>
      </c>
      <c r="DC894" s="21" t="e">
        <f t="shared" si="102"/>
        <v>#VALUE!</v>
      </c>
      <c r="DD894" s="21" t="e">
        <f t="shared" si="103"/>
        <v>#VALUE!</v>
      </c>
    </row>
    <row r="895" spans="78:108">
      <c r="BZ895" s="18" t="s">
        <v>227</v>
      </c>
      <c r="CA895" s="18" t="s">
        <v>1360</v>
      </c>
      <c r="CB895" s="18" t="s">
        <v>454</v>
      </c>
      <c r="CC895" s="18" t="str">
        <f t="shared" si="98"/>
        <v>S,C橋門Pa</v>
      </c>
      <c r="CD895" s="18">
        <v>20</v>
      </c>
      <c r="CE895" s="18" t="e">
        <f>IF(COUNTIFS([2]その１１!$CV$10:CV5890,リスト!CC895),"該当","")</f>
        <v>#VALUE!</v>
      </c>
      <c r="CF895" s="18" t="e">
        <f>IF($CE895="","",COUNTIF($CC$5:CC895,CC895))</f>
        <v>#VALUE!</v>
      </c>
      <c r="CG895" s="18" t="e">
        <f t="shared" si="99"/>
        <v>#VALUE!</v>
      </c>
      <c r="CH895" s="18" t="s">
        <v>263</v>
      </c>
      <c r="CI895" s="18" t="s">
        <v>355</v>
      </c>
      <c r="CJ895" s="18" t="s">
        <v>387</v>
      </c>
      <c r="CK895" s="18" t="str">
        <f t="shared" si="100"/>
        <v>S,R伸縮Ej</v>
      </c>
      <c r="CL895" s="18">
        <v>17</v>
      </c>
      <c r="CM895" s="18" t="e">
        <f>IF(COUNTIFS([2]その１２!$CU$10:CU6046,リスト!CK895),"該当","")</f>
        <v>#VALUE!</v>
      </c>
      <c r="CN895" s="18" t="e">
        <f>IF($CM895="","",COUNTIF($CK$5:CK895,CK895))</f>
        <v>#VALUE!</v>
      </c>
      <c r="CO895" s="18" t="e">
        <f t="shared" si="101"/>
        <v>#VALUE!</v>
      </c>
      <c r="DC895" s="21" t="e">
        <f t="shared" si="102"/>
        <v>#VALUE!</v>
      </c>
      <c r="DD895" s="21" t="e">
        <f t="shared" si="103"/>
        <v>#VALUE!</v>
      </c>
    </row>
    <row r="896" spans="78:108">
      <c r="BZ896" s="18" t="s">
        <v>227</v>
      </c>
      <c r="CA896" s="18" t="s">
        <v>1360</v>
      </c>
      <c r="CB896" s="18" t="s">
        <v>454</v>
      </c>
      <c r="CC896" s="18" t="str">
        <f t="shared" si="98"/>
        <v>S,C橋門Pa</v>
      </c>
      <c r="CD896" s="18">
        <v>21</v>
      </c>
      <c r="CE896" s="18" t="e">
        <f>IF(COUNTIFS([2]その１１!$CV$10:CV5891,リスト!CC896),"該当","")</f>
        <v>#VALUE!</v>
      </c>
      <c r="CF896" s="18" t="e">
        <f>IF($CE896="","",COUNTIF($CC$5:CC896,CC896))</f>
        <v>#VALUE!</v>
      </c>
      <c r="CG896" s="18" t="e">
        <f t="shared" si="99"/>
        <v>#VALUE!</v>
      </c>
      <c r="CH896" s="18" t="s">
        <v>263</v>
      </c>
      <c r="CI896" s="18" t="s">
        <v>355</v>
      </c>
      <c r="CJ896" s="18" t="s">
        <v>387</v>
      </c>
      <c r="CK896" s="18" t="str">
        <f t="shared" si="100"/>
        <v>S,R伸縮Ej</v>
      </c>
      <c r="CL896" s="18">
        <v>19</v>
      </c>
      <c r="CM896" s="18" t="e">
        <f>IF(COUNTIFS([2]その１２!$CU$10:CU6047,リスト!CK896),"該当","")</f>
        <v>#VALUE!</v>
      </c>
      <c r="CN896" s="18" t="e">
        <f>IF($CM896="","",COUNTIF($CK$5:CK896,CK896))</f>
        <v>#VALUE!</v>
      </c>
      <c r="CO896" s="18" t="e">
        <f t="shared" si="101"/>
        <v>#VALUE!</v>
      </c>
      <c r="DC896" s="21" t="e">
        <f t="shared" si="102"/>
        <v>#VALUE!</v>
      </c>
      <c r="DD896" s="21" t="e">
        <f t="shared" si="103"/>
        <v>#VALUE!</v>
      </c>
    </row>
    <row r="897" spans="78:108">
      <c r="BZ897" s="18" t="s">
        <v>227</v>
      </c>
      <c r="CA897" s="18" t="s">
        <v>1360</v>
      </c>
      <c r="CB897" s="18" t="s">
        <v>454</v>
      </c>
      <c r="CC897" s="18" t="str">
        <f t="shared" si="98"/>
        <v>S,C橋門Pa</v>
      </c>
      <c r="CD897" s="18">
        <v>22</v>
      </c>
      <c r="CE897" s="18" t="e">
        <f>IF(COUNTIFS([2]その１１!$CV$10:CV5892,リスト!CC897),"該当","")</f>
        <v>#VALUE!</v>
      </c>
      <c r="CF897" s="18" t="e">
        <f>IF($CE897="","",COUNTIF($CC$5:CC897,CC897))</f>
        <v>#VALUE!</v>
      </c>
      <c r="CG897" s="18" t="e">
        <f t="shared" si="99"/>
        <v>#VALUE!</v>
      </c>
      <c r="CH897" s="18" t="s">
        <v>263</v>
      </c>
      <c r="CI897" s="18" t="s">
        <v>355</v>
      </c>
      <c r="CJ897" s="18" t="s">
        <v>387</v>
      </c>
      <c r="CK897" s="18" t="str">
        <f t="shared" si="100"/>
        <v>S,R伸縮Ej</v>
      </c>
      <c r="CL897" s="18">
        <v>20</v>
      </c>
      <c r="CM897" s="18" t="e">
        <f>IF(COUNTIFS([2]その１２!$CU$10:CU6048,リスト!CK897),"該当","")</f>
        <v>#VALUE!</v>
      </c>
      <c r="CN897" s="18" t="e">
        <f>IF($CM897="","",COUNTIF($CK$5:CK897,CK897))</f>
        <v>#VALUE!</v>
      </c>
      <c r="CO897" s="18" t="e">
        <f t="shared" si="101"/>
        <v>#VALUE!</v>
      </c>
      <c r="DC897" s="21" t="e">
        <f t="shared" si="102"/>
        <v>#VALUE!</v>
      </c>
      <c r="DD897" s="21" t="e">
        <f t="shared" si="103"/>
        <v>#VALUE!</v>
      </c>
    </row>
    <row r="898" spans="78:108">
      <c r="BZ898" s="18" t="s">
        <v>227</v>
      </c>
      <c r="CA898" s="18" t="s">
        <v>1360</v>
      </c>
      <c r="CB898" s="18" t="s">
        <v>454</v>
      </c>
      <c r="CC898" s="18" t="str">
        <f t="shared" si="98"/>
        <v>S,C橋門Pa</v>
      </c>
      <c r="CD898" s="18">
        <v>23</v>
      </c>
      <c r="CE898" s="18" t="e">
        <f>IF(COUNTIFS([2]その１１!$CV$10:CV5893,リスト!CC898),"該当","")</f>
        <v>#VALUE!</v>
      </c>
      <c r="CF898" s="18" t="e">
        <f>IF($CE898="","",COUNTIF($CC$5:CC898,CC898))</f>
        <v>#VALUE!</v>
      </c>
      <c r="CG898" s="18" t="e">
        <f t="shared" si="99"/>
        <v>#VALUE!</v>
      </c>
      <c r="CH898" s="18" t="s">
        <v>263</v>
      </c>
      <c r="CI898" s="18" t="s">
        <v>355</v>
      </c>
      <c r="CJ898" s="18" t="s">
        <v>387</v>
      </c>
      <c r="CK898" s="18" t="str">
        <f t="shared" si="100"/>
        <v>S,R伸縮Ej</v>
      </c>
      <c r="CL898" s="18">
        <v>21</v>
      </c>
      <c r="CM898" s="18" t="e">
        <f>IF(COUNTIFS([2]その１２!$CU$10:CU6049,リスト!CK898),"該当","")</f>
        <v>#VALUE!</v>
      </c>
      <c r="CN898" s="18" t="e">
        <f>IF($CM898="","",COUNTIF($CK$5:CK898,CK898))</f>
        <v>#VALUE!</v>
      </c>
      <c r="CO898" s="18" t="e">
        <f t="shared" si="101"/>
        <v>#VALUE!</v>
      </c>
      <c r="DC898" s="21" t="e">
        <f t="shared" si="102"/>
        <v>#VALUE!</v>
      </c>
      <c r="DD898" s="21" t="e">
        <f t="shared" si="103"/>
        <v>#VALUE!</v>
      </c>
    </row>
    <row r="899" spans="78:108">
      <c r="BZ899" s="18" t="s">
        <v>279</v>
      </c>
      <c r="CA899" s="18" t="s">
        <v>1360</v>
      </c>
      <c r="CB899" s="18" t="s">
        <v>454</v>
      </c>
      <c r="CC899" s="18" t="str">
        <f t="shared" si="98"/>
        <v>S,X橋門Pa</v>
      </c>
      <c r="CD899" s="18">
        <v>1</v>
      </c>
      <c r="CE899" s="18" t="e">
        <f>IF(COUNTIFS([2]その１１!$CV$10:CV5894,リスト!CC899),"該当","")</f>
        <v>#VALUE!</v>
      </c>
      <c r="CF899" s="18" t="e">
        <f>IF($CE899="","",COUNTIF($CC$5:CC899,CC899))</f>
        <v>#VALUE!</v>
      </c>
      <c r="CG899" s="18" t="e">
        <f t="shared" si="99"/>
        <v>#VALUE!</v>
      </c>
      <c r="CH899" s="18" t="s">
        <v>263</v>
      </c>
      <c r="CI899" s="18" t="s">
        <v>355</v>
      </c>
      <c r="CJ899" s="18" t="s">
        <v>387</v>
      </c>
      <c r="CK899" s="18" t="str">
        <f t="shared" si="100"/>
        <v>S,R伸縮Ej</v>
      </c>
      <c r="CL899" s="18">
        <v>23</v>
      </c>
      <c r="CM899" s="18" t="e">
        <f>IF(COUNTIFS([2]その１２!$CU$10:CU6050,リスト!CK899),"該当","")</f>
        <v>#VALUE!</v>
      </c>
      <c r="CN899" s="18" t="e">
        <f>IF($CM899="","",COUNTIF($CK$5:CK899,CK899))</f>
        <v>#VALUE!</v>
      </c>
      <c r="CO899" s="18" t="e">
        <f t="shared" si="101"/>
        <v>#VALUE!</v>
      </c>
      <c r="DC899" s="21" t="e">
        <f t="shared" si="102"/>
        <v>#VALUE!</v>
      </c>
      <c r="DD899" s="21" t="e">
        <f t="shared" si="103"/>
        <v>#VALUE!</v>
      </c>
    </row>
    <row r="900" spans="78:108">
      <c r="BZ900" s="18" t="s">
        <v>279</v>
      </c>
      <c r="CA900" s="18" t="s">
        <v>1360</v>
      </c>
      <c r="CB900" s="18" t="s">
        <v>454</v>
      </c>
      <c r="CC900" s="18" t="str">
        <f t="shared" si="98"/>
        <v>S,X橋門Pa</v>
      </c>
      <c r="CD900" s="18">
        <v>2</v>
      </c>
      <c r="CE900" s="18" t="e">
        <f>IF(COUNTIFS([2]その１１!$CV$10:CV5895,リスト!CC900),"該当","")</f>
        <v>#VALUE!</v>
      </c>
      <c r="CF900" s="18" t="e">
        <f>IF($CE900="","",COUNTIF($CC$5:CC900,CC900))</f>
        <v>#VALUE!</v>
      </c>
      <c r="CG900" s="18" t="e">
        <f t="shared" si="99"/>
        <v>#VALUE!</v>
      </c>
      <c r="CH900" s="18" t="s">
        <v>263</v>
      </c>
      <c r="CI900" s="18" t="s">
        <v>355</v>
      </c>
      <c r="CJ900" s="18" t="s">
        <v>387</v>
      </c>
      <c r="CK900" s="18" t="str">
        <f t="shared" si="100"/>
        <v>S,R伸縮Ej</v>
      </c>
      <c r="CL900" s="18">
        <v>24</v>
      </c>
      <c r="CM900" s="18" t="e">
        <f>IF(COUNTIFS([2]その１２!$CU$10:CU6051,リスト!CK900),"該当","")</f>
        <v>#VALUE!</v>
      </c>
      <c r="CN900" s="18" t="e">
        <f>IF($CM900="","",COUNTIF($CK$5:CK900,CK900))</f>
        <v>#VALUE!</v>
      </c>
      <c r="CO900" s="18" t="e">
        <f t="shared" si="101"/>
        <v>#VALUE!</v>
      </c>
      <c r="DC900" s="21" t="e">
        <f t="shared" si="102"/>
        <v>#VALUE!</v>
      </c>
      <c r="DD900" s="21" t="e">
        <f t="shared" si="103"/>
        <v>#VALUE!</v>
      </c>
    </row>
    <row r="901" spans="78:108">
      <c r="BZ901" s="18" t="s">
        <v>279</v>
      </c>
      <c r="CA901" s="18" t="s">
        <v>1360</v>
      </c>
      <c r="CB901" s="18" t="s">
        <v>454</v>
      </c>
      <c r="CC901" s="18" t="str">
        <f t="shared" ref="CC901:CC964" si="104">IF(LEFT(CA901,2)="基礎",CONCATENATE(BZ901,LEFT(CA901,3),CB901),CONCATENATE(BZ901,LEFT(CA901,2),CB901))</f>
        <v>S,X橋門Pa</v>
      </c>
      <c r="CD901" s="18">
        <v>3</v>
      </c>
      <c r="CE901" s="18" t="e">
        <f>IF(COUNTIFS([2]その１１!$CV$10:CV5896,リスト!CC901),"該当","")</f>
        <v>#VALUE!</v>
      </c>
      <c r="CF901" s="18" t="e">
        <f>IF($CE901="","",COUNTIF($CC$5:CC901,CC901))</f>
        <v>#VALUE!</v>
      </c>
      <c r="CG901" s="18" t="e">
        <f t="shared" ref="CG901:CG964" si="105">IF($CE901="","",CONCATENATE(CC901,CF901))</f>
        <v>#VALUE!</v>
      </c>
      <c r="CH901" s="18" t="s">
        <v>1362</v>
      </c>
      <c r="CI901" s="18" t="s">
        <v>355</v>
      </c>
      <c r="CJ901" s="18" t="s">
        <v>387</v>
      </c>
      <c r="CK901" s="18" t="str">
        <f t="shared" ref="CK901:CK964" si="106">CONCATENATE(CH901,LEFT(CI901,2),CJ901)</f>
        <v>S,R,X伸縮Ej</v>
      </c>
      <c r="CL901" s="18">
        <v>1</v>
      </c>
      <c r="CM901" s="18" t="e">
        <f>IF(COUNTIFS([2]その１２!$CU$10:CU6052,リスト!CK901),"該当","")</f>
        <v>#VALUE!</v>
      </c>
      <c r="CN901" s="18" t="e">
        <f>IF($CM901="","",COUNTIF($CK$5:CK901,CK901))</f>
        <v>#VALUE!</v>
      </c>
      <c r="CO901" s="18" t="e">
        <f t="shared" ref="CO901:CO964" si="107">IF($CM901="","",CONCATENATE(CK901,CN901))</f>
        <v>#VALUE!</v>
      </c>
      <c r="DC901" s="21" t="e">
        <f t="shared" ref="DC901:DC964" si="108">IF(CG901="","",CONCATENATE(CC901,CD901))</f>
        <v>#VALUE!</v>
      </c>
      <c r="DD901" s="21" t="e">
        <f t="shared" ref="DD901:DD964" si="109">IF(CO901="","",CONCATENATE(CK901,CL901))</f>
        <v>#VALUE!</v>
      </c>
    </row>
    <row r="902" spans="78:108">
      <c r="BZ902" s="18" t="s">
        <v>279</v>
      </c>
      <c r="CA902" s="18" t="s">
        <v>1360</v>
      </c>
      <c r="CB902" s="18" t="s">
        <v>454</v>
      </c>
      <c r="CC902" s="18" t="str">
        <f t="shared" si="104"/>
        <v>S,X橋門Pa</v>
      </c>
      <c r="CD902" s="18">
        <v>4</v>
      </c>
      <c r="CE902" s="18" t="e">
        <f>IF(COUNTIFS([2]その１１!$CV$10:CV5897,リスト!CC902),"該当","")</f>
        <v>#VALUE!</v>
      </c>
      <c r="CF902" s="18" t="e">
        <f>IF($CE902="","",COUNTIF($CC$5:CC902,CC902))</f>
        <v>#VALUE!</v>
      </c>
      <c r="CG902" s="18" t="e">
        <f t="shared" si="105"/>
        <v>#VALUE!</v>
      </c>
      <c r="CH902" s="18" t="s">
        <v>1362</v>
      </c>
      <c r="CI902" s="18" t="s">
        <v>355</v>
      </c>
      <c r="CJ902" s="18" t="s">
        <v>387</v>
      </c>
      <c r="CK902" s="18" t="str">
        <f t="shared" si="106"/>
        <v>S,R,X伸縮Ej</v>
      </c>
      <c r="CL902" s="18">
        <v>2</v>
      </c>
      <c r="CM902" s="18" t="e">
        <f>IF(COUNTIFS([2]その１２!$CU$10:CU6053,リスト!CK902),"該当","")</f>
        <v>#VALUE!</v>
      </c>
      <c r="CN902" s="18" t="e">
        <f>IF($CM902="","",COUNTIF($CK$5:CK902,CK902))</f>
        <v>#VALUE!</v>
      </c>
      <c r="CO902" s="18" t="e">
        <f t="shared" si="107"/>
        <v>#VALUE!</v>
      </c>
      <c r="DC902" s="21" t="e">
        <f t="shared" si="108"/>
        <v>#VALUE!</v>
      </c>
      <c r="DD902" s="21" t="e">
        <f t="shared" si="109"/>
        <v>#VALUE!</v>
      </c>
    </row>
    <row r="903" spans="78:108">
      <c r="BZ903" s="18" t="s">
        <v>279</v>
      </c>
      <c r="CA903" s="18" t="s">
        <v>1360</v>
      </c>
      <c r="CB903" s="18" t="s">
        <v>454</v>
      </c>
      <c r="CC903" s="18" t="str">
        <f t="shared" si="104"/>
        <v>S,X橋門Pa</v>
      </c>
      <c r="CD903" s="18">
        <v>5</v>
      </c>
      <c r="CE903" s="18" t="e">
        <f>IF(COUNTIFS([2]その１１!$CV$10:CV5898,リスト!CC903),"該当","")</f>
        <v>#VALUE!</v>
      </c>
      <c r="CF903" s="18" t="e">
        <f>IF($CE903="","",COUNTIF($CC$5:CC903,CC903))</f>
        <v>#VALUE!</v>
      </c>
      <c r="CG903" s="18" t="e">
        <f t="shared" si="105"/>
        <v>#VALUE!</v>
      </c>
      <c r="CH903" s="18" t="s">
        <v>1362</v>
      </c>
      <c r="CI903" s="18" t="s">
        <v>355</v>
      </c>
      <c r="CJ903" s="18" t="s">
        <v>387</v>
      </c>
      <c r="CK903" s="18" t="str">
        <f t="shared" si="106"/>
        <v>S,R,X伸縮Ej</v>
      </c>
      <c r="CL903" s="18">
        <v>3</v>
      </c>
      <c r="CM903" s="18" t="e">
        <f>IF(COUNTIFS([2]その１２!$CU$10:CU6054,リスト!CK903),"該当","")</f>
        <v>#VALUE!</v>
      </c>
      <c r="CN903" s="18" t="e">
        <f>IF($CM903="","",COUNTIF($CK$5:CK903,CK903))</f>
        <v>#VALUE!</v>
      </c>
      <c r="CO903" s="18" t="e">
        <f t="shared" si="107"/>
        <v>#VALUE!</v>
      </c>
      <c r="DC903" s="21" t="e">
        <f t="shared" si="108"/>
        <v>#VALUE!</v>
      </c>
      <c r="DD903" s="21" t="e">
        <f t="shared" si="109"/>
        <v>#VALUE!</v>
      </c>
    </row>
    <row r="904" spans="78:108">
      <c r="BZ904" s="18" t="s">
        <v>279</v>
      </c>
      <c r="CA904" s="18" t="s">
        <v>1360</v>
      </c>
      <c r="CB904" s="18" t="s">
        <v>454</v>
      </c>
      <c r="CC904" s="18" t="str">
        <f t="shared" si="104"/>
        <v>S,X橋門Pa</v>
      </c>
      <c r="CD904" s="18">
        <v>10</v>
      </c>
      <c r="CE904" s="18" t="e">
        <f>IF(COUNTIFS([2]その１１!$CV$10:CV5899,リスト!CC904),"該当","")</f>
        <v>#VALUE!</v>
      </c>
      <c r="CF904" s="18" t="e">
        <f>IF($CE904="","",COUNTIF($CC$5:CC904,CC904))</f>
        <v>#VALUE!</v>
      </c>
      <c r="CG904" s="18" t="e">
        <f t="shared" si="105"/>
        <v>#VALUE!</v>
      </c>
      <c r="CH904" s="18" t="s">
        <v>1362</v>
      </c>
      <c r="CI904" s="18" t="s">
        <v>355</v>
      </c>
      <c r="CJ904" s="18" t="s">
        <v>387</v>
      </c>
      <c r="CK904" s="18" t="str">
        <f t="shared" si="106"/>
        <v>S,R,X伸縮Ej</v>
      </c>
      <c r="CL904" s="18">
        <v>4</v>
      </c>
      <c r="CM904" s="18" t="e">
        <f>IF(COUNTIFS([2]その１２!$CU$10:CU6055,リスト!CK904),"該当","")</f>
        <v>#VALUE!</v>
      </c>
      <c r="CN904" s="18" t="e">
        <f>IF($CM904="","",COUNTIF($CK$5:CK904,CK904))</f>
        <v>#VALUE!</v>
      </c>
      <c r="CO904" s="18" t="e">
        <f t="shared" si="107"/>
        <v>#VALUE!</v>
      </c>
      <c r="DC904" s="21" t="e">
        <f t="shared" si="108"/>
        <v>#VALUE!</v>
      </c>
      <c r="DD904" s="21" t="e">
        <f t="shared" si="109"/>
        <v>#VALUE!</v>
      </c>
    </row>
    <row r="905" spans="78:108">
      <c r="BZ905" s="18" t="s">
        <v>279</v>
      </c>
      <c r="CA905" s="18" t="s">
        <v>1360</v>
      </c>
      <c r="CB905" s="18" t="s">
        <v>454</v>
      </c>
      <c r="CC905" s="18" t="str">
        <f t="shared" si="104"/>
        <v>S,X橋門Pa</v>
      </c>
      <c r="CD905" s="18">
        <v>13</v>
      </c>
      <c r="CE905" s="18" t="e">
        <f>IF(COUNTIFS([2]その１１!$CV$10:CV5900,リスト!CC905),"該当","")</f>
        <v>#VALUE!</v>
      </c>
      <c r="CF905" s="18" t="e">
        <f>IF($CE905="","",COUNTIF($CC$5:CC905,CC905))</f>
        <v>#VALUE!</v>
      </c>
      <c r="CG905" s="18" t="e">
        <f t="shared" si="105"/>
        <v>#VALUE!</v>
      </c>
      <c r="CH905" s="18" t="s">
        <v>1362</v>
      </c>
      <c r="CI905" s="18" t="s">
        <v>355</v>
      </c>
      <c r="CJ905" s="18" t="s">
        <v>387</v>
      </c>
      <c r="CK905" s="18" t="str">
        <f t="shared" si="106"/>
        <v>S,R,X伸縮Ej</v>
      </c>
      <c r="CL905" s="18">
        <v>5</v>
      </c>
      <c r="CM905" s="18" t="e">
        <f>IF(COUNTIFS([2]その１２!$CU$10:CU6056,リスト!CK905),"該当","")</f>
        <v>#VALUE!</v>
      </c>
      <c r="CN905" s="18" t="e">
        <f>IF($CM905="","",COUNTIF($CK$5:CK905,CK905))</f>
        <v>#VALUE!</v>
      </c>
      <c r="CO905" s="18" t="e">
        <f t="shared" si="107"/>
        <v>#VALUE!</v>
      </c>
      <c r="DC905" s="21" t="e">
        <f t="shared" si="108"/>
        <v>#VALUE!</v>
      </c>
      <c r="DD905" s="21" t="e">
        <f t="shared" si="109"/>
        <v>#VALUE!</v>
      </c>
    </row>
    <row r="906" spans="78:108">
      <c r="BZ906" s="18" t="s">
        <v>279</v>
      </c>
      <c r="CA906" s="18" t="s">
        <v>1360</v>
      </c>
      <c r="CB906" s="18" t="s">
        <v>454</v>
      </c>
      <c r="CC906" s="18" t="str">
        <f t="shared" si="104"/>
        <v>S,X橋門Pa</v>
      </c>
      <c r="CD906" s="18">
        <v>17</v>
      </c>
      <c r="CE906" s="18" t="e">
        <f>IF(COUNTIFS([2]その１１!$CV$10:CV5901,リスト!CC906),"該当","")</f>
        <v>#VALUE!</v>
      </c>
      <c r="CF906" s="18" t="e">
        <f>IF($CE906="","",COUNTIF($CC$5:CC906,CC906))</f>
        <v>#VALUE!</v>
      </c>
      <c r="CG906" s="18" t="e">
        <f t="shared" si="105"/>
        <v>#VALUE!</v>
      </c>
      <c r="CH906" s="18" t="s">
        <v>1362</v>
      </c>
      <c r="CI906" s="18" t="s">
        <v>355</v>
      </c>
      <c r="CJ906" s="18" t="s">
        <v>387</v>
      </c>
      <c r="CK906" s="18" t="str">
        <f t="shared" si="106"/>
        <v>S,R,X伸縮Ej</v>
      </c>
      <c r="CL906" s="18">
        <v>6</v>
      </c>
      <c r="CM906" s="18" t="e">
        <f>IF(COUNTIFS([2]その１２!$CU$10:CU6057,リスト!CK906),"該当","")</f>
        <v>#VALUE!</v>
      </c>
      <c r="CN906" s="18" t="e">
        <f>IF($CM906="","",COUNTIF($CK$5:CK906,CK906))</f>
        <v>#VALUE!</v>
      </c>
      <c r="CO906" s="18" t="e">
        <f t="shared" si="107"/>
        <v>#VALUE!</v>
      </c>
      <c r="DC906" s="21" t="e">
        <f t="shared" si="108"/>
        <v>#VALUE!</v>
      </c>
      <c r="DD906" s="21" t="e">
        <f t="shared" si="109"/>
        <v>#VALUE!</v>
      </c>
    </row>
    <row r="907" spans="78:108">
      <c r="BZ907" s="18" t="s">
        <v>279</v>
      </c>
      <c r="CA907" s="18" t="s">
        <v>1360</v>
      </c>
      <c r="CB907" s="18" t="s">
        <v>454</v>
      </c>
      <c r="CC907" s="18" t="str">
        <f t="shared" si="104"/>
        <v>S,X橋門Pa</v>
      </c>
      <c r="CD907" s="18">
        <v>18</v>
      </c>
      <c r="CE907" s="18" t="e">
        <f>IF(COUNTIFS([2]その１１!$CV$10:CV5902,リスト!CC907),"該当","")</f>
        <v>#VALUE!</v>
      </c>
      <c r="CF907" s="18" t="e">
        <f>IF($CE907="","",COUNTIF($CC$5:CC907,CC907))</f>
        <v>#VALUE!</v>
      </c>
      <c r="CG907" s="18" t="e">
        <f t="shared" si="105"/>
        <v>#VALUE!</v>
      </c>
      <c r="CH907" s="18" t="s">
        <v>1362</v>
      </c>
      <c r="CI907" s="18" t="s">
        <v>355</v>
      </c>
      <c r="CJ907" s="18" t="s">
        <v>387</v>
      </c>
      <c r="CK907" s="18" t="str">
        <f t="shared" si="106"/>
        <v>S,R,X伸縮Ej</v>
      </c>
      <c r="CL907" s="18">
        <v>12</v>
      </c>
      <c r="CM907" s="18" t="e">
        <f>IF(COUNTIFS([2]その１２!$CU$10:CU6058,リスト!CK907),"該当","")</f>
        <v>#VALUE!</v>
      </c>
      <c r="CN907" s="18" t="e">
        <f>IF($CM907="","",COUNTIF($CK$5:CK907,CK907))</f>
        <v>#VALUE!</v>
      </c>
      <c r="CO907" s="18" t="e">
        <f t="shared" si="107"/>
        <v>#VALUE!</v>
      </c>
      <c r="DC907" s="21" t="e">
        <f t="shared" si="108"/>
        <v>#VALUE!</v>
      </c>
      <c r="DD907" s="21" t="e">
        <f t="shared" si="109"/>
        <v>#VALUE!</v>
      </c>
    </row>
    <row r="908" spans="78:108">
      <c r="BZ908" s="18" t="s">
        <v>279</v>
      </c>
      <c r="CA908" s="18" t="s">
        <v>1360</v>
      </c>
      <c r="CB908" s="18" t="s">
        <v>454</v>
      </c>
      <c r="CC908" s="18" t="str">
        <f t="shared" si="104"/>
        <v>S,X橋門Pa</v>
      </c>
      <c r="CD908" s="18">
        <v>20</v>
      </c>
      <c r="CE908" s="18" t="e">
        <f>IF(COUNTIFS([2]その１１!$CV$10:CV5903,リスト!CC908),"該当","")</f>
        <v>#VALUE!</v>
      </c>
      <c r="CF908" s="18" t="e">
        <f>IF($CE908="","",COUNTIF($CC$5:CC908,CC908))</f>
        <v>#VALUE!</v>
      </c>
      <c r="CG908" s="18" t="e">
        <f t="shared" si="105"/>
        <v>#VALUE!</v>
      </c>
      <c r="CH908" s="18" t="s">
        <v>1362</v>
      </c>
      <c r="CI908" s="18" t="s">
        <v>355</v>
      </c>
      <c r="CJ908" s="18" t="s">
        <v>387</v>
      </c>
      <c r="CK908" s="18" t="str">
        <f t="shared" si="106"/>
        <v>S,R,X伸縮Ej</v>
      </c>
      <c r="CL908" s="18">
        <v>13</v>
      </c>
      <c r="CM908" s="18" t="e">
        <f>IF(COUNTIFS([2]その１２!$CU$10:CU6059,リスト!CK908),"該当","")</f>
        <v>#VALUE!</v>
      </c>
      <c r="CN908" s="18" t="e">
        <f>IF($CM908="","",COUNTIF($CK$5:CK908,CK908))</f>
        <v>#VALUE!</v>
      </c>
      <c r="CO908" s="18" t="e">
        <f t="shared" si="107"/>
        <v>#VALUE!</v>
      </c>
      <c r="DC908" s="21" t="e">
        <f t="shared" si="108"/>
        <v>#VALUE!</v>
      </c>
      <c r="DD908" s="21" t="e">
        <f t="shared" si="109"/>
        <v>#VALUE!</v>
      </c>
    </row>
    <row r="909" spans="78:108">
      <c r="BZ909" s="18" t="s">
        <v>279</v>
      </c>
      <c r="CA909" s="18" t="s">
        <v>1360</v>
      </c>
      <c r="CB909" s="18" t="s">
        <v>454</v>
      </c>
      <c r="CC909" s="18" t="str">
        <f t="shared" si="104"/>
        <v>S,X橋門Pa</v>
      </c>
      <c r="CD909" s="18">
        <v>21</v>
      </c>
      <c r="CE909" s="18" t="e">
        <f>IF(COUNTIFS([2]その１１!$CV$10:CV5904,リスト!CC909),"該当","")</f>
        <v>#VALUE!</v>
      </c>
      <c r="CF909" s="18" t="e">
        <f>IF($CE909="","",COUNTIF($CC$5:CC909,CC909))</f>
        <v>#VALUE!</v>
      </c>
      <c r="CG909" s="18" t="e">
        <f t="shared" si="105"/>
        <v>#VALUE!</v>
      </c>
      <c r="CH909" s="18" t="s">
        <v>1362</v>
      </c>
      <c r="CI909" s="18" t="s">
        <v>355</v>
      </c>
      <c r="CJ909" s="18" t="s">
        <v>387</v>
      </c>
      <c r="CK909" s="18" t="str">
        <f t="shared" si="106"/>
        <v>S,R,X伸縮Ej</v>
      </c>
      <c r="CL909" s="18">
        <v>14</v>
      </c>
      <c r="CM909" s="18" t="e">
        <f>IF(COUNTIFS([2]その１２!$CU$10:CU6060,リスト!CK909),"該当","")</f>
        <v>#VALUE!</v>
      </c>
      <c r="CN909" s="18" t="e">
        <f>IF($CM909="","",COUNTIF($CK$5:CK909,CK909))</f>
        <v>#VALUE!</v>
      </c>
      <c r="CO909" s="18" t="e">
        <f t="shared" si="107"/>
        <v>#VALUE!</v>
      </c>
      <c r="DC909" s="21" t="e">
        <f t="shared" si="108"/>
        <v>#VALUE!</v>
      </c>
      <c r="DD909" s="21" t="e">
        <f t="shared" si="109"/>
        <v>#VALUE!</v>
      </c>
    </row>
    <row r="910" spans="78:108">
      <c r="BZ910" s="18" t="s">
        <v>279</v>
      </c>
      <c r="CA910" s="18" t="s">
        <v>1360</v>
      </c>
      <c r="CB910" s="18" t="s">
        <v>454</v>
      </c>
      <c r="CC910" s="18" t="str">
        <f t="shared" si="104"/>
        <v>S,X橋門Pa</v>
      </c>
      <c r="CD910" s="18">
        <v>22</v>
      </c>
      <c r="CE910" s="18" t="e">
        <f>IF(COUNTIFS([2]その１１!$CV$10:CV5905,リスト!CC910),"該当","")</f>
        <v>#VALUE!</v>
      </c>
      <c r="CF910" s="18" t="e">
        <f>IF($CE910="","",COUNTIF($CC$5:CC910,CC910))</f>
        <v>#VALUE!</v>
      </c>
      <c r="CG910" s="18" t="e">
        <f t="shared" si="105"/>
        <v>#VALUE!</v>
      </c>
      <c r="CH910" s="18" t="s">
        <v>1362</v>
      </c>
      <c r="CI910" s="18" t="s">
        <v>355</v>
      </c>
      <c r="CJ910" s="18" t="s">
        <v>387</v>
      </c>
      <c r="CK910" s="18" t="str">
        <f t="shared" si="106"/>
        <v>S,R,X伸縮Ej</v>
      </c>
      <c r="CL910" s="18">
        <v>17</v>
      </c>
      <c r="CM910" s="18" t="e">
        <f>IF(COUNTIFS([2]その１２!$CU$10:CU6061,リスト!CK910),"該当","")</f>
        <v>#VALUE!</v>
      </c>
      <c r="CN910" s="18" t="e">
        <f>IF($CM910="","",COUNTIF($CK$5:CK910,CK910))</f>
        <v>#VALUE!</v>
      </c>
      <c r="CO910" s="18" t="e">
        <f t="shared" si="107"/>
        <v>#VALUE!</v>
      </c>
      <c r="DC910" s="21" t="e">
        <f t="shared" si="108"/>
        <v>#VALUE!</v>
      </c>
      <c r="DD910" s="21" t="e">
        <f t="shared" si="109"/>
        <v>#VALUE!</v>
      </c>
    </row>
    <row r="911" spans="78:108">
      <c r="BZ911" s="18" t="s">
        <v>279</v>
      </c>
      <c r="CA911" s="18" t="s">
        <v>1360</v>
      </c>
      <c r="CB911" s="18" t="s">
        <v>454</v>
      </c>
      <c r="CC911" s="18" t="str">
        <f t="shared" si="104"/>
        <v>S,X橋門Pa</v>
      </c>
      <c r="CD911" s="18">
        <v>23</v>
      </c>
      <c r="CE911" s="18" t="e">
        <f>IF(COUNTIFS([2]その１１!$CV$10:CV5906,リスト!CC911),"該当","")</f>
        <v>#VALUE!</v>
      </c>
      <c r="CF911" s="18" t="e">
        <f>IF($CE911="","",COUNTIF($CC$5:CC911,CC911))</f>
        <v>#VALUE!</v>
      </c>
      <c r="CG911" s="18" t="e">
        <f t="shared" si="105"/>
        <v>#VALUE!</v>
      </c>
      <c r="CH911" s="18" t="s">
        <v>1362</v>
      </c>
      <c r="CI911" s="18" t="s">
        <v>355</v>
      </c>
      <c r="CJ911" s="18" t="s">
        <v>387</v>
      </c>
      <c r="CK911" s="18" t="str">
        <f t="shared" si="106"/>
        <v>S,R,X伸縮Ej</v>
      </c>
      <c r="CL911" s="18">
        <v>19</v>
      </c>
      <c r="CM911" s="18" t="e">
        <f>IF(COUNTIFS([2]その１２!$CU$10:CU6062,リスト!CK911),"該当","")</f>
        <v>#VALUE!</v>
      </c>
      <c r="CN911" s="18" t="e">
        <f>IF($CM911="","",COUNTIF($CK$5:CK911,CK911))</f>
        <v>#VALUE!</v>
      </c>
      <c r="CO911" s="18" t="e">
        <f t="shared" si="107"/>
        <v>#VALUE!</v>
      </c>
      <c r="DC911" s="21" t="e">
        <f t="shared" si="108"/>
        <v>#VALUE!</v>
      </c>
      <c r="DD911" s="21" t="e">
        <f t="shared" si="109"/>
        <v>#VALUE!</v>
      </c>
    </row>
    <row r="912" spans="78:108">
      <c r="BZ912" s="18" t="s">
        <v>331</v>
      </c>
      <c r="CA912" s="18" t="s">
        <v>1360</v>
      </c>
      <c r="CB912" s="18" t="s">
        <v>454</v>
      </c>
      <c r="CC912" s="18" t="str">
        <f t="shared" si="104"/>
        <v>C,X橋門Pa</v>
      </c>
      <c r="CD912" s="18">
        <v>6</v>
      </c>
      <c r="CE912" s="18" t="e">
        <f>IF(COUNTIFS([2]その１１!$CV$10:CV5907,リスト!CC912),"該当","")</f>
        <v>#VALUE!</v>
      </c>
      <c r="CF912" s="18" t="e">
        <f>IF($CE912="","",COUNTIF($CC$5:CC912,CC912))</f>
        <v>#VALUE!</v>
      </c>
      <c r="CG912" s="18" t="e">
        <f t="shared" si="105"/>
        <v>#VALUE!</v>
      </c>
      <c r="CH912" s="18" t="s">
        <v>1362</v>
      </c>
      <c r="CI912" s="18" t="s">
        <v>355</v>
      </c>
      <c r="CJ912" s="18" t="s">
        <v>387</v>
      </c>
      <c r="CK912" s="18" t="str">
        <f t="shared" si="106"/>
        <v>S,R,X伸縮Ej</v>
      </c>
      <c r="CL912" s="18">
        <v>20</v>
      </c>
      <c r="CM912" s="18" t="e">
        <f>IF(COUNTIFS([2]その１２!$CU$10:CU6063,リスト!CK912),"該当","")</f>
        <v>#VALUE!</v>
      </c>
      <c r="CN912" s="18" t="e">
        <f>IF($CM912="","",COUNTIF($CK$5:CK912,CK912))</f>
        <v>#VALUE!</v>
      </c>
      <c r="CO912" s="18" t="e">
        <f t="shared" si="107"/>
        <v>#VALUE!</v>
      </c>
      <c r="DC912" s="21" t="e">
        <f t="shared" si="108"/>
        <v>#VALUE!</v>
      </c>
      <c r="DD912" s="21" t="e">
        <f t="shared" si="109"/>
        <v>#VALUE!</v>
      </c>
    </row>
    <row r="913" spans="78:108">
      <c r="BZ913" s="18" t="s">
        <v>331</v>
      </c>
      <c r="CA913" s="18" t="s">
        <v>1360</v>
      </c>
      <c r="CB913" s="18" t="s">
        <v>454</v>
      </c>
      <c r="CC913" s="18" t="str">
        <f t="shared" si="104"/>
        <v>C,X橋門Pa</v>
      </c>
      <c r="CD913" s="18">
        <v>7</v>
      </c>
      <c r="CE913" s="18" t="e">
        <f>IF(COUNTIFS([2]その１１!$CV$10:CV5908,リスト!CC913),"該当","")</f>
        <v>#VALUE!</v>
      </c>
      <c r="CF913" s="18" t="e">
        <f>IF($CE913="","",COUNTIF($CC$5:CC913,CC913))</f>
        <v>#VALUE!</v>
      </c>
      <c r="CG913" s="18" t="e">
        <f t="shared" si="105"/>
        <v>#VALUE!</v>
      </c>
      <c r="CH913" s="18" t="s">
        <v>1362</v>
      </c>
      <c r="CI913" s="18" t="s">
        <v>355</v>
      </c>
      <c r="CJ913" s="18" t="s">
        <v>387</v>
      </c>
      <c r="CK913" s="18" t="str">
        <f t="shared" si="106"/>
        <v>S,R,X伸縮Ej</v>
      </c>
      <c r="CL913" s="18">
        <v>21</v>
      </c>
      <c r="CM913" s="18" t="e">
        <f>IF(COUNTIFS([2]その１２!$CU$10:CU6064,リスト!CK913),"該当","")</f>
        <v>#VALUE!</v>
      </c>
      <c r="CN913" s="18" t="e">
        <f>IF($CM913="","",COUNTIF($CK$5:CK913,CK913))</f>
        <v>#VALUE!</v>
      </c>
      <c r="CO913" s="18" t="e">
        <f t="shared" si="107"/>
        <v>#VALUE!</v>
      </c>
      <c r="DC913" s="21" t="e">
        <f t="shared" si="108"/>
        <v>#VALUE!</v>
      </c>
      <c r="DD913" s="21" t="e">
        <f t="shared" si="109"/>
        <v>#VALUE!</v>
      </c>
    </row>
    <row r="914" spans="78:108">
      <c r="BZ914" s="18" t="s">
        <v>331</v>
      </c>
      <c r="CA914" s="18" t="s">
        <v>1360</v>
      </c>
      <c r="CB914" s="18" t="s">
        <v>454</v>
      </c>
      <c r="CC914" s="18" t="str">
        <f t="shared" si="104"/>
        <v>C,X橋門Pa</v>
      </c>
      <c r="CD914" s="18">
        <v>8</v>
      </c>
      <c r="CE914" s="18" t="e">
        <f>IF(COUNTIFS([2]その１１!$CV$10:CV5909,リスト!CC914),"該当","")</f>
        <v>#VALUE!</v>
      </c>
      <c r="CF914" s="18" t="e">
        <f>IF($CE914="","",COUNTIF($CC$5:CC914,CC914))</f>
        <v>#VALUE!</v>
      </c>
      <c r="CG914" s="18" t="e">
        <f t="shared" si="105"/>
        <v>#VALUE!</v>
      </c>
      <c r="CH914" s="18" t="s">
        <v>1362</v>
      </c>
      <c r="CI914" s="18" t="s">
        <v>355</v>
      </c>
      <c r="CJ914" s="18" t="s">
        <v>387</v>
      </c>
      <c r="CK914" s="18" t="str">
        <f t="shared" si="106"/>
        <v>S,R,X伸縮Ej</v>
      </c>
      <c r="CL914" s="18">
        <v>23</v>
      </c>
      <c r="CM914" s="18" t="e">
        <f>IF(COUNTIFS([2]その１２!$CU$10:CU6065,リスト!CK914),"該当","")</f>
        <v>#VALUE!</v>
      </c>
      <c r="CN914" s="18" t="e">
        <f>IF($CM914="","",COUNTIF($CK$5:CK914,CK914))</f>
        <v>#VALUE!</v>
      </c>
      <c r="CO914" s="18" t="e">
        <f t="shared" si="107"/>
        <v>#VALUE!</v>
      </c>
      <c r="DC914" s="21" t="e">
        <f t="shared" si="108"/>
        <v>#VALUE!</v>
      </c>
      <c r="DD914" s="21" t="e">
        <f t="shared" si="109"/>
        <v>#VALUE!</v>
      </c>
    </row>
    <row r="915" spans="78:108">
      <c r="BZ915" s="18" t="s">
        <v>331</v>
      </c>
      <c r="CA915" s="18" t="s">
        <v>1360</v>
      </c>
      <c r="CB915" s="18" t="s">
        <v>454</v>
      </c>
      <c r="CC915" s="18" t="str">
        <f t="shared" si="104"/>
        <v>C,X橋門Pa</v>
      </c>
      <c r="CD915" s="18">
        <v>9</v>
      </c>
      <c r="CE915" s="18" t="e">
        <f>IF(COUNTIFS([2]その１１!$CV$10:CV5910,リスト!CC915),"該当","")</f>
        <v>#VALUE!</v>
      </c>
      <c r="CF915" s="18" t="e">
        <f>IF($CE915="","",COUNTIF($CC$5:CC915,CC915))</f>
        <v>#VALUE!</v>
      </c>
      <c r="CG915" s="18" t="e">
        <f t="shared" si="105"/>
        <v>#VALUE!</v>
      </c>
      <c r="CH915" s="18" t="s">
        <v>1362</v>
      </c>
      <c r="CI915" s="18" t="s">
        <v>355</v>
      </c>
      <c r="CJ915" s="18" t="s">
        <v>387</v>
      </c>
      <c r="CK915" s="18" t="str">
        <f t="shared" si="106"/>
        <v>S,R,X伸縮Ej</v>
      </c>
      <c r="CL915" s="18">
        <v>24</v>
      </c>
      <c r="CM915" s="18" t="e">
        <f>IF(COUNTIFS([2]その１２!$CU$10:CU6066,リスト!CK915),"該当","")</f>
        <v>#VALUE!</v>
      </c>
      <c r="CN915" s="18" t="e">
        <f>IF($CM915="","",COUNTIF($CK$5:CK915,CK915))</f>
        <v>#VALUE!</v>
      </c>
      <c r="CO915" s="18" t="e">
        <f t="shared" si="107"/>
        <v>#VALUE!</v>
      </c>
      <c r="DC915" s="21" t="e">
        <f t="shared" si="108"/>
        <v>#VALUE!</v>
      </c>
      <c r="DD915" s="21" t="e">
        <f t="shared" si="109"/>
        <v>#VALUE!</v>
      </c>
    </row>
    <row r="916" spans="78:108">
      <c r="BZ916" s="18" t="s">
        <v>331</v>
      </c>
      <c r="CA916" s="18" t="s">
        <v>1360</v>
      </c>
      <c r="CB916" s="18" t="s">
        <v>454</v>
      </c>
      <c r="CC916" s="18" t="str">
        <f t="shared" si="104"/>
        <v>C,X橋門Pa</v>
      </c>
      <c r="CD916" s="18">
        <v>10</v>
      </c>
      <c r="CE916" s="18" t="e">
        <f>IF(COUNTIFS([2]その１１!$CV$10:CV5911,リスト!CC916),"該当","")</f>
        <v>#VALUE!</v>
      </c>
      <c r="CF916" s="18" t="e">
        <f>IF($CE916="","",COUNTIF($CC$5:CC916,CC916))</f>
        <v>#VALUE!</v>
      </c>
      <c r="CG916" s="18" t="e">
        <f t="shared" si="105"/>
        <v>#VALUE!</v>
      </c>
      <c r="CH916" s="18" t="s">
        <v>76</v>
      </c>
      <c r="CI916" s="18" t="s">
        <v>365</v>
      </c>
      <c r="CJ916" s="18" t="s">
        <v>397</v>
      </c>
      <c r="CK916" s="18" t="str">
        <f t="shared" si="106"/>
        <v>S遮音Si</v>
      </c>
      <c r="CL916" s="18">
        <v>1</v>
      </c>
      <c r="CM916" s="18" t="e">
        <f>IF(COUNTIFS([2]その１２!$CU$10:CU6067,リスト!CK916),"該当","")</f>
        <v>#VALUE!</v>
      </c>
      <c r="CN916" s="18" t="e">
        <f>IF($CM916="","",COUNTIF($CK$5:CK916,CK916))</f>
        <v>#VALUE!</v>
      </c>
      <c r="CO916" s="18" t="e">
        <f t="shared" si="107"/>
        <v>#VALUE!</v>
      </c>
      <c r="DC916" s="21" t="e">
        <f t="shared" si="108"/>
        <v>#VALUE!</v>
      </c>
      <c r="DD916" s="21" t="e">
        <f t="shared" si="109"/>
        <v>#VALUE!</v>
      </c>
    </row>
    <row r="917" spans="78:108">
      <c r="BZ917" s="18" t="s">
        <v>331</v>
      </c>
      <c r="CA917" s="18" t="s">
        <v>1360</v>
      </c>
      <c r="CB917" s="18" t="s">
        <v>454</v>
      </c>
      <c r="CC917" s="18" t="str">
        <f t="shared" si="104"/>
        <v>C,X橋門Pa</v>
      </c>
      <c r="CD917" s="18">
        <v>11</v>
      </c>
      <c r="CE917" s="18" t="e">
        <f>IF(COUNTIFS([2]その１１!$CV$10:CV5912,リスト!CC917),"該当","")</f>
        <v>#VALUE!</v>
      </c>
      <c r="CF917" s="18" t="e">
        <f>IF($CE917="","",COUNTIF($CC$5:CC917,CC917))</f>
        <v>#VALUE!</v>
      </c>
      <c r="CG917" s="18" t="e">
        <f t="shared" si="105"/>
        <v>#VALUE!</v>
      </c>
      <c r="CH917" s="18" t="s">
        <v>76</v>
      </c>
      <c r="CI917" s="18" t="s">
        <v>365</v>
      </c>
      <c r="CJ917" s="18" t="s">
        <v>397</v>
      </c>
      <c r="CK917" s="18" t="str">
        <f t="shared" si="106"/>
        <v>S遮音Si</v>
      </c>
      <c r="CL917" s="18">
        <v>2</v>
      </c>
      <c r="CM917" s="18" t="e">
        <f>IF(COUNTIFS([2]その１２!$CU$10:CU6068,リスト!CK917),"該当","")</f>
        <v>#VALUE!</v>
      </c>
      <c r="CN917" s="18" t="e">
        <f>IF($CM917="","",COUNTIF($CK$5:CK917,CK917))</f>
        <v>#VALUE!</v>
      </c>
      <c r="CO917" s="18" t="e">
        <f t="shared" si="107"/>
        <v>#VALUE!</v>
      </c>
      <c r="DC917" s="21" t="e">
        <f t="shared" si="108"/>
        <v>#VALUE!</v>
      </c>
      <c r="DD917" s="21" t="e">
        <f t="shared" si="109"/>
        <v>#VALUE!</v>
      </c>
    </row>
    <row r="918" spans="78:108">
      <c r="BZ918" s="18" t="s">
        <v>331</v>
      </c>
      <c r="CA918" s="18" t="s">
        <v>1360</v>
      </c>
      <c r="CB918" s="18" t="s">
        <v>454</v>
      </c>
      <c r="CC918" s="18" t="str">
        <f t="shared" si="104"/>
        <v>C,X橋門Pa</v>
      </c>
      <c r="CD918" s="18">
        <v>12</v>
      </c>
      <c r="CE918" s="18" t="e">
        <f>IF(COUNTIFS([2]その１１!$CV$10:CV5913,リスト!CC918),"該当","")</f>
        <v>#VALUE!</v>
      </c>
      <c r="CF918" s="18" t="e">
        <f>IF($CE918="","",COUNTIF($CC$5:CC918,CC918))</f>
        <v>#VALUE!</v>
      </c>
      <c r="CG918" s="18" t="e">
        <f t="shared" si="105"/>
        <v>#VALUE!</v>
      </c>
      <c r="CH918" s="18" t="s">
        <v>76</v>
      </c>
      <c r="CI918" s="18" t="s">
        <v>365</v>
      </c>
      <c r="CJ918" s="18" t="s">
        <v>397</v>
      </c>
      <c r="CK918" s="18" t="str">
        <f t="shared" si="106"/>
        <v>S遮音Si</v>
      </c>
      <c r="CL918" s="18">
        <v>3</v>
      </c>
      <c r="CM918" s="18" t="e">
        <f>IF(COUNTIFS([2]その１２!$CU$10:CU6069,リスト!CK918),"該当","")</f>
        <v>#VALUE!</v>
      </c>
      <c r="CN918" s="18" t="e">
        <f>IF($CM918="","",COUNTIF($CK$5:CK918,CK918))</f>
        <v>#VALUE!</v>
      </c>
      <c r="CO918" s="18" t="e">
        <f t="shared" si="107"/>
        <v>#VALUE!</v>
      </c>
      <c r="DC918" s="21" t="e">
        <f t="shared" si="108"/>
        <v>#VALUE!</v>
      </c>
      <c r="DD918" s="21" t="e">
        <f t="shared" si="109"/>
        <v>#VALUE!</v>
      </c>
    </row>
    <row r="919" spans="78:108">
      <c r="BZ919" s="18" t="s">
        <v>331</v>
      </c>
      <c r="CA919" s="18" t="s">
        <v>1360</v>
      </c>
      <c r="CB919" s="18" t="s">
        <v>454</v>
      </c>
      <c r="CC919" s="18" t="str">
        <f t="shared" si="104"/>
        <v>C,X橋門Pa</v>
      </c>
      <c r="CD919" s="18">
        <v>13</v>
      </c>
      <c r="CE919" s="18" t="e">
        <f>IF(COUNTIFS([2]その１１!$CV$10:CV5914,リスト!CC919),"該当","")</f>
        <v>#VALUE!</v>
      </c>
      <c r="CF919" s="18" t="e">
        <f>IF($CE919="","",COUNTIF($CC$5:CC919,CC919))</f>
        <v>#VALUE!</v>
      </c>
      <c r="CG919" s="18" t="e">
        <f t="shared" si="105"/>
        <v>#VALUE!</v>
      </c>
      <c r="CH919" s="18" t="s">
        <v>76</v>
      </c>
      <c r="CI919" s="18" t="s">
        <v>365</v>
      </c>
      <c r="CJ919" s="18" t="s">
        <v>397</v>
      </c>
      <c r="CK919" s="18" t="str">
        <f t="shared" si="106"/>
        <v>S遮音Si</v>
      </c>
      <c r="CL919" s="18">
        <v>4</v>
      </c>
      <c r="CM919" s="18" t="e">
        <f>IF(COUNTIFS([2]その１２!$CU$10:CU6070,リスト!CK919),"該当","")</f>
        <v>#VALUE!</v>
      </c>
      <c r="CN919" s="18" t="e">
        <f>IF($CM919="","",COUNTIF($CK$5:CK919,CK919))</f>
        <v>#VALUE!</v>
      </c>
      <c r="CO919" s="18" t="e">
        <f t="shared" si="107"/>
        <v>#VALUE!</v>
      </c>
      <c r="DC919" s="21" t="e">
        <f t="shared" si="108"/>
        <v>#VALUE!</v>
      </c>
      <c r="DD919" s="21" t="e">
        <f t="shared" si="109"/>
        <v>#VALUE!</v>
      </c>
    </row>
    <row r="920" spans="78:108">
      <c r="BZ920" s="18" t="s">
        <v>331</v>
      </c>
      <c r="CA920" s="18" t="s">
        <v>1360</v>
      </c>
      <c r="CB920" s="18" t="s">
        <v>454</v>
      </c>
      <c r="CC920" s="18" t="str">
        <f t="shared" si="104"/>
        <v>C,X橋門Pa</v>
      </c>
      <c r="CD920" s="18">
        <v>17</v>
      </c>
      <c r="CE920" s="18" t="e">
        <f>IF(COUNTIFS([2]その１１!$CV$10:CV5915,リスト!CC920),"該当","")</f>
        <v>#VALUE!</v>
      </c>
      <c r="CF920" s="18" t="e">
        <f>IF($CE920="","",COUNTIF($CC$5:CC920,CC920))</f>
        <v>#VALUE!</v>
      </c>
      <c r="CG920" s="18" t="e">
        <f t="shared" si="105"/>
        <v>#VALUE!</v>
      </c>
      <c r="CH920" s="18" t="s">
        <v>76</v>
      </c>
      <c r="CI920" s="18" t="s">
        <v>365</v>
      </c>
      <c r="CJ920" s="18" t="s">
        <v>397</v>
      </c>
      <c r="CK920" s="18" t="str">
        <f t="shared" si="106"/>
        <v>S遮音Si</v>
      </c>
      <c r="CL920" s="18">
        <v>5</v>
      </c>
      <c r="CM920" s="18" t="e">
        <f>IF(COUNTIFS([2]その１２!$CU$10:CU6071,リスト!CK920),"該当","")</f>
        <v>#VALUE!</v>
      </c>
      <c r="CN920" s="18" t="e">
        <f>IF($CM920="","",COUNTIF($CK$5:CK920,CK920))</f>
        <v>#VALUE!</v>
      </c>
      <c r="CO920" s="18" t="e">
        <f t="shared" si="107"/>
        <v>#VALUE!</v>
      </c>
      <c r="DC920" s="21" t="e">
        <f t="shared" si="108"/>
        <v>#VALUE!</v>
      </c>
      <c r="DD920" s="21" t="e">
        <f t="shared" si="109"/>
        <v>#VALUE!</v>
      </c>
    </row>
    <row r="921" spans="78:108">
      <c r="BZ921" s="18" t="s">
        <v>331</v>
      </c>
      <c r="CA921" s="18" t="s">
        <v>1360</v>
      </c>
      <c r="CB921" s="18" t="s">
        <v>454</v>
      </c>
      <c r="CC921" s="18" t="str">
        <f t="shared" si="104"/>
        <v>C,X橋門Pa</v>
      </c>
      <c r="CD921" s="18">
        <v>18</v>
      </c>
      <c r="CE921" s="18" t="e">
        <f>IF(COUNTIFS([2]その１１!$CV$10:CV5916,リスト!CC921),"該当","")</f>
        <v>#VALUE!</v>
      </c>
      <c r="CF921" s="18" t="e">
        <f>IF($CE921="","",COUNTIF($CC$5:CC921,CC921))</f>
        <v>#VALUE!</v>
      </c>
      <c r="CG921" s="18" t="e">
        <f t="shared" si="105"/>
        <v>#VALUE!</v>
      </c>
      <c r="CH921" s="18" t="s">
        <v>76</v>
      </c>
      <c r="CI921" s="18" t="s">
        <v>365</v>
      </c>
      <c r="CJ921" s="18" t="s">
        <v>397</v>
      </c>
      <c r="CK921" s="18" t="str">
        <f t="shared" si="106"/>
        <v>S遮音Si</v>
      </c>
      <c r="CL921" s="18">
        <v>17</v>
      </c>
      <c r="CM921" s="18" t="e">
        <f>IF(COUNTIFS([2]その１２!$CU$10:CU6072,リスト!CK921),"該当","")</f>
        <v>#VALUE!</v>
      </c>
      <c r="CN921" s="18" t="e">
        <f>IF($CM921="","",COUNTIF($CK$5:CK921,CK921))</f>
        <v>#VALUE!</v>
      </c>
      <c r="CO921" s="18" t="e">
        <f t="shared" si="107"/>
        <v>#VALUE!</v>
      </c>
      <c r="DC921" s="21" t="e">
        <f t="shared" si="108"/>
        <v>#VALUE!</v>
      </c>
      <c r="DD921" s="21" t="e">
        <f t="shared" si="109"/>
        <v>#VALUE!</v>
      </c>
    </row>
    <row r="922" spans="78:108">
      <c r="BZ922" s="18" t="s">
        <v>331</v>
      </c>
      <c r="CA922" s="18" t="s">
        <v>1360</v>
      </c>
      <c r="CB922" s="18" t="s">
        <v>454</v>
      </c>
      <c r="CC922" s="18" t="str">
        <f t="shared" si="104"/>
        <v>C,X橋門Pa</v>
      </c>
      <c r="CD922" s="18">
        <v>19</v>
      </c>
      <c r="CE922" s="18" t="e">
        <f>IF(COUNTIFS([2]その１１!$CV$10:CV5917,リスト!CC922),"該当","")</f>
        <v>#VALUE!</v>
      </c>
      <c r="CF922" s="18" t="e">
        <f>IF($CE922="","",COUNTIF($CC$5:CC922,CC922))</f>
        <v>#VALUE!</v>
      </c>
      <c r="CG922" s="18" t="e">
        <f t="shared" si="105"/>
        <v>#VALUE!</v>
      </c>
      <c r="CH922" s="18" t="s">
        <v>76</v>
      </c>
      <c r="CI922" s="18" t="s">
        <v>365</v>
      </c>
      <c r="CJ922" s="18" t="s">
        <v>397</v>
      </c>
      <c r="CK922" s="18" t="str">
        <f t="shared" si="106"/>
        <v>S遮音Si</v>
      </c>
      <c r="CL922" s="18">
        <v>19</v>
      </c>
      <c r="CM922" s="18" t="e">
        <f>IF(COUNTIFS([2]その１２!$CU$10:CU6073,リスト!CK922),"該当","")</f>
        <v>#VALUE!</v>
      </c>
      <c r="CN922" s="18" t="e">
        <f>IF($CM922="","",COUNTIF($CK$5:CK922,CK922))</f>
        <v>#VALUE!</v>
      </c>
      <c r="CO922" s="18" t="e">
        <f t="shared" si="107"/>
        <v>#VALUE!</v>
      </c>
      <c r="DC922" s="21" t="e">
        <f t="shared" si="108"/>
        <v>#VALUE!</v>
      </c>
      <c r="DD922" s="21" t="e">
        <f t="shared" si="109"/>
        <v>#VALUE!</v>
      </c>
    </row>
    <row r="923" spans="78:108">
      <c r="BZ923" s="18" t="s">
        <v>331</v>
      </c>
      <c r="CA923" s="18" t="s">
        <v>1360</v>
      </c>
      <c r="CB923" s="18" t="s">
        <v>454</v>
      </c>
      <c r="CC923" s="18" t="str">
        <f t="shared" si="104"/>
        <v>C,X橋門Pa</v>
      </c>
      <c r="CD923" s="18">
        <v>20</v>
      </c>
      <c r="CE923" s="18" t="e">
        <f>IF(COUNTIFS([2]その１１!$CV$10:CV5918,リスト!CC923),"該当","")</f>
        <v>#VALUE!</v>
      </c>
      <c r="CF923" s="18" t="e">
        <f>IF($CE923="","",COUNTIF($CC$5:CC923,CC923))</f>
        <v>#VALUE!</v>
      </c>
      <c r="CG923" s="18" t="e">
        <f t="shared" si="105"/>
        <v>#VALUE!</v>
      </c>
      <c r="CH923" s="18" t="s">
        <v>76</v>
      </c>
      <c r="CI923" s="18" t="s">
        <v>365</v>
      </c>
      <c r="CJ923" s="18" t="s">
        <v>397</v>
      </c>
      <c r="CK923" s="18" t="str">
        <f t="shared" si="106"/>
        <v>S遮音Si</v>
      </c>
      <c r="CL923" s="18">
        <v>23</v>
      </c>
      <c r="CM923" s="18" t="e">
        <f>IF(COUNTIFS([2]その１２!$CU$10:CU6074,リスト!CK923),"該当","")</f>
        <v>#VALUE!</v>
      </c>
      <c r="CN923" s="18" t="e">
        <f>IF($CM923="","",COUNTIF($CK$5:CK923,CK923))</f>
        <v>#VALUE!</v>
      </c>
      <c r="CO923" s="18" t="e">
        <f t="shared" si="107"/>
        <v>#VALUE!</v>
      </c>
      <c r="DC923" s="21" t="e">
        <f t="shared" si="108"/>
        <v>#VALUE!</v>
      </c>
      <c r="DD923" s="21" t="e">
        <f t="shared" si="109"/>
        <v>#VALUE!</v>
      </c>
    </row>
    <row r="924" spans="78:108">
      <c r="BZ924" s="18" t="s">
        <v>331</v>
      </c>
      <c r="CA924" s="18" t="s">
        <v>1360</v>
      </c>
      <c r="CB924" s="18" t="s">
        <v>454</v>
      </c>
      <c r="CC924" s="18" t="str">
        <f t="shared" si="104"/>
        <v>C,X橋門Pa</v>
      </c>
      <c r="CD924" s="18">
        <v>21</v>
      </c>
      <c r="CE924" s="18" t="e">
        <f>IF(COUNTIFS([2]その１１!$CV$10:CV5919,リスト!CC924),"該当","")</f>
        <v>#VALUE!</v>
      </c>
      <c r="CF924" s="18" t="e">
        <f>IF($CE924="","",COUNTIF($CC$5:CC924,CC924))</f>
        <v>#VALUE!</v>
      </c>
      <c r="CG924" s="18" t="e">
        <f t="shared" si="105"/>
        <v>#VALUE!</v>
      </c>
      <c r="CH924" s="18" t="s">
        <v>98</v>
      </c>
      <c r="CI924" s="18" t="s">
        <v>365</v>
      </c>
      <c r="CJ924" s="18" t="s">
        <v>397</v>
      </c>
      <c r="CK924" s="18" t="str">
        <f t="shared" si="106"/>
        <v>X遮音Si</v>
      </c>
      <c r="CL924" s="18">
        <v>3</v>
      </c>
      <c r="CM924" s="18" t="e">
        <f>IF(COUNTIFS([2]その１２!$CU$10:CU6075,リスト!CK924),"該当","")</f>
        <v>#VALUE!</v>
      </c>
      <c r="CN924" s="18" t="e">
        <f>IF($CM924="","",COUNTIF($CK$5:CK924,CK924))</f>
        <v>#VALUE!</v>
      </c>
      <c r="CO924" s="18" t="e">
        <f t="shared" si="107"/>
        <v>#VALUE!</v>
      </c>
      <c r="DC924" s="21" t="e">
        <f t="shared" si="108"/>
        <v>#VALUE!</v>
      </c>
      <c r="DD924" s="21" t="e">
        <f t="shared" si="109"/>
        <v>#VALUE!</v>
      </c>
    </row>
    <row r="925" spans="78:108">
      <c r="BZ925" s="18" t="s">
        <v>331</v>
      </c>
      <c r="CA925" s="18" t="s">
        <v>1360</v>
      </c>
      <c r="CB925" s="18" t="s">
        <v>454</v>
      </c>
      <c r="CC925" s="18" t="str">
        <f t="shared" si="104"/>
        <v>C,X橋門Pa</v>
      </c>
      <c r="CD925" s="18">
        <v>22</v>
      </c>
      <c r="CE925" s="18" t="e">
        <f>IF(COUNTIFS([2]その１１!$CV$10:CV5920,リスト!CC925),"該当","")</f>
        <v>#VALUE!</v>
      </c>
      <c r="CF925" s="18" t="e">
        <f>IF($CE925="","",COUNTIF($CC$5:CC925,CC925))</f>
        <v>#VALUE!</v>
      </c>
      <c r="CG925" s="18" t="e">
        <f t="shared" si="105"/>
        <v>#VALUE!</v>
      </c>
      <c r="CH925" s="18" t="s">
        <v>98</v>
      </c>
      <c r="CI925" s="18" t="s">
        <v>365</v>
      </c>
      <c r="CJ925" s="18" t="s">
        <v>397</v>
      </c>
      <c r="CK925" s="18" t="str">
        <f t="shared" si="106"/>
        <v>X遮音Si</v>
      </c>
      <c r="CL925" s="18">
        <v>17</v>
      </c>
      <c r="CM925" s="18" t="e">
        <f>IF(COUNTIFS([2]その１２!$CU$10:CU6076,リスト!CK925),"該当","")</f>
        <v>#VALUE!</v>
      </c>
      <c r="CN925" s="18" t="e">
        <f>IF($CM925="","",COUNTIF($CK$5:CK925,CK925))</f>
        <v>#VALUE!</v>
      </c>
      <c r="CO925" s="18" t="e">
        <f t="shared" si="107"/>
        <v>#VALUE!</v>
      </c>
      <c r="DC925" s="21" t="e">
        <f t="shared" si="108"/>
        <v>#VALUE!</v>
      </c>
      <c r="DD925" s="21" t="e">
        <f t="shared" si="109"/>
        <v>#VALUE!</v>
      </c>
    </row>
    <row r="926" spans="78:108">
      <c r="BZ926" s="18" t="s">
        <v>331</v>
      </c>
      <c r="CA926" s="18" t="s">
        <v>1360</v>
      </c>
      <c r="CB926" s="18" t="s">
        <v>454</v>
      </c>
      <c r="CC926" s="18" t="str">
        <f t="shared" si="104"/>
        <v>C,X橋門Pa</v>
      </c>
      <c r="CD926" s="18">
        <v>23</v>
      </c>
      <c r="CE926" s="18" t="e">
        <f>IF(COUNTIFS([2]その１１!$CV$10:CV5921,リスト!CC926),"該当","")</f>
        <v>#VALUE!</v>
      </c>
      <c r="CF926" s="18" t="e">
        <f>IF($CE926="","",COUNTIF($CC$5:CC926,CC926))</f>
        <v>#VALUE!</v>
      </c>
      <c r="CG926" s="18" t="e">
        <f t="shared" si="105"/>
        <v>#VALUE!</v>
      </c>
      <c r="CH926" s="18" t="s">
        <v>98</v>
      </c>
      <c r="CI926" s="18" t="s">
        <v>365</v>
      </c>
      <c r="CJ926" s="18" t="s">
        <v>397</v>
      </c>
      <c r="CK926" s="18" t="str">
        <f t="shared" si="106"/>
        <v>X遮音Si</v>
      </c>
      <c r="CL926" s="18">
        <v>19</v>
      </c>
      <c r="CM926" s="18" t="e">
        <f>IF(COUNTIFS([2]その１２!$CU$10:CU6077,リスト!CK926),"該当","")</f>
        <v>#VALUE!</v>
      </c>
      <c r="CN926" s="18" t="e">
        <f>IF($CM926="","",COUNTIF($CK$5:CK926,CK926))</f>
        <v>#VALUE!</v>
      </c>
      <c r="CO926" s="18" t="e">
        <f t="shared" si="107"/>
        <v>#VALUE!</v>
      </c>
      <c r="DC926" s="21" t="e">
        <f t="shared" si="108"/>
        <v>#VALUE!</v>
      </c>
      <c r="DD926" s="21" t="e">
        <f t="shared" si="109"/>
        <v>#VALUE!</v>
      </c>
    </row>
    <row r="927" spans="78:108">
      <c r="BZ927" s="18" t="s">
        <v>781</v>
      </c>
      <c r="CA927" s="18" t="s">
        <v>1360</v>
      </c>
      <c r="CB927" s="18" t="s">
        <v>454</v>
      </c>
      <c r="CC927" s="18" t="str">
        <f t="shared" si="104"/>
        <v>S,C,X橋門Pa</v>
      </c>
      <c r="CD927" s="18">
        <v>1</v>
      </c>
      <c r="CE927" s="18" t="e">
        <f>IF(COUNTIFS([2]その１１!$CV$10:CV5922,リスト!CC927),"該当","")</f>
        <v>#VALUE!</v>
      </c>
      <c r="CF927" s="18" t="e">
        <f>IF($CE927="","",COUNTIF($CC$5:CC927,CC927))</f>
        <v>#VALUE!</v>
      </c>
      <c r="CG927" s="18" t="e">
        <f t="shared" si="105"/>
        <v>#VALUE!</v>
      </c>
      <c r="CH927" s="18" t="s">
        <v>98</v>
      </c>
      <c r="CI927" s="18" t="s">
        <v>365</v>
      </c>
      <c r="CJ927" s="18" t="s">
        <v>397</v>
      </c>
      <c r="CK927" s="18" t="str">
        <f t="shared" si="106"/>
        <v>X遮音Si</v>
      </c>
      <c r="CL927" s="18">
        <v>23</v>
      </c>
      <c r="CM927" s="18" t="e">
        <f>IF(COUNTIFS([2]その１２!$CU$10:CU6078,リスト!CK927),"該当","")</f>
        <v>#VALUE!</v>
      </c>
      <c r="CN927" s="18" t="e">
        <f>IF($CM927="","",COUNTIF($CK$5:CK927,CK927))</f>
        <v>#VALUE!</v>
      </c>
      <c r="CO927" s="18" t="e">
        <f t="shared" si="107"/>
        <v>#VALUE!</v>
      </c>
      <c r="DC927" s="21" t="e">
        <f t="shared" si="108"/>
        <v>#VALUE!</v>
      </c>
      <c r="DD927" s="21" t="e">
        <f t="shared" si="109"/>
        <v>#VALUE!</v>
      </c>
    </row>
    <row r="928" spans="78:108">
      <c r="BZ928" s="18" t="s">
        <v>781</v>
      </c>
      <c r="CA928" s="18" t="s">
        <v>1360</v>
      </c>
      <c r="CB928" s="18" t="s">
        <v>454</v>
      </c>
      <c r="CC928" s="18" t="str">
        <f t="shared" si="104"/>
        <v>S,C,X橋門Pa</v>
      </c>
      <c r="CD928" s="18">
        <v>2</v>
      </c>
      <c r="CE928" s="18" t="e">
        <f>IF(COUNTIFS([2]その１１!$CV$10:CV5923,リスト!CC928),"該当","")</f>
        <v>#VALUE!</v>
      </c>
      <c r="CF928" s="18" t="e">
        <f>IF($CE928="","",COUNTIF($CC$5:CC928,CC928))</f>
        <v>#VALUE!</v>
      </c>
      <c r="CG928" s="18" t="e">
        <f t="shared" si="105"/>
        <v>#VALUE!</v>
      </c>
      <c r="CH928" s="18" t="s">
        <v>279</v>
      </c>
      <c r="CI928" s="18" t="s">
        <v>365</v>
      </c>
      <c r="CJ928" s="18" t="s">
        <v>397</v>
      </c>
      <c r="CK928" s="18" t="str">
        <f t="shared" si="106"/>
        <v>S,X遮音Si</v>
      </c>
      <c r="CL928" s="18">
        <v>1</v>
      </c>
      <c r="CM928" s="18" t="e">
        <f>IF(COUNTIFS([2]その１２!$CU$10:CU6079,リスト!CK928),"該当","")</f>
        <v>#VALUE!</v>
      </c>
      <c r="CN928" s="18" t="e">
        <f>IF($CM928="","",COUNTIF($CK$5:CK928,CK928))</f>
        <v>#VALUE!</v>
      </c>
      <c r="CO928" s="18" t="e">
        <f t="shared" si="107"/>
        <v>#VALUE!</v>
      </c>
      <c r="DC928" s="21" t="e">
        <f t="shared" si="108"/>
        <v>#VALUE!</v>
      </c>
      <c r="DD928" s="21" t="e">
        <f t="shared" si="109"/>
        <v>#VALUE!</v>
      </c>
    </row>
    <row r="929" spans="78:108">
      <c r="BZ929" s="18" t="s">
        <v>781</v>
      </c>
      <c r="CA929" s="18" t="s">
        <v>1360</v>
      </c>
      <c r="CB929" s="18" t="s">
        <v>454</v>
      </c>
      <c r="CC929" s="18" t="str">
        <f t="shared" si="104"/>
        <v>S,C,X橋門Pa</v>
      </c>
      <c r="CD929" s="18">
        <v>3</v>
      </c>
      <c r="CE929" s="18" t="e">
        <f>IF(COUNTIFS([2]その１１!$CV$10:CV5924,リスト!CC929),"該当","")</f>
        <v>#VALUE!</v>
      </c>
      <c r="CF929" s="18" t="e">
        <f>IF($CE929="","",COUNTIF($CC$5:CC929,CC929))</f>
        <v>#VALUE!</v>
      </c>
      <c r="CG929" s="18" t="e">
        <f t="shared" si="105"/>
        <v>#VALUE!</v>
      </c>
      <c r="CH929" s="18" t="s">
        <v>279</v>
      </c>
      <c r="CI929" s="18" t="s">
        <v>365</v>
      </c>
      <c r="CJ929" s="18" t="s">
        <v>397</v>
      </c>
      <c r="CK929" s="18" t="str">
        <f t="shared" si="106"/>
        <v>S,X遮音Si</v>
      </c>
      <c r="CL929" s="18">
        <v>2</v>
      </c>
      <c r="CM929" s="18" t="e">
        <f>IF(COUNTIFS([2]その１２!$CU$10:CU6080,リスト!CK929),"該当","")</f>
        <v>#VALUE!</v>
      </c>
      <c r="CN929" s="18" t="e">
        <f>IF($CM929="","",COUNTIF($CK$5:CK929,CK929))</f>
        <v>#VALUE!</v>
      </c>
      <c r="CO929" s="18" t="e">
        <f t="shared" si="107"/>
        <v>#VALUE!</v>
      </c>
      <c r="DC929" s="21" t="e">
        <f t="shared" si="108"/>
        <v>#VALUE!</v>
      </c>
      <c r="DD929" s="21" t="e">
        <f t="shared" si="109"/>
        <v>#VALUE!</v>
      </c>
    </row>
    <row r="930" spans="78:108">
      <c r="BZ930" s="18" t="s">
        <v>781</v>
      </c>
      <c r="CA930" s="18" t="s">
        <v>1360</v>
      </c>
      <c r="CB930" s="18" t="s">
        <v>454</v>
      </c>
      <c r="CC930" s="18" t="str">
        <f t="shared" si="104"/>
        <v>S,C,X橋門Pa</v>
      </c>
      <c r="CD930" s="18">
        <v>4</v>
      </c>
      <c r="CE930" s="18" t="e">
        <f>IF(COUNTIFS([2]その１１!$CV$10:CV5925,リスト!CC930),"該当","")</f>
        <v>#VALUE!</v>
      </c>
      <c r="CF930" s="18" t="e">
        <f>IF($CE930="","",COUNTIF($CC$5:CC930,CC930))</f>
        <v>#VALUE!</v>
      </c>
      <c r="CG930" s="18" t="e">
        <f t="shared" si="105"/>
        <v>#VALUE!</v>
      </c>
      <c r="CH930" s="18" t="s">
        <v>279</v>
      </c>
      <c r="CI930" s="18" t="s">
        <v>365</v>
      </c>
      <c r="CJ930" s="18" t="s">
        <v>397</v>
      </c>
      <c r="CK930" s="18" t="str">
        <f t="shared" si="106"/>
        <v>S,X遮音Si</v>
      </c>
      <c r="CL930" s="18">
        <v>3</v>
      </c>
      <c r="CM930" s="18" t="e">
        <f>IF(COUNTIFS([2]その１２!$CU$10:CU6081,リスト!CK930),"該当","")</f>
        <v>#VALUE!</v>
      </c>
      <c r="CN930" s="18" t="e">
        <f>IF($CM930="","",COUNTIF($CK$5:CK930,CK930))</f>
        <v>#VALUE!</v>
      </c>
      <c r="CO930" s="18" t="e">
        <f t="shared" si="107"/>
        <v>#VALUE!</v>
      </c>
      <c r="DC930" s="21" t="e">
        <f t="shared" si="108"/>
        <v>#VALUE!</v>
      </c>
      <c r="DD930" s="21" t="e">
        <f t="shared" si="109"/>
        <v>#VALUE!</v>
      </c>
    </row>
    <row r="931" spans="78:108">
      <c r="BZ931" s="18" t="s">
        <v>781</v>
      </c>
      <c r="CA931" s="18" t="s">
        <v>1360</v>
      </c>
      <c r="CB931" s="18" t="s">
        <v>454</v>
      </c>
      <c r="CC931" s="18" t="str">
        <f t="shared" si="104"/>
        <v>S,C,X橋門Pa</v>
      </c>
      <c r="CD931" s="18">
        <v>5</v>
      </c>
      <c r="CE931" s="18" t="e">
        <f>IF(COUNTIFS([2]その１１!$CV$10:CV5926,リスト!CC931),"該当","")</f>
        <v>#VALUE!</v>
      </c>
      <c r="CF931" s="18" t="e">
        <f>IF($CE931="","",COUNTIF($CC$5:CC931,CC931))</f>
        <v>#VALUE!</v>
      </c>
      <c r="CG931" s="18" t="e">
        <f t="shared" si="105"/>
        <v>#VALUE!</v>
      </c>
      <c r="CH931" s="18" t="s">
        <v>279</v>
      </c>
      <c r="CI931" s="18" t="s">
        <v>365</v>
      </c>
      <c r="CJ931" s="18" t="s">
        <v>397</v>
      </c>
      <c r="CK931" s="18" t="str">
        <f t="shared" si="106"/>
        <v>S,X遮音Si</v>
      </c>
      <c r="CL931" s="18">
        <v>4</v>
      </c>
      <c r="CM931" s="18" t="e">
        <f>IF(COUNTIFS([2]その１２!$CU$10:CU6082,リスト!CK931),"該当","")</f>
        <v>#VALUE!</v>
      </c>
      <c r="CN931" s="18" t="e">
        <f>IF($CM931="","",COUNTIF($CK$5:CK931,CK931))</f>
        <v>#VALUE!</v>
      </c>
      <c r="CO931" s="18" t="e">
        <f t="shared" si="107"/>
        <v>#VALUE!</v>
      </c>
      <c r="DC931" s="21" t="e">
        <f t="shared" si="108"/>
        <v>#VALUE!</v>
      </c>
      <c r="DD931" s="21" t="e">
        <f t="shared" si="109"/>
        <v>#VALUE!</v>
      </c>
    </row>
    <row r="932" spans="78:108">
      <c r="BZ932" s="18" t="s">
        <v>781</v>
      </c>
      <c r="CA932" s="18" t="s">
        <v>1360</v>
      </c>
      <c r="CB932" s="18" t="s">
        <v>454</v>
      </c>
      <c r="CC932" s="18" t="str">
        <f t="shared" si="104"/>
        <v>S,C,X橋門Pa</v>
      </c>
      <c r="CD932" s="18">
        <v>6</v>
      </c>
      <c r="CE932" s="18" t="e">
        <f>IF(COUNTIFS([2]その１１!$CV$10:CV5927,リスト!CC932),"該当","")</f>
        <v>#VALUE!</v>
      </c>
      <c r="CF932" s="18" t="e">
        <f>IF($CE932="","",COUNTIF($CC$5:CC932,CC932))</f>
        <v>#VALUE!</v>
      </c>
      <c r="CG932" s="18" t="e">
        <f t="shared" si="105"/>
        <v>#VALUE!</v>
      </c>
      <c r="CH932" s="18" t="s">
        <v>279</v>
      </c>
      <c r="CI932" s="18" t="s">
        <v>365</v>
      </c>
      <c r="CJ932" s="18" t="s">
        <v>397</v>
      </c>
      <c r="CK932" s="18" t="str">
        <f t="shared" si="106"/>
        <v>S,X遮音Si</v>
      </c>
      <c r="CL932" s="18">
        <v>5</v>
      </c>
      <c r="CM932" s="18" t="e">
        <f>IF(COUNTIFS([2]その１２!$CU$10:CU6083,リスト!CK932),"該当","")</f>
        <v>#VALUE!</v>
      </c>
      <c r="CN932" s="18" t="e">
        <f>IF($CM932="","",COUNTIF($CK$5:CK932,CK932))</f>
        <v>#VALUE!</v>
      </c>
      <c r="CO932" s="18" t="e">
        <f t="shared" si="107"/>
        <v>#VALUE!</v>
      </c>
      <c r="DC932" s="21" t="e">
        <f t="shared" si="108"/>
        <v>#VALUE!</v>
      </c>
      <c r="DD932" s="21" t="e">
        <f t="shared" si="109"/>
        <v>#VALUE!</v>
      </c>
    </row>
    <row r="933" spans="78:108">
      <c r="BZ933" s="18" t="s">
        <v>781</v>
      </c>
      <c r="CA933" s="18" t="s">
        <v>1360</v>
      </c>
      <c r="CB933" s="18" t="s">
        <v>454</v>
      </c>
      <c r="CC933" s="18" t="str">
        <f t="shared" si="104"/>
        <v>S,C,X橋門Pa</v>
      </c>
      <c r="CD933" s="18">
        <v>7</v>
      </c>
      <c r="CE933" s="18" t="e">
        <f>IF(COUNTIFS([2]その１１!$CV$10:CV5928,リスト!CC933),"該当","")</f>
        <v>#VALUE!</v>
      </c>
      <c r="CF933" s="18" t="e">
        <f>IF($CE933="","",COUNTIF($CC$5:CC933,CC933))</f>
        <v>#VALUE!</v>
      </c>
      <c r="CG933" s="18" t="e">
        <f t="shared" si="105"/>
        <v>#VALUE!</v>
      </c>
      <c r="CH933" s="18" t="s">
        <v>279</v>
      </c>
      <c r="CI933" s="18" t="s">
        <v>365</v>
      </c>
      <c r="CJ933" s="18" t="s">
        <v>397</v>
      </c>
      <c r="CK933" s="18" t="str">
        <f t="shared" si="106"/>
        <v>S,X遮音Si</v>
      </c>
      <c r="CL933" s="18">
        <v>17</v>
      </c>
      <c r="CM933" s="18" t="e">
        <f>IF(COUNTIFS([2]その１２!$CU$10:CU6084,リスト!CK933),"該当","")</f>
        <v>#VALUE!</v>
      </c>
      <c r="CN933" s="18" t="e">
        <f>IF($CM933="","",COUNTIF($CK$5:CK933,CK933))</f>
        <v>#VALUE!</v>
      </c>
      <c r="CO933" s="18" t="e">
        <f t="shared" si="107"/>
        <v>#VALUE!</v>
      </c>
      <c r="DC933" s="21" t="e">
        <f t="shared" si="108"/>
        <v>#VALUE!</v>
      </c>
      <c r="DD933" s="21" t="e">
        <f t="shared" si="109"/>
        <v>#VALUE!</v>
      </c>
    </row>
    <row r="934" spans="78:108">
      <c r="BZ934" s="18" t="s">
        <v>781</v>
      </c>
      <c r="CA934" s="18" t="s">
        <v>1360</v>
      </c>
      <c r="CB934" s="18" t="s">
        <v>454</v>
      </c>
      <c r="CC934" s="18" t="str">
        <f t="shared" si="104"/>
        <v>S,C,X橋門Pa</v>
      </c>
      <c r="CD934" s="18">
        <v>8</v>
      </c>
      <c r="CE934" s="18" t="e">
        <f>IF(COUNTIFS([2]その１１!$CV$10:CV5929,リスト!CC934),"該当","")</f>
        <v>#VALUE!</v>
      </c>
      <c r="CF934" s="18" t="e">
        <f>IF($CE934="","",COUNTIF($CC$5:CC934,CC934))</f>
        <v>#VALUE!</v>
      </c>
      <c r="CG934" s="18" t="e">
        <f t="shared" si="105"/>
        <v>#VALUE!</v>
      </c>
      <c r="CH934" s="18" t="s">
        <v>279</v>
      </c>
      <c r="CI934" s="18" t="s">
        <v>365</v>
      </c>
      <c r="CJ934" s="18" t="s">
        <v>397</v>
      </c>
      <c r="CK934" s="18" t="str">
        <f t="shared" si="106"/>
        <v>S,X遮音Si</v>
      </c>
      <c r="CL934" s="18">
        <v>19</v>
      </c>
      <c r="CM934" s="18" t="e">
        <f>IF(COUNTIFS([2]その１２!$CU$10:CU6085,リスト!CK934),"該当","")</f>
        <v>#VALUE!</v>
      </c>
      <c r="CN934" s="18" t="e">
        <f>IF($CM934="","",COUNTIF($CK$5:CK934,CK934))</f>
        <v>#VALUE!</v>
      </c>
      <c r="CO934" s="18" t="e">
        <f t="shared" si="107"/>
        <v>#VALUE!</v>
      </c>
      <c r="DC934" s="21" t="e">
        <f t="shared" si="108"/>
        <v>#VALUE!</v>
      </c>
      <c r="DD934" s="21" t="e">
        <f t="shared" si="109"/>
        <v>#VALUE!</v>
      </c>
    </row>
    <row r="935" spans="78:108">
      <c r="BZ935" s="18" t="s">
        <v>781</v>
      </c>
      <c r="CA935" s="18" t="s">
        <v>1360</v>
      </c>
      <c r="CB935" s="18" t="s">
        <v>454</v>
      </c>
      <c r="CC935" s="18" t="str">
        <f t="shared" si="104"/>
        <v>S,C,X橋門Pa</v>
      </c>
      <c r="CD935" s="18">
        <v>9</v>
      </c>
      <c r="CE935" s="18" t="e">
        <f>IF(COUNTIFS([2]その１１!$CV$10:CV5930,リスト!CC935),"該当","")</f>
        <v>#VALUE!</v>
      </c>
      <c r="CF935" s="18" t="e">
        <f>IF($CE935="","",COUNTIF($CC$5:CC935,CC935))</f>
        <v>#VALUE!</v>
      </c>
      <c r="CG935" s="18" t="e">
        <f t="shared" si="105"/>
        <v>#VALUE!</v>
      </c>
      <c r="CH935" s="18" t="s">
        <v>279</v>
      </c>
      <c r="CI935" s="18" t="s">
        <v>365</v>
      </c>
      <c r="CJ935" s="18" t="s">
        <v>397</v>
      </c>
      <c r="CK935" s="18" t="str">
        <f t="shared" si="106"/>
        <v>S,X遮音Si</v>
      </c>
      <c r="CL935" s="18">
        <v>23</v>
      </c>
      <c r="CM935" s="18" t="e">
        <f>IF(COUNTIFS([2]その１２!$CU$10:CU6086,リスト!CK935),"該当","")</f>
        <v>#VALUE!</v>
      </c>
      <c r="CN935" s="18" t="e">
        <f>IF($CM935="","",COUNTIF($CK$5:CK935,CK935))</f>
        <v>#VALUE!</v>
      </c>
      <c r="CO935" s="18" t="e">
        <f t="shared" si="107"/>
        <v>#VALUE!</v>
      </c>
      <c r="DC935" s="21" t="e">
        <f t="shared" si="108"/>
        <v>#VALUE!</v>
      </c>
      <c r="DD935" s="21" t="e">
        <f t="shared" si="109"/>
        <v>#VALUE!</v>
      </c>
    </row>
    <row r="936" spans="78:108">
      <c r="BZ936" s="18" t="s">
        <v>781</v>
      </c>
      <c r="CA936" s="18" t="s">
        <v>1360</v>
      </c>
      <c r="CB936" s="18" t="s">
        <v>454</v>
      </c>
      <c r="CC936" s="18" t="str">
        <f t="shared" si="104"/>
        <v>S,C,X橋門Pa</v>
      </c>
      <c r="CD936" s="18">
        <v>10</v>
      </c>
      <c r="CE936" s="18" t="e">
        <f>IF(COUNTIFS([2]その１１!$CV$10:CV5931,リスト!CC936),"該当","")</f>
        <v>#VALUE!</v>
      </c>
      <c r="CF936" s="18" t="e">
        <f>IF($CE936="","",COUNTIF($CC$5:CC936,CC936))</f>
        <v>#VALUE!</v>
      </c>
      <c r="CG936" s="18" t="e">
        <f t="shared" si="105"/>
        <v>#VALUE!</v>
      </c>
      <c r="CH936" s="18" t="s">
        <v>76</v>
      </c>
      <c r="CI936" s="18" t="s">
        <v>375</v>
      </c>
      <c r="CJ936" s="18" t="s">
        <v>209</v>
      </c>
      <c r="CK936" s="18" t="str">
        <f t="shared" si="106"/>
        <v>S照明Sx</v>
      </c>
      <c r="CL936" s="18">
        <v>1</v>
      </c>
      <c r="CM936" s="18" t="e">
        <f>IF(COUNTIFS([2]その１２!$CU$10:CU6087,リスト!CK936),"該当","")</f>
        <v>#VALUE!</v>
      </c>
      <c r="CN936" s="18" t="e">
        <f>IF($CM936="","",COUNTIF($CK$5:CK936,CK936))</f>
        <v>#VALUE!</v>
      </c>
      <c r="CO936" s="18" t="e">
        <f t="shared" si="107"/>
        <v>#VALUE!</v>
      </c>
      <c r="DC936" s="21" t="e">
        <f t="shared" si="108"/>
        <v>#VALUE!</v>
      </c>
      <c r="DD936" s="21" t="e">
        <f t="shared" si="109"/>
        <v>#VALUE!</v>
      </c>
    </row>
    <row r="937" spans="78:108">
      <c r="BZ937" s="18" t="s">
        <v>781</v>
      </c>
      <c r="CA937" s="18" t="s">
        <v>1360</v>
      </c>
      <c r="CB937" s="18" t="s">
        <v>454</v>
      </c>
      <c r="CC937" s="18" t="str">
        <f t="shared" si="104"/>
        <v>S,C,X橋門Pa</v>
      </c>
      <c r="CD937" s="18">
        <v>11</v>
      </c>
      <c r="CE937" s="18" t="e">
        <f>IF(COUNTIFS([2]その１１!$CV$10:CV5932,リスト!CC937),"該当","")</f>
        <v>#VALUE!</v>
      </c>
      <c r="CF937" s="18" t="e">
        <f>IF($CE937="","",COUNTIF($CC$5:CC937,CC937))</f>
        <v>#VALUE!</v>
      </c>
      <c r="CG937" s="18" t="e">
        <f t="shared" si="105"/>
        <v>#VALUE!</v>
      </c>
      <c r="CH937" s="18" t="s">
        <v>76</v>
      </c>
      <c r="CI937" s="18" t="s">
        <v>375</v>
      </c>
      <c r="CJ937" s="18" t="s">
        <v>209</v>
      </c>
      <c r="CK937" s="18" t="str">
        <f t="shared" si="106"/>
        <v>S照明Sx</v>
      </c>
      <c r="CL937" s="18">
        <v>2</v>
      </c>
      <c r="CM937" s="18" t="e">
        <f>IF(COUNTIFS([2]その１２!$CU$10:CU6088,リスト!CK937),"該当","")</f>
        <v>#VALUE!</v>
      </c>
      <c r="CN937" s="18" t="e">
        <f>IF($CM937="","",COUNTIF($CK$5:CK937,CK937))</f>
        <v>#VALUE!</v>
      </c>
      <c r="CO937" s="18" t="e">
        <f t="shared" si="107"/>
        <v>#VALUE!</v>
      </c>
      <c r="DC937" s="21" t="e">
        <f t="shared" si="108"/>
        <v>#VALUE!</v>
      </c>
      <c r="DD937" s="21" t="e">
        <f t="shared" si="109"/>
        <v>#VALUE!</v>
      </c>
    </row>
    <row r="938" spans="78:108">
      <c r="BZ938" s="18" t="s">
        <v>781</v>
      </c>
      <c r="CA938" s="18" t="s">
        <v>1360</v>
      </c>
      <c r="CB938" s="18" t="s">
        <v>454</v>
      </c>
      <c r="CC938" s="18" t="str">
        <f t="shared" si="104"/>
        <v>S,C,X橋門Pa</v>
      </c>
      <c r="CD938" s="18">
        <v>12</v>
      </c>
      <c r="CE938" s="18" t="e">
        <f>IF(COUNTIFS([2]その１１!$CV$10:CV5933,リスト!CC938),"該当","")</f>
        <v>#VALUE!</v>
      </c>
      <c r="CF938" s="18" t="e">
        <f>IF($CE938="","",COUNTIF($CC$5:CC938,CC938))</f>
        <v>#VALUE!</v>
      </c>
      <c r="CG938" s="18" t="e">
        <f t="shared" si="105"/>
        <v>#VALUE!</v>
      </c>
      <c r="CH938" s="18" t="s">
        <v>76</v>
      </c>
      <c r="CI938" s="18" t="s">
        <v>375</v>
      </c>
      <c r="CJ938" s="18" t="s">
        <v>209</v>
      </c>
      <c r="CK938" s="18" t="str">
        <f t="shared" si="106"/>
        <v>S照明Sx</v>
      </c>
      <c r="CL938" s="18">
        <v>3</v>
      </c>
      <c r="CM938" s="18" t="e">
        <f>IF(COUNTIFS([2]その１２!$CU$10:CU6089,リスト!CK938),"該当","")</f>
        <v>#VALUE!</v>
      </c>
      <c r="CN938" s="18" t="e">
        <f>IF($CM938="","",COUNTIF($CK$5:CK938,CK938))</f>
        <v>#VALUE!</v>
      </c>
      <c r="CO938" s="18" t="e">
        <f t="shared" si="107"/>
        <v>#VALUE!</v>
      </c>
      <c r="DC938" s="21" t="e">
        <f t="shared" si="108"/>
        <v>#VALUE!</v>
      </c>
      <c r="DD938" s="21" t="e">
        <f t="shared" si="109"/>
        <v>#VALUE!</v>
      </c>
    </row>
    <row r="939" spans="78:108">
      <c r="BZ939" s="18" t="s">
        <v>781</v>
      </c>
      <c r="CA939" s="18" t="s">
        <v>1360</v>
      </c>
      <c r="CB939" s="18" t="s">
        <v>454</v>
      </c>
      <c r="CC939" s="18" t="str">
        <f t="shared" si="104"/>
        <v>S,C,X橋門Pa</v>
      </c>
      <c r="CD939" s="18">
        <v>13</v>
      </c>
      <c r="CE939" s="18" t="e">
        <f>IF(COUNTIFS([2]その１１!$CV$10:CV5934,リスト!CC939),"該当","")</f>
        <v>#VALUE!</v>
      </c>
      <c r="CF939" s="18" t="e">
        <f>IF($CE939="","",COUNTIF($CC$5:CC939,CC939))</f>
        <v>#VALUE!</v>
      </c>
      <c r="CG939" s="18" t="e">
        <f t="shared" si="105"/>
        <v>#VALUE!</v>
      </c>
      <c r="CH939" s="18" t="s">
        <v>76</v>
      </c>
      <c r="CI939" s="18" t="s">
        <v>375</v>
      </c>
      <c r="CJ939" s="18" t="s">
        <v>209</v>
      </c>
      <c r="CK939" s="18" t="str">
        <f t="shared" si="106"/>
        <v>S照明Sx</v>
      </c>
      <c r="CL939" s="18">
        <v>4</v>
      </c>
      <c r="CM939" s="18" t="e">
        <f>IF(COUNTIFS([2]その１２!$CU$10:CU6090,リスト!CK939),"該当","")</f>
        <v>#VALUE!</v>
      </c>
      <c r="CN939" s="18" t="e">
        <f>IF($CM939="","",COUNTIF($CK$5:CK939,CK939))</f>
        <v>#VALUE!</v>
      </c>
      <c r="CO939" s="18" t="e">
        <f t="shared" si="107"/>
        <v>#VALUE!</v>
      </c>
      <c r="DC939" s="21" t="e">
        <f t="shared" si="108"/>
        <v>#VALUE!</v>
      </c>
      <c r="DD939" s="21" t="e">
        <f t="shared" si="109"/>
        <v>#VALUE!</v>
      </c>
    </row>
    <row r="940" spans="78:108">
      <c r="BZ940" s="18" t="s">
        <v>781</v>
      </c>
      <c r="CA940" s="18" t="s">
        <v>1360</v>
      </c>
      <c r="CB940" s="18" t="s">
        <v>454</v>
      </c>
      <c r="CC940" s="18" t="str">
        <f t="shared" si="104"/>
        <v>S,C,X橋門Pa</v>
      </c>
      <c r="CD940" s="18">
        <v>17</v>
      </c>
      <c r="CE940" s="18" t="e">
        <f>IF(COUNTIFS([2]その１１!$CV$10:CV5935,リスト!CC940),"該当","")</f>
        <v>#VALUE!</v>
      </c>
      <c r="CF940" s="18" t="e">
        <f>IF($CE940="","",COUNTIF($CC$5:CC940,CC940))</f>
        <v>#VALUE!</v>
      </c>
      <c r="CG940" s="18" t="e">
        <f t="shared" si="105"/>
        <v>#VALUE!</v>
      </c>
      <c r="CH940" s="18" t="s">
        <v>76</v>
      </c>
      <c r="CI940" s="18" t="s">
        <v>375</v>
      </c>
      <c r="CJ940" s="18" t="s">
        <v>209</v>
      </c>
      <c r="CK940" s="18" t="str">
        <f t="shared" si="106"/>
        <v>S照明Sx</v>
      </c>
      <c r="CL940" s="18">
        <v>5</v>
      </c>
      <c r="CM940" s="18" t="e">
        <f>IF(COUNTIFS([2]その１２!$CU$10:CU6091,リスト!CK940),"該当","")</f>
        <v>#VALUE!</v>
      </c>
      <c r="CN940" s="18" t="e">
        <f>IF($CM940="","",COUNTIF($CK$5:CK940,CK940))</f>
        <v>#VALUE!</v>
      </c>
      <c r="CO940" s="18" t="e">
        <f t="shared" si="107"/>
        <v>#VALUE!</v>
      </c>
      <c r="DC940" s="21" t="e">
        <f t="shared" si="108"/>
        <v>#VALUE!</v>
      </c>
      <c r="DD940" s="21" t="e">
        <f t="shared" si="109"/>
        <v>#VALUE!</v>
      </c>
    </row>
    <row r="941" spans="78:108">
      <c r="BZ941" s="18" t="s">
        <v>781</v>
      </c>
      <c r="CA941" s="18" t="s">
        <v>1360</v>
      </c>
      <c r="CB941" s="18" t="s">
        <v>454</v>
      </c>
      <c r="CC941" s="18" t="str">
        <f t="shared" si="104"/>
        <v>S,C,X橋門Pa</v>
      </c>
      <c r="CD941" s="18">
        <v>18</v>
      </c>
      <c r="CE941" s="18" t="e">
        <f>IF(COUNTIFS([2]その１１!$CV$10:CV5936,リスト!CC941),"該当","")</f>
        <v>#VALUE!</v>
      </c>
      <c r="CF941" s="18" t="e">
        <f>IF($CE941="","",COUNTIF($CC$5:CC941,CC941))</f>
        <v>#VALUE!</v>
      </c>
      <c r="CG941" s="18" t="e">
        <f t="shared" si="105"/>
        <v>#VALUE!</v>
      </c>
      <c r="CH941" s="18" t="s">
        <v>76</v>
      </c>
      <c r="CI941" s="18" t="s">
        <v>375</v>
      </c>
      <c r="CJ941" s="18" t="s">
        <v>209</v>
      </c>
      <c r="CK941" s="18" t="str">
        <f t="shared" si="106"/>
        <v>S照明Sx</v>
      </c>
      <c r="CL941" s="18">
        <v>17</v>
      </c>
      <c r="CM941" s="18" t="e">
        <f>IF(COUNTIFS([2]その１２!$CU$10:CU6092,リスト!CK941),"該当","")</f>
        <v>#VALUE!</v>
      </c>
      <c r="CN941" s="18" t="e">
        <f>IF($CM941="","",COUNTIF($CK$5:CK941,CK941))</f>
        <v>#VALUE!</v>
      </c>
      <c r="CO941" s="18" t="e">
        <f t="shared" si="107"/>
        <v>#VALUE!</v>
      </c>
      <c r="DC941" s="21" t="e">
        <f t="shared" si="108"/>
        <v>#VALUE!</v>
      </c>
      <c r="DD941" s="21" t="e">
        <f t="shared" si="109"/>
        <v>#VALUE!</v>
      </c>
    </row>
    <row r="942" spans="78:108">
      <c r="BZ942" s="18" t="s">
        <v>781</v>
      </c>
      <c r="CA942" s="18" t="s">
        <v>1360</v>
      </c>
      <c r="CB942" s="18" t="s">
        <v>454</v>
      </c>
      <c r="CC942" s="18" t="str">
        <f t="shared" si="104"/>
        <v>S,C,X橋門Pa</v>
      </c>
      <c r="CD942" s="18">
        <v>19</v>
      </c>
      <c r="CE942" s="18" t="e">
        <f>IF(COUNTIFS([2]その１１!$CV$10:CV5937,リスト!CC942),"該当","")</f>
        <v>#VALUE!</v>
      </c>
      <c r="CF942" s="18" t="e">
        <f>IF($CE942="","",COUNTIF($CC$5:CC942,CC942))</f>
        <v>#VALUE!</v>
      </c>
      <c r="CG942" s="18" t="e">
        <f t="shared" si="105"/>
        <v>#VALUE!</v>
      </c>
      <c r="CH942" s="18" t="s">
        <v>76</v>
      </c>
      <c r="CI942" s="18" t="s">
        <v>375</v>
      </c>
      <c r="CJ942" s="18" t="s">
        <v>209</v>
      </c>
      <c r="CK942" s="18" t="str">
        <f t="shared" si="106"/>
        <v>S照明Sx</v>
      </c>
      <c r="CL942" s="18">
        <v>19</v>
      </c>
      <c r="CM942" s="18" t="e">
        <f>IF(COUNTIFS([2]その１２!$CU$10:CU6093,リスト!CK942),"該当","")</f>
        <v>#VALUE!</v>
      </c>
      <c r="CN942" s="18" t="e">
        <f>IF($CM942="","",COUNTIF($CK$5:CK942,CK942))</f>
        <v>#VALUE!</v>
      </c>
      <c r="CO942" s="18" t="e">
        <f t="shared" si="107"/>
        <v>#VALUE!</v>
      </c>
      <c r="DC942" s="21" t="e">
        <f t="shared" si="108"/>
        <v>#VALUE!</v>
      </c>
      <c r="DD942" s="21" t="e">
        <f t="shared" si="109"/>
        <v>#VALUE!</v>
      </c>
    </row>
    <row r="943" spans="78:108">
      <c r="BZ943" s="18" t="s">
        <v>781</v>
      </c>
      <c r="CA943" s="18" t="s">
        <v>1360</v>
      </c>
      <c r="CB943" s="18" t="s">
        <v>454</v>
      </c>
      <c r="CC943" s="18" t="str">
        <f t="shared" si="104"/>
        <v>S,C,X橋門Pa</v>
      </c>
      <c r="CD943" s="18">
        <v>20</v>
      </c>
      <c r="CE943" s="18" t="e">
        <f>IF(COUNTIFS([2]その１１!$CV$10:CV5938,リスト!CC943),"該当","")</f>
        <v>#VALUE!</v>
      </c>
      <c r="CF943" s="18" t="e">
        <f>IF($CE943="","",COUNTIF($CC$5:CC943,CC943))</f>
        <v>#VALUE!</v>
      </c>
      <c r="CG943" s="18" t="e">
        <f t="shared" si="105"/>
        <v>#VALUE!</v>
      </c>
      <c r="CH943" s="18" t="s">
        <v>76</v>
      </c>
      <c r="CI943" s="18" t="s">
        <v>375</v>
      </c>
      <c r="CJ943" s="18" t="s">
        <v>209</v>
      </c>
      <c r="CK943" s="18" t="str">
        <f t="shared" si="106"/>
        <v>S照明Sx</v>
      </c>
      <c r="CL943" s="18">
        <v>23</v>
      </c>
      <c r="CM943" s="18" t="e">
        <f>IF(COUNTIFS([2]その１２!$CU$10:CU6094,リスト!CK943),"該当","")</f>
        <v>#VALUE!</v>
      </c>
      <c r="CN943" s="18" t="e">
        <f>IF($CM943="","",COUNTIF($CK$5:CK943,CK943))</f>
        <v>#VALUE!</v>
      </c>
      <c r="CO943" s="18" t="e">
        <f t="shared" si="107"/>
        <v>#VALUE!</v>
      </c>
      <c r="DC943" s="21" t="e">
        <f t="shared" si="108"/>
        <v>#VALUE!</v>
      </c>
      <c r="DD943" s="21" t="e">
        <f t="shared" si="109"/>
        <v>#VALUE!</v>
      </c>
    </row>
    <row r="944" spans="78:108">
      <c r="BZ944" s="18" t="s">
        <v>781</v>
      </c>
      <c r="CA944" s="18" t="s">
        <v>1360</v>
      </c>
      <c r="CB944" s="18" t="s">
        <v>454</v>
      </c>
      <c r="CC944" s="18" t="str">
        <f t="shared" si="104"/>
        <v>S,C,X橋門Pa</v>
      </c>
      <c r="CD944" s="18">
        <v>21</v>
      </c>
      <c r="CE944" s="18" t="e">
        <f>IF(COUNTIFS([2]その１１!$CV$10:CV5939,リスト!CC944),"該当","")</f>
        <v>#VALUE!</v>
      </c>
      <c r="CF944" s="18" t="e">
        <f>IF($CE944="","",COUNTIF($CC$5:CC944,CC944))</f>
        <v>#VALUE!</v>
      </c>
      <c r="CG944" s="18" t="e">
        <f t="shared" si="105"/>
        <v>#VALUE!</v>
      </c>
      <c r="CH944" s="18" t="s">
        <v>98</v>
      </c>
      <c r="CI944" s="18" t="s">
        <v>375</v>
      </c>
      <c r="CJ944" s="18" t="s">
        <v>209</v>
      </c>
      <c r="CK944" s="18" t="str">
        <f t="shared" si="106"/>
        <v>X照明Sx</v>
      </c>
      <c r="CL944" s="18">
        <v>3</v>
      </c>
      <c r="CM944" s="18" t="e">
        <f>IF(COUNTIFS([2]その１２!$CU$10:CU6095,リスト!CK944),"該当","")</f>
        <v>#VALUE!</v>
      </c>
      <c r="CN944" s="18" t="e">
        <f>IF($CM944="","",COUNTIF($CK$5:CK944,CK944))</f>
        <v>#VALUE!</v>
      </c>
      <c r="CO944" s="18" t="e">
        <f t="shared" si="107"/>
        <v>#VALUE!</v>
      </c>
      <c r="DC944" s="21" t="e">
        <f t="shared" si="108"/>
        <v>#VALUE!</v>
      </c>
      <c r="DD944" s="21" t="e">
        <f t="shared" si="109"/>
        <v>#VALUE!</v>
      </c>
    </row>
    <row r="945" spans="78:108">
      <c r="BZ945" s="18" t="s">
        <v>781</v>
      </c>
      <c r="CA945" s="18" t="s">
        <v>1360</v>
      </c>
      <c r="CB945" s="18" t="s">
        <v>454</v>
      </c>
      <c r="CC945" s="18" t="str">
        <f t="shared" si="104"/>
        <v>S,C,X橋門Pa</v>
      </c>
      <c r="CD945" s="18">
        <v>22</v>
      </c>
      <c r="CE945" s="18" t="e">
        <f>IF(COUNTIFS([2]その１１!$CV$10:CV5940,リスト!CC945),"該当","")</f>
        <v>#VALUE!</v>
      </c>
      <c r="CF945" s="18" t="e">
        <f>IF($CE945="","",COUNTIF($CC$5:CC945,CC945))</f>
        <v>#VALUE!</v>
      </c>
      <c r="CG945" s="18" t="e">
        <f t="shared" si="105"/>
        <v>#VALUE!</v>
      </c>
      <c r="CH945" s="18" t="s">
        <v>98</v>
      </c>
      <c r="CI945" s="18" t="s">
        <v>375</v>
      </c>
      <c r="CJ945" s="18" t="s">
        <v>209</v>
      </c>
      <c r="CK945" s="18" t="str">
        <f t="shared" si="106"/>
        <v>X照明Sx</v>
      </c>
      <c r="CL945" s="18">
        <v>17</v>
      </c>
      <c r="CM945" s="18" t="e">
        <f>IF(COUNTIFS([2]その１２!$CU$10:CU6096,リスト!CK945),"該当","")</f>
        <v>#VALUE!</v>
      </c>
      <c r="CN945" s="18" t="e">
        <f>IF($CM945="","",COUNTIF($CK$5:CK945,CK945))</f>
        <v>#VALUE!</v>
      </c>
      <c r="CO945" s="18" t="e">
        <f t="shared" si="107"/>
        <v>#VALUE!</v>
      </c>
      <c r="DC945" s="21" t="e">
        <f t="shared" si="108"/>
        <v>#VALUE!</v>
      </c>
      <c r="DD945" s="21" t="e">
        <f t="shared" si="109"/>
        <v>#VALUE!</v>
      </c>
    </row>
    <row r="946" spans="78:108">
      <c r="BZ946" s="18" t="s">
        <v>781</v>
      </c>
      <c r="CA946" s="18" t="s">
        <v>1360</v>
      </c>
      <c r="CB946" s="18" t="s">
        <v>454</v>
      </c>
      <c r="CC946" s="18" t="str">
        <f t="shared" si="104"/>
        <v>S,C,X橋門Pa</v>
      </c>
      <c r="CD946" s="18">
        <v>23</v>
      </c>
      <c r="CE946" s="18" t="e">
        <f>IF(COUNTIFS([2]その１１!$CV$10:CV5941,リスト!CC946),"該当","")</f>
        <v>#VALUE!</v>
      </c>
      <c r="CF946" s="18" t="e">
        <f>IF($CE946="","",COUNTIF($CC$5:CC946,CC946))</f>
        <v>#VALUE!</v>
      </c>
      <c r="CG946" s="18" t="e">
        <f t="shared" si="105"/>
        <v>#VALUE!</v>
      </c>
      <c r="CH946" s="18" t="s">
        <v>98</v>
      </c>
      <c r="CI946" s="18" t="s">
        <v>375</v>
      </c>
      <c r="CJ946" s="18" t="s">
        <v>209</v>
      </c>
      <c r="CK946" s="18" t="str">
        <f t="shared" si="106"/>
        <v>X照明Sx</v>
      </c>
      <c r="CL946" s="18">
        <v>19</v>
      </c>
      <c r="CM946" s="18" t="e">
        <f>IF(COUNTIFS([2]その１２!$CU$10:CU6097,リスト!CK946),"該当","")</f>
        <v>#VALUE!</v>
      </c>
      <c r="CN946" s="18" t="e">
        <f>IF($CM946="","",COUNTIF($CK$5:CK946,CK946))</f>
        <v>#VALUE!</v>
      </c>
      <c r="CO946" s="18" t="e">
        <f t="shared" si="107"/>
        <v>#VALUE!</v>
      </c>
      <c r="DC946" s="21" t="e">
        <f t="shared" si="108"/>
        <v>#VALUE!</v>
      </c>
      <c r="DD946" s="21" t="e">
        <f t="shared" si="109"/>
        <v>#VALUE!</v>
      </c>
    </row>
    <row r="947" spans="78:108">
      <c r="BZ947" s="18" t="s">
        <v>76</v>
      </c>
      <c r="CA947" s="18" t="s">
        <v>403</v>
      </c>
      <c r="CB947" s="18" t="s">
        <v>557</v>
      </c>
      <c r="CC947" s="18" t="str">
        <f t="shared" si="104"/>
        <v>S格点Pp</v>
      </c>
      <c r="CD947" s="18">
        <v>1</v>
      </c>
      <c r="CE947" s="18" t="e">
        <f>IF(COUNTIFS([2]その１１!$CV$10:CV5942,リスト!CC947),"該当","")</f>
        <v>#VALUE!</v>
      </c>
      <c r="CF947" s="18" t="e">
        <f>IF($CE947="","",COUNTIF($CC$5:CC947,CC947))</f>
        <v>#VALUE!</v>
      </c>
      <c r="CG947" s="18" t="e">
        <f t="shared" si="105"/>
        <v>#VALUE!</v>
      </c>
      <c r="CH947" s="18" t="s">
        <v>98</v>
      </c>
      <c r="CI947" s="18" t="s">
        <v>375</v>
      </c>
      <c r="CJ947" s="18" t="s">
        <v>209</v>
      </c>
      <c r="CK947" s="18" t="str">
        <f t="shared" si="106"/>
        <v>X照明Sx</v>
      </c>
      <c r="CL947" s="18">
        <v>23</v>
      </c>
      <c r="CM947" s="18" t="e">
        <f>IF(COUNTIFS([2]その１２!$CU$10:CU6098,リスト!CK947),"該当","")</f>
        <v>#VALUE!</v>
      </c>
      <c r="CN947" s="18" t="e">
        <f>IF($CM947="","",COUNTIF($CK$5:CK947,CK947))</f>
        <v>#VALUE!</v>
      </c>
      <c r="CO947" s="18" t="e">
        <f t="shared" si="107"/>
        <v>#VALUE!</v>
      </c>
      <c r="DC947" s="21" t="e">
        <f t="shared" si="108"/>
        <v>#VALUE!</v>
      </c>
      <c r="DD947" s="21" t="e">
        <f t="shared" si="109"/>
        <v>#VALUE!</v>
      </c>
    </row>
    <row r="948" spans="78:108">
      <c r="BZ948" s="18" t="s">
        <v>76</v>
      </c>
      <c r="CA948" s="18" t="s">
        <v>403</v>
      </c>
      <c r="CB948" s="18" t="s">
        <v>557</v>
      </c>
      <c r="CC948" s="18" t="str">
        <f t="shared" si="104"/>
        <v>S格点Pp</v>
      </c>
      <c r="CD948" s="18">
        <v>2</v>
      </c>
      <c r="CE948" s="18" t="e">
        <f>IF(COUNTIFS([2]その１１!$CV$10:CV5943,リスト!CC948),"該当","")</f>
        <v>#VALUE!</v>
      </c>
      <c r="CF948" s="18" t="e">
        <f>IF($CE948="","",COUNTIF($CC$5:CC948,CC948))</f>
        <v>#VALUE!</v>
      </c>
      <c r="CG948" s="18" t="e">
        <f t="shared" si="105"/>
        <v>#VALUE!</v>
      </c>
      <c r="CH948" s="18" t="s">
        <v>279</v>
      </c>
      <c r="CI948" s="18" t="s">
        <v>375</v>
      </c>
      <c r="CJ948" s="18" t="s">
        <v>209</v>
      </c>
      <c r="CK948" s="18" t="str">
        <f t="shared" si="106"/>
        <v>S,X照明Sx</v>
      </c>
      <c r="CL948" s="18">
        <v>1</v>
      </c>
      <c r="CM948" s="18" t="e">
        <f>IF(COUNTIFS([2]その１２!$CU$10:CU6099,リスト!CK948),"該当","")</f>
        <v>#VALUE!</v>
      </c>
      <c r="CN948" s="18" t="e">
        <f>IF($CM948="","",COUNTIF($CK$5:CK948,CK948))</f>
        <v>#VALUE!</v>
      </c>
      <c r="CO948" s="18" t="e">
        <f t="shared" si="107"/>
        <v>#VALUE!</v>
      </c>
      <c r="DC948" s="21" t="e">
        <f t="shared" si="108"/>
        <v>#VALUE!</v>
      </c>
      <c r="DD948" s="21" t="e">
        <f t="shared" si="109"/>
        <v>#VALUE!</v>
      </c>
    </row>
    <row r="949" spans="78:108">
      <c r="BZ949" s="18" t="s">
        <v>76</v>
      </c>
      <c r="CA949" s="18" t="s">
        <v>403</v>
      </c>
      <c r="CB949" s="18" t="s">
        <v>557</v>
      </c>
      <c r="CC949" s="18" t="str">
        <f t="shared" si="104"/>
        <v>S格点Pp</v>
      </c>
      <c r="CD949" s="18">
        <v>3</v>
      </c>
      <c r="CE949" s="18" t="e">
        <f>IF(COUNTIFS([2]その１１!$CV$10:CV5944,リスト!CC949),"該当","")</f>
        <v>#VALUE!</v>
      </c>
      <c r="CF949" s="18" t="e">
        <f>IF($CE949="","",COUNTIF($CC$5:CC949,CC949))</f>
        <v>#VALUE!</v>
      </c>
      <c r="CG949" s="18" t="e">
        <f t="shared" si="105"/>
        <v>#VALUE!</v>
      </c>
      <c r="CH949" s="18" t="s">
        <v>279</v>
      </c>
      <c r="CI949" s="18" t="s">
        <v>375</v>
      </c>
      <c r="CJ949" s="18" t="s">
        <v>209</v>
      </c>
      <c r="CK949" s="18" t="str">
        <f t="shared" si="106"/>
        <v>S,X照明Sx</v>
      </c>
      <c r="CL949" s="18">
        <v>2</v>
      </c>
      <c r="CM949" s="18" t="e">
        <f>IF(COUNTIFS([2]その１２!$CU$10:CU6100,リスト!CK949),"該当","")</f>
        <v>#VALUE!</v>
      </c>
      <c r="CN949" s="18" t="e">
        <f>IF($CM949="","",COUNTIF($CK$5:CK949,CK949))</f>
        <v>#VALUE!</v>
      </c>
      <c r="CO949" s="18" t="e">
        <f t="shared" si="107"/>
        <v>#VALUE!</v>
      </c>
      <c r="DC949" s="21" t="e">
        <f t="shared" si="108"/>
        <v>#VALUE!</v>
      </c>
      <c r="DD949" s="21" t="e">
        <f t="shared" si="109"/>
        <v>#VALUE!</v>
      </c>
    </row>
    <row r="950" spans="78:108">
      <c r="BZ950" s="18" t="s">
        <v>76</v>
      </c>
      <c r="CA950" s="18" t="s">
        <v>403</v>
      </c>
      <c r="CB950" s="18" t="s">
        <v>557</v>
      </c>
      <c r="CC950" s="18" t="str">
        <f t="shared" si="104"/>
        <v>S格点Pp</v>
      </c>
      <c r="CD950" s="18">
        <v>4</v>
      </c>
      <c r="CE950" s="18" t="e">
        <f>IF(COUNTIFS([2]その１１!$CV$10:CV5945,リスト!CC950),"該当","")</f>
        <v>#VALUE!</v>
      </c>
      <c r="CF950" s="18" t="e">
        <f>IF($CE950="","",COUNTIF($CC$5:CC950,CC950))</f>
        <v>#VALUE!</v>
      </c>
      <c r="CG950" s="18" t="e">
        <f t="shared" si="105"/>
        <v>#VALUE!</v>
      </c>
      <c r="CH950" s="18" t="s">
        <v>279</v>
      </c>
      <c r="CI950" s="18" t="s">
        <v>375</v>
      </c>
      <c r="CJ950" s="18" t="s">
        <v>209</v>
      </c>
      <c r="CK950" s="18" t="str">
        <f t="shared" si="106"/>
        <v>S,X照明Sx</v>
      </c>
      <c r="CL950" s="18">
        <v>3</v>
      </c>
      <c r="CM950" s="18" t="e">
        <f>IF(COUNTIFS([2]その１２!$CU$10:CU6101,リスト!CK950),"該当","")</f>
        <v>#VALUE!</v>
      </c>
      <c r="CN950" s="18" t="e">
        <f>IF($CM950="","",COUNTIF($CK$5:CK950,CK950))</f>
        <v>#VALUE!</v>
      </c>
      <c r="CO950" s="18" t="e">
        <f t="shared" si="107"/>
        <v>#VALUE!</v>
      </c>
      <c r="DC950" s="21" t="e">
        <f t="shared" si="108"/>
        <v>#VALUE!</v>
      </c>
      <c r="DD950" s="21" t="e">
        <f t="shared" si="109"/>
        <v>#VALUE!</v>
      </c>
    </row>
    <row r="951" spans="78:108">
      <c r="BZ951" s="18" t="s">
        <v>76</v>
      </c>
      <c r="CA951" s="18" t="s">
        <v>403</v>
      </c>
      <c r="CB951" s="18" t="s">
        <v>557</v>
      </c>
      <c r="CC951" s="18" t="str">
        <f t="shared" si="104"/>
        <v>S格点Pp</v>
      </c>
      <c r="CD951" s="18">
        <v>5</v>
      </c>
      <c r="CE951" s="18" t="e">
        <f>IF(COUNTIFS([2]その１１!$CV$10:CV5946,リスト!CC951),"該当","")</f>
        <v>#VALUE!</v>
      </c>
      <c r="CF951" s="18" t="e">
        <f>IF($CE951="","",COUNTIF($CC$5:CC951,CC951))</f>
        <v>#VALUE!</v>
      </c>
      <c r="CG951" s="18" t="e">
        <f t="shared" si="105"/>
        <v>#VALUE!</v>
      </c>
      <c r="CH951" s="18" t="s">
        <v>279</v>
      </c>
      <c r="CI951" s="18" t="s">
        <v>375</v>
      </c>
      <c r="CJ951" s="18" t="s">
        <v>209</v>
      </c>
      <c r="CK951" s="18" t="str">
        <f t="shared" si="106"/>
        <v>S,X照明Sx</v>
      </c>
      <c r="CL951" s="18">
        <v>4</v>
      </c>
      <c r="CM951" s="18" t="e">
        <f>IF(COUNTIFS([2]その１２!$CU$10:CU6102,リスト!CK951),"該当","")</f>
        <v>#VALUE!</v>
      </c>
      <c r="CN951" s="18" t="e">
        <f>IF($CM951="","",COUNTIF($CK$5:CK951,CK951))</f>
        <v>#VALUE!</v>
      </c>
      <c r="CO951" s="18" t="e">
        <f t="shared" si="107"/>
        <v>#VALUE!</v>
      </c>
      <c r="DC951" s="21" t="e">
        <f t="shared" si="108"/>
        <v>#VALUE!</v>
      </c>
      <c r="DD951" s="21" t="e">
        <f t="shared" si="109"/>
        <v>#VALUE!</v>
      </c>
    </row>
    <row r="952" spans="78:108">
      <c r="BZ952" s="18" t="s">
        <v>76</v>
      </c>
      <c r="CA952" s="18" t="s">
        <v>403</v>
      </c>
      <c r="CB952" s="18" t="s">
        <v>557</v>
      </c>
      <c r="CC952" s="18" t="str">
        <f t="shared" si="104"/>
        <v>S格点Pp</v>
      </c>
      <c r="CD952" s="18">
        <v>10</v>
      </c>
      <c r="CE952" s="18" t="e">
        <f>IF(COUNTIFS([2]その１１!$CV$10:CV5947,リスト!CC952),"該当","")</f>
        <v>#VALUE!</v>
      </c>
      <c r="CF952" s="18" t="e">
        <f>IF($CE952="","",COUNTIF($CC$5:CC952,CC952))</f>
        <v>#VALUE!</v>
      </c>
      <c r="CG952" s="18" t="e">
        <f t="shared" si="105"/>
        <v>#VALUE!</v>
      </c>
      <c r="CH952" s="18" t="s">
        <v>279</v>
      </c>
      <c r="CI952" s="18" t="s">
        <v>375</v>
      </c>
      <c r="CJ952" s="18" t="s">
        <v>209</v>
      </c>
      <c r="CK952" s="18" t="str">
        <f t="shared" si="106"/>
        <v>S,X照明Sx</v>
      </c>
      <c r="CL952" s="18">
        <v>5</v>
      </c>
      <c r="CM952" s="18" t="e">
        <f>IF(COUNTIFS([2]その１２!$CU$10:CU6103,リスト!CK952),"該当","")</f>
        <v>#VALUE!</v>
      </c>
      <c r="CN952" s="18" t="e">
        <f>IF($CM952="","",COUNTIF($CK$5:CK952,CK952))</f>
        <v>#VALUE!</v>
      </c>
      <c r="CO952" s="18" t="e">
        <f t="shared" si="107"/>
        <v>#VALUE!</v>
      </c>
      <c r="DC952" s="21" t="e">
        <f t="shared" si="108"/>
        <v>#VALUE!</v>
      </c>
      <c r="DD952" s="21" t="e">
        <f t="shared" si="109"/>
        <v>#VALUE!</v>
      </c>
    </row>
    <row r="953" spans="78:108">
      <c r="BZ953" s="18" t="s">
        <v>76</v>
      </c>
      <c r="CA953" s="18" t="s">
        <v>403</v>
      </c>
      <c r="CB953" s="18" t="s">
        <v>557</v>
      </c>
      <c r="CC953" s="18" t="str">
        <f t="shared" si="104"/>
        <v>S格点Pp</v>
      </c>
      <c r="CD953" s="18">
        <v>13</v>
      </c>
      <c r="CE953" s="18" t="e">
        <f>IF(COUNTIFS([2]その１１!$CV$10:CV5948,リスト!CC953),"該当","")</f>
        <v>#VALUE!</v>
      </c>
      <c r="CF953" s="18" t="e">
        <f>IF($CE953="","",COUNTIF($CC$5:CC953,CC953))</f>
        <v>#VALUE!</v>
      </c>
      <c r="CG953" s="18" t="e">
        <f t="shared" si="105"/>
        <v>#VALUE!</v>
      </c>
      <c r="CH953" s="18" t="s">
        <v>279</v>
      </c>
      <c r="CI953" s="18" t="s">
        <v>375</v>
      </c>
      <c r="CJ953" s="18" t="s">
        <v>209</v>
      </c>
      <c r="CK953" s="18" t="str">
        <f t="shared" si="106"/>
        <v>S,X照明Sx</v>
      </c>
      <c r="CL953" s="18">
        <v>17</v>
      </c>
      <c r="CM953" s="18" t="e">
        <f>IF(COUNTIFS([2]その１２!$CU$10:CU6104,リスト!CK953),"該当","")</f>
        <v>#VALUE!</v>
      </c>
      <c r="CN953" s="18" t="e">
        <f>IF($CM953="","",COUNTIF($CK$5:CK953,CK953))</f>
        <v>#VALUE!</v>
      </c>
      <c r="CO953" s="18" t="e">
        <f t="shared" si="107"/>
        <v>#VALUE!</v>
      </c>
      <c r="DC953" s="21" t="e">
        <f t="shared" si="108"/>
        <v>#VALUE!</v>
      </c>
      <c r="DD953" s="21" t="e">
        <f t="shared" si="109"/>
        <v>#VALUE!</v>
      </c>
    </row>
    <row r="954" spans="78:108">
      <c r="BZ954" s="18" t="s">
        <v>76</v>
      </c>
      <c r="CA954" s="18" t="s">
        <v>403</v>
      </c>
      <c r="CB954" s="18" t="s">
        <v>557</v>
      </c>
      <c r="CC954" s="18" t="str">
        <f t="shared" si="104"/>
        <v>S格点Pp</v>
      </c>
      <c r="CD954" s="18">
        <v>17</v>
      </c>
      <c r="CE954" s="18" t="e">
        <f>IF(COUNTIFS([2]その１１!$CV$10:CV5949,リスト!CC954),"該当","")</f>
        <v>#VALUE!</v>
      </c>
      <c r="CF954" s="18" t="e">
        <f>IF($CE954="","",COUNTIF($CC$5:CC954,CC954))</f>
        <v>#VALUE!</v>
      </c>
      <c r="CG954" s="18" t="e">
        <f t="shared" si="105"/>
        <v>#VALUE!</v>
      </c>
      <c r="CH954" s="18" t="s">
        <v>279</v>
      </c>
      <c r="CI954" s="18" t="s">
        <v>375</v>
      </c>
      <c r="CJ954" s="18" t="s">
        <v>209</v>
      </c>
      <c r="CK954" s="18" t="str">
        <f t="shared" si="106"/>
        <v>S,X照明Sx</v>
      </c>
      <c r="CL954" s="18">
        <v>19</v>
      </c>
      <c r="CM954" s="18" t="e">
        <f>IF(COUNTIFS([2]その１２!$CU$10:CU6105,リスト!CK954),"該当","")</f>
        <v>#VALUE!</v>
      </c>
      <c r="CN954" s="18" t="e">
        <f>IF($CM954="","",COUNTIF($CK$5:CK954,CK954))</f>
        <v>#VALUE!</v>
      </c>
      <c r="CO954" s="18" t="e">
        <f t="shared" si="107"/>
        <v>#VALUE!</v>
      </c>
      <c r="DC954" s="21" t="e">
        <f t="shared" si="108"/>
        <v>#VALUE!</v>
      </c>
      <c r="DD954" s="21" t="e">
        <f t="shared" si="109"/>
        <v>#VALUE!</v>
      </c>
    </row>
    <row r="955" spans="78:108">
      <c r="BZ955" s="18" t="s">
        <v>76</v>
      </c>
      <c r="CA955" s="18" t="s">
        <v>403</v>
      </c>
      <c r="CB955" s="18" t="s">
        <v>557</v>
      </c>
      <c r="CC955" s="18" t="str">
        <f t="shared" si="104"/>
        <v>S格点Pp</v>
      </c>
      <c r="CD955" s="18">
        <v>18</v>
      </c>
      <c r="CE955" s="18" t="e">
        <f>IF(COUNTIFS([2]その１１!$CV$10:CV5950,リスト!CC955),"該当","")</f>
        <v>#VALUE!</v>
      </c>
      <c r="CF955" s="18" t="e">
        <f>IF($CE955="","",COUNTIF($CC$5:CC955,CC955))</f>
        <v>#VALUE!</v>
      </c>
      <c r="CG955" s="18" t="e">
        <f t="shared" si="105"/>
        <v>#VALUE!</v>
      </c>
      <c r="CH955" s="18" t="s">
        <v>279</v>
      </c>
      <c r="CI955" s="18" t="s">
        <v>375</v>
      </c>
      <c r="CJ955" s="18" t="s">
        <v>209</v>
      </c>
      <c r="CK955" s="18" t="str">
        <f t="shared" si="106"/>
        <v>S,X照明Sx</v>
      </c>
      <c r="CL955" s="18">
        <v>23</v>
      </c>
      <c r="CM955" s="18" t="e">
        <f>IF(COUNTIFS([2]その１２!$CU$10:CU6106,リスト!CK955),"該当","")</f>
        <v>#VALUE!</v>
      </c>
      <c r="CN955" s="18" t="e">
        <f>IF($CM955="","",COUNTIF($CK$5:CK955,CK955))</f>
        <v>#VALUE!</v>
      </c>
      <c r="CO955" s="18" t="e">
        <f t="shared" si="107"/>
        <v>#VALUE!</v>
      </c>
      <c r="DC955" s="21" t="e">
        <f t="shared" si="108"/>
        <v>#VALUE!</v>
      </c>
      <c r="DD955" s="21" t="e">
        <f t="shared" si="109"/>
        <v>#VALUE!</v>
      </c>
    </row>
    <row r="956" spans="78:108">
      <c r="BZ956" s="18" t="s">
        <v>76</v>
      </c>
      <c r="CA956" s="18" t="s">
        <v>403</v>
      </c>
      <c r="CB956" s="18" t="s">
        <v>557</v>
      </c>
      <c r="CC956" s="18" t="str">
        <f t="shared" si="104"/>
        <v>S格点Pp</v>
      </c>
      <c r="CD956" s="18">
        <v>20</v>
      </c>
      <c r="CE956" s="18" t="e">
        <f>IF(COUNTIFS([2]その１１!$CV$10:CV5951,リスト!CC956),"該当","")</f>
        <v>#VALUE!</v>
      </c>
      <c r="CF956" s="18" t="e">
        <f>IF($CE956="","",COUNTIF($CC$5:CC956,CC956))</f>
        <v>#VALUE!</v>
      </c>
      <c r="CG956" s="18" t="e">
        <f t="shared" si="105"/>
        <v>#VALUE!</v>
      </c>
      <c r="CH956" s="18" t="s">
        <v>76</v>
      </c>
      <c r="CI956" s="18" t="s">
        <v>384</v>
      </c>
      <c r="CJ956" s="18" t="s">
        <v>209</v>
      </c>
      <c r="CK956" s="18" t="str">
        <f t="shared" si="106"/>
        <v>S標識Sx</v>
      </c>
      <c r="CL956" s="18">
        <v>1</v>
      </c>
      <c r="CM956" s="18" t="e">
        <f>IF(COUNTIFS([2]その１２!$CU$10:CU6107,リスト!CK956),"該当","")</f>
        <v>#VALUE!</v>
      </c>
      <c r="CN956" s="18" t="e">
        <f>IF($CM956="","",COUNTIF($CK$5:CK956,CK956))</f>
        <v>#VALUE!</v>
      </c>
      <c r="CO956" s="18" t="e">
        <f t="shared" si="107"/>
        <v>#VALUE!</v>
      </c>
      <c r="DC956" s="21" t="e">
        <f t="shared" si="108"/>
        <v>#VALUE!</v>
      </c>
      <c r="DD956" s="21" t="e">
        <f t="shared" si="109"/>
        <v>#VALUE!</v>
      </c>
    </row>
    <row r="957" spans="78:108">
      <c r="BZ957" s="18" t="s">
        <v>76</v>
      </c>
      <c r="CA957" s="18" t="s">
        <v>403</v>
      </c>
      <c r="CB957" s="18" t="s">
        <v>557</v>
      </c>
      <c r="CC957" s="18" t="str">
        <f t="shared" si="104"/>
        <v>S格点Pp</v>
      </c>
      <c r="CD957" s="18">
        <v>21</v>
      </c>
      <c r="CE957" s="18" t="e">
        <f>IF(COUNTIFS([2]その１１!$CV$10:CV5952,リスト!CC957),"該当","")</f>
        <v>#VALUE!</v>
      </c>
      <c r="CF957" s="18" t="e">
        <f>IF($CE957="","",COUNTIF($CC$5:CC957,CC957))</f>
        <v>#VALUE!</v>
      </c>
      <c r="CG957" s="18" t="e">
        <f t="shared" si="105"/>
        <v>#VALUE!</v>
      </c>
      <c r="CH957" s="18" t="s">
        <v>76</v>
      </c>
      <c r="CI957" s="18" t="s">
        <v>384</v>
      </c>
      <c r="CJ957" s="18" t="s">
        <v>209</v>
      </c>
      <c r="CK957" s="18" t="str">
        <f t="shared" si="106"/>
        <v>S標識Sx</v>
      </c>
      <c r="CL957" s="18">
        <v>2</v>
      </c>
      <c r="CM957" s="18" t="e">
        <f>IF(COUNTIFS([2]その１２!$CU$10:CU6108,リスト!CK957),"該当","")</f>
        <v>#VALUE!</v>
      </c>
      <c r="CN957" s="18" t="e">
        <f>IF($CM957="","",COUNTIF($CK$5:CK957,CK957))</f>
        <v>#VALUE!</v>
      </c>
      <c r="CO957" s="18" t="e">
        <f t="shared" si="107"/>
        <v>#VALUE!</v>
      </c>
      <c r="DC957" s="21" t="e">
        <f t="shared" si="108"/>
        <v>#VALUE!</v>
      </c>
      <c r="DD957" s="21" t="e">
        <f t="shared" si="109"/>
        <v>#VALUE!</v>
      </c>
    </row>
    <row r="958" spans="78:108">
      <c r="BZ958" s="18" t="s">
        <v>76</v>
      </c>
      <c r="CA958" s="18" t="s">
        <v>403</v>
      </c>
      <c r="CB958" s="18" t="s">
        <v>557</v>
      </c>
      <c r="CC958" s="18" t="str">
        <f t="shared" si="104"/>
        <v>S格点Pp</v>
      </c>
      <c r="CD958" s="18">
        <v>22</v>
      </c>
      <c r="CE958" s="18" t="e">
        <f>IF(COUNTIFS([2]その１１!$CV$10:CV5953,リスト!CC958),"該当","")</f>
        <v>#VALUE!</v>
      </c>
      <c r="CF958" s="18" t="e">
        <f>IF($CE958="","",COUNTIF($CC$5:CC958,CC958))</f>
        <v>#VALUE!</v>
      </c>
      <c r="CG958" s="18" t="e">
        <f t="shared" si="105"/>
        <v>#VALUE!</v>
      </c>
      <c r="CH958" s="18" t="s">
        <v>76</v>
      </c>
      <c r="CI958" s="18" t="s">
        <v>384</v>
      </c>
      <c r="CJ958" s="18" t="s">
        <v>209</v>
      </c>
      <c r="CK958" s="18" t="str">
        <f t="shared" si="106"/>
        <v>S標識Sx</v>
      </c>
      <c r="CL958" s="18">
        <v>3</v>
      </c>
      <c r="CM958" s="18" t="e">
        <f>IF(COUNTIFS([2]その１２!$CU$10:CU6109,リスト!CK958),"該当","")</f>
        <v>#VALUE!</v>
      </c>
      <c r="CN958" s="18" t="e">
        <f>IF($CM958="","",COUNTIF($CK$5:CK958,CK958))</f>
        <v>#VALUE!</v>
      </c>
      <c r="CO958" s="18" t="e">
        <f t="shared" si="107"/>
        <v>#VALUE!</v>
      </c>
      <c r="DC958" s="21" t="e">
        <f t="shared" si="108"/>
        <v>#VALUE!</v>
      </c>
      <c r="DD958" s="21" t="e">
        <f t="shared" si="109"/>
        <v>#VALUE!</v>
      </c>
    </row>
    <row r="959" spans="78:108">
      <c r="BZ959" s="18" t="s">
        <v>76</v>
      </c>
      <c r="CA959" s="18" t="s">
        <v>403</v>
      </c>
      <c r="CB959" s="18" t="s">
        <v>557</v>
      </c>
      <c r="CC959" s="18" t="str">
        <f t="shared" si="104"/>
        <v>S格点Pp</v>
      </c>
      <c r="CD959" s="18">
        <v>23</v>
      </c>
      <c r="CE959" s="18" t="e">
        <f>IF(COUNTIFS([2]その１１!$CV$10:CV5954,リスト!CC959),"該当","")</f>
        <v>#VALUE!</v>
      </c>
      <c r="CF959" s="18" t="e">
        <f>IF($CE959="","",COUNTIF($CC$5:CC959,CC959))</f>
        <v>#VALUE!</v>
      </c>
      <c r="CG959" s="18" t="e">
        <f t="shared" si="105"/>
        <v>#VALUE!</v>
      </c>
      <c r="CH959" s="18" t="s">
        <v>76</v>
      </c>
      <c r="CI959" s="18" t="s">
        <v>384</v>
      </c>
      <c r="CJ959" s="18" t="s">
        <v>209</v>
      </c>
      <c r="CK959" s="18" t="str">
        <f t="shared" si="106"/>
        <v>S標識Sx</v>
      </c>
      <c r="CL959" s="18">
        <v>4</v>
      </c>
      <c r="CM959" s="18" t="e">
        <f>IF(COUNTIFS([2]その１２!$CU$10:CU6110,リスト!CK959),"該当","")</f>
        <v>#VALUE!</v>
      </c>
      <c r="CN959" s="18" t="e">
        <f>IF($CM959="","",COUNTIF($CK$5:CK959,CK959))</f>
        <v>#VALUE!</v>
      </c>
      <c r="CO959" s="18" t="e">
        <f t="shared" si="107"/>
        <v>#VALUE!</v>
      </c>
      <c r="DC959" s="21" t="e">
        <f t="shared" si="108"/>
        <v>#VALUE!</v>
      </c>
      <c r="DD959" s="21" t="e">
        <f t="shared" si="109"/>
        <v>#VALUE!</v>
      </c>
    </row>
    <row r="960" spans="78:108">
      <c r="BZ960" s="18" t="s">
        <v>97</v>
      </c>
      <c r="CA960" s="18" t="s">
        <v>403</v>
      </c>
      <c r="CB960" s="18" t="s">
        <v>557</v>
      </c>
      <c r="CC960" s="18" t="str">
        <f t="shared" si="104"/>
        <v>C格点Pp</v>
      </c>
      <c r="CD960" s="18">
        <v>6</v>
      </c>
      <c r="CE960" s="18" t="e">
        <f>IF(COUNTIFS([2]その１１!$CV$10:CV5955,リスト!CC960),"該当","")</f>
        <v>#VALUE!</v>
      </c>
      <c r="CF960" s="18" t="e">
        <f>IF($CE960="","",COUNTIF($CC$5:CC960,CC960))</f>
        <v>#VALUE!</v>
      </c>
      <c r="CG960" s="18" t="e">
        <f t="shared" si="105"/>
        <v>#VALUE!</v>
      </c>
      <c r="CH960" s="18" t="s">
        <v>76</v>
      </c>
      <c r="CI960" s="18" t="s">
        <v>384</v>
      </c>
      <c r="CJ960" s="18" t="s">
        <v>209</v>
      </c>
      <c r="CK960" s="18" t="str">
        <f t="shared" si="106"/>
        <v>S標識Sx</v>
      </c>
      <c r="CL960" s="18">
        <v>5</v>
      </c>
      <c r="CM960" s="18" t="e">
        <f>IF(COUNTIFS([2]その１２!$CU$10:CU6111,リスト!CK960),"該当","")</f>
        <v>#VALUE!</v>
      </c>
      <c r="CN960" s="18" t="e">
        <f>IF($CM960="","",COUNTIF($CK$5:CK960,CK960))</f>
        <v>#VALUE!</v>
      </c>
      <c r="CO960" s="18" t="e">
        <f t="shared" si="107"/>
        <v>#VALUE!</v>
      </c>
      <c r="DC960" s="21" t="e">
        <f t="shared" si="108"/>
        <v>#VALUE!</v>
      </c>
      <c r="DD960" s="21" t="e">
        <f t="shared" si="109"/>
        <v>#VALUE!</v>
      </c>
    </row>
    <row r="961" spans="78:108">
      <c r="BZ961" s="18" t="s">
        <v>97</v>
      </c>
      <c r="CA961" s="18" t="s">
        <v>403</v>
      </c>
      <c r="CB961" s="18" t="s">
        <v>557</v>
      </c>
      <c r="CC961" s="18" t="str">
        <f t="shared" si="104"/>
        <v>C格点Pp</v>
      </c>
      <c r="CD961" s="18">
        <v>7</v>
      </c>
      <c r="CE961" s="18" t="e">
        <f>IF(COUNTIFS([2]その１１!$CV$10:CV5956,リスト!CC961),"該当","")</f>
        <v>#VALUE!</v>
      </c>
      <c r="CF961" s="18" t="e">
        <f>IF($CE961="","",COUNTIF($CC$5:CC961,CC961))</f>
        <v>#VALUE!</v>
      </c>
      <c r="CG961" s="18" t="e">
        <f t="shared" si="105"/>
        <v>#VALUE!</v>
      </c>
      <c r="CH961" s="18" t="s">
        <v>76</v>
      </c>
      <c r="CI961" s="18" t="s">
        <v>384</v>
      </c>
      <c r="CJ961" s="18" t="s">
        <v>209</v>
      </c>
      <c r="CK961" s="18" t="str">
        <f t="shared" si="106"/>
        <v>S標識Sx</v>
      </c>
      <c r="CL961" s="18">
        <v>17</v>
      </c>
      <c r="CM961" s="18" t="e">
        <f>IF(COUNTIFS([2]その１２!$CU$10:CU6112,リスト!CK961),"該当","")</f>
        <v>#VALUE!</v>
      </c>
      <c r="CN961" s="18" t="e">
        <f>IF($CM961="","",COUNTIF($CK$5:CK961,CK961))</f>
        <v>#VALUE!</v>
      </c>
      <c r="CO961" s="18" t="e">
        <f t="shared" si="107"/>
        <v>#VALUE!</v>
      </c>
      <c r="DC961" s="21" t="e">
        <f t="shared" si="108"/>
        <v>#VALUE!</v>
      </c>
      <c r="DD961" s="21" t="e">
        <f t="shared" si="109"/>
        <v>#VALUE!</v>
      </c>
    </row>
    <row r="962" spans="78:108">
      <c r="BZ962" s="18" t="s">
        <v>97</v>
      </c>
      <c r="CA962" s="18" t="s">
        <v>403</v>
      </c>
      <c r="CB962" s="18" t="s">
        <v>557</v>
      </c>
      <c r="CC962" s="18" t="str">
        <f t="shared" si="104"/>
        <v>C格点Pp</v>
      </c>
      <c r="CD962" s="18">
        <v>8</v>
      </c>
      <c r="CE962" s="18" t="e">
        <f>IF(COUNTIFS([2]その１１!$CV$10:CV5957,リスト!CC962),"該当","")</f>
        <v>#VALUE!</v>
      </c>
      <c r="CF962" s="18" t="e">
        <f>IF($CE962="","",COUNTIF($CC$5:CC962,CC962))</f>
        <v>#VALUE!</v>
      </c>
      <c r="CG962" s="18" t="e">
        <f t="shared" si="105"/>
        <v>#VALUE!</v>
      </c>
      <c r="CH962" s="18" t="s">
        <v>76</v>
      </c>
      <c r="CI962" s="18" t="s">
        <v>384</v>
      </c>
      <c r="CJ962" s="18" t="s">
        <v>209</v>
      </c>
      <c r="CK962" s="18" t="str">
        <f t="shared" si="106"/>
        <v>S標識Sx</v>
      </c>
      <c r="CL962" s="18">
        <v>19</v>
      </c>
      <c r="CM962" s="18" t="e">
        <f>IF(COUNTIFS([2]その１２!$CU$10:CU6113,リスト!CK962),"該当","")</f>
        <v>#VALUE!</v>
      </c>
      <c r="CN962" s="18" t="e">
        <f>IF($CM962="","",COUNTIF($CK$5:CK962,CK962))</f>
        <v>#VALUE!</v>
      </c>
      <c r="CO962" s="18" t="e">
        <f t="shared" si="107"/>
        <v>#VALUE!</v>
      </c>
      <c r="DC962" s="21" t="e">
        <f t="shared" si="108"/>
        <v>#VALUE!</v>
      </c>
      <c r="DD962" s="21" t="e">
        <f t="shared" si="109"/>
        <v>#VALUE!</v>
      </c>
    </row>
    <row r="963" spans="78:108">
      <c r="BZ963" s="18" t="s">
        <v>97</v>
      </c>
      <c r="CA963" s="18" t="s">
        <v>403</v>
      </c>
      <c r="CB963" s="18" t="s">
        <v>557</v>
      </c>
      <c r="CC963" s="18" t="str">
        <f t="shared" si="104"/>
        <v>C格点Pp</v>
      </c>
      <c r="CD963" s="18">
        <v>9</v>
      </c>
      <c r="CE963" s="18" t="e">
        <f>IF(COUNTIFS([2]その１１!$CV$10:CV5958,リスト!CC963),"該当","")</f>
        <v>#VALUE!</v>
      </c>
      <c r="CF963" s="18" t="e">
        <f>IF($CE963="","",COUNTIF($CC$5:CC963,CC963))</f>
        <v>#VALUE!</v>
      </c>
      <c r="CG963" s="18" t="e">
        <f t="shared" si="105"/>
        <v>#VALUE!</v>
      </c>
      <c r="CH963" s="18" t="s">
        <v>76</v>
      </c>
      <c r="CI963" s="18" t="s">
        <v>384</v>
      </c>
      <c r="CJ963" s="18" t="s">
        <v>209</v>
      </c>
      <c r="CK963" s="18" t="str">
        <f t="shared" si="106"/>
        <v>S標識Sx</v>
      </c>
      <c r="CL963" s="18">
        <v>23</v>
      </c>
      <c r="CM963" s="18" t="e">
        <f>IF(COUNTIFS([2]その１２!$CU$10:CU6114,リスト!CK963),"該当","")</f>
        <v>#VALUE!</v>
      </c>
      <c r="CN963" s="18" t="e">
        <f>IF($CM963="","",COUNTIF($CK$5:CK963,CK963))</f>
        <v>#VALUE!</v>
      </c>
      <c r="CO963" s="18" t="e">
        <f t="shared" si="107"/>
        <v>#VALUE!</v>
      </c>
      <c r="DC963" s="21" t="e">
        <f t="shared" si="108"/>
        <v>#VALUE!</v>
      </c>
      <c r="DD963" s="21" t="e">
        <f t="shared" si="109"/>
        <v>#VALUE!</v>
      </c>
    </row>
    <row r="964" spans="78:108">
      <c r="BZ964" s="18" t="s">
        <v>97</v>
      </c>
      <c r="CA964" s="18" t="s">
        <v>403</v>
      </c>
      <c r="CB964" s="18" t="s">
        <v>557</v>
      </c>
      <c r="CC964" s="18" t="str">
        <f t="shared" si="104"/>
        <v>C格点Pp</v>
      </c>
      <c r="CD964" s="18">
        <v>10</v>
      </c>
      <c r="CE964" s="18" t="e">
        <f>IF(COUNTIFS([2]その１１!$CV$10:CV5959,リスト!CC964),"該当","")</f>
        <v>#VALUE!</v>
      </c>
      <c r="CF964" s="18" t="e">
        <f>IF($CE964="","",COUNTIF($CC$5:CC964,CC964))</f>
        <v>#VALUE!</v>
      </c>
      <c r="CG964" s="18" t="e">
        <f t="shared" si="105"/>
        <v>#VALUE!</v>
      </c>
      <c r="CH964" s="18" t="s">
        <v>98</v>
      </c>
      <c r="CI964" s="18" t="s">
        <v>384</v>
      </c>
      <c r="CJ964" s="18" t="s">
        <v>209</v>
      </c>
      <c r="CK964" s="18" t="str">
        <f t="shared" si="106"/>
        <v>X標識Sx</v>
      </c>
      <c r="CL964" s="18">
        <v>3</v>
      </c>
      <c r="CM964" s="18" t="e">
        <f>IF(COUNTIFS([2]その１２!$CU$10:CU6115,リスト!CK964),"該当","")</f>
        <v>#VALUE!</v>
      </c>
      <c r="CN964" s="18" t="e">
        <f>IF($CM964="","",COUNTIF($CK$5:CK964,CK964))</f>
        <v>#VALUE!</v>
      </c>
      <c r="CO964" s="18" t="e">
        <f t="shared" si="107"/>
        <v>#VALUE!</v>
      </c>
      <c r="DC964" s="21" t="e">
        <f t="shared" si="108"/>
        <v>#VALUE!</v>
      </c>
      <c r="DD964" s="21" t="e">
        <f t="shared" si="109"/>
        <v>#VALUE!</v>
      </c>
    </row>
    <row r="965" spans="78:108">
      <c r="BZ965" s="18" t="s">
        <v>97</v>
      </c>
      <c r="CA965" s="18" t="s">
        <v>403</v>
      </c>
      <c r="CB965" s="18" t="s">
        <v>557</v>
      </c>
      <c r="CC965" s="18" t="str">
        <f t="shared" ref="CC965:CC1028" si="110">IF(LEFT(CA965,2)="基礎",CONCATENATE(BZ965,LEFT(CA965,3),CB965),CONCATENATE(BZ965,LEFT(CA965,2),CB965))</f>
        <v>C格点Pp</v>
      </c>
      <c r="CD965" s="18">
        <v>11</v>
      </c>
      <c r="CE965" s="18" t="e">
        <f>IF(COUNTIFS([2]その１１!$CV$10:CV5960,リスト!CC965),"該当","")</f>
        <v>#VALUE!</v>
      </c>
      <c r="CF965" s="18" t="e">
        <f>IF($CE965="","",COUNTIF($CC$5:CC965,CC965))</f>
        <v>#VALUE!</v>
      </c>
      <c r="CG965" s="18" t="e">
        <f t="shared" ref="CG965:CG1028" si="111">IF($CE965="","",CONCATENATE(CC965,CF965))</f>
        <v>#VALUE!</v>
      </c>
      <c r="CH965" s="18" t="s">
        <v>98</v>
      </c>
      <c r="CI965" s="18" t="s">
        <v>384</v>
      </c>
      <c r="CJ965" s="18" t="s">
        <v>209</v>
      </c>
      <c r="CK965" s="18" t="str">
        <f t="shared" ref="CK965:CK1028" si="112">CONCATENATE(CH965,LEFT(CI965,2),CJ965)</f>
        <v>X標識Sx</v>
      </c>
      <c r="CL965" s="18">
        <v>17</v>
      </c>
      <c r="CM965" s="18" t="e">
        <f>IF(COUNTIFS([2]その１２!$CU$10:CU6116,リスト!CK965),"該当","")</f>
        <v>#VALUE!</v>
      </c>
      <c r="CN965" s="18" t="e">
        <f>IF($CM965="","",COUNTIF($CK$5:CK965,CK965))</f>
        <v>#VALUE!</v>
      </c>
      <c r="CO965" s="18" t="e">
        <f t="shared" ref="CO965:CO1028" si="113">IF($CM965="","",CONCATENATE(CK965,CN965))</f>
        <v>#VALUE!</v>
      </c>
      <c r="DC965" s="21" t="e">
        <f t="shared" ref="DC965:DC1028" si="114">IF(CG965="","",CONCATENATE(CC965,CD965))</f>
        <v>#VALUE!</v>
      </c>
      <c r="DD965" s="21" t="e">
        <f t="shared" ref="DD965:DD1028" si="115">IF(CO965="","",CONCATENATE(CK965,CL965))</f>
        <v>#VALUE!</v>
      </c>
    </row>
    <row r="966" spans="78:108">
      <c r="BZ966" s="18" t="s">
        <v>97</v>
      </c>
      <c r="CA966" s="18" t="s">
        <v>403</v>
      </c>
      <c r="CB966" s="18" t="s">
        <v>557</v>
      </c>
      <c r="CC966" s="18" t="str">
        <f t="shared" si="110"/>
        <v>C格点Pp</v>
      </c>
      <c r="CD966" s="18">
        <v>12</v>
      </c>
      <c r="CE966" s="18" t="e">
        <f>IF(COUNTIFS([2]その１１!$CV$10:CV5961,リスト!CC966),"該当","")</f>
        <v>#VALUE!</v>
      </c>
      <c r="CF966" s="18" t="e">
        <f>IF($CE966="","",COUNTIF($CC$5:CC966,CC966))</f>
        <v>#VALUE!</v>
      </c>
      <c r="CG966" s="18" t="e">
        <f t="shared" si="111"/>
        <v>#VALUE!</v>
      </c>
      <c r="CH966" s="18" t="s">
        <v>98</v>
      </c>
      <c r="CI966" s="18" t="s">
        <v>384</v>
      </c>
      <c r="CJ966" s="18" t="s">
        <v>209</v>
      </c>
      <c r="CK966" s="18" t="str">
        <f t="shared" si="112"/>
        <v>X標識Sx</v>
      </c>
      <c r="CL966" s="18">
        <v>19</v>
      </c>
      <c r="CM966" s="18" t="e">
        <f>IF(COUNTIFS([2]その１２!$CU$10:CU6117,リスト!CK966),"該当","")</f>
        <v>#VALUE!</v>
      </c>
      <c r="CN966" s="18" t="e">
        <f>IF($CM966="","",COUNTIF($CK$5:CK966,CK966))</f>
        <v>#VALUE!</v>
      </c>
      <c r="CO966" s="18" t="e">
        <f t="shared" si="113"/>
        <v>#VALUE!</v>
      </c>
      <c r="DC966" s="21" t="e">
        <f t="shared" si="114"/>
        <v>#VALUE!</v>
      </c>
      <c r="DD966" s="21" t="e">
        <f t="shared" si="115"/>
        <v>#VALUE!</v>
      </c>
    </row>
    <row r="967" spans="78:108">
      <c r="BZ967" s="18" t="s">
        <v>97</v>
      </c>
      <c r="CA967" s="18" t="s">
        <v>403</v>
      </c>
      <c r="CB967" s="18" t="s">
        <v>557</v>
      </c>
      <c r="CC967" s="18" t="str">
        <f t="shared" si="110"/>
        <v>C格点Pp</v>
      </c>
      <c r="CD967" s="18">
        <v>13</v>
      </c>
      <c r="CE967" s="18" t="e">
        <f>IF(COUNTIFS([2]その１１!$CV$10:CV5962,リスト!CC967),"該当","")</f>
        <v>#VALUE!</v>
      </c>
      <c r="CF967" s="18" t="e">
        <f>IF($CE967="","",COUNTIF($CC$5:CC967,CC967))</f>
        <v>#VALUE!</v>
      </c>
      <c r="CG967" s="18" t="e">
        <f t="shared" si="111"/>
        <v>#VALUE!</v>
      </c>
      <c r="CH967" s="18" t="s">
        <v>98</v>
      </c>
      <c r="CI967" s="18" t="s">
        <v>384</v>
      </c>
      <c r="CJ967" s="18" t="s">
        <v>209</v>
      </c>
      <c r="CK967" s="18" t="str">
        <f t="shared" si="112"/>
        <v>X標識Sx</v>
      </c>
      <c r="CL967" s="18">
        <v>23</v>
      </c>
      <c r="CM967" s="18" t="e">
        <f>IF(COUNTIFS([2]その１２!$CU$10:CU6118,リスト!CK967),"該当","")</f>
        <v>#VALUE!</v>
      </c>
      <c r="CN967" s="18" t="e">
        <f>IF($CM967="","",COUNTIF($CK$5:CK967,CK967))</f>
        <v>#VALUE!</v>
      </c>
      <c r="CO967" s="18" t="e">
        <f t="shared" si="113"/>
        <v>#VALUE!</v>
      </c>
      <c r="DC967" s="21" t="e">
        <f t="shared" si="114"/>
        <v>#VALUE!</v>
      </c>
      <c r="DD967" s="21" t="e">
        <f t="shared" si="115"/>
        <v>#VALUE!</v>
      </c>
    </row>
    <row r="968" spans="78:108">
      <c r="BZ968" s="18" t="s">
        <v>97</v>
      </c>
      <c r="CA968" s="18" t="s">
        <v>403</v>
      </c>
      <c r="CB968" s="18" t="s">
        <v>557</v>
      </c>
      <c r="CC968" s="18" t="str">
        <f t="shared" si="110"/>
        <v>C格点Pp</v>
      </c>
      <c r="CD968" s="18">
        <v>17</v>
      </c>
      <c r="CE968" s="18" t="e">
        <f>IF(COUNTIFS([2]その１１!$CV$10:CV5963,リスト!CC968),"該当","")</f>
        <v>#VALUE!</v>
      </c>
      <c r="CF968" s="18" t="e">
        <f>IF($CE968="","",COUNTIF($CC$5:CC968,CC968))</f>
        <v>#VALUE!</v>
      </c>
      <c r="CG968" s="18" t="e">
        <f t="shared" si="111"/>
        <v>#VALUE!</v>
      </c>
      <c r="CH968" s="18" t="s">
        <v>279</v>
      </c>
      <c r="CI968" s="18" t="s">
        <v>384</v>
      </c>
      <c r="CJ968" s="18" t="s">
        <v>209</v>
      </c>
      <c r="CK968" s="18" t="str">
        <f t="shared" si="112"/>
        <v>S,X標識Sx</v>
      </c>
      <c r="CL968" s="18">
        <v>1</v>
      </c>
      <c r="CM968" s="18" t="e">
        <f>IF(COUNTIFS([2]その１２!$CU$10:CU6119,リスト!CK968),"該当","")</f>
        <v>#VALUE!</v>
      </c>
      <c r="CN968" s="18" t="e">
        <f>IF($CM968="","",COUNTIF($CK$5:CK968,CK968))</f>
        <v>#VALUE!</v>
      </c>
      <c r="CO968" s="18" t="e">
        <f t="shared" si="113"/>
        <v>#VALUE!</v>
      </c>
      <c r="DC968" s="21" t="e">
        <f t="shared" si="114"/>
        <v>#VALUE!</v>
      </c>
      <c r="DD968" s="21" t="e">
        <f t="shared" si="115"/>
        <v>#VALUE!</v>
      </c>
    </row>
    <row r="969" spans="78:108">
      <c r="BZ969" s="18" t="s">
        <v>97</v>
      </c>
      <c r="CA969" s="18" t="s">
        <v>403</v>
      </c>
      <c r="CB969" s="18" t="s">
        <v>557</v>
      </c>
      <c r="CC969" s="18" t="str">
        <f t="shared" si="110"/>
        <v>C格点Pp</v>
      </c>
      <c r="CD969" s="18">
        <v>18</v>
      </c>
      <c r="CE969" s="18" t="e">
        <f>IF(COUNTIFS([2]その１１!$CV$10:CV5964,リスト!CC969),"該当","")</f>
        <v>#VALUE!</v>
      </c>
      <c r="CF969" s="18" t="e">
        <f>IF($CE969="","",COUNTIF($CC$5:CC969,CC969))</f>
        <v>#VALUE!</v>
      </c>
      <c r="CG969" s="18" t="e">
        <f t="shared" si="111"/>
        <v>#VALUE!</v>
      </c>
      <c r="CH969" s="18" t="s">
        <v>279</v>
      </c>
      <c r="CI969" s="18" t="s">
        <v>384</v>
      </c>
      <c r="CJ969" s="18" t="s">
        <v>209</v>
      </c>
      <c r="CK969" s="18" t="str">
        <f t="shared" si="112"/>
        <v>S,X標識Sx</v>
      </c>
      <c r="CL969" s="18">
        <v>2</v>
      </c>
      <c r="CM969" s="18" t="e">
        <f>IF(COUNTIFS([2]その１２!$CU$10:CU6120,リスト!CK969),"該当","")</f>
        <v>#VALUE!</v>
      </c>
      <c r="CN969" s="18" t="e">
        <f>IF($CM969="","",COUNTIF($CK$5:CK969,CK969))</f>
        <v>#VALUE!</v>
      </c>
      <c r="CO969" s="18" t="e">
        <f t="shared" si="113"/>
        <v>#VALUE!</v>
      </c>
      <c r="DC969" s="21" t="e">
        <f t="shared" si="114"/>
        <v>#VALUE!</v>
      </c>
      <c r="DD969" s="21" t="e">
        <f t="shared" si="115"/>
        <v>#VALUE!</v>
      </c>
    </row>
    <row r="970" spans="78:108">
      <c r="BZ970" s="18" t="s">
        <v>97</v>
      </c>
      <c r="CA970" s="18" t="s">
        <v>403</v>
      </c>
      <c r="CB970" s="18" t="s">
        <v>557</v>
      </c>
      <c r="CC970" s="18" t="str">
        <f t="shared" si="110"/>
        <v>C格点Pp</v>
      </c>
      <c r="CD970" s="18">
        <v>19</v>
      </c>
      <c r="CE970" s="18" t="e">
        <f>IF(COUNTIFS([2]その１１!$CV$10:CV5965,リスト!CC970),"該当","")</f>
        <v>#VALUE!</v>
      </c>
      <c r="CF970" s="18" t="e">
        <f>IF($CE970="","",COUNTIF($CC$5:CC970,CC970))</f>
        <v>#VALUE!</v>
      </c>
      <c r="CG970" s="18" t="e">
        <f t="shared" si="111"/>
        <v>#VALUE!</v>
      </c>
      <c r="CH970" s="18" t="s">
        <v>279</v>
      </c>
      <c r="CI970" s="18" t="s">
        <v>384</v>
      </c>
      <c r="CJ970" s="18" t="s">
        <v>209</v>
      </c>
      <c r="CK970" s="18" t="str">
        <f t="shared" si="112"/>
        <v>S,X標識Sx</v>
      </c>
      <c r="CL970" s="18">
        <v>3</v>
      </c>
      <c r="CM970" s="18" t="e">
        <f>IF(COUNTIFS([2]その１２!$CU$10:CU6121,リスト!CK970),"該当","")</f>
        <v>#VALUE!</v>
      </c>
      <c r="CN970" s="18" t="e">
        <f>IF($CM970="","",COUNTIF($CK$5:CK970,CK970))</f>
        <v>#VALUE!</v>
      </c>
      <c r="CO970" s="18" t="e">
        <f t="shared" si="113"/>
        <v>#VALUE!</v>
      </c>
      <c r="DC970" s="21" t="e">
        <f t="shared" si="114"/>
        <v>#VALUE!</v>
      </c>
      <c r="DD970" s="21" t="e">
        <f t="shared" si="115"/>
        <v>#VALUE!</v>
      </c>
    </row>
    <row r="971" spans="78:108">
      <c r="BZ971" s="18" t="s">
        <v>97</v>
      </c>
      <c r="CA971" s="18" t="s">
        <v>403</v>
      </c>
      <c r="CB971" s="18" t="s">
        <v>557</v>
      </c>
      <c r="CC971" s="18" t="str">
        <f t="shared" si="110"/>
        <v>C格点Pp</v>
      </c>
      <c r="CD971" s="18">
        <v>20</v>
      </c>
      <c r="CE971" s="18" t="e">
        <f>IF(COUNTIFS([2]その１１!$CV$10:CV5966,リスト!CC971),"該当","")</f>
        <v>#VALUE!</v>
      </c>
      <c r="CF971" s="18" t="e">
        <f>IF($CE971="","",COUNTIF($CC$5:CC971,CC971))</f>
        <v>#VALUE!</v>
      </c>
      <c r="CG971" s="18" t="e">
        <f t="shared" si="111"/>
        <v>#VALUE!</v>
      </c>
      <c r="CH971" s="18" t="s">
        <v>279</v>
      </c>
      <c r="CI971" s="18" t="s">
        <v>384</v>
      </c>
      <c r="CJ971" s="18" t="s">
        <v>209</v>
      </c>
      <c r="CK971" s="18" t="str">
        <f t="shared" si="112"/>
        <v>S,X標識Sx</v>
      </c>
      <c r="CL971" s="18">
        <v>4</v>
      </c>
      <c r="CM971" s="18" t="e">
        <f>IF(COUNTIFS([2]その１２!$CU$10:CU6122,リスト!CK971),"該当","")</f>
        <v>#VALUE!</v>
      </c>
      <c r="CN971" s="18" t="e">
        <f>IF($CM971="","",COUNTIF($CK$5:CK971,CK971))</f>
        <v>#VALUE!</v>
      </c>
      <c r="CO971" s="18" t="e">
        <f t="shared" si="113"/>
        <v>#VALUE!</v>
      </c>
      <c r="DC971" s="21" t="e">
        <f t="shared" si="114"/>
        <v>#VALUE!</v>
      </c>
      <c r="DD971" s="21" t="e">
        <f t="shared" si="115"/>
        <v>#VALUE!</v>
      </c>
    </row>
    <row r="972" spans="78:108">
      <c r="BZ972" s="18" t="s">
        <v>97</v>
      </c>
      <c r="CA972" s="18" t="s">
        <v>403</v>
      </c>
      <c r="CB972" s="18" t="s">
        <v>557</v>
      </c>
      <c r="CC972" s="18" t="str">
        <f t="shared" si="110"/>
        <v>C格点Pp</v>
      </c>
      <c r="CD972" s="18">
        <v>21</v>
      </c>
      <c r="CE972" s="18" t="e">
        <f>IF(COUNTIFS([2]その１１!$CV$10:CV5967,リスト!CC972),"該当","")</f>
        <v>#VALUE!</v>
      </c>
      <c r="CF972" s="18" t="e">
        <f>IF($CE972="","",COUNTIF($CC$5:CC972,CC972))</f>
        <v>#VALUE!</v>
      </c>
      <c r="CG972" s="18" t="e">
        <f t="shared" si="111"/>
        <v>#VALUE!</v>
      </c>
      <c r="CH972" s="18" t="s">
        <v>279</v>
      </c>
      <c r="CI972" s="18" t="s">
        <v>384</v>
      </c>
      <c r="CJ972" s="18" t="s">
        <v>209</v>
      </c>
      <c r="CK972" s="18" t="str">
        <f t="shared" si="112"/>
        <v>S,X標識Sx</v>
      </c>
      <c r="CL972" s="18">
        <v>5</v>
      </c>
      <c r="CM972" s="18" t="e">
        <f>IF(COUNTIFS([2]その１２!$CU$10:CU6123,リスト!CK972),"該当","")</f>
        <v>#VALUE!</v>
      </c>
      <c r="CN972" s="18" t="e">
        <f>IF($CM972="","",COUNTIF($CK$5:CK972,CK972))</f>
        <v>#VALUE!</v>
      </c>
      <c r="CO972" s="18" t="e">
        <f t="shared" si="113"/>
        <v>#VALUE!</v>
      </c>
      <c r="DC972" s="21" t="e">
        <f t="shared" si="114"/>
        <v>#VALUE!</v>
      </c>
      <c r="DD972" s="21" t="e">
        <f t="shared" si="115"/>
        <v>#VALUE!</v>
      </c>
    </row>
    <row r="973" spans="78:108">
      <c r="BZ973" s="18" t="s">
        <v>97</v>
      </c>
      <c r="CA973" s="18" t="s">
        <v>403</v>
      </c>
      <c r="CB973" s="18" t="s">
        <v>557</v>
      </c>
      <c r="CC973" s="18" t="str">
        <f t="shared" si="110"/>
        <v>C格点Pp</v>
      </c>
      <c r="CD973" s="18">
        <v>22</v>
      </c>
      <c r="CE973" s="18" t="e">
        <f>IF(COUNTIFS([2]その１１!$CV$10:CV5968,リスト!CC973),"該当","")</f>
        <v>#VALUE!</v>
      </c>
      <c r="CF973" s="18" t="e">
        <f>IF($CE973="","",COUNTIF($CC$5:CC973,CC973))</f>
        <v>#VALUE!</v>
      </c>
      <c r="CG973" s="18" t="e">
        <f t="shared" si="111"/>
        <v>#VALUE!</v>
      </c>
      <c r="CH973" s="18" t="s">
        <v>279</v>
      </c>
      <c r="CI973" s="18" t="s">
        <v>384</v>
      </c>
      <c r="CJ973" s="18" t="s">
        <v>209</v>
      </c>
      <c r="CK973" s="18" t="str">
        <f t="shared" si="112"/>
        <v>S,X標識Sx</v>
      </c>
      <c r="CL973" s="18">
        <v>17</v>
      </c>
      <c r="CM973" s="18" t="e">
        <f>IF(COUNTIFS([2]その１２!$CU$10:CU6124,リスト!CK973),"該当","")</f>
        <v>#VALUE!</v>
      </c>
      <c r="CN973" s="18" t="e">
        <f>IF($CM973="","",COUNTIF($CK$5:CK973,CK973))</f>
        <v>#VALUE!</v>
      </c>
      <c r="CO973" s="18" t="e">
        <f t="shared" si="113"/>
        <v>#VALUE!</v>
      </c>
      <c r="DC973" s="21" t="e">
        <f t="shared" si="114"/>
        <v>#VALUE!</v>
      </c>
      <c r="DD973" s="21" t="e">
        <f t="shared" si="115"/>
        <v>#VALUE!</v>
      </c>
    </row>
    <row r="974" spans="78:108">
      <c r="BZ974" s="18" t="s">
        <v>97</v>
      </c>
      <c r="CA974" s="18" t="s">
        <v>403</v>
      </c>
      <c r="CB974" s="18" t="s">
        <v>557</v>
      </c>
      <c r="CC974" s="18" t="str">
        <f t="shared" si="110"/>
        <v>C格点Pp</v>
      </c>
      <c r="CD974" s="18">
        <v>23</v>
      </c>
      <c r="CE974" s="18" t="e">
        <f>IF(COUNTIFS([2]その１１!$CV$10:CV5969,リスト!CC974),"該当","")</f>
        <v>#VALUE!</v>
      </c>
      <c r="CF974" s="18" t="e">
        <f>IF($CE974="","",COUNTIF($CC$5:CC974,CC974))</f>
        <v>#VALUE!</v>
      </c>
      <c r="CG974" s="18" t="e">
        <f t="shared" si="111"/>
        <v>#VALUE!</v>
      </c>
      <c r="CH974" s="18" t="s">
        <v>279</v>
      </c>
      <c r="CI974" s="18" t="s">
        <v>384</v>
      </c>
      <c r="CJ974" s="18" t="s">
        <v>209</v>
      </c>
      <c r="CK974" s="18" t="str">
        <f t="shared" si="112"/>
        <v>S,X標識Sx</v>
      </c>
      <c r="CL974" s="18">
        <v>19</v>
      </c>
      <c r="CM974" s="18" t="e">
        <f>IF(COUNTIFS([2]その１２!$CU$10:CU6125,リスト!CK974),"該当","")</f>
        <v>#VALUE!</v>
      </c>
      <c r="CN974" s="18" t="e">
        <f>IF($CM974="","",COUNTIF($CK$5:CK974,CK974))</f>
        <v>#VALUE!</v>
      </c>
      <c r="CO974" s="18" t="e">
        <f t="shared" si="113"/>
        <v>#VALUE!</v>
      </c>
      <c r="DC974" s="21" t="e">
        <f t="shared" si="114"/>
        <v>#VALUE!</v>
      </c>
      <c r="DD974" s="21" t="e">
        <f t="shared" si="115"/>
        <v>#VALUE!</v>
      </c>
    </row>
    <row r="975" spans="78:108">
      <c r="BZ975" s="18" t="s">
        <v>227</v>
      </c>
      <c r="CA975" s="18" t="s">
        <v>403</v>
      </c>
      <c r="CB975" s="18" t="s">
        <v>557</v>
      </c>
      <c r="CC975" s="18" t="str">
        <f t="shared" si="110"/>
        <v>S,C格点Pp</v>
      </c>
      <c r="CD975" s="18">
        <v>1</v>
      </c>
      <c r="CE975" s="18" t="e">
        <f>IF(COUNTIFS([2]その１１!$CV$10:CV5970,リスト!CC975),"該当","")</f>
        <v>#VALUE!</v>
      </c>
      <c r="CF975" s="18" t="e">
        <f>IF($CE975="","",COUNTIF($CC$5:CC975,CC975))</f>
        <v>#VALUE!</v>
      </c>
      <c r="CG975" s="18" t="e">
        <f t="shared" si="111"/>
        <v>#VALUE!</v>
      </c>
      <c r="CH975" s="18" t="s">
        <v>279</v>
      </c>
      <c r="CI975" s="18" t="s">
        <v>384</v>
      </c>
      <c r="CJ975" s="18" t="s">
        <v>209</v>
      </c>
      <c r="CK975" s="18" t="str">
        <f t="shared" si="112"/>
        <v>S,X標識Sx</v>
      </c>
      <c r="CL975" s="18">
        <v>23</v>
      </c>
      <c r="CM975" s="18" t="e">
        <f>IF(COUNTIFS([2]その１２!$CU$10:CU6126,リスト!CK975),"該当","")</f>
        <v>#VALUE!</v>
      </c>
      <c r="CN975" s="18" t="e">
        <f>IF($CM975="","",COUNTIF($CK$5:CK975,CK975))</f>
        <v>#VALUE!</v>
      </c>
      <c r="CO975" s="18" t="e">
        <f t="shared" si="113"/>
        <v>#VALUE!</v>
      </c>
      <c r="DC975" s="21" t="e">
        <f t="shared" si="114"/>
        <v>#VALUE!</v>
      </c>
      <c r="DD975" s="21" t="e">
        <f t="shared" si="115"/>
        <v>#VALUE!</v>
      </c>
    </row>
    <row r="976" spans="78:108">
      <c r="BZ976" s="18" t="s">
        <v>227</v>
      </c>
      <c r="CA976" s="18" t="s">
        <v>403</v>
      </c>
      <c r="CB976" s="18" t="s">
        <v>557</v>
      </c>
      <c r="CC976" s="18" t="str">
        <f t="shared" si="110"/>
        <v>S,C格点Pp</v>
      </c>
      <c r="CD976" s="18">
        <v>2</v>
      </c>
      <c r="CE976" s="18" t="e">
        <f>IF(COUNTIFS([2]その１１!$CV$10:CV5971,リスト!CC976),"該当","")</f>
        <v>#VALUE!</v>
      </c>
      <c r="CF976" s="18" t="e">
        <f>IF($CE976="","",COUNTIF($CC$5:CC976,CC976))</f>
        <v>#VALUE!</v>
      </c>
      <c r="CG976" s="18" t="e">
        <f t="shared" si="111"/>
        <v>#VALUE!</v>
      </c>
      <c r="CH976" s="18" t="s">
        <v>97</v>
      </c>
      <c r="CI976" s="18" t="s">
        <v>393</v>
      </c>
      <c r="CJ976" s="18" t="s">
        <v>432</v>
      </c>
      <c r="CK976" s="18" t="str">
        <f t="shared" si="112"/>
        <v>C縁石Cu</v>
      </c>
      <c r="CL976" s="18">
        <v>6</v>
      </c>
      <c r="CM976" s="18" t="e">
        <f>IF(COUNTIFS([2]その１２!$CU$10:CU6127,リスト!CK976),"該当","")</f>
        <v>#VALUE!</v>
      </c>
      <c r="CN976" s="18" t="e">
        <f>IF($CM976="","",COUNTIF($CK$5:CK976,CK976))</f>
        <v>#VALUE!</v>
      </c>
      <c r="CO976" s="18" t="e">
        <f t="shared" si="113"/>
        <v>#VALUE!</v>
      </c>
      <c r="DC976" s="21" t="e">
        <f t="shared" si="114"/>
        <v>#VALUE!</v>
      </c>
      <c r="DD976" s="21" t="e">
        <f t="shared" si="115"/>
        <v>#VALUE!</v>
      </c>
    </row>
    <row r="977" spans="78:108">
      <c r="BZ977" s="18" t="s">
        <v>227</v>
      </c>
      <c r="CA977" s="18" t="s">
        <v>403</v>
      </c>
      <c r="CB977" s="18" t="s">
        <v>557</v>
      </c>
      <c r="CC977" s="18" t="str">
        <f t="shared" si="110"/>
        <v>S,C格点Pp</v>
      </c>
      <c r="CD977" s="18">
        <v>3</v>
      </c>
      <c r="CE977" s="18" t="e">
        <f>IF(COUNTIFS([2]その１１!$CV$10:CV5972,リスト!CC977),"該当","")</f>
        <v>#VALUE!</v>
      </c>
      <c r="CF977" s="18" t="e">
        <f>IF($CE977="","",COUNTIF($CC$5:CC977,CC977))</f>
        <v>#VALUE!</v>
      </c>
      <c r="CG977" s="18" t="e">
        <f t="shared" si="111"/>
        <v>#VALUE!</v>
      </c>
      <c r="CH977" s="18" t="s">
        <v>97</v>
      </c>
      <c r="CI977" s="18" t="s">
        <v>393</v>
      </c>
      <c r="CJ977" s="18" t="s">
        <v>432</v>
      </c>
      <c r="CK977" s="18" t="str">
        <f t="shared" si="112"/>
        <v>C縁石Cu</v>
      </c>
      <c r="CL977" s="18">
        <v>7</v>
      </c>
      <c r="CM977" s="18" t="e">
        <f>IF(COUNTIFS([2]その１２!$CU$10:CU6128,リスト!CK977),"該当","")</f>
        <v>#VALUE!</v>
      </c>
      <c r="CN977" s="18" t="e">
        <f>IF($CM977="","",COUNTIF($CK$5:CK977,CK977))</f>
        <v>#VALUE!</v>
      </c>
      <c r="CO977" s="18" t="e">
        <f t="shared" si="113"/>
        <v>#VALUE!</v>
      </c>
      <c r="DC977" s="21" t="e">
        <f t="shared" si="114"/>
        <v>#VALUE!</v>
      </c>
      <c r="DD977" s="21" t="e">
        <f t="shared" si="115"/>
        <v>#VALUE!</v>
      </c>
    </row>
    <row r="978" spans="78:108">
      <c r="BZ978" s="18" t="s">
        <v>227</v>
      </c>
      <c r="CA978" s="18" t="s">
        <v>403</v>
      </c>
      <c r="CB978" s="18" t="s">
        <v>557</v>
      </c>
      <c r="CC978" s="18" t="str">
        <f t="shared" si="110"/>
        <v>S,C格点Pp</v>
      </c>
      <c r="CD978" s="18">
        <v>4</v>
      </c>
      <c r="CE978" s="18" t="e">
        <f>IF(COUNTIFS([2]その１１!$CV$10:CV5973,リスト!CC978),"該当","")</f>
        <v>#VALUE!</v>
      </c>
      <c r="CF978" s="18" t="e">
        <f>IF($CE978="","",COUNTIF($CC$5:CC978,CC978))</f>
        <v>#VALUE!</v>
      </c>
      <c r="CG978" s="18" t="e">
        <f t="shared" si="111"/>
        <v>#VALUE!</v>
      </c>
      <c r="CH978" s="18" t="s">
        <v>97</v>
      </c>
      <c r="CI978" s="18" t="s">
        <v>393</v>
      </c>
      <c r="CJ978" s="18" t="s">
        <v>432</v>
      </c>
      <c r="CK978" s="18" t="str">
        <f t="shared" si="112"/>
        <v>C縁石Cu</v>
      </c>
      <c r="CL978" s="18">
        <v>8</v>
      </c>
      <c r="CM978" s="18" t="e">
        <f>IF(COUNTIFS([2]その１２!$CU$10:CU6129,リスト!CK978),"該当","")</f>
        <v>#VALUE!</v>
      </c>
      <c r="CN978" s="18" t="e">
        <f>IF($CM978="","",COUNTIF($CK$5:CK978,CK978))</f>
        <v>#VALUE!</v>
      </c>
      <c r="CO978" s="18" t="e">
        <f t="shared" si="113"/>
        <v>#VALUE!</v>
      </c>
      <c r="DC978" s="21" t="e">
        <f t="shared" si="114"/>
        <v>#VALUE!</v>
      </c>
      <c r="DD978" s="21" t="e">
        <f t="shared" si="115"/>
        <v>#VALUE!</v>
      </c>
    </row>
    <row r="979" spans="78:108">
      <c r="BZ979" s="18" t="s">
        <v>227</v>
      </c>
      <c r="CA979" s="18" t="s">
        <v>403</v>
      </c>
      <c r="CB979" s="18" t="s">
        <v>557</v>
      </c>
      <c r="CC979" s="18" t="str">
        <f t="shared" si="110"/>
        <v>S,C格点Pp</v>
      </c>
      <c r="CD979" s="18">
        <v>5</v>
      </c>
      <c r="CE979" s="18" t="e">
        <f>IF(COUNTIFS([2]その１１!$CV$10:CV5974,リスト!CC979),"該当","")</f>
        <v>#VALUE!</v>
      </c>
      <c r="CF979" s="18" t="e">
        <f>IF($CE979="","",COUNTIF($CC$5:CC979,CC979))</f>
        <v>#VALUE!</v>
      </c>
      <c r="CG979" s="18" t="e">
        <f t="shared" si="111"/>
        <v>#VALUE!</v>
      </c>
      <c r="CH979" s="18" t="s">
        <v>97</v>
      </c>
      <c r="CI979" s="18" t="s">
        <v>393</v>
      </c>
      <c r="CJ979" s="18" t="s">
        <v>432</v>
      </c>
      <c r="CK979" s="18" t="str">
        <f t="shared" si="112"/>
        <v>C縁石Cu</v>
      </c>
      <c r="CL979" s="18">
        <v>12</v>
      </c>
      <c r="CM979" s="18" t="e">
        <f>IF(COUNTIFS([2]その１２!$CU$10:CU6130,リスト!CK979),"該当","")</f>
        <v>#VALUE!</v>
      </c>
      <c r="CN979" s="18" t="e">
        <f>IF($CM979="","",COUNTIF($CK$5:CK979,CK979))</f>
        <v>#VALUE!</v>
      </c>
      <c r="CO979" s="18" t="e">
        <f t="shared" si="113"/>
        <v>#VALUE!</v>
      </c>
      <c r="DC979" s="21" t="e">
        <f t="shared" si="114"/>
        <v>#VALUE!</v>
      </c>
      <c r="DD979" s="21" t="e">
        <f t="shared" si="115"/>
        <v>#VALUE!</v>
      </c>
    </row>
    <row r="980" spans="78:108">
      <c r="BZ980" s="18" t="s">
        <v>227</v>
      </c>
      <c r="CA980" s="18" t="s">
        <v>403</v>
      </c>
      <c r="CB980" s="18" t="s">
        <v>557</v>
      </c>
      <c r="CC980" s="18" t="str">
        <f t="shared" si="110"/>
        <v>S,C格点Pp</v>
      </c>
      <c r="CD980" s="18">
        <v>6</v>
      </c>
      <c r="CE980" s="18" t="e">
        <f>IF(COUNTIFS([2]その１１!$CV$10:CV5975,リスト!CC980),"該当","")</f>
        <v>#VALUE!</v>
      </c>
      <c r="CF980" s="18" t="e">
        <f>IF($CE980="","",COUNTIF($CC$5:CC980,CC980))</f>
        <v>#VALUE!</v>
      </c>
      <c r="CG980" s="18" t="e">
        <f t="shared" si="111"/>
        <v>#VALUE!</v>
      </c>
      <c r="CH980" s="18" t="s">
        <v>97</v>
      </c>
      <c r="CI980" s="18" t="s">
        <v>393</v>
      </c>
      <c r="CJ980" s="18" t="s">
        <v>432</v>
      </c>
      <c r="CK980" s="18" t="str">
        <f t="shared" si="112"/>
        <v>C縁石Cu</v>
      </c>
      <c r="CL980" s="18">
        <v>17</v>
      </c>
      <c r="CM980" s="18" t="e">
        <f>IF(COUNTIFS([2]その１２!$CU$10:CU6131,リスト!CK980),"該当","")</f>
        <v>#VALUE!</v>
      </c>
      <c r="CN980" s="18" t="e">
        <f>IF($CM980="","",COUNTIF($CK$5:CK980,CK980))</f>
        <v>#VALUE!</v>
      </c>
      <c r="CO980" s="18" t="e">
        <f t="shared" si="113"/>
        <v>#VALUE!</v>
      </c>
      <c r="DC980" s="21" t="e">
        <f t="shared" si="114"/>
        <v>#VALUE!</v>
      </c>
      <c r="DD980" s="21" t="e">
        <f t="shared" si="115"/>
        <v>#VALUE!</v>
      </c>
    </row>
    <row r="981" spans="78:108">
      <c r="BZ981" s="18" t="s">
        <v>227</v>
      </c>
      <c r="CA981" s="18" t="s">
        <v>403</v>
      </c>
      <c r="CB981" s="18" t="s">
        <v>557</v>
      </c>
      <c r="CC981" s="18" t="str">
        <f t="shared" si="110"/>
        <v>S,C格点Pp</v>
      </c>
      <c r="CD981" s="18">
        <v>7</v>
      </c>
      <c r="CE981" s="18" t="e">
        <f>IF(COUNTIFS([2]その１１!$CV$10:CV5976,リスト!CC981),"該当","")</f>
        <v>#VALUE!</v>
      </c>
      <c r="CF981" s="18" t="e">
        <f>IF($CE981="","",COUNTIF($CC$5:CC981,CC981))</f>
        <v>#VALUE!</v>
      </c>
      <c r="CG981" s="18" t="e">
        <f t="shared" si="111"/>
        <v>#VALUE!</v>
      </c>
      <c r="CH981" s="18" t="s">
        <v>97</v>
      </c>
      <c r="CI981" s="18" t="s">
        <v>393</v>
      </c>
      <c r="CJ981" s="18" t="s">
        <v>432</v>
      </c>
      <c r="CK981" s="18" t="str">
        <f t="shared" si="112"/>
        <v>C縁石Cu</v>
      </c>
      <c r="CL981" s="18">
        <v>19</v>
      </c>
      <c r="CM981" s="18" t="e">
        <f>IF(COUNTIFS([2]その１２!$CU$10:CU6132,リスト!CK981),"該当","")</f>
        <v>#VALUE!</v>
      </c>
      <c r="CN981" s="18" t="e">
        <f>IF($CM981="","",COUNTIF($CK$5:CK981,CK981))</f>
        <v>#VALUE!</v>
      </c>
      <c r="CO981" s="18" t="e">
        <f t="shared" si="113"/>
        <v>#VALUE!</v>
      </c>
      <c r="DC981" s="21" t="e">
        <f t="shared" si="114"/>
        <v>#VALUE!</v>
      </c>
      <c r="DD981" s="21" t="e">
        <f t="shared" si="115"/>
        <v>#VALUE!</v>
      </c>
    </row>
    <row r="982" spans="78:108">
      <c r="BZ982" s="18" t="s">
        <v>227</v>
      </c>
      <c r="CA982" s="18" t="s">
        <v>403</v>
      </c>
      <c r="CB982" s="18" t="s">
        <v>557</v>
      </c>
      <c r="CC982" s="18" t="str">
        <f t="shared" si="110"/>
        <v>S,C格点Pp</v>
      </c>
      <c r="CD982" s="18">
        <v>8</v>
      </c>
      <c r="CE982" s="18" t="e">
        <f>IF(COUNTIFS([2]その１１!$CV$10:CV5977,リスト!CC982),"該当","")</f>
        <v>#VALUE!</v>
      </c>
      <c r="CF982" s="18" t="e">
        <f>IF($CE982="","",COUNTIF($CC$5:CC982,CC982))</f>
        <v>#VALUE!</v>
      </c>
      <c r="CG982" s="18" t="e">
        <f t="shared" si="111"/>
        <v>#VALUE!</v>
      </c>
      <c r="CH982" s="18" t="s">
        <v>97</v>
      </c>
      <c r="CI982" s="18" t="s">
        <v>393</v>
      </c>
      <c r="CJ982" s="18" t="s">
        <v>432</v>
      </c>
      <c r="CK982" s="18" t="str">
        <f t="shared" si="112"/>
        <v>C縁石Cu</v>
      </c>
      <c r="CL982" s="18">
        <v>23</v>
      </c>
      <c r="CM982" s="18" t="e">
        <f>IF(COUNTIFS([2]その１２!$CU$10:CU6133,リスト!CK982),"該当","")</f>
        <v>#VALUE!</v>
      </c>
      <c r="CN982" s="18" t="e">
        <f>IF($CM982="","",COUNTIF($CK$5:CK982,CK982))</f>
        <v>#VALUE!</v>
      </c>
      <c r="CO982" s="18" t="e">
        <f t="shared" si="113"/>
        <v>#VALUE!</v>
      </c>
      <c r="DC982" s="21" t="e">
        <f t="shared" si="114"/>
        <v>#VALUE!</v>
      </c>
      <c r="DD982" s="21" t="e">
        <f t="shared" si="115"/>
        <v>#VALUE!</v>
      </c>
    </row>
    <row r="983" spans="78:108">
      <c r="BZ983" s="18" t="s">
        <v>227</v>
      </c>
      <c r="CA983" s="18" t="s">
        <v>403</v>
      </c>
      <c r="CB983" s="18" t="s">
        <v>557</v>
      </c>
      <c r="CC983" s="18" t="str">
        <f t="shared" si="110"/>
        <v>S,C格点Pp</v>
      </c>
      <c r="CD983" s="18">
        <v>9</v>
      </c>
      <c r="CE983" s="18" t="e">
        <f>IF(COUNTIFS([2]その１１!$CV$10:CV5978,リスト!CC983),"該当","")</f>
        <v>#VALUE!</v>
      </c>
      <c r="CF983" s="18" t="e">
        <f>IF($CE983="","",COUNTIF($CC$5:CC983,CC983))</f>
        <v>#VALUE!</v>
      </c>
      <c r="CG983" s="18" t="e">
        <f t="shared" si="111"/>
        <v>#VALUE!</v>
      </c>
      <c r="CH983" s="18" t="s">
        <v>331</v>
      </c>
      <c r="CI983" s="18" t="s">
        <v>393</v>
      </c>
      <c r="CJ983" s="18" t="s">
        <v>432</v>
      </c>
      <c r="CK983" s="18" t="str">
        <f t="shared" si="112"/>
        <v>C,X縁石Cu</v>
      </c>
      <c r="CL983" s="18">
        <v>6</v>
      </c>
      <c r="CM983" s="18" t="e">
        <f>IF(COUNTIFS([2]その１２!$CU$10:CU6134,リスト!CK983),"該当","")</f>
        <v>#VALUE!</v>
      </c>
      <c r="CN983" s="18" t="e">
        <f>IF($CM983="","",COUNTIF($CK$5:CK983,CK983))</f>
        <v>#VALUE!</v>
      </c>
      <c r="CO983" s="18" t="e">
        <f t="shared" si="113"/>
        <v>#VALUE!</v>
      </c>
      <c r="DC983" s="21" t="e">
        <f t="shared" si="114"/>
        <v>#VALUE!</v>
      </c>
      <c r="DD983" s="21" t="e">
        <f t="shared" si="115"/>
        <v>#VALUE!</v>
      </c>
    </row>
    <row r="984" spans="78:108">
      <c r="BZ984" s="18" t="s">
        <v>227</v>
      </c>
      <c r="CA984" s="18" t="s">
        <v>403</v>
      </c>
      <c r="CB984" s="18" t="s">
        <v>557</v>
      </c>
      <c r="CC984" s="18" t="str">
        <f t="shared" si="110"/>
        <v>S,C格点Pp</v>
      </c>
      <c r="CD984" s="18">
        <v>10</v>
      </c>
      <c r="CE984" s="18" t="e">
        <f>IF(COUNTIFS([2]その１１!$CV$10:CV5979,リスト!CC984),"該当","")</f>
        <v>#VALUE!</v>
      </c>
      <c r="CF984" s="18" t="e">
        <f>IF($CE984="","",COUNTIF($CC$5:CC984,CC984))</f>
        <v>#VALUE!</v>
      </c>
      <c r="CG984" s="18" t="e">
        <f t="shared" si="111"/>
        <v>#VALUE!</v>
      </c>
      <c r="CH984" s="18" t="s">
        <v>331</v>
      </c>
      <c r="CI984" s="18" t="s">
        <v>393</v>
      </c>
      <c r="CJ984" s="18" t="s">
        <v>432</v>
      </c>
      <c r="CK984" s="18" t="str">
        <f t="shared" si="112"/>
        <v>C,X縁石Cu</v>
      </c>
      <c r="CL984" s="18">
        <v>7</v>
      </c>
      <c r="CM984" s="18" t="e">
        <f>IF(COUNTIFS([2]その１２!$CU$10:CU6135,リスト!CK984),"該当","")</f>
        <v>#VALUE!</v>
      </c>
      <c r="CN984" s="18" t="e">
        <f>IF($CM984="","",COUNTIF($CK$5:CK984,CK984))</f>
        <v>#VALUE!</v>
      </c>
      <c r="CO984" s="18" t="e">
        <f t="shared" si="113"/>
        <v>#VALUE!</v>
      </c>
      <c r="DC984" s="21" t="e">
        <f t="shared" si="114"/>
        <v>#VALUE!</v>
      </c>
      <c r="DD984" s="21" t="e">
        <f t="shared" si="115"/>
        <v>#VALUE!</v>
      </c>
    </row>
    <row r="985" spans="78:108">
      <c r="BZ985" s="18" t="s">
        <v>227</v>
      </c>
      <c r="CA985" s="18" t="s">
        <v>403</v>
      </c>
      <c r="CB985" s="18" t="s">
        <v>557</v>
      </c>
      <c r="CC985" s="18" t="str">
        <f t="shared" si="110"/>
        <v>S,C格点Pp</v>
      </c>
      <c r="CD985" s="18">
        <v>11</v>
      </c>
      <c r="CE985" s="18" t="e">
        <f>IF(COUNTIFS([2]その１１!$CV$10:CV5980,リスト!CC985),"該当","")</f>
        <v>#VALUE!</v>
      </c>
      <c r="CF985" s="18" t="e">
        <f>IF($CE985="","",COUNTIF($CC$5:CC985,CC985))</f>
        <v>#VALUE!</v>
      </c>
      <c r="CG985" s="18" t="e">
        <f t="shared" si="111"/>
        <v>#VALUE!</v>
      </c>
      <c r="CH985" s="18" t="s">
        <v>331</v>
      </c>
      <c r="CI985" s="18" t="s">
        <v>393</v>
      </c>
      <c r="CJ985" s="18" t="s">
        <v>432</v>
      </c>
      <c r="CK985" s="18" t="str">
        <f t="shared" si="112"/>
        <v>C,X縁石Cu</v>
      </c>
      <c r="CL985" s="18">
        <v>8</v>
      </c>
      <c r="CM985" s="18" t="e">
        <f>IF(COUNTIFS([2]その１２!$CU$10:CU6136,リスト!CK985),"該当","")</f>
        <v>#VALUE!</v>
      </c>
      <c r="CN985" s="18" t="e">
        <f>IF($CM985="","",COUNTIF($CK$5:CK985,CK985))</f>
        <v>#VALUE!</v>
      </c>
      <c r="CO985" s="18" t="e">
        <f t="shared" si="113"/>
        <v>#VALUE!</v>
      </c>
      <c r="DC985" s="21" t="e">
        <f t="shared" si="114"/>
        <v>#VALUE!</v>
      </c>
      <c r="DD985" s="21" t="e">
        <f t="shared" si="115"/>
        <v>#VALUE!</v>
      </c>
    </row>
    <row r="986" spans="78:108">
      <c r="BZ986" s="18" t="s">
        <v>227</v>
      </c>
      <c r="CA986" s="18" t="s">
        <v>403</v>
      </c>
      <c r="CB986" s="18" t="s">
        <v>557</v>
      </c>
      <c r="CC986" s="18" t="str">
        <f t="shared" si="110"/>
        <v>S,C格点Pp</v>
      </c>
      <c r="CD986" s="18">
        <v>12</v>
      </c>
      <c r="CE986" s="18" t="e">
        <f>IF(COUNTIFS([2]その１１!$CV$10:CV5981,リスト!CC986),"該当","")</f>
        <v>#VALUE!</v>
      </c>
      <c r="CF986" s="18" t="e">
        <f>IF($CE986="","",COUNTIF($CC$5:CC986,CC986))</f>
        <v>#VALUE!</v>
      </c>
      <c r="CG986" s="18" t="e">
        <f t="shared" si="111"/>
        <v>#VALUE!</v>
      </c>
      <c r="CH986" s="18" t="s">
        <v>331</v>
      </c>
      <c r="CI986" s="18" t="s">
        <v>393</v>
      </c>
      <c r="CJ986" s="18" t="s">
        <v>432</v>
      </c>
      <c r="CK986" s="18" t="str">
        <f t="shared" si="112"/>
        <v>C,X縁石Cu</v>
      </c>
      <c r="CL986" s="18">
        <v>12</v>
      </c>
      <c r="CM986" s="18" t="e">
        <f>IF(COUNTIFS([2]その１２!$CU$10:CU6137,リスト!CK986),"該当","")</f>
        <v>#VALUE!</v>
      </c>
      <c r="CN986" s="18" t="e">
        <f>IF($CM986="","",COUNTIF($CK$5:CK986,CK986))</f>
        <v>#VALUE!</v>
      </c>
      <c r="CO986" s="18" t="e">
        <f t="shared" si="113"/>
        <v>#VALUE!</v>
      </c>
      <c r="DC986" s="21" t="e">
        <f t="shared" si="114"/>
        <v>#VALUE!</v>
      </c>
      <c r="DD986" s="21" t="e">
        <f t="shared" si="115"/>
        <v>#VALUE!</v>
      </c>
    </row>
    <row r="987" spans="78:108">
      <c r="BZ987" s="18" t="s">
        <v>227</v>
      </c>
      <c r="CA987" s="18" t="s">
        <v>403</v>
      </c>
      <c r="CB987" s="18" t="s">
        <v>557</v>
      </c>
      <c r="CC987" s="18" t="str">
        <f t="shared" si="110"/>
        <v>S,C格点Pp</v>
      </c>
      <c r="CD987" s="18">
        <v>13</v>
      </c>
      <c r="CE987" s="18" t="e">
        <f>IF(COUNTIFS([2]その１１!$CV$10:CV5982,リスト!CC987),"該当","")</f>
        <v>#VALUE!</v>
      </c>
      <c r="CF987" s="18" t="e">
        <f>IF($CE987="","",COUNTIF($CC$5:CC987,CC987))</f>
        <v>#VALUE!</v>
      </c>
      <c r="CG987" s="18" t="e">
        <f t="shared" si="111"/>
        <v>#VALUE!</v>
      </c>
      <c r="CH987" s="18" t="s">
        <v>331</v>
      </c>
      <c r="CI987" s="18" t="s">
        <v>393</v>
      </c>
      <c r="CJ987" s="18" t="s">
        <v>432</v>
      </c>
      <c r="CK987" s="18" t="str">
        <f t="shared" si="112"/>
        <v>C,X縁石Cu</v>
      </c>
      <c r="CL987" s="18">
        <v>17</v>
      </c>
      <c r="CM987" s="18" t="e">
        <f>IF(COUNTIFS([2]その１２!$CU$10:CU6138,リスト!CK987),"該当","")</f>
        <v>#VALUE!</v>
      </c>
      <c r="CN987" s="18" t="e">
        <f>IF($CM987="","",COUNTIF($CK$5:CK987,CK987))</f>
        <v>#VALUE!</v>
      </c>
      <c r="CO987" s="18" t="e">
        <f t="shared" si="113"/>
        <v>#VALUE!</v>
      </c>
      <c r="DC987" s="21" t="e">
        <f t="shared" si="114"/>
        <v>#VALUE!</v>
      </c>
      <c r="DD987" s="21" t="e">
        <f t="shared" si="115"/>
        <v>#VALUE!</v>
      </c>
    </row>
    <row r="988" spans="78:108">
      <c r="BZ988" s="18" t="s">
        <v>227</v>
      </c>
      <c r="CA988" s="18" t="s">
        <v>403</v>
      </c>
      <c r="CB988" s="18" t="s">
        <v>557</v>
      </c>
      <c r="CC988" s="18" t="str">
        <f t="shared" si="110"/>
        <v>S,C格点Pp</v>
      </c>
      <c r="CD988" s="18">
        <v>17</v>
      </c>
      <c r="CE988" s="18" t="e">
        <f>IF(COUNTIFS([2]その１１!$CV$10:CV5983,リスト!CC988),"該当","")</f>
        <v>#VALUE!</v>
      </c>
      <c r="CF988" s="18" t="e">
        <f>IF($CE988="","",COUNTIF($CC$5:CC988,CC988))</f>
        <v>#VALUE!</v>
      </c>
      <c r="CG988" s="18" t="e">
        <f t="shared" si="111"/>
        <v>#VALUE!</v>
      </c>
      <c r="CH988" s="18" t="s">
        <v>331</v>
      </c>
      <c r="CI988" s="18" t="s">
        <v>393</v>
      </c>
      <c r="CJ988" s="18" t="s">
        <v>432</v>
      </c>
      <c r="CK988" s="18" t="str">
        <f t="shared" si="112"/>
        <v>C,X縁石Cu</v>
      </c>
      <c r="CL988" s="18">
        <v>19</v>
      </c>
      <c r="CM988" s="18" t="e">
        <f>IF(COUNTIFS([2]その１２!$CU$10:CU6139,リスト!CK988),"該当","")</f>
        <v>#VALUE!</v>
      </c>
      <c r="CN988" s="18" t="e">
        <f>IF($CM988="","",COUNTIF($CK$5:CK988,CK988))</f>
        <v>#VALUE!</v>
      </c>
      <c r="CO988" s="18" t="e">
        <f t="shared" si="113"/>
        <v>#VALUE!</v>
      </c>
      <c r="DC988" s="21" t="e">
        <f t="shared" si="114"/>
        <v>#VALUE!</v>
      </c>
      <c r="DD988" s="21" t="e">
        <f t="shared" si="115"/>
        <v>#VALUE!</v>
      </c>
    </row>
    <row r="989" spans="78:108">
      <c r="BZ989" s="18" t="s">
        <v>227</v>
      </c>
      <c r="CA989" s="18" t="s">
        <v>403</v>
      </c>
      <c r="CB989" s="18" t="s">
        <v>557</v>
      </c>
      <c r="CC989" s="18" t="str">
        <f t="shared" si="110"/>
        <v>S,C格点Pp</v>
      </c>
      <c r="CD989" s="18">
        <v>18</v>
      </c>
      <c r="CE989" s="18" t="e">
        <f>IF(COUNTIFS([2]その１１!$CV$10:CV5984,リスト!CC989),"該当","")</f>
        <v>#VALUE!</v>
      </c>
      <c r="CF989" s="18" t="e">
        <f>IF($CE989="","",COUNTIF($CC$5:CC989,CC989))</f>
        <v>#VALUE!</v>
      </c>
      <c r="CG989" s="18" t="e">
        <f t="shared" si="111"/>
        <v>#VALUE!</v>
      </c>
      <c r="CH989" s="18" t="s">
        <v>331</v>
      </c>
      <c r="CI989" s="18" t="s">
        <v>393</v>
      </c>
      <c r="CJ989" s="18" t="s">
        <v>432</v>
      </c>
      <c r="CK989" s="18" t="str">
        <f t="shared" si="112"/>
        <v>C,X縁石Cu</v>
      </c>
      <c r="CL989" s="18">
        <v>23</v>
      </c>
      <c r="CM989" s="18" t="e">
        <f>IF(COUNTIFS([2]その１２!$CU$10:CU6140,リスト!CK989),"該当","")</f>
        <v>#VALUE!</v>
      </c>
      <c r="CN989" s="18" t="e">
        <f>IF($CM989="","",COUNTIF($CK$5:CK989,CK989))</f>
        <v>#VALUE!</v>
      </c>
      <c r="CO989" s="18" t="e">
        <f t="shared" si="113"/>
        <v>#VALUE!</v>
      </c>
      <c r="DC989" s="21" t="e">
        <f t="shared" si="114"/>
        <v>#VALUE!</v>
      </c>
      <c r="DD989" s="21" t="e">
        <f t="shared" si="115"/>
        <v>#VALUE!</v>
      </c>
    </row>
    <row r="990" spans="78:108">
      <c r="BZ990" s="18" t="s">
        <v>227</v>
      </c>
      <c r="CA990" s="18" t="s">
        <v>403</v>
      </c>
      <c r="CB990" s="18" t="s">
        <v>557</v>
      </c>
      <c r="CC990" s="18" t="str">
        <f t="shared" si="110"/>
        <v>S,C格点Pp</v>
      </c>
      <c r="CD990" s="18">
        <v>19</v>
      </c>
      <c r="CE990" s="18" t="e">
        <f>IF(COUNTIFS([2]その１１!$CV$10:CV5985,リスト!CC990),"該当","")</f>
        <v>#VALUE!</v>
      </c>
      <c r="CF990" s="18" t="e">
        <f>IF($CE990="","",COUNTIF($CC$5:CC990,CC990))</f>
        <v>#VALUE!</v>
      </c>
      <c r="CG990" s="18" t="e">
        <f t="shared" si="111"/>
        <v>#VALUE!</v>
      </c>
      <c r="CH990" s="18" t="s">
        <v>139</v>
      </c>
      <c r="CI990" s="18" t="s">
        <v>408</v>
      </c>
      <c r="CJ990" s="18" t="s">
        <v>442</v>
      </c>
      <c r="CK990" s="18" t="str">
        <f t="shared" si="112"/>
        <v>A舗装Pm</v>
      </c>
      <c r="CL990" s="18">
        <v>14</v>
      </c>
      <c r="CM990" s="18" t="e">
        <f>IF(COUNTIFS([2]その１２!$CU$10:CU6141,リスト!CK990),"該当","")</f>
        <v>#VALUE!</v>
      </c>
      <c r="CN990" s="18" t="e">
        <f>IF($CM990="","",COUNTIF($CK$5:CK990,CK990))</f>
        <v>#VALUE!</v>
      </c>
      <c r="CO990" s="18" t="e">
        <f t="shared" si="113"/>
        <v>#VALUE!</v>
      </c>
      <c r="DC990" s="21" t="e">
        <f t="shared" si="114"/>
        <v>#VALUE!</v>
      </c>
      <c r="DD990" s="21" t="e">
        <f t="shared" si="115"/>
        <v>#VALUE!</v>
      </c>
    </row>
    <row r="991" spans="78:108">
      <c r="BZ991" s="18" t="s">
        <v>227</v>
      </c>
      <c r="CA991" s="18" t="s">
        <v>403</v>
      </c>
      <c r="CB991" s="18" t="s">
        <v>557</v>
      </c>
      <c r="CC991" s="18" t="str">
        <f t="shared" si="110"/>
        <v>S,C格点Pp</v>
      </c>
      <c r="CD991" s="18">
        <v>20</v>
      </c>
      <c r="CE991" s="18" t="e">
        <f>IF(COUNTIFS([2]その１１!$CV$10:CV5986,リスト!CC991),"該当","")</f>
        <v>#VALUE!</v>
      </c>
      <c r="CF991" s="18" t="e">
        <f>IF($CE991="","",COUNTIF($CC$5:CC991,CC991))</f>
        <v>#VALUE!</v>
      </c>
      <c r="CG991" s="18" t="e">
        <f t="shared" si="111"/>
        <v>#VALUE!</v>
      </c>
      <c r="CH991" s="18" t="s">
        <v>139</v>
      </c>
      <c r="CI991" s="18" t="s">
        <v>408</v>
      </c>
      <c r="CJ991" s="18" t="s">
        <v>442</v>
      </c>
      <c r="CK991" s="18" t="str">
        <f t="shared" si="112"/>
        <v>A舗装Pm</v>
      </c>
      <c r="CL991" s="18">
        <v>15</v>
      </c>
      <c r="CM991" s="18" t="e">
        <f>IF(COUNTIFS([2]その１２!$CU$10:CU6142,リスト!CK991),"該当","")</f>
        <v>#VALUE!</v>
      </c>
      <c r="CN991" s="18" t="e">
        <f>IF($CM991="","",COUNTIF($CK$5:CK991,CK991))</f>
        <v>#VALUE!</v>
      </c>
      <c r="CO991" s="18" t="e">
        <f t="shared" si="113"/>
        <v>#VALUE!</v>
      </c>
      <c r="DC991" s="21" t="e">
        <f t="shared" si="114"/>
        <v>#VALUE!</v>
      </c>
      <c r="DD991" s="21" t="e">
        <f t="shared" si="115"/>
        <v>#VALUE!</v>
      </c>
    </row>
    <row r="992" spans="78:108">
      <c r="BZ992" s="18" t="s">
        <v>227</v>
      </c>
      <c r="CA992" s="18" t="s">
        <v>403</v>
      </c>
      <c r="CB992" s="18" t="s">
        <v>557</v>
      </c>
      <c r="CC992" s="18" t="str">
        <f t="shared" si="110"/>
        <v>S,C格点Pp</v>
      </c>
      <c r="CD992" s="18">
        <v>21</v>
      </c>
      <c r="CE992" s="18" t="e">
        <f>IF(COUNTIFS([2]その１１!$CV$10:CV5987,リスト!CC992),"該当","")</f>
        <v>#VALUE!</v>
      </c>
      <c r="CF992" s="18" t="e">
        <f>IF($CE992="","",COUNTIF($CC$5:CC992,CC992))</f>
        <v>#VALUE!</v>
      </c>
      <c r="CG992" s="18" t="e">
        <f t="shared" si="111"/>
        <v>#VALUE!</v>
      </c>
      <c r="CH992" s="18" t="s">
        <v>139</v>
      </c>
      <c r="CI992" s="18" t="s">
        <v>408</v>
      </c>
      <c r="CJ992" s="18" t="s">
        <v>442</v>
      </c>
      <c r="CK992" s="18" t="str">
        <f t="shared" si="112"/>
        <v>A舗装Pm</v>
      </c>
      <c r="CL992" s="18">
        <v>17</v>
      </c>
      <c r="CM992" s="18" t="e">
        <f>IF(COUNTIFS([2]その１２!$CU$10:CU6143,リスト!CK992),"該当","")</f>
        <v>#VALUE!</v>
      </c>
      <c r="CN992" s="18" t="e">
        <f>IF($CM992="","",COUNTIF($CK$5:CK992,CK992))</f>
        <v>#VALUE!</v>
      </c>
      <c r="CO992" s="18" t="e">
        <f t="shared" si="113"/>
        <v>#VALUE!</v>
      </c>
      <c r="DC992" s="21" t="e">
        <f t="shared" si="114"/>
        <v>#VALUE!</v>
      </c>
      <c r="DD992" s="21" t="e">
        <f t="shared" si="115"/>
        <v>#VALUE!</v>
      </c>
    </row>
    <row r="993" spans="78:108">
      <c r="BZ993" s="18" t="s">
        <v>227</v>
      </c>
      <c r="CA993" s="18" t="s">
        <v>403</v>
      </c>
      <c r="CB993" s="18" t="s">
        <v>557</v>
      </c>
      <c r="CC993" s="18" t="str">
        <f t="shared" si="110"/>
        <v>S,C格点Pp</v>
      </c>
      <c r="CD993" s="18">
        <v>22</v>
      </c>
      <c r="CE993" s="18" t="e">
        <f>IF(COUNTIFS([2]その１１!$CV$10:CV5988,リスト!CC993),"該当","")</f>
        <v>#VALUE!</v>
      </c>
      <c r="CF993" s="18" t="e">
        <f>IF($CE993="","",COUNTIF($CC$5:CC993,CC993))</f>
        <v>#VALUE!</v>
      </c>
      <c r="CG993" s="18" t="e">
        <f t="shared" si="111"/>
        <v>#VALUE!</v>
      </c>
      <c r="CH993" s="18" t="s">
        <v>139</v>
      </c>
      <c r="CI993" s="18" t="s">
        <v>408</v>
      </c>
      <c r="CJ993" s="18" t="s">
        <v>442</v>
      </c>
      <c r="CK993" s="18" t="str">
        <f t="shared" si="112"/>
        <v>A舗装Pm</v>
      </c>
      <c r="CL993" s="18">
        <v>24</v>
      </c>
      <c r="CM993" s="18" t="e">
        <f>IF(COUNTIFS([2]その１２!$CU$10:CU6144,リスト!CK993),"該当","")</f>
        <v>#VALUE!</v>
      </c>
      <c r="CN993" s="18" t="e">
        <f>IF($CM993="","",COUNTIF($CK$5:CK993,CK993))</f>
        <v>#VALUE!</v>
      </c>
      <c r="CO993" s="18" t="e">
        <f t="shared" si="113"/>
        <v>#VALUE!</v>
      </c>
      <c r="DC993" s="21" t="e">
        <f t="shared" si="114"/>
        <v>#VALUE!</v>
      </c>
      <c r="DD993" s="21" t="e">
        <f t="shared" si="115"/>
        <v>#VALUE!</v>
      </c>
    </row>
    <row r="994" spans="78:108">
      <c r="BZ994" s="18" t="s">
        <v>227</v>
      </c>
      <c r="CA994" s="18" t="s">
        <v>403</v>
      </c>
      <c r="CB994" s="18" t="s">
        <v>557</v>
      </c>
      <c r="CC994" s="18" t="str">
        <f t="shared" si="110"/>
        <v>S,C格点Pp</v>
      </c>
      <c r="CD994" s="18">
        <v>23</v>
      </c>
      <c r="CE994" s="18" t="e">
        <f>IF(COUNTIFS([2]その１１!$CV$10:CV5989,リスト!CC994),"該当","")</f>
        <v>#VALUE!</v>
      </c>
      <c r="CF994" s="18" t="e">
        <f>IF($CE994="","",COUNTIF($CC$5:CC994,CC994))</f>
        <v>#VALUE!</v>
      </c>
      <c r="CG994" s="18" t="e">
        <f t="shared" si="111"/>
        <v>#VALUE!</v>
      </c>
      <c r="CH994" s="18" t="s">
        <v>97</v>
      </c>
      <c r="CI994" s="18" t="s">
        <v>408</v>
      </c>
      <c r="CJ994" s="18" t="s">
        <v>442</v>
      </c>
      <c r="CK994" s="18" t="str">
        <f t="shared" si="112"/>
        <v>C舗装Pm</v>
      </c>
      <c r="CL994" s="18">
        <v>14</v>
      </c>
      <c r="CM994" s="18" t="e">
        <f>IF(COUNTIFS([2]その１２!$CU$10:CU6145,リスト!CK994),"該当","")</f>
        <v>#VALUE!</v>
      </c>
      <c r="CN994" s="18" t="e">
        <f>IF($CM994="","",COUNTIF($CK$5:CK994,CK994))</f>
        <v>#VALUE!</v>
      </c>
      <c r="CO994" s="18" t="e">
        <f t="shared" si="113"/>
        <v>#VALUE!</v>
      </c>
      <c r="DC994" s="21" t="e">
        <f t="shared" si="114"/>
        <v>#VALUE!</v>
      </c>
      <c r="DD994" s="21" t="e">
        <f t="shared" si="115"/>
        <v>#VALUE!</v>
      </c>
    </row>
    <row r="995" spans="78:108">
      <c r="BZ995" s="18" t="s">
        <v>279</v>
      </c>
      <c r="CA995" s="18" t="s">
        <v>403</v>
      </c>
      <c r="CB995" s="18" t="s">
        <v>557</v>
      </c>
      <c r="CC995" s="18" t="str">
        <f t="shared" si="110"/>
        <v>S,X格点Pp</v>
      </c>
      <c r="CD995" s="18">
        <v>1</v>
      </c>
      <c r="CE995" s="18" t="e">
        <f>IF(COUNTIFS([2]その１１!$CV$10:CV5990,リスト!CC995),"該当","")</f>
        <v>#VALUE!</v>
      </c>
      <c r="CF995" s="18" t="e">
        <f>IF($CE995="","",COUNTIF($CC$5:CC995,CC995))</f>
        <v>#VALUE!</v>
      </c>
      <c r="CG995" s="18" t="e">
        <f t="shared" si="111"/>
        <v>#VALUE!</v>
      </c>
      <c r="CH995" s="18" t="s">
        <v>97</v>
      </c>
      <c r="CI995" s="18" t="s">
        <v>408</v>
      </c>
      <c r="CJ995" s="18" t="s">
        <v>442</v>
      </c>
      <c r="CK995" s="18" t="str">
        <f t="shared" si="112"/>
        <v>C舗装Pm</v>
      </c>
      <c r="CL995" s="18">
        <v>15</v>
      </c>
      <c r="CM995" s="18" t="e">
        <f>IF(COUNTIFS([2]その１２!$CU$10:CU6146,リスト!CK995),"該当","")</f>
        <v>#VALUE!</v>
      </c>
      <c r="CN995" s="18" t="e">
        <f>IF($CM995="","",COUNTIF($CK$5:CK995,CK995))</f>
        <v>#VALUE!</v>
      </c>
      <c r="CO995" s="18" t="e">
        <f t="shared" si="113"/>
        <v>#VALUE!</v>
      </c>
      <c r="DC995" s="21" t="e">
        <f t="shared" si="114"/>
        <v>#VALUE!</v>
      </c>
      <c r="DD995" s="21" t="e">
        <f t="shared" si="115"/>
        <v>#VALUE!</v>
      </c>
    </row>
    <row r="996" spans="78:108">
      <c r="BZ996" s="18" t="s">
        <v>279</v>
      </c>
      <c r="CA996" s="18" t="s">
        <v>403</v>
      </c>
      <c r="CB996" s="18" t="s">
        <v>557</v>
      </c>
      <c r="CC996" s="18" t="str">
        <f t="shared" si="110"/>
        <v>S,X格点Pp</v>
      </c>
      <c r="CD996" s="18">
        <v>2</v>
      </c>
      <c r="CE996" s="18" t="e">
        <f>IF(COUNTIFS([2]その１１!$CV$10:CV5991,リスト!CC996),"該当","")</f>
        <v>#VALUE!</v>
      </c>
      <c r="CF996" s="18" t="e">
        <f>IF($CE996="","",COUNTIF($CC$5:CC996,CC996))</f>
        <v>#VALUE!</v>
      </c>
      <c r="CG996" s="18" t="e">
        <f t="shared" si="111"/>
        <v>#VALUE!</v>
      </c>
      <c r="CH996" s="18" t="s">
        <v>97</v>
      </c>
      <c r="CI996" s="18" t="s">
        <v>408</v>
      </c>
      <c r="CJ996" s="18" t="s">
        <v>442</v>
      </c>
      <c r="CK996" s="18" t="str">
        <f t="shared" si="112"/>
        <v>C舗装Pm</v>
      </c>
      <c r="CL996" s="18">
        <v>17</v>
      </c>
      <c r="CM996" s="18" t="e">
        <f>IF(COUNTIFS([2]その１２!$CU$10:CU6147,リスト!CK996),"該当","")</f>
        <v>#VALUE!</v>
      </c>
      <c r="CN996" s="18" t="e">
        <f>IF($CM996="","",COUNTIF($CK$5:CK996,CK996))</f>
        <v>#VALUE!</v>
      </c>
      <c r="CO996" s="18" t="e">
        <f t="shared" si="113"/>
        <v>#VALUE!</v>
      </c>
      <c r="DC996" s="21" t="e">
        <f t="shared" si="114"/>
        <v>#VALUE!</v>
      </c>
      <c r="DD996" s="21" t="e">
        <f t="shared" si="115"/>
        <v>#VALUE!</v>
      </c>
    </row>
    <row r="997" spans="78:108">
      <c r="BZ997" s="18" t="s">
        <v>279</v>
      </c>
      <c r="CA997" s="18" t="s">
        <v>403</v>
      </c>
      <c r="CB997" s="18" t="s">
        <v>557</v>
      </c>
      <c r="CC997" s="18" t="str">
        <f t="shared" si="110"/>
        <v>S,X格点Pp</v>
      </c>
      <c r="CD997" s="18">
        <v>3</v>
      </c>
      <c r="CE997" s="18" t="e">
        <f>IF(COUNTIFS([2]その１１!$CV$10:CV5992,リスト!CC997),"該当","")</f>
        <v>#VALUE!</v>
      </c>
      <c r="CF997" s="18" t="e">
        <f>IF($CE997="","",COUNTIF($CC$5:CC997,CC997))</f>
        <v>#VALUE!</v>
      </c>
      <c r="CG997" s="18" t="e">
        <f t="shared" si="111"/>
        <v>#VALUE!</v>
      </c>
      <c r="CH997" s="18" t="s">
        <v>97</v>
      </c>
      <c r="CI997" s="18" t="s">
        <v>408</v>
      </c>
      <c r="CJ997" s="18" t="s">
        <v>442</v>
      </c>
      <c r="CK997" s="18" t="str">
        <f t="shared" si="112"/>
        <v>C舗装Pm</v>
      </c>
      <c r="CL997" s="18">
        <v>24</v>
      </c>
      <c r="CM997" s="18" t="e">
        <f>IF(COUNTIFS([2]その１２!$CU$10:CU6148,リスト!CK997),"該当","")</f>
        <v>#VALUE!</v>
      </c>
      <c r="CN997" s="18" t="e">
        <f>IF($CM997="","",COUNTIF($CK$5:CK997,CK997))</f>
        <v>#VALUE!</v>
      </c>
      <c r="CO997" s="18" t="e">
        <f t="shared" si="113"/>
        <v>#VALUE!</v>
      </c>
      <c r="DC997" s="21" t="e">
        <f t="shared" si="114"/>
        <v>#VALUE!</v>
      </c>
      <c r="DD997" s="21" t="e">
        <f t="shared" si="115"/>
        <v>#VALUE!</v>
      </c>
    </row>
    <row r="998" spans="78:108">
      <c r="BZ998" s="18" t="s">
        <v>279</v>
      </c>
      <c r="CA998" s="18" t="s">
        <v>403</v>
      </c>
      <c r="CB998" s="18" t="s">
        <v>557</v>
      </c>
      <c r="CC998" s="18" t="str">
        <f t="shared" si="110"/>
        <v>S,X格点Pp</v>
      </c>
      <c r="CD998" s="18">
        <v>4</v>
      </c>
      <c r="CE998" s="18" t="e">
        <f>IF(COUNTIFS([2]その１１!$CV$10:CV5993,リスト!CC998),"該当","")</f>
        <v>#VALUE!</v>
      </c>
      <c r="CF998" s="18" t="e">
        <f>IF($CE998="","",COUNTIF($CC$5:CC998,CC998))</f>
        <v>#VALUE!</v>
      </c>
      <c r="CG998" s="18" t="e">
        <f t="shared" si="111"/>
        <v>#VALUE!</v>
      </c>
      <c r="CH998" s="18" t="s">
        <v>1363</v>
      </c>
      <c r="CI998" s="18" t="s">
        <v>408</v>
      </c>
      <c r="CJ998" s="18" t="s">
        <v>442</v>
      </c>
      <c r="CK998" s="18" t="str">
        <f t="shared" si="112"/>
        <v>A,C舗装Pm</v>
      </c>
      <c r="CL998" s="18">
        <v>14</v>
      </c>
      <c r="CM998" s="18" t="e">
        <f>IF(COUNTIFS([2]その１２!$CU$10:CU6149,リスト!CK998),"該当","")</f>
        <v>#VALUE!</v>
      </c>
      <c r="CN998" s="18" t="e">
        <f>IF($CM998="","",COUNTIF($CK$5:CK998,CK998))</f>
        <v>#VALUE!</v>
      </c>
      <c r="CO998" s="18" t="e">
        <f t="shared" si="113"/>
        <v>#VALUE!</v>
      </c>
      <c r="DC998" s="21" t="e">
        <f t="shared" si="114"/>
        <v>#VALUE!</v>
      </c>
      <c r="DD998" s="21" t="e">
        <f t="shared" si="115"/>
        <v>#VALUE!</v>
      </c>
    </row>
    <row r="999" spans="78:108">
      <c r="BZ999" s="18" t="s">
        <v>279</v>
      </c>
      <c r="CA999" s="18" t="s">
        <v>403</v>
      </c>
      <c r="CB999" s="18" t="s">
        <v>557</v>
      </c>
      <c r="CC999" s="18" t="str">
        <f t="shared" si="110"/>
        <v>S,X格点Pp</v>
      </c>
      <c r="CD999" s="18">
        <v>5</v>
      </c>
      <c r="CE999" s="18" t="e">
        <f>IF(COUNTIFS([2]その１１!$CV$10:CV5994,リスト!CC999),"該当","")</f>
        <v>#VALUE!</v>
      </c>
      <c r="CF999" s="18" t="e">
        <f>IF($CE999="","",COUNTIF($CC$5:CC999,CC999))</f>
        <v>#VALUE!</v>
      </c>
      <c r="CG999" s="18" t="e">
        <f t="shared" si="111"/>
        <v>#VALUE!</v>
      </c>
      <c r="CH999" s="18" t="s">
        <v>1363</v>
      </c>
      <c r="CI999" s="18" t="s">
        <v>408</v>
      </c>
      <c r="CJ999" s="18" t="s">
        <v>442</v>
      </c>
      <c r="CK999" s="18" t="str">
        <f t="shared" si="112"/>
        <v>A,C舗装Pm</v>
      </c>
      <c r="CL999" s="18">
        <v>15</v>
      </c>
      <c r="CM999" s="18" t="e">
        <f>IF(COUNTIFS([2]その１２!$CU$10:CU6150,リスト!CK999),"該当","")</f>
        <v>#VALUE!</v>
      </c>
      <c r="CN999" s="18" t="e">
        <f>IF($CM999="","",COUNTIF($CK$5:CK999,CK999))</f>
        <v>#VALUE!</v>
      </c>
      <c r="CO999" s="18" t="e">
        <f t="shared" si="113"/>
        <v>#VALUE!</v>
      </c>
      <c r="DC999" s="21" t="e">
        <f t="shared" si="114"/>
        <v>#VALUE!</v>
      </c>
      <c r="DD999" s="21" t="e">
        <f t="shared" si="115"/>
        <v>#VALUE!</v>
      </c>
    </row>
    <row r="1000" spans="78:108">
      <c r="BZ1000" s="18" t="s">
        <v>279</v>
      </c>
      <c r="CA1000" s="18" t="s">
        <v>403</v>
      </c>
      <c r="CB1000" s="18" t="s">
        <v>557</v>
      </c>
      <c r="CC1000" s="18" t="str">
        <f t="shared" si="110"/>
        <v>S,X格点Pp</v>
      </c>
      <c r="CD1000" s="18">
        <v>10</v>
      </c>
      <c r="CE1000" s="18" t="e">
        <f>IF(COUNTIFS([2]その１１!$CV$10:CV5995,リスト!CC1000),"該当","")</f>
        <v>#VALUE!</v>
      </c>
      <c r="CF1000" s="18" t="e">
        <f>IF($CE1000="","",COUNTIF($CC$5:CC1000,CC1000))</f>
        <v>#VALUE!</v>
      </c>
      <c r="CG1000" s="18" t="e">
        <f t="shared" si="111"/>
        <v>#VALUE!</v>
      </c>
      <c r="CH1000" s="18" t="s">
        <v>1363</v>
      </c>
      <c r="CI1000" s="18" t="s">
        <v>408</v>
      </c>
      <c r="CJ1000" s="18" t="s">
        <v>442</v>
      </c>
      <c r="CK1000" s="18" t="str">
        <f t="shared" si="112"/>
        <v>A,C舗装Pm</v>
      </c>
      <c r="CL1000" s="18">
        <v>17</v>
      </c>
      <c r="CM1000" s="18" t="e">
        <f>IF(COUNTIFS([2]その１２!$CU$10:CU6151,リスト!CK1000),"該当","")</f>
        <v>#VALUE!</v>
      </c>
      <c r="CN1000" s="18" t="e">
        <f>IF($CM1000="","",COUNTIF($CK$5:CK1000,CK1000))</f>
        <v>#VALUE!</v>
      </c>
      <c r="CO1000" s="18" t="e">
        <f t="shared" si="113"/>
        <v>#VALUE!</v>
      </c>
      <c r="DC1000" s="21" t="e">
        <f t="shared" si="114"/>
        <v>#VALUE!</v>
      </c>
      <c r="DD1000" s="21" t="e">
        <f t="shared" si="115"/>
        <v>#VALUE!</v>
      </c>
    </row>
    <row r="1001" spans="78:108">
      <c r="BZ1001" s="18" t="s">
        <v>279</v>
      </c>
      <c r="CA1001" s="18" t="s">
        <v>403</v>
      </c>
      <c r="CB1001" s="18" t="s">
        <v>557</v>
      </c>
      <c r="CC1001" s="18" t="str">
        <f t="shared" si="110"/>
        <v>S,X格点Pp</v>
      </c>
      <c r="CD1001" s="18">
        <v>13</v>
      </c>
      <c r="CE1001" s="18" t="e">
        <f>IF(COUNTIFS([2]その１１!$CV$10:CV5996,リスト!CC1001),"該当","")</f>
        <v>#VALUE!</v>
      </c>
      <c r="CF1001" s="18" t="e">
        <f>IF($CE1001="","",COUNTIF($CC$5:CC1001,CC1001))</f>
        <v>#VALUE!</v>
      </c>
      <c r="CG1001" s="18" t="e">
        <f t="shared" si="111"/>
        <v>#VALUE!</v>
      </c>
      <c r="CH1001" s="18" t="s">
        <v>1363</v>
      </c>
      <c r="CI1001" s="18" t="s">
        <v>408</v>
      </c>
      <c r="CJ1001" s="18" t="s">
        <v>442</v>
      </c>
      <c r="CK1001" s="18" t="str">
        <f t="shared" si="112"/>
        <v>A,C舗装Pm</v>
      </c>
      <c r="CL1001" s="18">
        <v>24</v>
      </c>
      <c r="CM1001" s="18" t="e">
        <f>IF(COUNTIFS([2]その１２!$CU$10:CU6152,リスト!CK1001),"該当","")</f>
        <v>#VALUE!</v>
      </c>
      <c r="CN1001" s="18" t="e">
        <f>IF($CM1001="","",COUNTIF($CK$5:CK1001,CK1001))</f>
        <v>#VALUE!</v>
      </c>
      <c r="CO1001" s="18" t="e">
        <f t="shared" si="113"/>
        <v>#VALUE!</v>
      </c>
      <c r="DC1001" s="21" t="e">
        <f t="shared" si="114"/>
        <v>#VALUE!</v>
      </c>
      <c r="DD1001" s="21" t="e">
        <f t="shared" si="115"/>
        <v>#VALUE!</v>
      </c>
    </row>
    <row r="1002" spans="78:108">
      <c r="BZ1002" s="18" t="s">
        <v>279</v>
      </c>
      <c r="CA1002" s="18" t="s">
        <v>403</v>
      </c>
      <c r="CB1002" s="18" t="s">
        <v>557</v>
      </c>
      <c r="CC1002" s="18" t="str">
        <f t="shared" si="110"/>
        <v>S,X格点Pp</v>
      </c>
      <c r="CD1002" s="18">
        <v>17</v>
      </c>
      <c r="CE1002" s="18" t="e">
        <f>IF(COUNTIFS([2]その１１!$CV$10:CV5997,リスト!CC1002),"該当","")</f>
        <v>#VALUE!</v>
      </c>
      <c r="CF1002" s="18" t="e">
        <f>IF($CE1002="","",COUNTIF($CC$5:CC1002,CC1002))</f>
        <v>#VALUE!</v>
      </c>
      <c r="CG1002" s="18" t="e">
        <f t="shared" si="111"/>
        <v>#VALUE!</v>
      </c>
      <c r="CH1002" s="18" t="s">
        <v>1364</v>
      </c>
      <c r="CI1002" s="18" t="s">
        <v>408</v>
      </c>
      <c r="CJ1002" s="18" t="s">
        <v>442</v>
      </c>
      <c r="CK1002" s="18" t="str">
        <f t="shared" si="112"/>
        <v>A,X舗装Pm</v>
      </c>
      <c r="CL1002" s="18">
        <v>14</v>
      </c>
      <c r="CM1002" s="18" t="e">
        <f>IF(COUNTIFS([2]その１２!$CU$10:CU6153,リスト!CK1002),"該当","")</f>
        <v>#VALUE!</v>
      </c>
      <c r="CN1002" s="18" t="e">
        <f>IF($CM1002="","",COUNTIF($CK$5:CK1002,CK1002))</f>
        <v>#VALUE!</v>
      </c>
      <c r="CO1002" s="18" t="e">
        <f t="shared" si="113"/>
        <v>#VALUE!</v>
      </c>
      <c r="DC1002" s="21" t="e">
        <f t="shared" si="114"/>
        <v>#VALUE!</v>
      </c>
      <c r="DD1002" s="21" t="e">
        <f t="shared" si="115"/>
        <v>#VALUE!</v>
      </c>
    </row>
    <row r="1003" spans="78:108">
      <c r="BZ1003" s="18" t="s">
        <v>279</v>
      </c>
      <c r="CA1003" s="18" t="s">
        <v>403</v>
      </c>
      <c r="CB1003" s="18" t="s">
        <v>557</v>
      </c>
      <c r="CC1003" s="18" t="str">
        <f t="shared" si="110"/>
        <v>S,X格点Pp</v>
      </c>
      <c r="CD1003" s="18">
        <v>18</v>
      </c>
      <c r="CE1003" s="18" t="e">
        <f>IF(COUNTIFS([2]その１１!$CV$10:CV5998,リスト!CC1003),"該当","")</f>
        <v>#VALUE!</v>
      </c>
      <c r="CF1003" s="18" t="e">
        <f>IF($CE1003="","",COUNTIF($CC$5:CC1003,CC1003))</f>
        <v>#VALUE!</v>
      </c>
      <c r="CG1003" s="18" t="e">
        <f t="shared" si="111"/>
        <v>#VALUE!</v>
      </c>
      <c r="CH1003" s="18" t="s">
        <v>1364</v>
      </c>
      <c r="CI1003" s="18" t="s">
        <v>408</v>
      </c>
      <c r="CJ1003" s="18" t="s">
        <v>442</v>
      </c>
      <c r="CK1003" s="18" t="str">
        <f t="shared" si="112"/>
        <v>A,X舗装Pm</v>
      </c>
      <c r="CL1003" s="18">
        <v>15</v>
      </c>
      <c r="CM1003" s="18" t="e">
        <f>IF(COUNTIFS([2]その１２!$CU$10:CU6154,リスト!CK1003),"該当","")</f>
        <v>#VALUE!</v>
      </c>
      <c r="CN1003" s="18" t="e">
        <f>IF($CM1003="","",COUNTIF($CK$5:CK1003,CK1003))</f>
        <v>#VALUE!</v>
      </c>
      <c r="CO1003" s="18" t="e">
        <f t="shared" si="113"/>
        <v>#VALUE!</v>
      </c>
      <c r="DC1003" s="21" t="e">
        <f t="shared" si="114"/>
        <v>#VALUE!</v>
      </c>
      <c r="DD1003" s="21" t="e">
        <f t="shared" si="115"/>
        <v>#VALUE!</v>
      </c>
    </row>
    <row r="1004" spans="78:108">
      <c r="BZ1004" s="18" t="s">
        <v>279</v>
      </c>
      <c r="CA1004" s="18" t="s">
        <v>403</v>
      </c>
      <c r="CB1004" s="18" t="s">
        <v>557</v>
      </c>
      <c r="CC1004" s="18" t="str">
        <f t="shared" si="110"/>
        <v>S,X格点Pp</v>
      </c>
      <c r="CD1004" s="18">
        <v>20</v>
      </c>
      <c r="CE1004" s="18" t="e">
        <f>IF(COUNTIFS([2]その１１!$CV$10:CV5999,リスト!CC1004),"該当","")</f>
        <v>#VALUE!</v>
      </c>
      <c r="CF1004" s="18" t="e">
        <f>IF($CE1004="","",COUNTIF($CC$5:CC1004,CC1004))</f>
        <v>#VALUE!</v>
      </c>
      <c r="CG1004" s="18" t="e">
        <f t="shared" si="111"/>
        <v>#VALUE!</v>
      </c>
      <c r="CH1004" s="18" t="s">
        <v>1364</v>
      </c>
      <c r="CI1004" s="18" t="s">
        <v>408</v>
      </c>
      <c r="CJ1004" s="18" t="s">
        <v>442</v>
      </c>
      <c r="CK1004" s="18" t="str">
        <f t="shared" si="112"/>
        <v>A,X舗装Pm</v>
      </c>
      <c r="CL1004" s="18">
        <v>17</v>
      </c>
      <c r="CM1004" s="18" t="e">
        <f>IF(COUNTIFS([2]その１２!$CU$10:CU6155,リスト!CK1004),"該当","")</f>
        <v>#VALUE!</v>
      </c>
      <c r="CN1004" s="18" t="e">
        <f>IF($CM1004="","",COUNTIF($CK$5:CK1004,CK1004))</f>
        <v>#VALUE!</v>
      </c>
      <c r="CO1004" s="18" t="e">
        <f t="shared" si="113"/>
        <v>#VALUE!</v>
      </c>
      <c r="DC1004" s="21" t="e">
        <f t="shared" si="114"/>
        <v>#VALUE!</v>
      </c>
      <c r="DD1004" s="21" t="e">
        <f t="shared" si="115"/>
        <v>#VALUE!</v>
      </c>
    </row>
    <row r="1005" spans="78:108">
      <c r="BZ1005" s="18" t="s">
        <v>279</v>
      </c>
      <c r="CA1005" s="18" t="s">
        <v>403</v>
      </c>
      <c r="CB1005" s="18" t="s">
        <v>557</v>
      </c>
      <c r="CC1005" s="18" t="str">
        <f t="shared" si="110"/>
        <v>S,X格点Pp</v>
      </c>
      <c r="CD1005" s="18">
        <v>21</v>
      </c>
      <c r="CE1005" s="18" t="e">
        <f>IF(COUNTIFS([2]その１１!$CV$10:CV6000,リスト!CC1005),"該当","")</f>
        <v>#VALUE!</v>
      </c>
      <c r="CF1005" s="18" t="e">
        <f>IF($CE1005="","",COUNTIF($CC$5:CC1005,CC1005))</f>
        <v>#VALUE!</v>
      </c>
      <c r="CG1005" s="18" t="e">
        <f t="shared" si="111"/>
        <v>#VALUE!</v>
      </c>
      <c r="CH1005" s="18" t="s">
        <v>1364</v>
      </c>
      <c r="CI1005" s="18" t="s">
        <v>408</v>
      </c>
      <c r="CJ1005" s="18" t="s">
        <v>442</v>
      </c>
      <c r="CK1005" s="18" t="str">
        <f t="shared" si="112"/>
        <v>A,X舗装Pm</v>
      </c>
      <c r="CL1005" s="18">
        <v>24</v>
      </c>
      <c r="CM1005" s="18" t="e">
        <f>IF(COUNTIFS([2]その１２!$CU$10:CU6156,リスト!CK1005),"該当","")</f>
        <v>#VALUE!</v>
      </c>
      <c r="CN1005" s="18" t="e">
        <f>IF($CM1005="","",COUNTIF($CK$5:CK1005,CK1005))</f>
        <v>#VALUE!</v>
      </c>
      <c r="CO1005" s="18" t="e">
        <f t="shared" si="113"/>
        <v>#VALUE!</v>
      </c>
      <c r="DC1005" s="21" t="e">
        <f t="shared" si="114"/>
        <v>#VALUE!</v>
      </c>
      <c r="DD1005" s="21" t="e">
        <f t="shared" si="115"/>
        <v>#VALUE!</v>
      </c>
    </row>
    <row r="1006" spans="78:108">
      <c r="BZ1006" s="18" t="s">
        <v>279</v>
      </c>
      <c r="CA1006" s="18" t="s">
        <v>403</v>
      </c>
      <c r="CB1006" s="18" t="s">
        <v>557</v>
      </c>
      <c r="CC1006" s="18" t="str">
        <f t="shared" si="110"/>
        <v>S,X格点Pp</v>
      </c>
      <c r="CD1006" s="18">
        <v>22</v>
      </c>
      <c r="CE1006" s="18" t="e">
        <f>IF(COUNTIFS([2]その１１!$CV$10:CV6001,リスト!CC1006),"該当","")</f>
        <v>#VALUE!</v>
      </c>
      <c r="CF1006" s="18" t="e">
        <f>IF($CE1006="","",COUNTIF($CC$5:CC1006,CC1006))</f>
        <v>#VALUE!</v>
      </c>
      <c r="CG1006" s="18" t="e">
        <f t="shared" si="111"/>
        <v>#VALUE!</v>
      </c>
      <c r="CH1006" s="18" t="s">
        <v>331</v>
      </c>
      <c r="CI1006" s="18" t="s">
        <v>408</v>
      </c>
      <c r="CJ1006" s="18" t="s">
        <v>442</v>
      </c>
      <c r="CK1006" s="18" t="str">
        <f t="shared" si="112"/>
        <v>C,X舗装Pm</v>
      </c>
      <c r="CL1006" s="18">
        <v>14</v>
      </c>
      <c r="CM1006" s="18" t="e">
        <f>IF(COUNTIFS([2]その１２!$CU$10:CU6157,リスト!CK1006),"該当","")</f>
        <v>#VALUE!</v>
      </c>
      <c r="CN1006" s="18" t="e">
        <f>IF($CM1006="","",COUNTIF($CK$5:CK1006,CK1006))</f>
        <v>#VALUE!</v>
      </c>
      <c r="CO1006" s="18" t="e">
        <f t="shared" si="113"/>
        <v>#VALUE!</v>
      </c>
      <c r="DC1006" s="21" t="e">
        <f t="shared" si="114"/>
        <v>#VALUE!</v>
      </c>
      <c r="DD1006" s="21" t="e">
        <f t="shared" si="115"/>
        <v>#VALUE!</v>
      </c>
    </row>
    <row r="1007" spans="78:108">
      <c r="BZ1007" s="18" t="s">
        <v>279</v>
      </c>
      <c r="CA1007" s="18" t="s">
        <v>403</v>
      </c>
      <c r="CB1007" s="18" t="s">
        <v>557</v>
      </c>
      <c r="CC1007" s="18" t="str">
        <f t="shared" si="110"/>
        <v>S,X格点Pp</v>
      </c>
      <c r="CD1007" s="18">
        <v>23</v>
      </c>
      <c r="CE1007" s="18" t="e">
        <f>IF(COUNTIFS([2]その１１!$CV$10:CV6002,リスト!CC1007),"該当","")</f>
        <v>#VALUE!</v>
      </c>
      <c r="CF1007" s="18" t="e">
        <f>IF($CE1007="","",COUNTIF($CC$5:CC1007,CC1007))</f>
        <v>#VALUE!</v>
      </c>
      <c r="CG1007" s="18" t="e">
        <f t="shared" si="111"/>
        <v>#VALUE!</v>
      </c>
      <c r="CH1007" s="18" t="s">
        <v>331</v>
      </c>
      <c r="CI1007" s="18" t="s">
        <v>408</v>
      </c>
      <c r="CJ1007" s="18" t="s">
        <v>442</v>
      </c>
      <c r="CK1007" s="18" t="str">
        <f t="shared" si="112"/>
        <v>C,X舗装Pm</v>
      </c>
      <c r="CL1007" s="18">
        <v>15</v>
      </c>
      <c r="CM1007" s="18" t="e">
        <f>IF(COUNTIFS([2]その１２!$CU$10:CU6158,リスト!CK1007),"該当","")</f>
        <v>#VALUE!</v>
      </c>
      <c r="CN1007" s="18" t="e">
        <f>IF($CM1007="","",COUNTIF($CK$5:CK1007,CK1007))</f>
        <v>#VALUE!</v>
      </c>
      <c r="CO1007" s="18" t="e">
        <f t="shared" si="113"/>
        <v>#VALUE!</v>
      </c>
      <c r="DC1007" s="21" t="e">
        <f t="shared" si="114"/>
        <v>#VALUE!</v>
      </c>
      <c r="DD1007" s="21" t="e">
        <f t="shared" si="115"/>
        <v>#VALUE!</v>
      </c>
    </row>
    <row r="1008" spans="78:108">
      <c r="BZ1008" s="18" t="s">
        <v>331</v>
      </c>
      <c r="CA1008" s="18" t="s">
        <v>403</v>
      </c>
      <c r="CB1008" s="18" t="s">
        <v>557</v>
      </c>
      <c r="CC1008" s="18" t="str">
        <f t="shared" si="110"/>
        <v>C,X格点Pp</v>
      </c>
      <c r="CD1008" s="18">
        <v>6</v>
      </c>
      <c r="CE1008" s="18" t="e">
        <f>IF(COUNTIFS([2]その１１!$CV$10:CV6003,リスト!CC1008),"該当","")</f>
        <v>#VALUE!</v>
      </c>
      <c r="CF1008" s="18" t="e">
        <f>IF($CE1008="","",COUNTIF($CC$5:CC1008,CC1008))</f>
        <v>#VALUE!</v>
      </c>
      <c r="CG1008" s="18" t="e">
        <f t="shared" si="111"/>
        <v>#VALUE!</v>
      </c>
      <c r="CH1008" s="18" t="s">
        <v>331</v>
      </c>
      <c r="CI1008" s="18" t="s">
        <v>408</v>
      </c>
      <c r="CJ1008" s="18" t="s">
        <v>442</v>
      </c>
      <c r="CK1008" s="18" t="str">
        <f t="shared" si="112"/>
        <v>C,X舗装Pm</v>
      </c>
      <c r="CL1008" s="18">
        <v>17</v>
      </c>
      <c r="CM1008" s="18" t="e">
        <f>IF(COUNTIFS([2]その１２!$CU$10:CU6159,リスト!CK1008),"該当","")</f>
        <v>#VALUE!</v>
      </c>
      <c r="CN1008" s="18" t="e">
        <f>IF($CM1008="","",COUNTIF($CK$5:CK1008,CK1008))</f>
        <v>#VALUE!</v>
      </c>
      <c r="CO1008" s="18" t="e">
        <f t="shared" si="113"/>
        <v>#VALUE!</v>
      </c>
      <c r="DC1008" s="21" t="e">
        <f t="shared" si="114"/>
        <v>#VALUE!</v>
      </c>
      <c r="DD1008" s="21" t="e">
        <f t="shared" si="115"/>
        <v>#VALUE!</v>
      </c>
    </row>
    <row r="1009" spans="78:108">
      <c r="BZ1009" s="18" t="s">
        <v>331</v>
      </c>
      <c r="CA1009" s="18" t="s">
        <v>403</v>
      </c>
      <c r="CB1009" s="18" t="s">
        <v>557</v>
      </c>
      <c r="CC1009" s="18" t="str">
        <f t="shared" si="110"/>
        <v>C,X格点Pp</v>
      </c>
      <c r="CD1009" s="18">
        <v>7</v>
      </c>
      <c r="CE1009" s="18" t="e">
        <f>IF(COUNTIFS([2]その１１!$CV$10:CV6004,リスト!CC1009),"該当","")</f>
        <v>#VALUE!</v>
      </c>
      <c r="CF1009" s="18" t="e">
        <f>IF($CE1009="","",COUNTIF($CC$5:CC1009,CC1009))</f>
        <v>#VALUE!</v>
      </c>
      <c r="CG1009" s="18" t="e">
        <f t="shared" si="111"/>
        <v>#VALUE!</v>
      </c>
      <c r="CH1009" s="18" t="s">
        <v>331</v>
      </c>
      <c r="CI1009" s="18" t="s">
        <v>408</v>
      </c>
      <c r="CJ1009" s="18" t="s">
        <v>442</v>
      </c>
      <c r="CK1009" s="18" t="str">
        <f t="shared" si="112"/>
        <v>C,X舗装Pm</v>
      </c>
      <c r="CL1009" s="18">
        <v>24</v>
      </c>
      <c r="CM1009" s="18" t="e">
        <f>IF(COUNTIFS([2]その１２!$CU$10:CU6160,リスト!CK1009),"該当","")</f>
        <v>#VALUE!</v>
      </c>
      <c r="CN1009" s="18" t="e">
        <f>IF($CM1009="","",COUNTIF($CK$5:CK1009,CK1009))</f>
        <v>#VALUE!</v>
      </c>
      <c r="CO1009" s="18" t="e">
        <f t="shared" si="113"/>
        <v>#VALUE!</v>
      </c>
      <c r="DC1009" s="21" t="e">
        <f t="shared" si="114"/>
        <v>#VALUE!</v>
      </c>
      <c r="DD1009" s="21" t="e">
        <f t="shared" si="115"/>
        <v>#VALUE!</v>
      </c>
    </row>
    <row r="1010" spans="78:108">
      <c r="BZ1010" s="18" t="s">
        <v>331</v>
      </c>
      <c r="CA1010" s="18" t="s">
        <v>403</v>
      </c>
      <c r="CB1010" s="18" t="s">
        <v>557</v>
      </c>
      <c r="CC1010" s="18" t="str">
        <f t="shared" si="110"/>
        <v>C,X格点Pp</v>
      </c>
      <c r="CD1010" s="18">
        <v>8</v>
      </c>
      <c r="CE1010" s="18" t="e">
        <f>IF(COUNTIFS([2]その１１!$CV$10:CV6005,リスト!CC1010),"該当","")</f>
        <v>#VALUE!</v>
      </c>
      <c r="CF1010" s="18" t="e">
        <f>IF($CE1010="","",COUNTIF($CC$5:CC1010,CC1010))</f>
        <v>#VALUE!</v>
      </c>
      <c r="CG1010" s="18" t="e">
        <f t="shared" si="111"/>
        <v>#VALUE!</v>
      </c>
      <c r="CH1010" s="18" t="s">
        <v>1365</v>
      </c>
      <c r="CI1010" s="18" t="s">
        <v>408</v>
      </c>
      <c r="CJ1010" s="18" t="s">
        <v>442</v>
      </c>
      <c r="CK1010" s="18" t="str">
        <f t="shared" si="112"/>
        <v>A,C,X舗装Pm</v>
      </c>
      <c r="CL1010" s="18">
        <v>14</v>
      </c>
      <c r="CM1010" s="18" t="e">
        <f>IF(COUNTIFS([2]その１２!$CU$10:CU6161,リスト!CK1010),"該当","")</f>
        <v>#VALUE!</v>
      </c>
      <c r="CN1010" s="18" t="e">
        <f>IF($CM1010="","",COUNTIF($CK$5:CK1010,CK1010))</f>
        <v>#VALUE!</v>
      </c>
      <c r="CO1010" s="18" t="e">
        <f t="shared" si="113"/>
        <v>#VALUE!</v>
      </c>
      <c r="DC1010" s="21" t="e">
        <f t="shared" si="114"/>
        <v>#VALUE!</v>
      </c>
      <c r="DD1010" s="21" t="e">
        <f t="shared" si="115"/>
        <v>#VALUE!</v>
      </c>
    </row>
    <row r="1011" spans="78:108">
      <c r="BZ1011" s="18" t="s">
        <v>331</v>
      </c>
      <c r="CA1011" s="18" t="s">
        <v>403</v>
      </c>
      <c r="CB1011" s="18" t="s">
        <v>557</v>
      </c>
      <c r="CC1011" s="18" t="str">
        <f t="shared" si="110"/>
        <v>C,X格点Pp</v>
      </c>
      <c r="CD1011" s="18">
        <v>9</v>
      </c>
      <c r="CE1011" s="18" t="e">
        <f>IF(COUNTIFS([2]その１１!$CV$10:CV6006,リスト!CC1011),"該当","")</f>
        <v>#VALUE!</v>
      </c>
      <c r="CF1011" s="18" t="e">
        <f>IF($CE1011="","",COUNTIF($CC$5:CC1011,CC1011))</f>
        <v>#VALUE!</v>
      </c>
      <c r="CG1011" s="18" t="e">
        <f t="shared" si="111"/>
        <v>#VALUE!</v>
      </c>
      <c r="CH1011" s="18" t="s">
        <v>1365</v>
      </c>
      <c r="CI1011" s="18" t="s">
        <v>408</v>
      </c>
      <c r="CJ1011" s="18" t="s">
        <v>442</v>
      </c>
      <c r="CK1011" s="18" t="str">
        <f t="shared" si="112"/>
        <v>A,C,X舗装Pm</v>
      </c>
      <c r="CL1011" s="18">
        <v>15</v>
      </c>
      <c r="CM1011" s="18" t="e">
        <f>IF(COUNTIFS([2]その１２!$CU$10:CU6162,リスト!CK1011),"該当","")</f>
        <v>#VALUE!</v>
      </c>
      <c r="CN1011" s="18" t="e">
        <f>IF($CM1011="","",COUNTIF($CK$5:CK1011,CK1011))</f>
        <v>#VALUE!</v>
      </c>
      <c r="CO1011" s="18" t="e">
        <f t="shared" si="113"/>
        <v>#VALUE!</v>
      </c>
      <c r="DC1011" s="21" t="e">
        <f t="shared" si="114"/>
        <v>#VALUE!</v>
      </c>
      <c r="DD1011" s="21" t="e">
        <f t="shared" si="115"/>
        <v>#VALUE!</v>
      </c>
    </row>
    <row r="1012" spans="78:108">
      <c r="BZ1012" s="18" t="s">
        <v>331</v>
      </c>
      <c r="CA1012" s="18" t="s">
        <v>403</v>
      </c>
      <c r="CB1012" s="18" t="s">
        <v>557</v>
      </c>
      <c r="CC1012" s="18" t="str">
        <f t="shared" si="110"/>
        <v>C,X格点Pp</v>
      </c>
      <c r="CD1012" s="18">
        <v>10</v>
      </c>
      <c r="CE1012" s="18" t="e">
        <f>IF(COUNTIFS([2]その１１!$CV$10:CV6007,リスト!CC1012),"該当","")</f>
        <v>#VALUE!</v>
      </c>
      <c r="CF1012" s="18" t="e">
        <f>IF($CE1012="","",COUNTIF($CC$5:CC1012,CC1012))</f>
        <v>#VALUE!</v>
      </c>
      <c r="CG1012" s="18" t="e">
        <f t="shared" si="111"/>
        <v>#VALUE!</v>
      </c>
      <c r="CH1012" s="18" t="s">
        <v>1365</v>
      </c>
      <c r="CI1012" s="18" t="s">
        <v>408</v>
      </c>
      <c r="CJ1012" s="18" t="s">
        <v>442</v>
      </c>
      <c r="CK1012" s="18" t="str">
        <f t="shared" si="112"/>
        <v>A,C,X舗装Pm</v>
      </c>
      <c r="CL1012" s="18">
        <v>17</v>
      </c>
      <c r="CM1012" s="18" t="e">
        <f>IF(COUNTIFS([2]その１２!$CU$10:CU6163,リスト!CK1012),"該当","")</f>
        <v>#VALUE!</v>
      </c>
      <c r="CN1012" s="18" t="e">
        <f>IF($CM1012="","",COUNTIF($CK$5:CK1012,CK1012))</f>
        <v>#VALUE!</v>
      </c>
      <c r="CO1012" s="18" t="e">
        <f t="shared" si="113"/>
        <v>#VALUE!</v>
      </c>
      <c r="DC1012" s="21" t="e">
        <f t="shared" si="114"/>
        <v>#VALUE!</v>
      </c>
      <c r="DD1012" s="21" t="e">
        <f t="shared" si="115"/>
        <v>#VALUE!</v>
      </c>
    </row>
    <row r="1013" spans="78:108">
      <c r="BZ1013" s="18" t="s">
        <v>331</v>
      </c>
      <c r="CA1013" s="18" t="s">
        <v>403</v>
      </c>
      <c r="CB1013" s="18" t="s">
        <v>557</v>
      </c>
      <c r="CC1013" s="18" t="str">
        <f t="shared" si="110"/>
        <v>C,X格点Pp</v>
      </c>
      <c r="CD1013" s="18">
        <v>11</v>
      </c>
      <c r="CE1013" s="18" t="e">
        <f>IF(COUNTIFS([2]その１１!$CV$10:CV6008,リスト!CC1013),"該当","")</f>
        <v>#VALUE!</v>
      </c>
      <c r="CF1013" s="18" t="e">
        <f>IF($CE1013="","",COUNTIF($CC$5:CC1013,CC1013))</f>
        <v>#VALUE!</v>
      </c>
      <c r="CG1013" s="18" t="e">
        <f t="shared" si="111"/>
        <v>#VALUE!</v>
      </c>
      <c r="CH1013" s="18" t="s">
        <v>1365</v>
      </c>
      <c r="CI1013" s="18" t="s">
        <v>408</v>
      </c>
      <c r="CJ1013" s="18" t="s">
        <v>442</v>
      </c>
      <c r="CK1013" s="18" t="str">
        <f t="shared" si="112"/>
        <v>A,C,X舗装Pm</v>
      </c>
      <c r="CL1013" s="18">
        <v>24</v>
      </c>
      <c r="CM1013" s="18" t="e">
        <f>IF(COUNTIFS([2]その１２!$CU$10:CU6164,リスト!CK1013),"該当","")</f>
        <v>#VALUE!</v>
      </c>
      <c r="CN1013" s="18" t="e">
        <f>IF($CM1013="","",COUNTIF($CK$5:CK1013,CK1013))</f>
        <v>#VALUE!</v>
      </c>
      <c r="CO1013" s="18" t="e">
        <f t="shared" si="113"/>
        <v>#VALUE!</v>
      </c>
      <c r="DC1013" s="21" t="e">
        <f t="shared" si="114"/>
        <v>#VALUE!</v>
      </c>
      <c r="DD1013" s="21" t="e">
        <f t="shared" si="115"/>
        <v>#VALUE!</v>
      </c>
    </row>
    <row r="1014" spans="78:108">
      <c r="BZ1014" s="18" t="s">
        <v>331</v>
      </c>
      <c r="CA1014" s="18" t="s">
        <v>403</v>
      </c>
      <c r="CB1014" s="18" t="s">
        <v>557</v>
      </c>
      <c r="CC1014" s="18" t="str">
        <f t="shared" si="110"/>
        <v>C,X格点Pp</v>
      </c>
      <c r="CD1014" s="18">
        <v>12</v>
      </c>
      <c r="CE1014" s="18" t="e">
        <f>IF(COUNTIFS([2]その１１!$CV$10:CV6009,リスト!CC1014),"該当","")</f>
        <v>#VALUE!</v>
      </c>
      <c r="CF1014" s="18" t="e">
        <f>IF($CE1014="","",COUNTIF($CC$5:CC1014,CC1014))</f>
        <v>#VALUE!</v>
      </c>
      <c r="CG1014" s="18" t="e">
        <f t="shared" si="111"/>
        <v>#VALUE!</v>
      </c>
      <c r="CH1014" s="18" t="s">
        <v>76</v>
      </c>
      <c r="CI1014" s="18" t="s">
        <v>419</v>
      </c>
      <c r="CJ1014" s="18" t="s">
        <v>455</v>
      </c>
      <c r="CK1014" s="18" t="str">
        <f t="shared" si="112"/>
        <v>S排水Dr</v>
      </c>
      <c r="CL1014" s="18">
        <v>1</v>
      </c>
      <c r="CM1014" s="18" t="e">
        <f>IF(COUNTIFS([2]その１２!$CU$10:CU6165,リスト!CK1014),"該当","")</f>
        <v>#VALUE!</v>
      </c>
      <c r="CN1014" s="18" t="e">
        <f>IF($CM1014="","",COUNTIF($CK$5:CK1014,CK1014))</f>
        <v>#VALUE!</v>
      </c>
      <c r="CO1014" s="18" t="e">
        <f t="shared" si="113"/>
        <v>#VALUE!</v>
      </c>
      <c r="DC1014" s="21" t="e">
        <f t="shared" si="114"/>
        <v>#VALUE!</v>
      </c>
      <c r="DD1014" s="21" t="e">
        <f t="shared" si="115"/>
        <v>#VALUE!</v>
      </c>
    </row>
    <row r="1015" spans="78:108">
      <c r="BZ1015" s="18" t="s">
        <v>331</v>
      </c>
      <c r="CA1015" s="18" t="s">
        <v>403</v>
      </c>
      <c r="CB1015" s="18" t="s">
        <v>557</v>
      </c>
      <c r="CC1015" s="18" t="str">
        <f t="shared" si="110"/>
        <v>C,X格点Pp</v>
      </c>
      <c r="CD1015" s="18">
        <v>13</v>
      </c>
      <c r="CE1015" s="18" t="e">
        <f>IF(COUNTIFS([2]その１１!$CV$10:CV6010,リスト!CC1015),"該当","")</f>
        <v>#VALUE!</v>
      </c>
      <c r="CF1015" s="18" t="e">
        <f>IF($CE1015="","",COUNTIF($CC$5:CC1015,CC1015))</f>
        <v>#VALUE!</v>
      </c>
      <c r="CG1015" s="18" t="e">
        <f t="shared" si="111"/>
        <v>#VALUE!</v>
      </c>
      <c r="CH1015" s="18" t="s">
        <v>76</v>
      </c>
      <c r="CI1015" s="18" t="s">
        <v>419</v>
      </c>
      <c r="CJ1015" s="18" t="s">
        <v>455</v>
      </c>
      <c r="CK1015" s="18" t="str">
        <f t="shared" si="112"/>
        <v>S排水Dr</v>
      </c>
      <c r="CL1015" s="18">
        <v>4</v>
      </c>
      <c r="CM1015" s="18" t="e">
        <f>IF(COUNTIFS([2]その１２!$CU$10:CU6166,リスト!CK1015),"該当","")</f>
        <v>#VALUE!</v>
      </c>
      <c r="CN1015" s="18" t="e">
        <f>IF($CM1015="","",COUNTIF($CK$5:CK1015,CK1015))</f>
        <v>#VALUE!</v>
      </c>
      <c r="CO1015" s="18" t="e">
        <f t="shared" si="113"/>
        <v>#VALUE!</v>
      </c>
      <c r="DC1015" s="21" t="e">
        <f t="shared" si="114"/>
        <v>#VALUE!</v>
      </c>
      <c r="DD1015" s="21" t="e">
        <f t="shared" si="115"/>
        <v>#VALUE!</v>
      </c>
    </row>
    <row r="1016" spans="78:108">
      <c r="BZ1016" s="18" t="s">
        <v>331</v>
      </c>
      <c r="CA1016" s="18" t="s">
        <v>403</v>
      </c>
      <c r="CB1016" s="18" t="s">
        <v>557</v>
      </c>
      <c r="CC1016" s="18" t="str">
        <f t="shared" si="110"/>
        <v>C,X格点Pp</v>
      </c>
      <c r="CD1016" s="18">
        <v>17</v>
      </c>
      <c r="CE1016" s="18" t="e">
        <f>IF(COUNTIFS([2]その１１!$CV$10:CV6011,リスト!CC1016),"該当","")</f>
        <v>#VALUE!</v>
      </c>
      <c r="CF1016" s="18" t="e">
        <f>IF($CE1016="","",COUNTIF($CC$5:CC1016,CC1016))</f>
        <v>#VALUE!</v>
      </c>
      <c r="CG1016" s="18" t="e">
        <f t="shared" si="111"/>
        <v>#VALUE!</v>
      </c>
      <c r="CH1016" s="18" t="s">
        <v>76</v>
      </c>
      <c r="CI1016" s="18" t="s">
        <v>419</v>
      </c>
      <c r="CJ1016" s="18" t="s">
        <v>455</v>
      </c>
      <c r="CK1016" s="18" t="str">
        <f t="shared" si="112"/>
        <v>S排水Dr</v>
      </c>
      <c r="CL1016" s="18">
        <v>5</v>
      </c>
      <c r="CM1016" s="18" t="e">
        <f>IF(COUNTIFS([2]その１２!$CU$10:CU6167,リスト!CK1016),"該当","")</f>
        <v>#VALUE!</v>
      </c>
      <c r="CN1016" s="18" t="e">
        <f>IF($CM1016="","",COUNTIF($CK$5:CK1016,CK1016))</f>
        <v>#VALUE!</v>
      </c>
      <c r="CO1016" s="18" t="e">
        <f t="shared" si="113"/>
        <v>#VALUE!</v>
      </c>
      <c r="DC1016" s="21" t="e">
        <f t="shared" si="114"/>
        <v>#VALUE!</v>
      </c>
      <c r="DD1016" s="21" t="e">
        <f t="shared" si="115"/>
        <v>#VALUE!</v>
      </c>
    </row>
    <row r="1017" spans="78:108">
      <c r="BZ1017" s="18" t="s">
        <v>331</v>
      </c>
      <c r="CA1017" s="18" t="s">
        <v>403</v>
      </c>
      <c r="CB1017" s="18" t="s">
        <v>557</v>
      </c>
      <c r="CC1017" s="18" t="str">
        <f t="shared" si="110"/>
        <v>C,X格点Pp</v>
      </c>
      <c r="CD1017" s="18">
        <v>18</v>
      </c>
      <c r="CE1017" s="18" t="e">
        <f>IF(COUNTIFS([2]その１１!$CV$10:CV6012,リスト!CC1017),"該当","")</f>
        <v>#VALUE!</v>
      </c>
      <c r="CF1017" s="18" t="e">
        <f>IF($CE1017="","",COUNTIF($CC$5:CC1017,CC1017))</f>
        <v>#VALUE!</v>
      </c>
      <c r="CG1017" s="18" t="e">
        <f t="shared" si="111"/>
        <v>#VALUE!</v>
      </c>
      <c r="CH1017" s="18" t="s">
        <v>76</v>
      </c>
      <c r="CI1017" s="18" t="s">
        <v>419</v>
      </c>
      <c r="CJ1017" s="18" t="s">
        <v>455</v>
      </c>
      <c r="CK1017" s="18" t="str">
        <f t="shared" si="112"/>
        <v>S排水Dr</v>
      </c>
      <c r="CL1017" s="18">
        <v>17</v>
      </c>
      <c r="CM1017" s="18" t="e">
        <f>IF(COUNTIFS([2]その１２!$CU$10:CU6168,リスト!CK1017),"該当","")</f>
        <v>#VALUE!</v>
      </c>
      <c r="CN1017" s="18" t="e">
        <f>IF($CM1017="","",COUNTIF($CK$5:CK1017,CK1017))</f>
        <v>#VALUE!</v>
      </c>
      <c r="CO1017" s="18" t="e">
        <f t="shared" si="113"/>
        <v>#VALUE!</v>
      </c>
      <c r="DC1017" s="21" t="e">
        <f t="shared" si="114"/>
        <v>#VALUE!</v>
      </c>
      <c r="DD1017" s="21" t="e">
        <f t="shared" si="115"/>
        <v>#VALUE!</v>
      </c>
    </row>
    <row r="1018" spans="78:108">
      <c r="BZ1018" s="18" t="s">
        <v>331</v>
      </c>
      <c r="CA1018" s="18" t="s">
        <v>403</v>
      </c>
      <c r="CB1018" s="18" t="s">
        <v>557</v>
      </c>
      <c r="CC1018" s="18" t="str">
        <f t="shared" si="110"/>
        <v>C,X格点Pp</v>
      </c>
      <c r="CD1018" s="18">
        <v>19</v>
      </c>
      <c r="CE1018" s="18" t="e">
        <f>IF(COUNTIFS([2]その１１!$CV$10:CV6013,リスト!CC1018),"該当","")</f>
        <v>#VALUE!</v>
      </c>
      <c r="CF1018" s="18" t="e">
        <f>IF($CE1018="","",COUNTIF($CC$5:CC1018,CC1018))</f>
        <v>#VALUE!</v>
      </c>
      <c r="CG1018" s="18" t="e">
        <f t="shared" si="111"/>
        <v>#VALUE!</v>
      </c>
      <c r="CH1018" s="18" t="s">
        <v>76</v>
      </c>
      <c r="CI1018" s="18" t="s">
        <v>419</v>
      </c>
      <c r="CJ1018" s="18" t="s">
        <v>455</v>
      </c>
      <c r="CK1018" s="18" t="str">
        <f t="shared" si="112"/>
        <v>S排水Dr</v>
      </c>
      <c r="CL1018" s="18">
        <v>19</v>
      </c>
      <c r="CM1018" s="18" t="e">
        <f>IF(COUNTIFS([2]その１２!$CU$10:CU6169,リスト!CK1018),"該当","")</f>
        <v>#VALUE!</v>
      </c>
      <c r="CN1018" s="18" t="e">
        <f>IF($CM1018="","",COUNTIF($CK$5:CK1018,CK1018))</f>
        <v>#VALUE!</v>
      </c>
      <c r="CO1018" s="18" t="e">
        <f t="shared" si="113"/>
        <v>#VALUE!</v>
      </c>
      <c r="DC1018" s="21" t="e">
        <f t="shared" si="114"/>
        <v>#VALUE!</v>
      </c>
      <c r="DD1018" s="21" t="e">
        <f t="shared" si="115"/>
        <v>#VALUE!</v>
      </c>
    </row>
    <row r="1019" spans="78:108">
      <c r="BZ1019" s="18" t="s">
        <v>331</v>
      </c>
      <c r="CA1019" s="18" t="s">
        <v>403</v>
      </c>
      <c r="CB1019" s="18" t="s">
        <v>557</v>
      </c>
      <c r="CC1019" s="18" t="str">
        <f t="shared" si="110"/>
        <v>C,X格点Pp</v>
      </c>
      <c r="CD1019" s="18">
        <v>20</v>
      </c>
      <c r="CE1019" s="18" t="e">
        <f>IF(COUNTIFS([2]その１１!$CV$10:CV6014,リスト!CC1019),"該当","")</f>
        <v>#VALUE!</v>
      </c>
      <c r="CF1019" s="18" t="e">
        <f>IF($CE1019="","",COUNTIF($CC$5:CC1019,CC1019))</f>
        <v>#VALUE!</v>
      </c>
      <c r="CG1019" s="18" t="e">
        <f t="shared" si="111"/>
        <v>#VALUE!</v>
      </c>
      <c r="CH1019" s="18" t="s">
        <v>76</v>
      </c>
      <c r="CI1019" s="18" t="s">
        <v>419</v>
      </c>
      <c r="CJ1019" s="18" t="s">
        <v>455</v>
      </c>
      <c r="CK1019" s="18" t="str">
        <f t="shared" si="112"/>
        <v>S排水Dr</v>
      </c>
      <c r="CL1019" s="18">
        <v>20</v>
      </c>
      <c r="CM1019" s="18" t="e">
        <f>IF(COUNTIFS([2]その１２!$CU$10:CU6170,リスト!CK1019),"該当","")</f>
        <v>#VALUE!</v>
      </c>
      <c r="CN1019" s="18" t="e">
        <f>IF($CM1019="","",COUNTIF($CK$5:CK1019,CK1019))</f>
        <v>#VALUE!</v>
      </c>
      <c r="CO1019" s="18" t="e">
        <f t="shared" si="113"/>
        <v>#VALUE!</v>
      </c>
      <c r="DC1019" s="21" t="e">
        <f t="shared" si="114"/>
        <v>#VALUE!</v>
      </c>
      <c r="DD1019" s="21" t="e">
        <f t="shared" si="115"/>
        <v>#VALUE!</v>
      </c>
    </row>
    <row r="1020" spans="78:108">
      <c r="BZ1020" s="18" t="s">
        <v>331</v>
      </c>
      <c r="CA1020" s="18" t="s">
        <v>403</v>
      </c>
      <c r="CB1020" s="18" t="s">
        <v>557</v>
      </c>
      <c r="CC1020" s="18" t="str">
        <f t="shared" si="110"/>
        <v>C,X格点Pp</v>
      </c>
      <c r="CD1020" s="18">
        <v>21</v>
      </c>
      <c r="CE1020" s="18" t="e">
        <f>IF(COUNTIFS([2]その１１!$CV$10:CV6015,リスト!CC1020),"該当","")</f>
        <v>#VALUE!</v>
      </c>
      <c r="CF1020" s="18" t="e">
        <f>IF($CE1020="","",COUNTIF($CC$5:CC1020,CC1020))</f>
        <v>#VALUE!</v>
      </c>
      <c r="CG1020" s="18" t="e">
        <f t="shared" si="111"/>
        <v>#VALUE!</v>
      </c>
      <c r="CH1020" s="18" t="s">
        <v>76</v>
      </c>
      <c r="CI1020" s="18" t="s">
        <v>419</v>
      </c>
      <c r="CJ1020" s="18" t="s">
        <v>455</v>
      </c>
      <c r="CK1020" s="18" t="str">
        <f t="shared" si="112"/>
        <v>S排水Dr</v>
      </c>
      <c r="CL1020" s="18">
        <v>23</v>
      </c>
      <c r="CM1020" s="18" t="e">
        <f>IF(COUNTIFS([2]その１２!$CU$10:CU6171,リスト!CK1020),"該当","")</f>
        <v>#VALUE!</v>
      </c>
      <c r="CN1020" s="18" t="e">
        <f>IF($CM1020="","",COUNTIF($CK$5:CK1020,CK1020))</f>
        <v>#VALUE!</v>
      </c>
      <c r="CO1020" s="18" t="e">
        <f t="shared" si="113"/>
        <v>#VALUE!</v>
      </c>
      <c r="DC1020" s="21" t="e">
        <f t="shared" si="114"/>
        <v>#VALUE!</v>
      </c>
      <c r="DD1020" s="21" t="e">
        <f t="shared" si="115"/>
        <v>#VALUE!</v>
      </c>
    </row>
    <row r="1021" spans="78:108">
      <c r="BZ1021" s="18" t="s">
        <v>331</v>
      </c>
      <c r="CA1021" s="18" t="s">
        <v>403</v>
      </c>
      <c r="CB1021" s="18" t="s">
        <v>557</v>
      </c>
      <c r="CC1021" s="18" t="str">
        <f t="shared" si="110"/>
        <v>C,X格点Pp</v>
      </c>
      <c r="CD1021" s="18">
        <v>22</v>
      </c>
      <c r="CE1021" s="18" t="e">
        <f>IF(COUNTIFS([2]その１１!$CV$10:CV6016,リスト!CC1021),"該当","")</f>
        <v>#VALUE!</v>
      </c>
      <c r="CF1021" s="18" t="e">
        <f>IF($CE1021="","",COUNTIF($CC$5:CC1021,CC1021))</f>
        <v>#VALUE!</v>
      </c>
      <c r="CG1021" s="18" t="e">
        <f t="shared" si="111"/>
        <v>#VALUE!</v>
      </c>
      <c r="CH1021" s="18" t="s">
        <v>76</v>
      </c>
      <c r="CI1021" s="18" t="s">
        <v>419</v>
      </c>
      <c r="CJ1021" s="18" t="s">
        <v>455</v>
      </c>
      <c r="CK1021" s="18" t="str">
        <f t="shared" si="112"/>
        <v>S排水Dr</v>
      </c>
      <c r="CL1021" s="18">
        <v>24</v>
      </c>
      <c r="CM1021" s="18" t="e">
        <f>IF(COUNTIFS([2]その１２!$CU$10:CU6172,リスト!CK1021),"該当","")</f>
        <v>#VALUE!</v>
      </c>
      <c r="CN1021" s="18" t="e">
        <f>IF($CM1021="","",COUNTIF($CK$5:CK1021,CK1021))</f>
        <v>#VALUE!</v>
      </c>
      <c r="CO1021" s="18" t="e">
        <f t="shared" si="113"/>
        <v>#VALUE!</v>
      </c>
      <c r="DC1021" s="21" t="e">
        <f t="shared" si="114"/>
        <v>#VALUE!</v>
      </c>
      <c r="DD1021" s="21" t="e">
        <f t="shared" si="115"/>
        <v>#VALUE!</v>
      </c>
    </row>
    <row r="1022" spans="78:108">
      <c r="BZ1022" s="18" t="s">
        <v>331</v>
      </c>
      <c r="CA1022" s="18" t="s">
        <v>403</v>
      </c>
      <c r="CB1022" s="18" t="s">
        <v>557</v>
      </c>
      <c r="CC1022" s="18" t="str">
        <f t="shared" si="110"/>
        <v>C,X格点Pp</v>
      </c>
      <c r="CD1022" s="18">
        <v>23</v>
      </c>
      <c r="CE1022" s="18" t="e">
        <f>IF(COUNTIFS([2]その１１!$CV$10:CV6017,リスト!CC1022),"該当","")</f>
        <v>#VALUE!</v>
      </c>
      <c r="CF1022" s="18" t="e">
        <f>IF($CE1022="","",COUNTIF($CC$5:CC1022,CC1022))</f>
        <v>#VALUE!</v>
      </c>
      <c r="CG1022" s="18" t="e">
        <f t="shared" si="111"/>
        <v>#VALUE!</v>
      </c>
      <c r="CH1022" s="18" t="s">
        <v>186</v>
      </c>
      <c r="CI1022" s="18" t="s">
        <v>419</v>
      </c>
      <c r="CJ1022" s="18" t="s">
        <v>455</v>
      </c>
      <c r="CK1022" s="18" t="str">
        <f t="shared" si="112"/>
        <v>V排水Dr</v>
      </c>
      <c r="CL1022" s="18">
        <v>4</v>
      </c>
      <c r="CM1022" s="18" t="e">
        <f>IF(COUNTIFS([2]その１２!$CU$10:CU6173,リスト!CK1022),"該当","")</f>
        <v>#VALUE!</v>
      </c>
      <c r="CN1022" s="18" t="e">
        <f>IF($CM1022="","",COUNTIF($CK$5:CK1022,CK1022))</f>
        <v>#VALUE!</v>
      </c>
      <c r="CO1022" s="18" t="e">
        <f t="shared" si="113"/>
        <v>#VALUE!</v>
      </c>
      <c r="DC1022" s="21" t="e">
        <f t="shared" si="114"/>
        <v>#VALUE!</v>
      </c>
      <c r="DD1022" s="21" t="e">
        <f t="shared" si="115"/>
        <v>#VALUE!</v>
      </c>
    </row>
    <row r="1023" spans="78:108">
      <c r="BZ1023" s="18" t="s">
        <v>781</v>
      </c>
      <c r="CA1023" s="18" t="s">
        <v>403</v>
      </c>
      <c r="CB1023" s="18" t="s">
        <v>557</v>
      </c>
      <c r="CC1023" s="18" t="str">
        <f t="shared" si="110"/>
        <v>S,C,X格点Pp</v>
      </c>
      <c r="CD1023" s="18">
        <v>1</v>
      </c>
      <c r="CE1023" s="18" t="e">
        <f>IF(COUNTIFS([2]その１１!$CV$10:CV6018,リスト!CC1023),"該当","")</f>
        <v>#VALUE!</v>
      </c>
      <c r="CF1023" s="18" t="e">
        <f>IF($CE1023="","",COUNTIF($CC$5:CC1023,CC1023))</f>
        <v>#VALUE!</v>
      </c>
      <c r="CG1023" s="18" t="e">
        <f t="shared" si="111"/>
        <v>#VALUE!</v>
      </c>
      <c r="CH1023" s="18" t="s">
        <v>186</v>
      </c>
      <c r="CI1023" s="18" t="s">
        <v>419</v>
      </c>
      <c r="CJ1023" s="18" t="s">
        <v>455</v>
      </c>
      <c r="CK1023" s="18" t="str">
        <f t="shared" si="112"/>
        <v>V排水Dr</v>
      </c>
      <c r="CL1023" s="18">
        <v>17</v>
      </c>
      <c r="CM1023" s="18" t="e">
        <f>IF(COUNTIFS([2]その１２!$CU$10:CU6174,リスト!CK1023),"該当","")</f>
        <v>#VALUE!</v>
      </c>
      <c r="CN1023" s="18" t="e">
        <f>IF($CM1023="","",COUNTIF($CK$5:CK1023,CK1023))</f>
        <v>#VALUE!</v>
      </c>
      <c r="CO1023" s="18" t="e">
        <f t="shared" si="113"/>
        <v>#VALUE!</v>
      </c>
      <c r="DC1023" s="21" t="e">
        <f t="shared" si="114"/>
        <v>#VALUE!</v>
      </c>
      <c r="DD1023" s="21" t="e">
        <f t="shared" si="115"/>
        <v>#VALUE!</v>
      </c>
    </row>
    <row r="1024" spans="78:108">
      <c r="BZ1024" s="18" t="s">
        <v>781</v>
      </c>
      <c r="CA1024" s="18" t="s">
        <v>403</v>
      </c>
      <c r="CB1024" s="18" t="s">
        <v>557</v>
      </c>
      <c r="CC1024" s="18" t="str">
        <f t="shared" si="110"/>
        <v>S,C,X格点Pp</v>
      </c>
      <c r="CD1024" s="18">
        <v>2</v>
      </c>
      <c r="CE1024" s="18" t="e">
        <f>IF(COUNTIFS([2]その１１!$CV$10:CV6019,リスト!CC1024),"該当","")</f>
        <v>#VALUE!</v>
      </c>
      <c r="CF1024" s="18" t="e">
        <f>IF($CE1024="","",COUNTIF($CC$5:CC1024,CC1024))</f>
        <v>#VALUE!</v>
      </c>
      <c r="CG1024" s="18" t="e">
        <f t="shared" si="111"/>
        <v>#VALUE!</v>
      </c>
      <c r="CH1024" s="18" t="s">
        <v>186</v>
      </c>
      <c r="CI1024" s="18" t="s">
        <v>419</v>
      </c>
      <c r="CJ1024" s="18" t="s">
        <v>455</v>
      </c>
      <c r="CK1024" s="18" t="str">
        <f t="shared" si="112"/>
        <v>V排水Dr</v>
      </c>
      <c r="CL1024" s="18">
        <v>19</v>
      </c>
      <c r="CM1024" s="18" t="e">
        <f>IF(COUNTIFS([2]その１２!$CU$10:CU6175,リスト!CK1024),"該当","")</f>
        <v>#VALUE!</v>
      </c>
      <c r="CN1024" s="18" t="e">
        <f>IF($CM1024="","",COUNTIF($CK$5:CK1024,CK1024))</f>
        <v>#VALUE!</v>
      </c>
      <c r="CO1024" s="18" t="e">
        <f t="shared" si="113"/>
        <v>#VALUE!</v>
      </c>
      <c r="DC1024" s="21" t="e">
        <f t="shared" si="114"/>
        <v>#VALUE!</v>
      </c>
      <c r="DD1024" s="21" t="e">
        <f t="shared" si="115"/>
        <v>#VALUE!</v>
      </c>
    </row>
    <row r="1025" spans="78:108">
      <c r="BZ1025" s="18" t="s">
        <v>781</v>
      </c>
      <c r="CA1025" s="18" t="s">
        <v>403</v>
      </c>
      <c r="CB1025" s="18" t="s">
        <v>557</v>
      </c>
      <c r="CC1025" s="18" t="str">
        <f t="shared" si="110"/>
        <v>S,C,X格点Pp</v>
      </c>
      <c r="CD1025" s="18">
        <v>3</v>
      </c>
      <c r="CE1025" s="18" t="e">
        <f>IF(COUNTIFS([2]その１１!$CV$10:CV6020,リスト!CC1025),"該当","")</f>
        <v>#VALUE!</v>
      </c>
      <c r="CF1025" s="18" t="e">
        <f>IF($CE1025="","",COUNTIF($CC$5:CC1025,CC1025))</f>
        <v>#VALUE!</v>
      </c>
      <c r="CG1025" s="18" t="e">
        <f t="shared" si="111"/>
        <v>#VALUE!</v>
      </c>
      <c r="CH1025" s="18" t="s">
        <v>186</v>
      </c>
      <c r="CI1025" s="18" t="s">
        <v>419</v>
      </c>
      <c r="CJ1025" s="18" t="s">
        <v>455</v>
      </c>
      <c r="CK1025" s="18" t="str">
        <f t="shared" si="112"/>
        <v>V排水Dr</v>
      </c>
      <c r="CL1025" s="18">
        <v>20</v>
      </c>
      <c r="CM1025" s="18" t="e">
        <f>IF(COUNTIFS([2]その１２!$CU$10:CU6176,リスト!CK1025),"該当","")</f>
        <v>#VALUE!</v>
      </c>
      <c r="CN1025" s="18" t="e">
        <f>IF($CM1025="","",COUNTIF($CK$5:CK1025,CK1025))</f>
        <v>#VALUE!</v>
      </c>
      <c r="CO1025" s="18" t="e">
        <f t="shared" si="113"/>
        <v>#VALUE!</v>
      </c>
      <c r="DC1025" s="21" t="e">
        <f t="shared" si="114"/>
        <v>#VALUE!</v>
      </c>
      <c r="DD1025" s="21" t="e">
        <f t="shared" si="115"/>
        <v>#VALUE!</v>
      </c>
    </row>
    <row r="1026" spans="78:108">
      <c r="BZ1026" s="18" t="s">
        <v>781</v>
      </c>
      <c r="CA1026" s="18" t="s">
        <v>403</v>
      </c>
      <c r="CB1026" s="18" t="s">
        <v>557</v>
      </c>
      <c r="CC1026" s="18" t="str">
        <f t="shared" si="110"/>
        <v>S,C,X格点Pp</v>
      </c>
      <c r="CD1026" s="18">
        <v>4</v>
      </c>
      <c r="CE1026" s="18" t="e">
        <f>IF(COUNTIFS([2]その１１!$CV$10:CV6021,リスト!CC1026),"該当","")</f>
        <v>#VALUE!</v>
      </c>
      <c r="CF1026" s="18" t="e">
        <f>IF($CE1026="","",COUNTIF($CC$5:CC1026,CC1026))</f>
        <v>#VALUE!</v>
      </c>
      <c r="CG1026" s="18" t="e">
        <f t="shared" si="111"/>
        <v>#VALUE!</v>
      </c>
      <c r="CH1026" s="18" t="s">
        <v>186</v>
      </c>
      <c r="CI1026" s="18" t="s">
        <v>419</v>
      </c>
      <c r="CJ1026" s="18" t="s">
        <v>455</v>
      </c>
      <c r="CK1026" s="18" t="str">
        <f t="shared" si="112"/>
        <v>V排水Dr</v>
      </c>
      <c r="CL1026" s="18">
        <v>23</v>
      </c>
      <c r="CM1026" s="18" t="e">
        <f>IF(COUNTIFS([2]その１２!$CU$10:CU6177,リスト!CK1026),"該当","")</f>
        <v>#VALUE!</v>
      </c>
      <c r="CN1026" s="18" t="e">
        <f>IF($CM1026="","",COUNTIF($CK$5:CK1026,CK1026))</f>
        <v>#VALUE!</v>
      </c>
      <c r="CO1026" s="18" t="e">
        <f t="shared" si="113"/>
        <v>#VALUE!</v>
      </c>
      <c r="DC1026" s="21" t="e">
        <f t="shared" si="114"/>
        <v>#VALUE!</v>
      </c>
      <c r="DD1026" s="21" t="e">
        <f t="shared" si="115"/>
        <v>#VALUE!</v>
      </c>
    </row>
    <row r="1027" spans="78:108">
      <c r="BZ1027" s="18" t="s">
        <v>781</v>
      </c>
      <c r="CA1027" s="18" t="s">
        <v>403</v>
      </c>
      <c r="CB1027" s="18" t="s">
        <v>557</v>
      </c>
      <c r="CC1027" s="18" t="str">
        <f t="shared" si="110"/>
        <v>S,C,X格点Pp</v>
      </c>
      <c r="CD1027" s="18">
        <v>5</v>
      </c>
      <c r="CE1027" s="18" t="e">
        <f>IF(COUNTIFS([2]その１１!$CV$10:CV6022,リスト!CC1027),"該当","")</f>
        <v>#VALUE!</v>
      </c>
      <c r="CF1027" s="18" t="e">
        <f>IF($CE1027="","",COUNTIF($CC$5:CC1027,CC1027))</f>
        <v>#VALUE!</v>
      </c>
      <c r="CG1027" s="18" t="e">
        <f t="shared" si="111"/>
        <v>#VALUE!</v>
      </c>
      <c r="CH1027" s="18" t="s">
        <v>186</v>
      </c>
      <c r="CI1027" s="18" t="s">
        <v>419</v>
      </c>
      <c r="CJ1027" s="18" t="s">
        <v>455</v>
      </c>
      <c r="CK1027" s="18" t="str">
        <f t="shared" si="112"/>
        <v>V排水Dr</v>
      </c>
      <c r="CL1027" s="18">
        <v>24</v>
      </c>
      <c r="CM1027" s="18" t="e">
        <f>IF(COUNTIFS([2]その１２!$CU$10:CU6178,リスト!CK1027),"該当","")</f>
        <v>#VALUE!</v>
      </c>
      <c r="CN1027" s="18" t="e">
        <f>IF($CM1027="","",COUNTIF($CK$5:CK1027,CK1027))</f>
        <v>#VALUE!</v>
      </c>
      <c r="CO1027" s="18" t="e">
        <f t="shared" si="113"/>
        <v>#VALUE!</v>
      </c>
      <c r="DC1027" s="21" t="e">
        <f t="shared" si="114"/>
        <v>#VALUE!</v>
      </c>
      <c r="DD1027" s="21" t="e">
        <f t="shared" si="115"/>
        <v>#VALUE!</v>
      </c>
    </row>
    <row r="1028" spans="78:108">
      <c r="BZ1028" s="18" t="s">
        <v>781</v>
      </c>
      <c r="CA1028" s="18" t="s">
        <v>403</v>
      </c>
      <c r="CB1028" s="18" t="s">
        <v>557</v>
      </c>
      <c r="CC1028" s="18" t="str">
        <f t="shared" si="110"/>
        <v>S,C,X格点Pp</v>
      </c>
      <c r="CD1028" s="18">
        <v>6</v>
      </c>
      <c r="CE1028" s="18" t="e">
        <f>IF(COUNTIFS([2]その１１!$CV$10:CV6023,リスト!CC1028),"該当","")</f>
        <v>#VALUE!</v>
      </c>
      <c r="CF1028" s="18" t="e">
        <f>IF($CE1028="","",COUNTIF($CC$5:CC1028,CC1028))</f>
        <v>#VALUE!</v>
      </c>
      <c r="CG1028" s="18" t="e">
        <f t="shared" si="111"/>
        <v>#VALUE!</v>
      </c>
      <c r="CH1028" s="18" t="s">
        <v>245</v>
      </c>
      <c r="CI1028" s="18" t="s">
        <v>419</v>
      </c>
      <c r="CJ1028" s="18" t="s">
        <v>455</v>
      </c>
      <c r="CK1028" s="18" t="str">
        <f t="shared" si="112"/>
        <v>S,V排水Dr</v>
      </c>
      <c r="CL1028" s="18">
        <v>1</v>
      </c>
      <c r="CM1028" s="18" t="e">
        <f>IF(COUNTIFS([2]その１２!$CU$10:CU6179,リスト!CK1028),"該当","")</f>
        <v>#VALUE!</v>
      </c>
      <c r="CN1028" s="18" t="e">
        <f>IF($CM1028="","",COUNTIF($CK$5:CK1028,CK1028))</f>
        <v>#VALUE!</v>
      </c>
      <c r="CO1028" s="18" t="e">
        <f t="shared" si="113"/>
        <v>#VALUE!</v>
      </c>
      <c r="DC1028" s="21" t="e">
        <f t="shared" si="114"/>
        <v>#VALUE!</v>
      </c>
      <c r="DD1028" s="21" t="e">
        <f t="shared" si="115"/>
        <v>#VALUE!</v>
      </c>
    </row>
    <row r="1029" spans="78:108">
      <c r="BZ1029" s="18" t="s">
        <v>781</v>
      </c>
      <c r="CA1029" s="18" t="s">
        <v>403</v>
      </c>
      <c r="CB1029" s="18" t="s">
        <v>557</v>
      </c>
      <c r="CC1029" s="18" t="str">
        <f t="shared" ref="CC1029:CC1092" si="116">IF(LEFT(CA1029,2)="基礎",CONCATENATE(BZ1029,LEFT(CA1029,3),CB1029),CONCATENATE(BZ1029,LEFT(CA1029,2),CB1029))</f>
        <v>S,C,X格点Pp</v>
      </c>
      <c r="CD1029" s="18">
        <v>7</v>
      </c>
      <c r="CE1029" s="18" t="e">
        <f>IF(COUNTIFS([2]その１１!$CV$10:CV6024,リスト!CC1029),"該当","")</f>
        <v>#VALUE!</v>
      </c>
      <c r="CF1029" s="18" t="e">
        <f>IF($CE1029="","",COUNTIF($CC$5:CC1029,CC1029))</f>
        <v>#VALUE!</v>
      </c>
      <c r="CG1029" s="18" t="e">
        <f t="shared" ref="CG1029:CG1092" si="117">IF($CE1029="","",CONCATENATE(CC1029,CF1029))</f>
        <v>#VALUE!</v>
      </c>
      <c r="CH1029" s="18" t="s">
        <v>245</v>
      </c>
      <c r="CI1029" s="18" t="s">
        <v>419</v>
      </c>
      <c r="CJ1029" s="18" t="s">
        <v>455</v>
      </c>
      <c r="CK1029" s="18" t="str">
        <f t="shared" ref="CK1029:CK1092" si="118">CONCATENATE(CH1029,LEFT(CI1029,2),CJ1029)</f>
        <v>S,V排水Dr</v>
      </c>
      <c r="CL1029" s="18">
        <v>4</v>
      </c>
      <c r="CM1029" s="18" t="e">
        <f>IF(COUNTIFS([2]その１２!$CU$10:CU6180,リスト!CK1029),"該当","")</f>
        <v>#VALUE!</v>
      </c>
      <c r="CN1029" s="18" t="e">
        <f>IF($CM1029="","",COUNTIF($CK$5:CK1029,CK1029))</f>
        <v>#VALUE!</v>
      </c>
      <c r="CO1029" s="18" t="e">
        <f t="shared" ref="CO1029:CO1092" si="119">IF($CM1029="","",CONCATENATE(CK1029,CN1029))</f>
        <v>#VALUE!</v>
      </c>
      <c r="DC1029" s="21" t="e">
        <f t="shared" ref="DC1029:DC1092" si="120">IF(CG1029="","",CONCATENATE(CC1029,CD1029))</f>
        <v>#VALUE!</v>
      </c>
      <c r="DD1029" s="21" t="e">
        <f t="shared" ref="DD1029:DD1092" si="121">IF(CO1029="","",CONCATENATE(CK1029,CL1029))</f>
        <v>#VALUE!</v>
      </c>
    </row>
    <row r="1030" spans="78:108">
      <c r="BZ1030" s="18" t="s">
        <v>781</v>
      </c>
      <c r="CA1030" s="18" t="s">
        <v>403</v>
      </c>
      <c r="CB1030" s="18" t="s">
        <v>557</v>
      </c>
      <c r="CC1030" s="18" t="str">
        <f t="shared" si="116"/>
        <v>S,C,X格点Pp</v>
      </c>
      <c r="CD1030" s="18">
        <v>8</v>
      </c>
      <c r="CE1030" s="18" t="e">
        <f>IF(COUNTIFS([2]その１１!$CV$10:CV6025,リスト!CC1030),"該当","")</f>
        <v>#VALUE!</v>
      </c>
      <c r="CF1030" s="18" t="e">
        <f>IF($CE1030="","",COUNTIF($CC$5:CC1030,CC1030))</f>
        <v>#VALUE!</v>
      </c>
      <c r="CG1030" s="18" t="e">
        <f t="shared" si="117"/>
        <v>#VALUE!</v>
      </c>
      <c r="CH1030" s="18" t="s">
        <v>245</v>
      </c>
      <c r="CI1030" s="18" t="s">
        <v>419</v>
      </c>
      <c r="CJ1030" s="18" t="s">
        <v>455</v>
      </c>
      <c r="CK1030" s="18" t="str">
        <f t="shared" si="118"/>
        <v>S,V排水Dr</v>
      </c>
      <c r="CL1030" s="18">
        <v>5</v>
      </c>
      <c r="CM1030" s="18" t="e">
        <f>IF(COUNTIFS([2]その１２!$CU$10:CU6181,リスト!CK1030),"該当","")</f>
        <v>#VALUE!</v>
      </c>
      <c r="CN1030" s="18" t="e">
        <f>IF($CM1030="","",COUNTIF($CK$5:CK1030,CK1030))</f>
        <v>#VALUE!</v>
      </c>
      <c r="CO1030" s="18" t="e">
        <f t="shared" si="119"/>
        <v>#VALUE!</v>
      </c>
      <c r="DC1030" s="21" t="e">
        <f t="shared" si="120"/>
        <v>#VALUE!</v>
      </c>
      <c r="DD1030" s="21" t="e">
        <f t="shared" si="121"/>
        <v>#VALUE!</v>
      </c>
    </row>
    <row r="1031" spans="78:108">
      <c r="BZ1031" s="18" t="s">
        <v>781</v>
      </c>
      <c r="CA1031" s="18" t="s">
        <v>403</v>
      </c>
      <c r="CB1031" s="18" t="s">
        <v>557</v>
      </c>
      <c r="CC1031" s="18" t="str">
        <f t="shared" si="116"/>
        <v>S,C,X格点Pp</v>
      </c>
      <c r="CD1031" s="18">
        <v>9</v>
      </c>
      <c r="CE1031" s="18" t="e">
        <f>IF(COUNTIFS([2]その１１!$CV$10:CV6026,リスト!CC1031),"該当","")</f>
        <v>#VALUE!</v>
      </c>
      <c r="CF1031" s="18" t="e">
        <f>IF($CE1031="","",COUNTIF($CC$5:CC1031,CC1031))</f>
        <v>#VALUE!</v>
      </c>
      <c r="CG1031" s="18" t="e">
        <f t="shared" si="117"/>
        <v>#VALUE!</v>
      </c>
      <c r="CH1031" s="18" t="s">
        <v>245</v>
      </c>
      <c r="CI1031" s="18" t="s">
        <v>419</v>
      </c>
      <c r="CJ1031" s="18" t="s">
        <v>455</v>
      </c>
      <c r="CK1031" s="18" t="str">
        <f t="shared" si="118"/>
        <v>S,V排水Dr</v>
      </c>
      <c r="CL1031" s="18">
        <v>17</v>
      </c>
      <c r="CM1031" s="18" t="e">
        <f>IF(COUNTIFS([2]その１２!$CU$10:CU6182,リスト!CK1031),"該当","")</f>
        <v>#VALUE!</v>
      </c>
      <c r="CN1031" s="18" t="e">
        <f>IF($CM1031="","",COUNTIF($CK$5:CK1031,CK1031))</f>
        <v>#VALUE!</v>
      </c>
      <c r="CO1031" s="18" t="e">
        <f t="shared" si="119"/>
        <v>#VALUE!</v>
      </c>
      <c r="DC1031" s="21" t="e">
        <f t="shared" si="120"/>
        <v>#VALUE!</v>
      </c>
      <c r="DD1031" s="21" t="e">
        <f t="shared" si="121"/>
        <v>#VALUE!</v>
      </c>
    </row>
    <row r="1032" spans="78:108">
      <c r="BZ1032" s="18" t="s">
        <v>781</v>
      </c>
      <c r="CA1032" s="18" t="s">
        <v>403</v>
      </c>
      <c r="CB1032" s="18" t="s">
        <v>557</v>
      </c>
      <c r="CC1032" s="18" t="str">
        <f t="shared" si="116"/>
        <v>S,C,X格点Pp</v>
      </c>
      <c r="CD1032" s="18">
        <v>10</v>
      </c>
      <c r="CE1032" s="18" t="e">
        <f>IF(COUNTIFS([2]その１１!$CV$10:CV6027,リスト!CC1032),"該当","")</f>
        <v>#VALUE!</v>
      </c>
      <c r="CF1032" s="18" t="e">
        <f>IF($CE1032="","",COUNTIF($CC$5:CC1032,CC1032))</f>
        <v>#VALUE!</v>
      </c>
      <c r="CG1032" s="18" t="e">
        <f t="shared" si="117"/>
        <v>#VALUE!</v>
      </c>
      <c r="CH1032" s="18" t="s">
        <v>245</v>
      </c>
      <c r="CI1032" s="18" t="s">
        <v>419</v>
      </c>
      <c r="CJ1032" s="18" t="s">
        <v>455</v>
      </c>
      <c r="CK1032" s="18" t="str">
        <f t="shared" si="118"/>
        <v>S,V排水Dr</v>
      </c>
      <c r="CL1032" s="18">
        <v>19</v>
      </c>
      <c r="CM1032" s="18" t="e">
        <f>IF(COUNTIFS([2]その１２!$CU$10:CU6183,リスト!CK1032),"該当","")</f>
        <v>#VALUE!</v>
      </c>
      <c r="CN1032" s="18" t="e">
        <f>IF($CM1032="","",COUNTIF($CK$5:CK1032,CK1032))</f>
        <v>#VALUE!</v>
      </c>
      <c r="CO1032" s="18" t="e">
        <f t="shared" si="119"/>
        <v>#VALUE!</v>
      </c>
      <c r="DC1032" s="21" t="e">
        <f t="shared" si="120"/>
        <v>#VALUE!</v>
      </c>
      <c r="DD1032" s="21" t="e">
        <f t="shared" si="121"/>
        <v>#VALUE!</v>
      </c>
    </row>
    <row r="1033" spans="78:108">
      <c r="BZ1033" s="18" t="s">
        <v>781</v>
      </c>
      <c r="CA1033" s="18" t="s">
        <v>403</v>
      </c>
      <c r="CB1033" s="18" t="s">
        <v>557</v>
      </c>
      <c r="CC1033" s="18" t="str">
        <f t="shared" si="116"/>
        <v>S,C,X格点Pp</v>
      </c>
      <c r="CD1033" s="18">
        <v>11</v>
      </c>
      <c r="CE1033" s="18" t="e">
        <f>IF(COUNTIFS([2]その１１!$CV$10:CV6028,リスト!CC1033),"該当","")</f>
        <v>#VALUE!</v>
      </c>
      <c r="CF1033" s="18" t="e">
        <f>IF($CE1033="","",COUNTIF($CC$5:CC1033,CC1033))</f>
        <v>#VALUE!</v>
      </c>
      <c r="CG1033" s="18" t="e">
        <f t="shared" si="117"/>
        <v>#VALUE!</v>
      </c>
      <c r="CH1033" s="18" t="s">
        <v>245</v>
      </c>
      <c r="CI1033" s="18" t="s">
        <v>419</v>
      </c>
      <c r="CJ1033" s="18" t="s">
        <v>455</v>
      </c>
      <c r="CK1033" s="18" t="str">
        <f t="shared" si="118"/>
        <v>S,V排水Dr</v>
      </c>
      <c r="CL1033" s="18">
        <v>20</v>
      </c>
      <c r="CM1033" s="18" t="e">
        <f>IF(COUNTIFS([2]その１２!$CU$10:CU6184,リスト!CK1033),"該当","")</f>
        <v>#VALUE!</v>
      </c>
      <c r="CN1033" s="18" t="e">
        <f>IF($CM1033="","",COUNTIF($CK$5:CK1033,CK1033))</f>
        <v>#VALUE!</v>
      </c>
      <c r="CO1033" s="18" t="e">
        <f t="shared" si="119"/>
        <v>#VALUE!</v>
      </c>
      <c r="DC1033" s="21" t="e">
        <f t="shared" si="120"/>
        <v>#VALUE!</v>
      </c>
      <c r="DD1033" s="21" t="e">
        <f t="shared" si="121"/>
        <v>#VALUE!</v>
      </c>
    </row>
    <row r="1034" spans="78:108">
      <c r="BZ1034" s="18" t="s">
        <v>781</v>
      </c>
      <c r="CA1034" s="18" t="s">
        <v>403</v>
      </c>
      <c r="CB1034" s="18" t="s">
        <v>557</v>
      </c>
      <c r="CC1034" s="18" t="str">
        <f t="shared" si="116"/>
        <v>S,C,X格点Pp</v>
      </c>
      <c r="CD1034" s="18">
        <v>12</v>
      </c>
      <c r="CE1034" s="18" t="e">
        <f>IF(COUNTIFS([2]その１１!$CV$10:CV6029,リスト!CC1034),"該当","")</f>
        <v>#VALUE!</v>
      </c>
      <c r="CF1034" s="18" t="e">
        <f>IF($CE1034="","",COUNTIF($CC$5:CC1034,CC1034))</f>
        <v>#VALUE!</v>
      </c>
      <c r="CG1034" s="18" t="e">
        <f t="shared" si="117"/>
        <v>#VALUE!</v>
      </c>
      <c r="CH1034" s="18" t="s">
        <v>245</v>
      </c>
      <c r="CI1034" s="18" t="s">
        <v>419</v>
      </c>
      <c r="CJ1034" s="18" t="s">
        <v>455</v>
      </c>
      <c r="CK1034" s="18" t="str">
        <f t="shared" si="118"/>
        <v>S,V排水Dr</v>
      </c>
      <c r="CL1034" s="18">
        <v>23</v>
      </c>
      <c r="CM1034" s="18" t="e">
        <f>IF(COUNTIFS([2]その１２!$CU$10:CU6185,リスト!CK1034),"該当","")</f>
        <v>#VALUE!</v>
      </c>
      <c r="CN1034" s="18" t="e">
        <f>IF($CM1034="","",COUNTIF($CK$5:CK1034,CK1034))</f>
        <v>#VALUE!</v>
      </c>
      <c r="CO1034" s="18" t="e">
        <f t="shared" si="119"/>
        <v>#VALUE!</v>
      </c>
      <c r="DC1034" s="21" t="e">
        <f t="shared" si="120"/>
        <v>#VALUE!</v>
      </c>
      <c r="DD1034" s="21" t="e">
        <f t="shared" si="121"/>
        <v>#VALUE!</v>
      </c>
    </row>
    <row r="1035" spans="78:108">
      <c r="BZ1035" s="18" t="s">
        <v>781</v>
      </c>
      <c r="CA1035" s="18" t="s">
        <v>403</v>
      </c>
      <c r="CB1035" s="18" t="s">
        <v>557</v>
      </c>
      <c r="CC1035" s="18" t="str">
        <f t="shared" si="116"/>
        <v>S,C,X格点Pp</v>
      </c>
      <c r="CD1035" s="18">
        <v>13</v>
      </c>
      <c r="CE1035" s="18" t="e">
        <f>IF(COUNTIFS([2]その１１!$CV$10:CV6030,リスト!CC1035),"該当","")</f>
        <v>#VALUE!</v>
      </c>
      <c r="CF1035" s="18" t="e">
        <f>IF($CE1035="","",COUNTIF($CC$5:CC1035,CC1035))</f>
        <v>#VALUE!</v>
      </c>
      <c r="CG1035" s="18" t="e">
        <f t="shared" si="117"/>
        <v>#VALUE!</v>
      </c>
      <c r="CH1035" s="18" t="s">
        <v>245</v>
      </c>
      <c r="CI1035" s="18" t="s">
        <v>419</v>
      </c>
      <c r="CJ1035" s="18" t="s">
        <v>455</v>
      </c>
      <c r="CK1035" s="18" t="str">
        <f t="shared" si="118"/>
        <v>S,V排水Dr</v>
      </c>
      <c r="CL1035" s="18">
        <v>24</v>
      </c>
      <c r="CM1035" s="18" t="e">
        <f>IF(COUNTIFS([2]その１２!$CU$10:CU6186,リスト!CK1035),"該当","")</f>
        <v>#VALUE!</v>
      </c>
      <c r="CN1035" s="18" t="e">
        <f>IF($CM1035="","",COUNTIF($CK$5:CK1035,CK1035))</f>
        <v>#VALUE!</v>
      </c>
      <c r="CO1035" s="18" t="e">
        <f t="shared" si="119"/>
        <v>#VALUE!</v>
      </c>
      <c r="DC1035" s="21" t="e">
        <f t="shared" si="120"/>
        <v>#VALUE!</v>
      </c>
      <c r="DD1035" s="21" t="e">
        <f t="shared" si="121"/>
        <v>#VALUE!</v>
      </c>
    </row>
    <row r="1036" spans="78:108">
      <c r="BZ1036" s="18" t="s">
        <v>781</v>
      </c>
      <c r="CA1036" s="18" t="s">
        <v>403</v>
      </c>
      <c r="CB1036" s="18" t="s">
        <v>557</v>
      </c>
      <c r="CC1036" s="18" t="str">
        <f t="shared" si="116"/>
        <v>S,C,X格点Pp</v>
      </c>
      <c r="CD1036" s="18">
        <v>17</v>
      </c>
      <c r="CE1036" s="18" t="e">
        <f>IF(COUNTIFS([2]その１１!$CV$10:CV6031,リスト!CC1036),"該当","")</f>
        <v>#VALUE!</v>
      </c>
      <c r="CF1036" s="18" t="e">
        <f>IF($CE1036="","",COUNTIF($CC$5:CC1036,CC1036))</f>
        <v>#VALUE!</v>
      </c>
      <c r="CG1036" s="18" t="e">
        <f t="shared" si="117"/>
        <v>#VALUE!</v>
      </c>
      <c r="CH1036" s="18" t="s">
        <v>279</v>
      </c>
      <c r="CI1036" s="18" t="s">
        <v>419</v>
      </c>
      <c r="CJ1036" s="18" t="s">
        <v>455</v>
      </c>
      <c r="CK1036" s="18" t="str">
        <f t="shared" si="118"/>
        <v>S,X排水Dr</v>
      </c>
      <c r="CL1036" s="18">
        <v>1</v>
      </c>
      <c r="CM1036" s="18" t="e">
        <f>IF(COUNTIFS([2]その１２!$CU$10:CU6187,リスト!CK1036),"該当","")</f>
        <v>#VALUE!</v>
      </c>
      <c r="CN1036" s="18" t="e">
        <f>IF($CM1036="","",COUNTIF($CK$5:CK1036,CK1036))</f>
        <v>#VALUE!</v>
      </c>
      <c r="CO1036" s="18" t="e">
        <f t="shared" si="119"/>
        <v>#VALUE!</v>
      </c>
      <c r="DC1036" s="21" t="e">
        <f t="shared" si="120"/>
        <v>#VALUE!</v>
      </c>
      <c r="DD1036" s="21" t="e">
        <f t="shared" si="121"/>
        <v>#VALUE!</v>
      </c>
    </row>
    <row r="1037" spans="78:108">
      <c r="BZ1037" s="18" t="s">
        <v>781</v>
      </c>
      <c r="CA1037" s="18" t="s">
        <v>403</v>
      </c>
      <c r="CB1037" s="18" t="s">
        <v>557</v>
      </c>
      <c r="CC1037" s="18" t="str">
        <f t="shared" si="116"/>
        <v>S,C,X格点Pp</v>
      </c>
      <c r="CD1037" s="18">
        <v>18</v>
      </c>
      <c r="CE1037" s="18" t="e">
        <f>IF(COUNTIFS([2]その１１!$CV$10:CV6032,リスト!CC1037),"該当","")</f>
        <v>#VALUE!</v>
      </c>
      <c r="CF1037" s="18" t="e">
        <f>IF($CE1037="","",COUNTIF($CC$5:CC1037,CC1037))</f>
        <v>#VALUE!</v>
      </c>
      <c r="CG1037" s="18" t="e">
        <f t="shared" si="117"/>
        <v>#VALUE!</v>
      </c>
      <c r="CH1037" s="18" t="s">
        <v>279</v>
      </c>
      <c r="CI1037" s="18" t="s">
        <v>419</v>
      </c>
      <c r="CJ1037" s="18" t="s">
        <v>455</v>
      </c>
      <c r="CK1037" s="18" t="str">
        <f t="shared" si="118"/>
        <v>S,X排水Dr</v>
      </c>
      <c r="CL1037" s="18">
        <v>4</v>
      </c>
      <c r="CM1037" s="18" t="e">
        <f>IF(COUNTIFS([2]その１２!$CU$10:CU6188,リスト!CK1037),"該当","")</f>
        <v>#VALUE!</v>
      </c>
      <c r="CN1037" s="18" t="e">
        <f>IF($CM1037="","",COUNTIF($CK$5:CK1037,CK1037))</f>
        <v>#VALUE!</v>
      </c>
      <c r="CO1037" s="18" t="e">
        <f t="shared" si="119"/>
        <v>#VALUE!</v>
      </c>
      <c r="DC1037" s="21" t="e">
        <f t="shared" si="120"/>
        <v>#VALUE!</v>
      </c>
      <c r="DD1037" s="21" t="e">
        <f t="shared" si="121"/>
        <v>#VALUE!</v>
      </c>
    </row>
    <row r="1038" spans="78:108">
      <c r="BZ1038" s="18" t="s">
        <v>781</v>
      </c>
      <c r="CA1038" s="18" t="s">
        <v>403</v>
      </c>
      <c r="CB1038" s="18" t="s">
        <v>557</v>
      </c>
      <c r="CC1038" s="18" t="str">
        <f t="shared" si="116"/>
        <v>S,C,X格点Pp</v>
      </c>
      <c r="CD1038" s="18">
        <v>19</v>
      </c>
      <c r="CE1038" s="18" t="e">
        <f>IF(COUNTIFS([2]その１１!$CV$10:CV6033,リスト!CC1038),"該当","")</f>
        <v>#VALUE!</v>
      </c>
      <c r="CF1038" s="18" t="e">
        <f>IF($CE1038="","",COUNTIF($CC$5:CC1038,CC1038))</f>
        <v>#VALUE!</v>
      </c>
      <c r="CG1038" s="18" t="e">
        <f t="shared" si="117"/>
        <v>#VALUE!</v>
      </c>
      <c r="CH1038" s="18" t="s">
        <v>279</v>
      </c>
      <c r="CI1038" s="18" t="s">
        <v>419</v>
      </c>
      <c r="CJ1038" s="18" t="s">
        <v>455</v>
      </c>
      <c r="CK1038" s="18" t="str">
        <f t="shared" si="118"/>
        <v>S,X排水Dr</v>
      </c>
      <c r="CL1038" s="18">
        <v>5</v>
      </c>
      <c r="CM1038" s="18" t="e">
        <f>IF(COUNTIFS([2]その１２!$CU$10:CU6189,リスト!CK1038),"該当","")</f>
        <v>#VALUE!</v>
      </c>
      <c r="CN1038" s="18" t="e">
        <f>IF($CM1038="","",COUNTIF($CK$5:CK1038,CK1038))</f>
        <v>#VALUE!</v>
      </c>
      <c r="CO1038" s="18" t="e">
        <f t="shared" si="119"/>
        <v>#VALUE!</v>
      </c>
      <c r="DC1038" s="21" t="e">
        <f t="shared" si="120"/>
        <v>#VALUE!</v>
      </c>
      <c r="DD1038" s="21" t="e">
        <f t="shared" si="121"/>
        <v>#VALUE!</v>
      </c>
    </row>
    <row r="1039" spans="78:108">
      <c r="BZ1039" s="18" t="s">
        <v>781</v>
      </c>
      <c r="CA1039" s="18" t="s">
        <v>403</v>
      </c>
      <c r="CB1039" s="18" t="s">
        <v>557</v>
      </c>
      <c r="CC1039" s="18" t="str">
        <f t="shared" si="116"/>
        <v>S,C,X格点Pp</v>
      </c>
      <c r="CD1039" s="18">
        <v>20</v>
      </c>
      <c r="CE1039" s="18" t="e">
        <f>IF(COUNTIFS([2]その１１!$CV$10:CV6034,リスト!CC1039),"該当","")</f>
        <v>#VALUE!</v>
      </c>
      <c r="CF1039" s="18" t="e">
        <f>IF($CE1039="","",COUNTIF($CC$5:CC1039,CC1039))</f>
        <v>#VALUE!</v>
      </c>
      <c r="CG1039" s="18" t="e">
        <f t="shared" si="117"/>
        <v>#VALUE!</v>
      </c>
      <c r="CH1039" s="18" t="s">
        <v>279</v>
      </c>
      <c r="CI1039" s="18" t="s">
        <v>419</v>
      </c>
      <c r="CJ1039" s="18" t="s">
        <v>455</v>
      </c>
      <c r="CK1039" s="18" t="str">
        <f t="shared" si="118"/>
        <v>S,X排水Dr</v>
      </c>
      <c r="CL1039" s="18">
        <v>17</v>
      </c>
      <c r="CM1039" s="18" t="e">
        <f>IF(COUNTIFS([2]その１２!$CU$10:CU6190,リスト!CK1039),"該当","")</f>
        <v>#VALUE!</v>
      </c>
      <c r="CN1039" s="18" t="e">
        <f>IF($CM1039="","",COUNTIF($CK$5:CK1039,CK1039))</f>
        <v>#VALUE!</v>
      </c>
      <c r="CO1039" s="18" t="e">
        <f t="shared" si="119"/>
        <v>#VALUE!</v>
      </c>
      <c r="DC1039" s="21" t="e">
        <f t="shared" si="120"/>
        <v>#VALUE!</v>
      </c>
      <c r="DD1039" s="21" t="e">
        <f t="shared" si="121"/>
        <v>#VALUE!</v>
      </c>
    </row>
    <row r="1040" spans="78:108">
      <c r="BZ1040" s="18" t="s">
        <v>781</v>
      </c>
      <c r="CA1040" s="18" t="s">
        <v>403</v>
      </c>
      <c r="CB1040" s="18" t="s">
        <v>557</v>
      </c>
      <c r="CC1040" s="18" t="str">
        <f t="shared" si="116"/>
        <v>S,C,X格点Pp</v>
      </c>
      <c r="CD1040" s="18">
        <v>21</v>
      </c>
      <c r="CE1040" s="18" t="e">
        <f>IF(COUNTIFS([2]その１１!$CV$10:CV6035,リスト!CC1040),"該当","")</f>
        <v>#VALUE!</v>
      </c>
      <c r="CF1040" s="18" t="e">
        <f>IF($CE1040="","",COUNTIF($CC$5:CC1040,CC1040))</f>
        <v>#VALUE!</v>
      </c>
      <c r="CG1040" s="18" t="e">
        <f t="shared" si="117"/>
        <v>#VALUE!</v>
      </c>
      <c r="CH1040" s="18" t="s">
        <v>279</v>
      </c>
      <c r="CI1040" s="18" t="s">
        <v>419</v>
      </c>
      <c r="CJ1040" s="18" t="s">
        <v>455</v>
      </c>
      <c r="CK1040" s="18" t="str">
        <f t="shared" si="118"/>
        <v>S,X排水Dr</v>
      </c>
      <c r="CL1040" s="18">
        <v>19</v>
      </c>
      <c r="CM1040" s="18" t="e">
        <f>IF(COUNTIFS([2]その１２!$CU$10:CU6191,リスト!CK1040),"該当","")</f>
        <v>#VALUE!</v>
      </c>
      <c r="CN1040" s="18" t="e">
        <f>IF($CM1040="","",COUNTIF($CK$5:CK1040,CK1040))</f>
        <v>#VALUE!</v>
      </c>
      <c r="CO1040" s="18" t="e">
        <f t="shared" si="119"/>
        <v>#VALUE!</v>
      </c>
      <c r="DC1040" s="21" t="e">
        <f t="shared" si="120"/>
        <v>#VALUE!</v>
      </c>
      <c r="DD1040" s="21" t="e">
        <f t="shared" si="121"/>
        <v>#VALUE!</v>
      </c>
    </row>
    <row r="1041" spans="78:108">
      <c r="BZ1041" s="18" t="s">
        <v>781</v>
      </c>
      <c r="CA1041" s="18" t="s">
        <v>403</v>
      </c>
      <c r="CB1041" s="18" t="s">
        <v>557</v>
      </c>
      <c r="CC1041" s="18" t="str">
        <f t="shared" si="116"/>
        <v>S,C,X格点Pp</v>
      </c>
      <c r="CD1041" s="18">
        <v>22</v>
      </c>
      <c r="CE1041" s="18" t="e">
        <f>IF(COUNTIFS([2]その１１!$CV$10:CV6036,リスト!CC1041),"該当","")</f>
        <v>#VALUE!</v>
      </c>
      <c r="CF1041" s="18" t="e">
        <f>IF($CE1041="","",COUNTIF($CC$5:CC1041,CC1041))</f>
        <v>#VALUE!</v>
      </c>
      <c r="CG1041" s="18" t="e">
        <f t="shared" si="117"/>
        <v>#VALUE!</v>
      </c>
      <c r="CH1041" s="18" t="s">
        <v>279</v>
      </c>
      <c r="CI1041" s="18" t="s">
        <v>419</v>
      </c>
      <c r="CJ1041" s="18" t="s">
        <v>455</v>
      </c>
      <c r="CK1041" s="18" t="str">
        <f t="shared" si="118"/>
        <v>S,X排水Dr</v>
      </c>
      <c r="CL1041" s="18">
        <v>20</v>
      </c>
      <c r="CM1041" s="18" t="e">
        <f>IF(COUNTIFS([2]その１２!$CU$10:CU6192,リスト!CK1041),"該当","")</f>
        <v>#VALUE!</v>
      </c>
      <c r="CN1041" s="18" t="e">
        <f>IF($CM1041="","",COUNTIF($CK$5:CK1041,CK1041))</f>
        <v>#VALUE!</v>
      </c>
      <c r="CO1041" s="18" t="e">
        <f t="shared" si="119"/>
        <v>#VALUE!</v>
      </c>
      <c r="DC1041" s="21" t="e">
        <f t="shared" si="120"/>
        <v>#VALUE!</v>
      </c>
      <c r="DD1041" s="21" t="e">
        <f t="shared" si="121"/>
        <v>#VALUE!</v>
      </c>
    </row>
    <row r="1042" spans="78:108">
      <c r="BZ1042" s="18" t="s">
        <v>781</v>
      </c>
      <c r="CA1042" s="18" t="s">
        <v>403</v>
      </c>
      <c r="CB1042" s="18" t="s">
        <v>557</v>
      </c>
      <c r="CC1042" s="18" t="str">
        <f t="shared" si="116"/>
        <v>S,C,X格点Pp</v>
      </c>
      <c r="CD1042" s="18">
        <v>23</v>
      </c>
      <c r="CE1042" s="18" t="e">
        <f>IF(COUNTIFS([2]その１１!$CV$10:CV6037,リスト!CC1042),"該当","")</f>
        <v>#VALUE!</v>
      </c>
      <c r="CF1042" s="18" t="e">
        <f>IF($CE1042="","",COUNTIF($CC$5:CC1042,CC1042))</f>
        <v>#VALUE!</v>
      </c>
      <c r="CG1042" s="18" t="e">
        <f t="shared" si="117"/>
        <v>#VALUE!</v>
      </c>
      <c r="CH1042" s="18" t="s">
        <v>279</v>
      </c>
      <c r="CI1042" s="18" t="s">
        <v>419</v>
      </c>
      <c r="CJ1042" s="18" t="s">
        <v>455</v>
      </c>
      <c r="CK1042" s="18" t="str">
        <f t="shared" si="118"/>
        <v>S,X排水Dr</v>
      </c>
      <c r="CL1042" s="18">
        <v>23</v>
      </c>
      <c r="CM1042" s="18" t="e">
        <f>IF(COUNTIFS([2]その１２!$CU$10:CU6193,リスト!CK1042),"該当","")</f>
        <v>#VALUE!</v>
      </c>
      <c r="CN1042" s="18" t="e">
        <f>IF($CM1042="","",COUNTIF($CK$5:CK1042,CK1042))</f>
        <v>#VALUE!</v>
      </c>
      <c r="CO1042" s="18" t="e">
        <f t="shared" si="119"/>
        <v>#VALUE!</v>
      </c>
      <c r="DC1042" s="21" t="e">
        <f t="shared" si="120"/>
        <v>#VALUE!</v>
      </c>
      <c r="DD1042" s="21" t="e">
        <f t="shared" si="121"/>
        <v>#VALUE!</v>
      </c>
    </row>
    <row r="1043" spans="78:108">
      <c r="BZ1043" s="18" t="s">
        <v>76</v>
      </c>
      <c r="CA1043" s="18" t="s">
        <v>395</v>
      </c>
      <c r="CB1043" s="18" t="s">
        <v>396</v>
      </c>
      <c r="CC1043" s="18" t="str">
        <f t="shared" si="116"/>
        <v>SコンEm</v>
      </c>
      <c r="CD1043" s="18">
        <v>1</v>
      </c>
      <c r="CE1043" s="18" t="e">
        <f>IF(COUNTIFS([2]その１１!$CV$10:CV6038,リスト!CC1043),"該当","")</f>
        <v>#VALUE!</v>
      </c>
      <c r="CF1043" s="18" t="e">
        <f>IF($CE1043="","",COUNTIF($CC$5:CC1043,CC1043))</f>
        <v>#VALUE!</v>
      </c>
      <c r="CG1043" s="18" t="e">
        <f t="shared" si="117"/>
        <v>#VALUE!</v>
      </c>
      <c r="CH1043" s="18" t="s">
        <v>279</v>
      </c>
      <c r="CI1043" s="18" t="s">
        <v>419</v>
      </c>
      <c r="CJ1043" s="18" t="s">
        <v>455</v>
      </c>
      <c r="CK1043" s="18" t="str">
        <f t="shared" si="118"/>
        <v>S,X排水Dr</v>
      </c>
      <c r="CL1043" s="18">
        <v>24</v>
      </c>
      <c r="CM1043" s="18" t="e">
        <f>IF(COUNTIFS([2]その１２!$CU$10:CU6194,リスト!CK1043),"該当","")</f>
        <v>#VALUE!</v>
      </c>
      <c r="CN1043" s="18" t="e">
        <f>IF($CM1043="","",COUNTIF($CK$5:CK1043,CK1043))</f>
        <v>#VALUE!</v>
      </c>
      <c r="CO1043" s="18" t="e">
        <f t="shared" si="119"/>
        <v>#VALUE!</v>
      </c>
      <c r="DC1043" s="21" t="e">
        <f t="shared" si="120"/>
        <v>#VALUE!</v>
      </c>
      <c r="DD1043" s="21" t="e">
        <f t="shared" si="121"/>
        <v>#VALUE!</v>
      </c>
    </row>
    <row r="1044" spans="78:108">
      <c r="BZ1044" s="18" t="s">
        <v>76</v>
      </c>
      <c r="CA1044" s="18" t="s">
        <v>395</v>
      </c>
      <c r="CB1044" s="18" t="s">
        <v>396</v>
      </c>
      <c r="CC1044" s="18" t="str">
        <f t="shared" si="116"/>
        <v>SコンEm</v>
      </c>
      <c r="CD1044" s="18">
        <v>2</v>
      </c>
      <c r="CE1044" s="18" t="e">
        <f>IF(COUNTIFS([2]その１１!$CV$10:CV6039,リスト!CC1044),"該当","")</f>
        <v>#VALUE!</v>
      </c>
      <c r="CF1044" s="18" t="e">
        <f>IF($CE1044="","",COUNTIF($CC$5:CC1044,CC1044))</f>
        <v>#VALUE!</v>
      </c>
      <c r="CG1044" s="18" t="e">
        <f t="shared" si="117"/>
        <v>#VALUE!</v>
      </c>
      <c r="CH1044" s="18" t="s">
        <v>294</v>
      </c>
      <c r="CI1044" s="18" t="s">
        <v>419</v>
      </c>
      <c r="CJ1044" s="18" t="s">
        <v>455</v>
      </c>
      <c r="CK1044" s="18" t="str">
        <f t="shared" si="118"/>
        <v>V,X排水Dr</v>
      </c>
      <c r="CL1044" s="18">
        <v>4</v>
      </c>
      <c r="CM1044" s="18" t="e">
        <f>IF(COUNTIFS([2]その１２!$CU$10:CU6195,リスト!CK1044),"該当","")</f>
        <v>#VALUE!</v>
      </c>
      <c r="CN1044" s="18" t="e">
        <f>IF($CM1044="","",COUNTIF($CK$5:CK1044,CK1044))</f>
        <v>#VALUE!</v>
      </c>
      <c r="CO1044" s="18" t="e">
        <f t="shared" si="119"/>
        <v>#VALUE!</v>
      </c>
      <c r="DC1044" s="21" t="e">
        <f t="shared" si="120"/>
        <v>#VALUE!</v>
      </c>
      <c r="DD1044" s="21" t="e">
        <f t="shared" si="121"/>
        <v>#VALUE!</v>
      </c>
    </row>
    <row r="1045" spans="78:108">
      <c r="BZ1045" s="18" t="s">
        <v>76</v>
      </c>
      <c r="CA1045" s="18" t="s">
        <v>395</v>
      </c>
      <c r="CB1045" s="18" t="s">
        <v>396</v>
      </c>
      <c r="CC1045" s="18" t="str">
        <f t="shared" si="116"/>
        <v>SコンEm</v>
      </c>
      <c r="CD1045" s="18">
        <v>3</v>
      </c>
      <c r="CE1045" s="18" t="e">
        <f>IF(COUNTIFS([2]その１１!$CV$10:CV6040,リスト!CC1045),"該当","")</f>
        <v>#VALUE!</v>
      </c>
      <c r="CF1045" s="18" t="e">
        <f>IF($CE1045="","",COUNTIF($CC$5:CC1045,CC1045))</f>
        <v>#VALUE!</v>
      </c>
      <c r="CG1045" s="18" t="e">
        <f t="shared" si="117"/>
        <v>#VALUE!</v>
      </c>
      <c r="CH1045" s="18" t="s">
        <v>294</v>
      </c>
      <c r="CI1045" s="18" t="s">
        <v>419</v>
      </c>
      <c r="CJ1045" s="18" t="s">
        <v>455</v>
      </c>
      <c r="CK1045" s="18" t="str">
        <f t="shared" si="118"/>
        <v>V,X排水Dr</v>
      </c>
      <c r="CL1045" s="18">
        <v>17</v>
      </c>
      <c r="CM1045" s="18" t="e">
        <f>IF(COUNTIFS([2]その１２!$CU$10:CU6196,リスト!CK1045),"該当","")</f>
        <v>#VALUE!</v>
      </c>
      <c r="CN1045" s="18" t="e">
        <f>IF($CM1045="","",COUNTIF($CK$5:CK1045,CK1045))</f>
        <v>#VALUE!</v>
      </c>
      <c r="CO1045" s="18" t="e">
        <f t="shared" si="119"/>
        <v>#VALUE!</v>
      </c>
      <c r="DC1045" s="21" t="e">
        <f t="shared" si="120"/>
        <v>#VALUE!</v>
      </c>
      <c r="DD1045" s="21" t="e">
        <f t="shared" si="121"/>
        <v>#VALUE!</v>
      </c>
    </row>
    <row r="1046" spans="78:108">
      <c r="BZ1046" s="18" t="s">
        <v>76</v>
      </c>
      <c r="CA1046" s="18" t="s">
        <v>395</v>
      </c>
      <c r="CB1046" s="18" t="s">
        <v>396</v>
      </c>
      <c r="CC1046" s="18" t="str">
        <f t="shared" si="116"/>
        <v>SコンEm</v>
      </c>
      <c r="CD1046" s="18">
        <v>4</v>
      </c>
      <c r="CE1046" s="18" t="e">
        <f>IF(COUNTIFS([2]その１１!$CV$10:CV6041,リスト!CC1046),"該当","")</f>
        <v>#VALUE!</v>
      </c>
      <c r="CF1046" s="18" t="e">
        <f>IF($CE1046="","",COUNTIF($CC$5:CC1046,CC1046))</f>
        <v>#VALUE!</v>
      </c>
      <c r="CG1046" s="18" t="e">
        <f t="shared" si="117"/>
        <v>#VALUE!</v>
      </c>
      <c r="CH1046" s="18" t="s">
        <v>294</v>
      </c>
      <c r="CI1046" s="18" t="s">
        <v>419</v>
      </c>
      <c r="CJ1046" s="18" t="s">
        <v>455</v>
      </c>
      <c r="CK1046" s="18" t="str">
        <f t="shared" si="118"/>
        <v>V,X排水Dr</v>
      </c>
      <c r="CL1046" s="18">
        <v>19</v>
      </c>
      <c r="CM1046" s="18" t="e">
        <f>IF(COUNTIFS([2]その１２!$CU$10:CU6197,リスト!CK1046),"該当","")</f>
        <v>#VALUE!</v>
      </c>
      <c r="CN1046" s="18" t="e">
        <f>IF($CM1046="","",COUNTIF($CK$5:CK1046,CK1046))</f>
        <v>#VALUE!</v>
      </c>
      <c r="CO1046" s="18" t="e">
        <f t="shared" si="119"/>
        <v>#VALUE!</v>
      </c>
      <c r="DC1046" s="21" t="e">
        <f t="shared" si="120"/>
        <v>#VALUE!</v>
      </c>
      <c r="DD1046" s="21" t="e">
        <f t="shared" si="121"/>
        <v>#VALUE!</v>
      </c>
    </row>
    <row r="1047" spans="78:108">
      <c r="BZ1047" s="18" t="s">
        <v>76</v>
      </c>
      <c r="CA1047" s="18" t="s">
        <v>395</v>
      </c>
      <c r="CB1047" s="18" t="s">
        <v>396</v>
      </c>
      <c r="CC1047" s="18" t="str">
        <f t="shared" si="116"/>
        <v>SコンEm</v>
      </c>
      <c r="CD1047" s="18">
        <v>5</v>
      </c>
      <c r="CE1047" s="18" t="e">
        <f>IF(COUNTIFS([2]その１１!$CV$10:CV6042,リスト!CC1047),"該当","")</f>
        <v>#VALUE!</v>
      </c>
      <c r="CF1047" s="18" t="e">
        <f>IF($CE1047="","",COUNTIF($CC$5:CC1047,CC1047))</f>
        <v>#VALUE!</v>
      </c>
      <c r="CG1047" s="18" t="e">
        <f t="shared" si="117"/>
        <v>#VALUE!</v>
      </c>
      <c r="CH1047" s="18" t="s">
        <v>294</v>
      </c>
      <c r="CI1047" s="18" t="s">
        <v>419</v>
      </c>
      <c r="CJ1047" s="18" t="s">
        <v>455</v>
      </c>
      <c r="CK1047" s="18" t="str">
        <f t="shared" si="118"/>
        <v>V,X排水Dr</v>
      </c>
      <c r="CL1047" s="18">
        <v>20</v>
      </c>
      <c r="CM1047" s="18" t="e">
        <f>IF(COUNTIFS([2]その１２!$CU$10:CU6198,リスト!CK1047),"該当","")</f>
        <v>#VALUE!</v>
      </c>
      <c r="CN1047" s="18" t="e">
        <f>IF($CM1047="","",COUNTIF($CK$5:CK1047,CK1047))</f>
        <v>#VALUE!</v>
      </c>
      <c r="CO1047" s="18" t="e">
        <f t="shared" si="119"/>
        <v>#VALUE!</v>
      </c>
      <c r="DC1047" s="21" t="e">
        <f t="shared" si="120"/>
        <v>#VALUE!</v>
      </c>
      <c r="DD1047" s="21" t="e">
        <f t="shared" si="121"/>
        <v>#VALUE!</v>
      </c>
    </row>
    <row r="1048" spans="78:108">
      <c r="BZ1048" s="18" t="s">
        <v>76</v>
      </c>
      <c r="CA1048" s="18" t="s">
        <v>395</v>
      </c>
      <c r="CB1048" s="18" t="s">
        <v>396</v>
      </c>
      <c r="CC1048" s="18" t="str">
        <f t="shared" si="116"/>
        <v>SコンEm</v>
      </c>
      <c r="CD1048" s="18">
        <v>10</v>
      </c>
      <c r="CE1048" s="18" t="e">
        <f>IF(COUNTIFS([2]その１１!$CV$10:CV6043,リスト!CC1048),"該当","")</f>
        <v>#VALUE!</v>
      </c>
      <c r="CF1048" s="18" t="e">
        <f>IF($CE1048="","",COUNTIF($CC$5:CC1048,CC1048))</f>
        <v>#VALUE!</v>
      </c>
      <c r="CG1048" s="18" t="e">
        <f t="shared" si="117"/>
        <v>#VALUE!</v>
      </c>
      <c r="CH1048" s="18" t="s">
        <v>294</v>
      </c>
      <c r="CI1048" s="18" t="s">
        <v>419</v>
      </c>
      <c r="CJ1048" s="18" t="s">
        <v>455</v>
      </c>
      <c r="CK1048" s="18" t="str">
        <f t="shared" si="118"/>
        <v>V,X排水Dr</v>
      </c>
      <c r="CL1048" s="18">
        <v>23</v>
      </c>
      <c r="CM1048" s="18" t="e">
        <f>IF(COUNTIFS([2]その１２!$CU$10:CU6199,リスト!CK1048),"該当","")</f>
        <v>#VALUE!</v>
      </c>
      <c r="CN1048" s="18" t="e">
        <f>IF($CM1048="","",COUNTIF($CK$5:CK1048,CK1048))</f>
        <v>#VALUE!</v>
      </c>
      <c r="CO1048" s="18" t="e">
        <f t="shared" si="119"/>
        <v>#VALUE!</v>
      </c>
      <c r="DC1048" s="21" t="e">
        <f t="shared" si="120"/>
        <v>#VALUE!</v>
      </c>
      <c r="DD1048" s="21" t="e">
        <f t="shared" si="121"/>
        <v>#VALUE!</v>
      </c>
    </row>
    <row r="1049" spans="78:108">
      <c r="BZ1049" s="18" t="s">
        <v>76</v>
      </c>
      <c r="CA1049" s="18" t="s">
        <v>395</v>
      </c>
      <c r="CB1049" s="18" t="s">
        <v>396</v>
      </c>
      <c r="CC1049" s="18" t="str">
        <f t="shared" si="116"/>
        <v>SコンEm</v>
      </c>
      <c r="CD1049" s="18">
        <v>13</v>
      </c>
      <c r="CE1049" s="18" t="e">
        <f>IF(COUNTIFS([2]その１１!$CV$10:CV6044,リスト!CC1049),"該当","")</f>
        <v>#VALUE!</v>
      </c>
      <c r="CF1049" s="18" t="e">
        <f>IF($CE1049="","",COUNTIF($CC$5:CC1049,CC1049))</f>
        <v>#VALUE!</v>
      </c>
      <c r="CG1049" s="18" t="e">
        <f t="shared" si="117"/>
        <v>#VALUE!</v>
      </c>
      <c r="CH1049" s="18" t="s">
        <v>294</v>
      </c>
      <c r="CI1049" s="18" t="s">
        <v>419</v>
      </c>
      <c r="CJ1049" s="18" t="s">
        <v>455</v>
      </c>
      <c r="CK1049" s="18" t="str">
        <f t="shared" si="118"/>
        <v>V,X排水Dr</v>
      </c>
      <c r="CL1049" s="18">
        <v>24</v>
      </c>
      <c r="CM1049" s="18" t="e">
        <f>IF(COUNTIFS([2]その１２!$CU$10:CU6200,リスト!CK1049),"該当","")</f>
        <v>#VALUE!</v>
      </c>
      <c r="CN1049" s="18" t="e">
        <f>IF($CM1049="","",COUNTIF($CK$5:CK1049,CK1049))</f>
        <v>#VALUE!</v>
      </c>
      <c r="CO1049" s="18" t="e">
        <f t="shared" si="119"/>
        <v>#VALUE!</v>
      </c>
      <c r="DC1049" s="21" t="e">
        <f t="shared" si="120"/>
        <v>#VALUE!</v>
      </c>
      <c r="DD1049" s="21" t="e">
        <f t="shared" si="121"/>
        <v>#VALUE!</v>
      </c>
    </row>
    <row r="1050" spans="78:108">
      <c r="BZ1050" s="18" t="s">
        <v>76</v>
      </c>
      <c r="CA1050" s="18" t="s">
        <v>395</v>
      </c>
      <c r="CB1050" s="18" t="s">
        <v>396</v>
      </c>
      <c r="CC1050" s="18" t="str">
        <f t="shared" si="116"/>
        <v>SコンEm</v>
      </c>
      <c r="CD1050" s="18">
        <v>17</v>
      </c>
      <c r="CE1050" s="18" t="e">
        <f>IF(COUNTIFS([2]その１１!$CV$10:CV6045,リスト!CC1050),"該当","")</f>
        <v>#VALUE!</v>
      </c>
      <c r="CF1050" s="18" t="e">
        <f>IF($CE1050="","",COUNTIF($CC$5:CC1050,CC1050))</f>
        <v>#VALUE!</v>
      </c>
      <c r="CG1050" s="18" t="e">
        <f t="shared" si="117"/>
        <v>#VALUE!</v>
      </c>
      <c r="CH1050" s="18" t="s">
        <v>1366</v>
      </c>
      <c r="CI1050" s="18" t="s">
        <v>419</v>
      </c>
      <c r="CJ1050" s="18" t="s">
        <v>455</v>
      </c>
      <c r="CK1050" s="18" t="str">
        <f t="shared" si="118"/>
        <v>S,V,X排水Dr</v>
      </c>
      <c r="CL1050" s="18">
        <v>1</v>
      </c>
      <c r="CM1050" s="18" t="e">
        <f>IF(COUNTIFS([2]その１２!$CU$10:CU6201,リスト!CK1050),"該当","")</f>
        <v>#VALUE!</v>
      </c>
      <c r="CN1050" s="18" t="e">
        <f>IF($CM1050="","",COUNTIF($CK$5:CK1050,CK1050))</f>
        <v>#VALUE!</v>
      </c>
      <c r="CO1050" s="18" t="e">
        <f t="shared" si="119"/>
        <v>#VALUE!</v>
      </c>
      <c r="DC1050" s="21" t="e">
        <f t="shared" si="120"/>
        <v>#VALUE!</v>
      </c>
      <c r="DD1050" s="21" t="e">
        <f t="shared" si="121"/>
        <v>#VALUE!</v>
      </c>
    </row>
    <row r="1051" spans="78:108">
      <c r="BZ1051" s="18" t="s">
        <v>76</v>
      </c>
      <c r="CA1051" s="18" t="s">
        <v>395</v>
      </c>
      <c r="CB1051" s="18" t="s">
        <v>396</v>
      </c>
      <c r="CC1051" s="18" t="str">
        <f t="shared" si="116"/>
        <v>SコンEm</v>
      </c>
      <c r="CD1051" s="18">
        <v>18</v>
      </c>
      <c r="CE1051" s="18" t="e">
        <f>IF(COUNTIFS([2]その１１!$CV$10:CV6046,リスト!CC1051),"該当","")</f>
        <v>#VALUE!</v>
      </c>
      <c r="CF1051" s="18" t="e">
        <f>IF($CE1051="","",COUNTIF($CC$5:CC1051,CC1051))</f>
        <v>#VALUE!</v>
      </c>
      <c r="CG1051" s="18" t="e">
        <f t="shared" si="117"/>
        <v>#VALUE!</v>
      </c>
      <c r="CH1051" s="18" t="s">
        <v>1366</v>
      </c>
      <c r="CI1051" s="18" t="s">
        <v>419</v>
      </c>
      <c r="CJ1051" s="18" t="s">
        <v>455</v>
      </c>
      <c r="CK1051" s="18" t="str">
        <f t="shared" si="118"/>
        <v>S,V,X排水Dr</v>
      </c>
      <c r="CL1051" s="18">
        <v>4</v>
      </c>
      <c r="CM1051" s="18" t="e">
        <f>IF(COUNTIFS([2]その１２!$CU$10:CU6202,リスト!CK1051),"該当","")</f>
        <v>#VALUE!</v>
      </c>
      <c r="CN1051" s="18" t="e">
        <f>IF($CM1051="","",COUNTIF($CK$5:CK1051,CK1051))</f>
        <v>#VALUE!</v>
      </c>
      <c r="CO1051" s="18" t="e">
        <f t="shared" si="119"/>
        <v>#VALUE!</v>
      </c>
      <c r="DC1051" s="21" t="e">
        <f t="shared" si="120"/>
        <v>#VALUE!</v>
      </c>
      <c r="DD1051" s="21" t="e">
        <f t="shared" si="121"/>
        <v>#VALUE!</v>
      </c>
    </row>
    <row r="1052" spans="78:108">
      <c r="BZ1052" s="18" t="s">
        <v>76</v>
      </c>
      <c r="CA1052" s="18" t="s">
        <v>395</v>
      </c>
      <c r="CB1052" s="18" t="s">
        <v>396</v>
      </c>
      <c r="CC1052" s="18" t="str">
        <f t="shared" si="116"/>
        <v>SコンEm</v>
      </c>
      <c r="CD1052" s="18">
        <v>20</v>
      </c>
      <c r="CE1052" s="18" t="e">
        <f>IF(COUNTIFS([2]その１１!$CV$10:CV6047,リスト!CC1052),"該当","")</f>
        <v>#VALUE!</v>
      </c>
      <c r="CF1052" s="18" t="e">
        <f>IF($CE1052="","",COUNTIF($CC$5:CC1052,CC1052))</f>
        <v>#VALUE!</v>
      </c>
      <c r="CG1052" s="18" t="e">
        <f t="shared" si="117"/>
        <v>#VALUE!</v>
      </c>
      <c r="CH1052" s="18" t="s">
        <v>1366</v>
      </c>
      <c r="CI1052" s="18" t="s">
        <v>419</v>
      </c>
      <c r="CJ1052" s="18" t="s">
        <v>455</v>
      </c>
      <c r="CK1052" s="18" t="str">
        <f t="shared" si="118"/>
        <v>S,V,X排水Dr</v>
      </c>
      <c r="CL1052" s="18">
        <v>5</v>
      </c>
      <c r="CM1052" s="18" t="e">
        <f>IF(COUNTIFS([2]その１２!$CU$10:CU6203,リスト!CK1052),"該当","")</f>
        <v>#VALUE!</v>
      </c>
      <c r="CN1052" s="18" t="e">
        <f>IF($CM1052="","",COUNTIF($CK$5:CK1052,CK1052))</f>
        <v>#VALUE!</v>
      </c>
      <c r="CO1052" s="18" t="e">
        <f t="shared" si="119"/>
        <v>#VALUE!</v>
      </c>
      <c r="DC1052" s="21" t="e">
        <f t="shared" si="120"/>
        <v>#VALUE!</v>
      </c>
      <c r="DD1052" s="21" t="e">
        <f t="shared" si="121"/>
        <v>#VALUE!</v>
      </c>
    </row>
    <row r="1053" spans="78:108">
      <c r="BZ1053" s="18" t="s">
        <v>76</v>
      </c>
      <c r="CA1053" s="18" t="s">
        <v>395</v>
      </c>
      <c r="CB1053" s="18" t="s">
        <v>396</v>
      </c>
      <c r="CC1053" s="18" t="str">
        <f t="shared" si="116"/>
        <v>SコンEm</v>
      </c>
      <c r="CD1053" s="18">
        <v>21</v>
      </c>
      <c r="CE1053" s="18" t="e">
        <f>IF(COUNTIFS([2]その１１!$CV$10:CV6048,リスト!CC1053),"該当","")</f>
        <v>#VALUE!</v>
      </c>
      <c r="CF1053" s="18" t="e">
        <f>IF($CE1053="","",COUNTIF($CC$5:CC1053,CC1053))</f>
        <v>#VALUE!</v>
      </c>
      <c r="CG1053" s="18" t="e">
        <f t="shared" si="117"/>
        <v>#VALUE!</v>
      </c>
      <c r="CH1053" s="18" t="s">
        <v>1366</v>
      </c>
      <c r="CI1053" s="18" t="s">
        <v>419</v>
      </c>
      <c r="CJ1053" s="18" t="s">
        <v>455</v>
      </c>
      <c r="CK1053" s="18" t="str">
        <f t="shared" si="118"/>
        <v>S,V,X排水Dr</v>
      </c>
      <c r="CL1053" s="18">
        <v>17</v>
      </c>
      <c r="CM1053" s="18" t="e">
        <f>IF(COUNTIFS([2]その１２!$CU$10:CU6204,リスト!CK1053),"該当","")</f>
        <v>#VALUE!</v>
      </c>
      <c r="CN1053" s="18" t="e">
        <f>IF($CM1053="","",COUNTIF($CK$5:CK1053,CK1053))</f>
        <v>#VALUE!</v>
      </c>
      <c r="CO1053" s="18" t="e">
        <f t="shared" si="119"/>
        <v>#VALUE!</v>
      </c>
      <c r="DC1053" s="21" t="e">
        <f t="shared" si="120"/>
        <v>#VALUE!</v>
      </c>
      <c r="DD1053" s="21" t="e">
        <f t="shared" si="121"/>
        <v>#VALUE!</v>
      </c>
    </row>
    <row r="1054" spans="78:108">
      <c r="BZ1054" s="18" t="s">
        <v>76</v>
      </c>
      <c r="CA1054" s="18" t="s">
        <v>395</v>
      </c>
      <c r="CB1054" s="18" t="s">
        <v>396</v>
      </c>
      <c r="CC1054" s="18" t="str">
        <f t="shared" si="116"/>
        <v>SコンEm</v>
      </c>
      <c r="CD1054" s="18">
        <v>22</v>
      </c>
      <c r="CE1054" s="18" t="e">
        <f>IF(COUNTIFS([2]その１１!$CV$10:CV6049,リスト!CC1054),"該当","")</f>
        <v>#VALUE!</v>
      </c>
      <c r="CF1054" s="18" t="e">
        <f>IF($CE1054="","",COUNTIF($CC$5:CC1054,CC1054))</f>
        <v>#VALUE!</v>
      </c>
      <c r="CG1054" s="18" t="e">
        <f t="shared" si="117"/>
        <v>#VALUE!</v>
      </c>
      <c r="CH1054" s="18" t="s">
        <v>1366</v>
      </c>
      <c r="CI1054" s="18" t="s">
        <v>419</v>
      </c>
      <c r="CJ1054" s="18" t="s">
        <v>455</v>
      </c>
      <c r="CK1054" s="18" t="str">
        <f t="shared" si="118"/>
        <v>S,V,X排水Dr</v>
      </c>
      <c r="CL1054" s="18">
        <v>19</v>
      </c>
      <c r="CM1054" s="18" t="e">
        <f>IF(COUNTIFS([2]その１２!$CU$10:CU6205,リスト!CK1054),"該当","")</f>
        <v>#VALUE!</v>
      </c>
      <c r="CN1054" s="18" t="e">
        <f>IF($CM1054="","",COUNTIF($CK$5:CK1054,CK1054))</f>
        <v>#VALUE!</v>
      </c>
      <c r="CO1054" s="18" t="e">
        <f t="shared" si="119"/>
        <v>#VALUE!</v>
      </c>
      <c r="DC1054" s="21" t="e">
        <f t="shared" si="120"/>
        <v>#VALUE!</v>
      </c>
      <c r="DD1054" s="21" t="e">
        <f t="shared" si="121"/>
        <v>#VALUE!</v>
      </c>
    </row>
    <row r="1055" spans="78:108">
      <c r="BZ1055" s="18" t="s">
        <v>76</v>
      </c>
      <c r="CA1055" s="18" t="s">
        <v>395</v>
      </c>
      <c r="CB1055" s="18" t="s">
        <v>396</v>
      </c>
      <c r="CC1055" s="18" t="str">
        <f t="shared" si="116"/>
        <v>SコンEm</v>
      </c>
      <c r="CD1055" s="18">
        <v>23</v>
      </c>
      <c r="CE1055" s="18" t="e">
        <f>IF(COUNTIFS([2]その１１!$CV$10:CV6050,リスト!CC1055),"該当","")</f>
        <v>#VALUE!</v>
      </c>
      <c r="CF1055" s="18" t="e">
        <f>IF($CE1055="","",COUNTIF($CC$5:CC1055,CC1055))</f>
        <v>#VALUE!</v>
      </c>
      <c r="CG1055" s="18" t="e">
        <f t="shared" si="117"/>
        <v>#VALUE!</v>
      </c>
      <c r="CH1055" s="18" t="s">
        <v>1366</v>
      </c>
      <c r="CI1055" s="18" t="s">
        <v>419</v>
      </c>
      <c r="CJ1055" s="18" t="s">
        <v>455</v>
      </c>
      <c r="CK1055" s="18" t="str">
        <f t="shared" si="118"/>
        <v>S,V,X排水Dr</v>
      </c>
      <c r="CL1055" s="18">
        <v>20</v>
      </c>
      <c r="CM1055" s="18" t="e">
        <f>IF(COUNTIFS([2]その１２!$CU$10:CU6206,リスト!CK1055),"該当","")</f>
        <v>#VALUE!</v>
      </c>
      <c r="CN1055" s="18" t="e">
        <f>IF($CM1055="","",COUNTIF($CK$5:CK1055,CK1055))</f>
        <v>#VALUE!</v>
      </c>
      <c r="CO1055" s="18" t="e">
        <f t="shared" si="119"/>
        <v>#VALUE!</v>
      </c>
      <c r="DC1055" s="21" t="e">
        <f t="shared" si="120"/>
        <v>#VALUE!</v>
      </c>
      <c r="DD1055" s="21" t="e">
        <f t="shared" si="121"/>
        <v>#VALUE!</v>
      </c>
    </row>
    <row r="1056" spans="78:108">
      <c r="BZ1056" s="18" t="s">
        <v>97</v>
      </c>
      <c r="CA1056" s="18" t="s">
        <v>395</v>
      </c>
      <c r="CB1056" s="18" t="s">
        <v>396</v>
      </c>
      <c r="CC1056" s="18" t="str">
        <f t="shared" si="116"/>
        <v>CコンEm</v>
      </c>
      <c r="CD1056" s="18">
        <v>6</v>
      </c>
      <c r="CE1056" s="18" t="e">
        <f>IF(COUNTIFS([2]その１１!$CV$10:CV6051,リスト!CC1056),"該当","")</f>
        <v>#VALUE!</v>
      </c>
      <c r="CF1056" s="18" t="e">
        <f>IF($CE1056="","",COUNTIF($CC$5:CC1056,CC1056))</f>
        <v>#VALUE!</v>
      </c>
      <c r="CG1056" s="18" t="e">
        <f t="shared" si="117"/>
        <v>#VALUE!</v>
      </c>
      <c r="CH1056" s="18" t="s">
        <v>1366</v>
      </c>
      <c r="CI1056" s="18" t="s">
        <v>419</v>
      </c>
      <c r="CJ1056" s="18" t="s">
        <v>455</v>
      </c>
      <c r="CK1056" s="18" t="str">
        <f t="shared" si="118"/>
        <v>S,V,X排水Dr</v>
      </c>
      <c r="CL1056" s="18">
        <v>23</v>
      </c>
      <c r="CM1056" s="18" t="e">
        <f>IF(COUNTIFS([2]その１２!$CU$10:CU6207,リスト!CK1056),"該当","")</f>
        <v>#VALUE!</v>
      </c>
      <c r="CN1056" s="18" t="e">
        <f>IF($CM1056="","",COUNTIF($CK$5:CK1056,CK1056))</f>
        <v>#VALUE!</v>
      </c>
      <c r="CO1056" s="18" t="e">
        <f t="shared" si="119"/>
        <v>#VALUE!</v>
      </c>
      <c r="DC1056" s="21" t="e">
        <f t="shared" si="120"/>
        <v>#VALUE!</v>
      </c>
      <c r="DD1056" s="21" t="e">
        <f t="shared" si="121"/>
        <v>#VALUE!</v>
      </c>
    </row>
    <row r="1057" spans="78:108">
      <c r="BZ1057" s="18" t="s">
        <v>97</v>
      </c>
      <c r="CA1057" s="18" t="s">
        <v>395</v>
      </c>
      <c r="CB1057" s="18" t="s">
        <v>396</v>
      </c>
      <c r="CC1057" s="18" t="str">
        <f t="shared" si="116"/>
        <v>CコンEm</v>
      </c>
      <c r="CD1057" s="18">
        <v>7</v>
      </c>
      <c r="CE1057" s="18" t="e">
        <f>IF(COUNTIFS([2]その１１!$CV$10:CV6052,リスト!CC1057),"該当","")</f>
        <v>#VALUE!</v>
      </c>
      <c r="CF1057" s="18" t="e">
        <f>IF($CE1057="","",COUNTIF($CC$5:CC1057,CC1057))</f>
        <v>#VALUE!</v>
      </c>
      <c r="CG1057" s="18" t="e">
        <f t="shared" si="117"/>
        <v>#VALUE!</v>
      </c>
      <c r="CH1057" s="18" t="s">
        <v>1366</v>
      </c>
      <c r="CI1057" s="18" t="s">
        <v>419</v>
      </c>
      <c r="CJ1057" s="18" t="s">
        <v>455</v>
      </c>
      <c r="CK1057" s="18" t="str">
        <f t="shared" si="118"/>
        <v>S,V,X排水Dr</v>
      </c>
      <c r="CL1057" s="18">
        <v>24</v>
      </c>
      <c r="CM1057" s="18" t="e">
        <f>IF(COUNTIFS([2]その１２!$CU$10:CU6208,リスト!CK1057),"該当","")</f>
        <v>#VALUE!</v>
      </c>
      <c r="CN1057" s="18" t="e">
        <f>IF($CM1057="","",COUNTIF($CK$5:CK1057,CK1057))</f>
        <v>#VALUE!</v>
      </c>
      <c r="CO1057" s="18" t="e">
        <f t="shared" si="119"/>
        <v>#VALUE!</v>
      </c>
      <c r="DC1057" s="21" t="e">
        <f t="shared" si="120"/>
        <v>#VALUE!</v>
      </c>
      <c r="DD1057" s="21" t="e">
        <f t="shared" si="121"/>
        <v>#VALUE!</v>
      </c>
    </row>
    <row r="1058" spans="78:108">
      <c r="BZ1058" s="18" t="s">
        <v>97</v>
      </c>
      <c r="CA1058" s="18" t="s">
        <v>395</v>
      </c>
      <c r="CB1058" s="18" t="s">
        <v>396</v>
      </c>
      <c r="CC1058" s="18" t="str">
        <f t="shared" si="116"/>
        <v>CコンEm</v>
      </c>
      <c r="CD1058" s="18">
        <v>8</v>
      </c>
      <c r="CE1058" s="18" t="e">
        <f>IF(COUNTIFS([2]その１１!$CV$10:CV6053,リスト!CC1058),"該当","")</f>
        <v>#VALUE!</v>
      </c>
      <c r="CF1058" s="18" t="e">
        <f>IF($CE1058="","",COUNTIF($CC$5:CC1058,CC1058))</f>
        <v>#VALUE!</v>
      </c>
      <c r="CG1058" s="18" t="e">
        <f t="shared" si="117"/>
        <v>#VALUE!</v>
      </c>
      <c r="CH1058" s="18" t="s">
        <v>76</v>
      </c>
      <c r="CI1058" s="18" t="s">
        <v>429</v>
      </c>
      <c r="CJ1058" s="18" t="s">
        <v>465</v>
      </c>
      <c r="CK1058" s="18" t="str">
        <f t="shared" si="118"/>
        <v>S排水Dp</v>
      </c>
      <c r="CL1058" s="18">
        <v>1</v>
      </c>
      <c r="CM1058" s="18" t="e">
        <f>IF(COUNTIFS([2]その１２!$CU$10:CU6209,リスト!CK1058),"該当","")</f>
        <v>#VALUE!</v>
      </c>
      <c r="CN1058" s="18" t="e">
        <f>IF($CM1058="","",COUNTIF($CK$5:CK1058,CK1058))</f>
        <v>#VALUE!</v>
      </c>
      <c r="CO1058" s="18" t="e">
        <f t="shared" si="119"/>
        <v>#VALUE!</v>
      </c>
      <c r="DC1058" s="21" t="e">
        <f t="shared" si="120"/>
        <v>#VALUE!</v>
      </c>
      <c r="DD1058" s="21" t="e">
        <f t="shared" si="121"/>
        <v>#VALUE!</v>
      </c>
    </row>
    <row r="1059" spans="78:108">
      <c r="BZ1059" s="18" t="s">
        <v>97</v>
      </c>
      <c r="CA1059" s="18" t="s">
        <v>395</v>
      </c>
      <c r="CB1059" s="18" t="s">
        <v>396</v>
      </c>
      <c r="CC1059" s="18" t="str">
        <f t="shared" si="116"/>
        <v>CコンEm</v>
      </c>
      <c r="CD1059" s="18">
        <v>9</v>
      </c>
      <c r="CE1059" s="18" t="e">
        <f>IF(COUNTIFS([2]その１１!$CV$10:CV6054,リスト!CC1059),"該当","")</f>
        <v>#VALUE!</v>
      </c>
      <c r="CF1059" s="18" t="e">
        <f>IF($CE1059="","",COUNTIF($CC$5:CC1059,CC1059))</f>
        <v>#VALUE!</v>
      </c>
      <c r="CG1059" s="18" t="e">
        <f t="shared" si="117"/>
        <v>#VALUE!</v>
      </c>
      <c r="CH1059" s="18" t="s">
        <v>76</v>
      </c>
      <c r="CI1059" s="18" t="s">
        <v>429</v>
      </c>
      <c r="CJ1059" s="18" t="s">
        <v>465</v>
      </c>
      <c r="CK1059" s="18" t="str">
        <f t="shared" si="118"/>
        <v>S排水Dp</v>
      </c>
      <c r="CL1059" s="18">
        <v>4</v>
      </c>
      <c r="CM1059" s="18" t="e">
        <f>IF(COUNTIFS([2]その１２!$CU$10:CU6210,リスト!CK1059),"該当","")</f>
        <v>#VALUE!</v>
      </c>
      <c r="CN1059" s="18" t="e">
        <f>IF($CM1059="","",COUNTIF($CK$5:CK1059,CK1059))</f>
        <v>#VALUE!</v>
      </c>
      <c r="CO1059" s="18" t="e">
        <f t="shared" si="119"/>
        <v>#VALUE!</v>
      </c>
      <c r="DC1059" s="21" t="e">
        <f t="shared" si="120"/>
        <v>#VALUE!</v>
      </c>
      <c r="DD1059" s="21" t="e">
        <f t="shared" si="121"/>
        <v>#VALUE!</v>
      </c>
    </row>
    <row r="1060" spans="78:108">
      <c r="BZ1060" s="18" t="s">
        <v>97</v>
      </c>
      <c r="CA1060" s="18" t="s">
        <v>395</v>
      </c>
      <c r="CB1060" s="18" t="s">
        <v>396</v>
      </c>
      <c r="CC1060" s="18" t="str">
        <f t="shared" si="116"/>
        <v>CコンEm</v>
      </c>
      <c r="CD1060" s="18">
        <v>10</v>
      </c>
      <c r="CE1060" s="18" t="e">
        <f>IF(COUNTIFS([2]その１１!$CV$10:CV6055,リスト!CC1060),"該当","")</f>
        <v>#VALUE!</v>
      </c>
      <c r="CF1060" s="18" t="e">
        <f>IF($CE1060="","",COUNTIF($CC$5:CC1060,CC1060))</f>
        <v>#VALUE!</v>
      </c>
      <c r="CG1060" s="18" t="e">
        <f t="shared" si="117"/>
        <v>#VALUE!</v>
      </c>
      <c r="CH1060" s="18" t="s">
        <v>76</v>
      </c>
      <c r="CI1060" s="18" t="s">
        <v>429</v>
      </c>
      <c r="CJ1060" s="18" t="s">
        <v>465</v>
      </c>
      <c r="CK1060" s="18" t="str">
        <f t="shared" si="118"/>
        <v>S排水Dp</v>
      </c>
      <c r="CL1060" s="18">
        <v>5</v>
      </c>
      <c r="CM1060" s="18" t="e">
        <f>IF(COUNTIFS([2]その１２!$CU$10:CU6211,リスト!CK1060),"該当","")</f>
        <v>#VALUE!</v>
      </c>
      <c r="CN1060" s="18" t="e">
        <f>IF($CM1060="","",COUNTIF($CK$5:CK1060,CK1060))</f>
        <v>#VALUE!</v>
      </c>
      <c r="CO1060" s="18" t="e">
        <f t="shared" si="119"/>
        <v>#VALUE!</v>
      </c>
      <c r="DC1060" s="21" t="e">
        <f t="shared" si="120"/>
        <v>#VALUE!</v>
      </c>
      <c r="DD1060" s="21" t="e">
        <f t="shared" si="121"/>
        <v>#VALUE!</v>
      </c>
    </row>
    <row r="1061" spans="78:108">
      <c r="BZ1061" s="18" t="s">
        <v>97</v>
      </c>
      <c r="CA1061" s="18" t="s">
        <v>395</v>
      </c>
      <c r="CB1061" s="18" t="s">
        <v>396</v>
      </c>
      <c r="CC1061" s="18" t="str">
        <f t="shared" si="116"/>
        <v>CコンEm</v>
      </c>
      <c r="CD1061" s="18">
        <v>11</v>
      </c>
      <c r="CE1061" s="18" t="e">
        <f>IF(COUNTIFS([2]その１１!$CV$10:CV6056,リスト!CC1061),"該当","")</f>
        <v>#VALUE!</v>
      </c>
      <c r="CF1061" s="18" t="e">
        <f>IF($CE1061="","",COUNTIF($CC$5:CC1061,CC1061))</f>
        <v>#VALUE!</v>
      </c>
      <c r="CG1061" s="18" t="e">
        <f t="shared" si="117"/>
        <v>#VALUE!</v>
      </c>
      <c r="CH1061" s="18" t="s">
        <v>76</v>
      </c>
      <c r="CI1061" s="18" t="s">
        <v>429</v>
      </c>
      <c r="CJ1061" s="18" t="s">
        <v>465</v>
      </c>
      <c r="CK1061" s="18" t="str">
        <f t="shared" si="118"/>
        <v>S排水Dp</v>
      </c>
      <c r="CL1061" s="18">
        <v>17</v>
      </c>
      <c r="CM1061" s="18" t="e">
        <f>IF(COUNTIFS([2]その１２!$CU$10:CU6212,リスト!CK1061),"該当","")</f>
        <v>#VALUE!</v>
      </c>
      <c r="CN1061" s="18" t="e">
        <f>IF($CM1061="","",COUNTIF($CK$5:CK1061,CK1061))</f>
        <v>#VALUE!</v>
      </c>
      <c r="CO1061" s="18" t="e">
        <f t="shared" si="119"/>
        <v>#VALUE!</v>
      </c>
      <c r="DC1061" s="21" t="e">
        <f t="shared" si="120"/>
        <v>#VALUE!</v>
      </c>
      <c r="DD1061" s="21" t="e">
        <f t="shared" si="121"/>
        <v>#VALUE!</v>
      </c>
    </row>
    <row r="1062" spans="78:108">
      <c r="BZ1062" s="18" t="s">
        <v>97</v>
      </c>
      <c r="CA1062" s="18" t="s">
        <v>395</v>
      </c>
      <c r="CB1062" s="18" t="s">
        <v>396</v>
      </c>
      <c r="CC1062" s="18" t="str">
        <f t="shared" si="116"/>
        <v>CコンEm</v>
      </c>
      <c r="CD1062" s="18">
        <v>12</v>
      </c>
      <c r="CE1062" s="18" t="e">
        <f>IF(COUNTIFS([2]その１１!$CV$10:CV6057,リスト!CC1062),"該当","")</f>
        <v>#VALUE!</v>
      </c>
      <c r="CF1062" s="18" t="e">
        <f>IF($CE1062="","",COUNTIF($CC$5:CC1062,CC1062))</f>
        <v>#VALUE!</v>
      </c>
      <c r="CG1062" s="18" t="e">
        <f t="shared" si="117"/>
        <v>#VALUE!</v>
      </c>
      <c r="CH1062" s="18" t="s">
        <v>76</v>
      </c>
      <c r="CI1062" s="18" t="s">
        <v>429</v>
      </c>
      <c r="CJ1062" s="18" t="s">
        <v>465</v>
      </c>
      <c r="CK1062" s="18" t="str">
        <f t="shared" si="118"/>
        <v>S排水Dp</v>
      </c>
      <c r="CL1062" s="18">
        <v>19</v>
      </c>
      <c r="CM1062" s="18" t="e">
        <f>IF(COUNTIFS([2]その１２!$CU$10:CU6213,リスト!CK1062),"該当","")</f>
        <v>#VALUE!</v>
      </c>
      <c r="CN1062" s="18" t="e">
        <f>IF($CM1062="","",COUNTIF($CK$5:CK1062,CK1062))</f>
        <v>#VALUE!</v>
      </c>
      <c r="CO1062" s="18" t="e">
        <f t="shared" si="119"/>
        <v>#VALUE!</v>
      </c>
      <c r="DC1062" s="21" t="e">
        <f t="shared" si="120"/>
        <v>#VALUE!</v>
      </c>
      <c r="DD1062" s="21" t="e">
        <f t="shared" si="121"/>
        <v>#VALUE!</v>
      </c>
    </row>
    <row r="1063" spans="78:108">
      <c r="BZ1063" s="18" t="s">
        <v>97</v>
      </c>
      <c r="CA1063" s="18" t="s">
        <v>395</v>
      </c>
      <c r="CB1063" s="18" t="s">
        <v>396</v>
      </c>
      <c r="CC1063" s="18" t="str">
        <f t="shared" si="116"/>
        <v>CコンEm</v>
      </c>
      <c r="CD1063" s="18">
        <v>13</v>
      </c>
      <c r="CE1063" s="18" t="e">
        <f>IF(COUNTIFS([2]その１１!$CV$10:CV6058,リスト!CC1063),"該当","")</f>
        <v>#VALUE!</v>
      </c>
      <c r="CF1063" s="18" t="e">
        <f>IF($CE1063="","",COUNTIF($CC$5:CC1063,CC1063))</f>
        <v>#VALUE!</v>
      </c>
      <c r="CG1063" s="18" t="e">
        <f t="shared" si="117"/>
        <v>#VALUE!</v>
      </c>
      <c r="CH1063" s="18" t="s">
        <v>76</v>
      </c>
      <c r="CI1063" s="18" t="s">
        <v>429</v>
      </c>
      <c r="CJ1063" s="18" t="s">
        <v>465</v>
      </c>
      <c r="CK1063" s="18" t="str">
        <f t="shared" si="118"/>
        <v>S排水Dp</v>
      </c>
      <c r="CL1063" s="18">
        <v>20</v>
      </c>
      <c r="CM1063" s="18" t="e">
        <f>IF(COUNTIFS([2]その１２!$CU$10:CU6214,リスト!CK1063),"該当","")</f>
        <v>#VALUE!</v>
      </c>
      <c r="CN1063" s="18" t="e">
        <f>IF($CM1063="","",COUNTIF($CK$5:CK1063,CK1063))</f>
        <v>#VALUE!</v>
      </c>
      <c r="CO1063" s="18" t="e">
        <f t="shared" si="119"/>
        <v>#VALUE!</v>
      </c>
      <c r="DC1063" s="21" t="e">
        <f t="shared" si="120"/>
        <v>#VALUE!</v>
      </c>
      <c r="DD1063" s="21" t="e">
        <f t="shared" si="121"/>
        <v>#VALUE!</v>
      </c>
    </row>
    <row r="1064" spans="78:108">
      <c r="BZ1064" s="18" t="s">
        <v>97</v>
      </c>
      <c r="CA1064" s="18" t="s">
        <v>395</v>
      </c>
      <c r="CB1064" s="18" t="s">
        <v>396</v>
      </c>
      <c r="CC1064" s="18" t="str">
        <f t="shared" si="116"/>
        <v>CコンEm</v>
      </c>
      <c r="CD1064" s="18">
        <v>17</v>
      </c>
      <c r="CE1064" s="18" t="e">
        <f>IF(COUNTIFS([2]その１１!$CV$10:CV6059,リスト!CC1064),"該当","")</f>
        <v>#VALUE!</v>
      </c>
      <c r="CF1064" s="18" t="e">
        <f>IF($CE1064="","",COUNTIF($CC$5:CC1064,CC1064))</f>
        <v>#VALUE!</v>
      </c>
      <c r="CG1064" s="18" t="e">
        <f t="shared" si="117"/>
        <v>#VALUE!</v>
      </c>
      <c r="CH1064" s="18" t="s">
        <v>76</v>
      </c>
      <c r="CI1064" s="18" t="s">
        <v>429</v>
      </c>
      <c r="CJ1064" s="18" t="s">
        <v>465</v>
      </c>
      <c r="CK1064" s="18" t="str">
        <f t="shared" si="118"/>
        <v>S排水Dp</v>
      </c>
      <c r="CL1064" s="18">
        <v>23</v>
      </c>
      <c r="CM1064" s="18" t="e">
        <f>IF(COUNTIFS([2]その１２!$CU$10:CU6215,リスト!CK1064),"該当","")</f>
        <v>#VALUE!</v>
      </c>
      <c r="CN1064" s="18" t="e">
        <f>IF($CM1064="","",COUNTIF($CK$5:CK1064,CK1064))</f>
        <v>#VALUE!</v>
      </c>
      <c r="CO1064" s="18" t="e">
        <f t="shared" si="119"/>
        <v>#VALUE!</v>
      </c>
      <c r="DC1064" s="21" t="e">
        <f t="shared" si="120"/>
        <v>#VALUE!</v>
      </c>
      <c r="DD1064" s="21" t="e">
        <f t="shared" si="121"/>
        <v>#VALUE!</v>
      </c>
    </row>
    <row r="1065" spans="78:108">
      <c r="BZ1065" s="18" t="s">
        <v>97</v>
      </c>
      <c r="CA1065" s="18" t="s">
        <v>395</v>
      </c>
      <c r="CB1065" s="18" t="s">
        <v>396</v>
      </c>
      <c r="CC1065" s="18" t="str">
        <f t="shared" si="116"/>
        <v>CコンEm</v>
      </c>
      <c r="CD1065" s="18">
        <v>18</v>
      </c>
      <c r="CE1065" s="18" t="e">
        <f>IF(COUNTIFS([2]その１１!$CV$10:CV6060,リスト!CC1065),"該当","")</f>
        <v>#VALUE!</v>
      </c>
      <c r="CF1065" s="18" t="e">
        <f>IF($CE1065="","",COUNTIF($CC$5:CC1065,CC1065))</f>
        <v>#VALUE!</v>
      </c>
      <c r="CG1065" s="18" t="e">
        <f t="shared" si="117"/>
        <v>#VALUE!</v>
      </c>
      <c r="CH1065" s="18" t="s">
        <v>76</v>
      </c>
      <c r="CI1065" s="18" t="s">
        <v>429</v>
      </c>
      <c r="CJ1065" s="18" t="s">
        <v>465</v>
      </c>
      <c r="CK1065" s="18" t="str">
        <f t="shared" si="118"/>
        <v>S排水Dp</v>
      </c>
      <c r="CL1065" s="18">
        <v>24</v>
      </c>
      <c r="CM1065" s="18" t="e">
        <f>IF(COUNTIFS([2]その１２!$CU$10:CU6216,リスト!CK1065),"該当","")</f>
        <v>#VALUE!</v>
      </c>
      <c r="CN1065" s="18" t="e">
        <f>IF($CM1065="","",COUNTIF($CK$5:CK1065,CK1065))</f>
        <v>#VALUE!</v>
      </c>
      <c r="CO1065" s="18" t="e">
        <f t="shared" si="119"/>
        <v>#VALUE!</v>
      </c>
      <c r="DC1065" s="21" t="e">
        <f t="shared" si="120"/>
        <v>#VALUE!</v>
      </c>
      <c r="DD1065" s="21" t="e">
        <f t="shared" si="121"/>
        <v>#VALUE!</v>
      </c>
    </row>
    <row r="1066" spans="78:108">
      <c r="BZ1066" s="18" t="s">
        <v>97</v>
      </c>
      <c r="CA1066" s="18" t="s">
        <v>395</v>
      </c>
      <c r="CB1066" s="18" t="s">
        <v>396</v>
      </c>
      <c r="CC1066" s="18" t="str">
        <f t="shared" si="116"/>
        <v>CコンEm</v>
      </c>
      <c r="CD1066" s="18">
        <v>19</v>
      </c>
      <c r="CE1066" s="18" t="e">
        <f>IF(COUNTIFS([2]その１１!$CV$10:CV6061,リスト!CC1066),"該当","")</f>
        <v>#VALUE!</v>
      </c>
      <c r="CF1066" s="18" t="e">
        <f>IF($CE1066="","",COUNTIF($CC$5:CC1066,CC1066))</f>
        <v>#VALUE!</v>
      </c>
      <c r="CG1066" s="18" t="e">
        <f t="shared" si="117"/>
        <v>#VALUE!</v>
      </c>
      <c r="CH1066" s="18" t="s">
        <v>186</v>
      </c>
      <c r="CI1066" s="18" t="s">
        <v>429</v>
      </c>
      <c r="CJ1066" s="18" t="s">
        <v>465</v>
      </c>
      <c r="CK1066" s="18" t="str">
        <f t="shared" si="118"/>
        <v>V排水Dp</v>
      </c>
      <c r="CL1066" s="18">
        <v>4</v>
      </c>
      <c r="CM1066" s="18" t="e">
        <f>IF(COUNTIFS([2]その１２!$CU$10:CU6217,リスト!CK1066),"該当","")</f>
        <v>#VALUE!</v>
      </c>
      <c r="CN1066" s="18" t="e">
        <f>IF($CM1066="","",COUNTIF($CK$5:CK1066,CK1066))</f>
        <v>#VALUE!</v>
      </c>
      <c r="CO1066" s="18" t="e">
        <f t="shared" si="119"/>
        <v>#VALUE!</v>
      </c>
      <c r="DC1066" s="21" t="e">
        <f t="shared" si="120"/>
        <v>#VALUE!</v>
      </c>
      <c r="DD1066" s="21" t="e">
        <f t="shared" si="121"/>
        <v>#VALUE!</v>
      </c>
    </row>
    <row r="1067" spans="78:108">
      <c r="BZ1067" s="18" t="s">
        <v>97</v>
      </c>
      <c r="CA1067" s="18" t="s">
        <v>395</v>
      </c>
      <c r="CB1067" s="18" t="s">
        <v>396</v>
      </c>
      <c r="CC1067" s="18" t="str">
        <f t="shared" si="116"/>
        <v>CコンEm</v>
      </c>
      <c r="CD1067" s="18">
        <v>20</v>
      </c>
      <c r="CE1067" s="18" t="e">
        <f>IF(COUNTIFS([2]その１１!$CV$10:CV6062,リスト!CC1067),"該当","")</f>
        <v>#VALUE!</v>
      </c>
      <c r="CF1067" s="18" t="e">
        <f>IF($CE1067="","",COUNTIF($CC$5:CC1067,CC1067))</f>
        <v>#VALUE!</v>
      </c>
      <c r="CG1067" s="18" t="e">
        <f t="shared" si="117"/>
        <v>#VALUE!</v>
      </c>
      <c r="CH1067" s="18" t="s">
        <v>186</v>
      </c>
      <c r="CI1067" s="18" t="s">
        <v>429</v>
      </c>
      <c r="CJ1067" s="18" t="s">
        <v>465</v>
      </c>
      <c r="CK1067" s="18" t="str">
        <f t="shared" si="118"/>
        <v>V排水Dp</v>
      </c>
      <c r="CL1067" s="18">
        <v>17</v>
      </c>
      <c r="CM1067" s="18" t="e">
        <f>IF(COUNTIFS([2]その１２!$CU$10:CU6218,リスト!CK1067),"該当","")</f>
        <v>#VALUE!</v>
      </c>
      <c r="CN1067" s="18" t="e">
        <f>IF($CM1067="","",COUNTIF($CK$5:CK1067,CK1067))</f>
        <v>#VALUE!</v>
      </c>
      <c r="CO1067" s="18" t="e">
        <f t="shared" si="119"/>
        <v>#VALUE!</v>
      </c>
      <c r="DC1067" s="21" t="e">
        <f t="shared" si="120"/>
        <v>#VALUE!</v>
      </c>
      <c r="DD1067" s="21" t="e">
        <f t="shared" si="121"/>
        <v>#VALUE!</v>
      </c>
    </row>
    <row r="1068" spans="78:108">
      <c r="BZ1068" s="18" t="s">
        <v>97</v>
      </c>
      <c r="CA1068" s="18" t="s">
        <v>395</v>
      </c>
      <c r="CB1068" s="18" t="s">
        <v>396</v>
      </c>
      <c r="CC1068" s="18" t="str">
        <f t="shared" si="116"/>
        <v>CコンEm</v>
      </c>
      <c r="CD1068" s="18">
        <v>21</v>
      </c>
      <c r="CE1068" s="18" t="e">
        <f>IF(COUNTIFS([2]その１１!$CV$10:CV6063,リスト!CC1068),"該当","")</f>
        <v>#VALUE!</v>
      </c>
      <c r="CF1068" s="18" t="e">
        <f>IF($CE1068="","",COUNTIF($CC$5:CC1068,CC1068))</f>
        <v>#VALUE!</v>
      </c>
      <c r="CG1068" s="18" t="e">
        <f t="shared" si="117"/>
        <v>#VALUE!</v>
      </c>
      <c r="CH1068" s="18" t="s">
        <v>186</v>
      </c>
      <c r="CI1068" s="18" t="s">
        <v>429</v>
      </c>
      <c r="CJ1068" s="18" t="s">
        <v>465</v>
      </c>
      <c r="CK1068" s="18" t="str">
        <f t="shared" si="118"/>
        <v>V排水Dp</v>
      </c>
      <c r="CL1068" s="18">
        <v>19</v>
      </c>
      <c r="CM1068" s="18" t="e">
        <f>IF(COUNTIFS([2]その１２!$CU$10:CU6219,リスト!CK1068),"該当","")</f>
        <v>#VALUE!</v>
      </c>
      <c r="CN1068" s="18" t="e">
        <f>IF($CM1068="","",COUNTIF($CK$5:CK1068,CK1068))</f>
        <v>#VALUE!</v>
      </c>
      <c r="CO1068" s="18" t="e">
        <f t="shared" si="119"/>
        <v>#VALUE!</v>
      </c>
      <c r="DC1068" s="21" t="e">
        <f t="shared" si="120"/>
        <v>#VALUE!</v>
      </c>
      <c r="DD1068" s="21" t="e">
        <f t="shared" si="121"/>
        <v>#VALUE!</v>
      </c>
    </row>
    <row r="1069" spans="78:108">
      <c r="BZ1069" s="18" t="s">
        <v>97</v>
      </c>
      <c r="CA1069" s="18" t="s">
        <v>395</v>
      </c>
      <c r="CB1069" s="18" t="s">
        <v>396</v>
      </c>
      <c r="CC1069" s="18" t="str">
        <f t="shared" si="116"/>
        <v>CコンEm</v>
      </c>
      <c r="CD1069" s="18">
        <v>22</v>
      </c>
      <c r="CE1069" s="18" t="e">
        <f>IF(COUNTIFS([2]その１１!$CV$10:CV6064,リスト!CC1069),"該当","")</f>
        <v>#VALUE!</v>
      </c>
      <c r="CF1069" s="18" t="e">
        <f>IF($CE1069="","",COUNTIF($CC$5:CC1069,CC1069))</f>
        <v>#VALUE!</v>
      </c>
      <c r="CG1069" s="18" t="e">
        <f t="shared" si="117"/>
        <v>#VALUE!</v>
      </c>
      <c r="CH1069" s="18" t="s">
        <v>186</v>
      </c>
      <c r="CI1069" s="18" t="s">
        <v>429</v>
      </c>
      <c r="CJ1069" s="18" t="s">
        <v>465</v>
      </c>
      <c r="CK1069" s="18" t="str">
        <f t="shared" si="118"/>
        <v>V排水Dp</v>
      </c>
      <c r="CL1069" s="18">
        <v>20</v>
      </c>
      <c r="CM1069" s="18" t="e">
        <f>IF(COUNTIFS([2]その１２!$CU$10:CU6220,リスト!CK1069),"該当","")</f>
        <v>#VALUE!</v>
      </c>
      <c r="CN1069" s="18" t="e">
        <f>IF($CM1069="","",COUNTIF($CK$5:CK1069,CK1069))</f>
        <v>#VALUE!</v>
      </c>
      <c r="CO1069" s="18" t="e">
        <f t="shared" si="119"/>
        <v>#VALUE!</v>
      </c>
      <c r="DC1069" s="21" t="e">
        <f t="shared" si="120"/>
        <v>#VALUE!</v>
      </c>
      <c r="DD1069" s="21" t="e">
        <f t="shared" si="121"/>
        <v>#VALUE!</v>
      </c>
    </row>
    <row r="1070" spans="78:108">
      <c r="BZ1070" s="18" t="s">
        <v>97</v>
      </c>
      <c r="CA1070" s="18" t="s">
        <v>395</v>
      </c>
      <c r="CB1070" s="18" t="s">
        <v>396</v>
      </c>
      <c r="CC1070" s="18" t="str">
        <f t="shared" si="116"/>
        <v>CコンEm</v>
      </c>
      <c r="CD1070" s="18">
        <v>23</v>
      </c>
      <c r="CE1070" s="18" t="e">
        <f>IF(COUNTIFS([2]その１１!$CV$10:CV6065,リスト!CC1070),"該当","")</f>
        <v>#VALUE!</v>
      </c>
      <c r="CF1070" s="18" t="e">
        <f>IF($CE1070="","",COUNTIF($CC$5:CC1070,CC1070))</f>
        <v>#VALUE!</v>
      </c>
      <c r="CG1070" s="18" t="e">
        <f t="shared" si="117"/>
        <v>#VALUE!</v>
      </c>
      <c r="CH1070" s="18" t="s">
        <v>186</v>
      </c>
      <c r="CI1070" s="18" t="s">
        <v>429</v>
      </c>
      <c r="CJ1070" s="18" t="s">
        <v>465</v>
      </c>
      <c r="CK1070" s="18" t="str">
        <f t="shared" si="118"/>
        <v>V排水Dp</v>
      </c>
      <c r="CL1070" s="18">
        <v>23</v>
      </c>
      <c r="CM1070" s="18" t="e">
        <f>IF(COUNTIFS([2]その１２!$CU$10:CU6221,リスト!CK1070),"該当","")</f>
        <v>#VALUE!</v>
      </c>
      <c r="CN1070" s="18" t="e">
        <f>IF($CM1070="","",COUNTIF($CK$5:CK1070,CK1070))</f>
        <v>#VALUE!</v>
      </c>
      <c r="CO1070" s="18" t="e">
        <f t="shared" si="119"/>
        <v>#VALUE!</v>
      </c>
      <c r="DC1070" s="21" t="e">
        <f t="shared" si="120"/>
        <v>#VALUE!</v>
      </c>
      <c r="DD1070" s="21" t="e">
        <f t="shared" si="121"/>
        <v>#VALUE!</v>
      </c>
    </row>
    <row r="1071" spans="78:108">
      <c r="BZ1071" s="18" t="s">
        <v>227</v>
      </c>
      <c r="CA1071" s="18" t="s">
        <v>395</v>
      </c>
      <c r="CB1071" s="18" t="s">
        <v>396</v>
      </c>
      <c r="CC1071" s="18" t="str">
        <f t="shared" si="116"/>
        <v>S,CコンEm</v>
      </c>
      <c r="CD1071" s="18">
        <v>1</v>
      </c>
      <c r="CE1071" s="18" t="e">
        <f>IF(COUNTIFS([2]その１１!$CV$10:CV6066,リスト!CC1071),"該当","")</f>
        <v>#VALUE!</v>
      </c>
      <c r="CF1071" s="18" t="e">
        <f>IF($CE1071="","",COUNTIF($CC$5:CC1071,CC1071))</f>
        <v>#VALUE!</v>
      </c>
      <c r="CG1071" s="18" t="e">
        <f t="shared" si="117"/>
        <v>#VALUE!</v>
      </c>
      <c r="CH1071" s="18" t="s">
        <v>186</v>
      </c>
      <c r="CI1071" s="18" t="s">
        <v>429</v>
      </c>
      <c r="CJ1071" s="18" t="s">
        <v>465</v>
      </c>
      <c r="CK1071" s="18" t="str">
        <f t="shared" si="118"/>
        <v>V排水Dp</v>
      </c>
      <c r="CL1071" s="18">
        <v>24</v>
      </c>
      <c r="CM1071" s="18" t="e">
        <f>IF(COUNTIFS([2]その１２!$CU$10:CU6222,リスト!CK1071),"該当","")</f>
        <v>#VALUE!</v>
      </c>
      <c r="CN1071" s="18" t="e">
        <f>IF($CM1071="","",COUNTIF($CK$5:CK1071,CK1071))</f>
        <v>#VALUE!</v>
      </c>
      <c r="CO1071" s="18" t="e">
        <f t="shared" si="119"/>
        <v>#VALUE!</v>
      </c>
      <c r="DC1071" s="21" t="e">
        <f t="shared" si="120"/>
        <v>#VALUE!</v>
      </c>
      <c r="DD1071" s="21" t="e">
        <f t="shared" si="121"/>
        <v>#VALUE!</v>
      </c>
    </row>
    <row r="1072" spans="78:108">
      <c r="BZ1072" s="18" t="s">
        <v>227</v>
      </c>
      <c r="CA1072" s="18" t="s">
        <v>395</v>
      </c>
      <c r="CB1072" s="18" t="s">
        <v>396</v>
      </c>
      <c r="CC1072" s="18" t="str">
        <f t="shared" si="116"/>
        <v>S,CコンEm</v>
      </c>
      <c r="CD1072" s="18">
        <v>2</v>
      </c>
      <c r="CE1072" s="18" t="e">
        <f>IF(COUNTIFS([2]その１１!$CV$10:CV6067,リスト!CC1072),"該当","")</f>
        <v>#VALUE!</v>
      </c>
      <c r="CF1072" s="18" t="e">
        <f>IF($CE1072="","",COUNTIF($CC$5:CC1072,CC1072))</f>
        <v>#VALUE!</v>
      </c>
      <c r="CG1072" s="18" t="e">
        <f t="shared" si="117"/>
        <v>#VALUE!</v>
      </c>
      <c r="CH1072" s="18" t="s">
        <v>245</v>
      </c>
      <c r="CI1072" s="18" t="s">
        <v>429</v>
      </c>
      <c r="CJ1072" s="18" t="s">
        <v>465</v>
      </c>
      <c r="CK1072" s="18" t="str">
        <f t="shared" si="118"/>
        <v>S,V排水Dp</v>
      </c>
      <c r="CL1072" s="18">
        <v>1</v>
      </c>
      <c r="CM1072" s="18" t="e">
        <f>IF(COUNTIFS([2]その１２!$CU$10:CU6223,リスト!CK1072),"該当","")</f>
        <v>#VALUE!</v>
      </c>
      <c r="CN1072" s="18" t="e">
        <f>IF($CM1072="","",COUNTIF($CK$5:CK1072,CK1072))</f>
        <v>#VALUE!</v>
      </c>
      <c r="CO1072" s="18" t="e">
        <f t="shared" si="119"/>
        <v>#VALUE!</v>
      </c>
      <c r="DC1072" s="21" t="e">
        <f t="shared" si="120"/>
        <v>#VALUE!</v>
      </c>
      <c r="DD1072" s="21" t="e">
        <f t="shared" si="121"/>
        <v>#VALUE!</v>
      </c>
    </row>
    <row r="1073" spans="78:108">
      <c r="BZ1073" s="18" t="s">
        <v>227</v>
      </c>
      <c r="CA1073" s="18" t="s">
        <v>395</v>
      </c>
      <c r="CB1073" s="18" t="s">
        <v>396</v>
      </c>
      <c r="CC1073" s="18" t="str">
        <f t="shared" si="116"/>
        <v>S,CコンEm</v>
      </c>
      <c r="CD1073" s="18">
        <v>3</v>
      </c>
      <c r="CE1073" s="18" t="e">
        <f>IF(COUNTIFS([2]その１１!$CV$10:CV6068,リスト!CC1073),"該当","")</f>
        <v>#VALUE!</v>
      </c>
      <c r="CF1073" s="18" t="e">
        <f>IF($CE1073="","",COUNTIF($CC$5:CC1073,CC1073))</f>
        <v>#VALUE!</v>
      </c>
      <c r="CG1073" s="18" t="e">
        <f t="shared" si="117"/>
        <v>#VALUE!</v>
      </c>
      <c r="CH1073" s="18" t="s">
        <v>245</v>
      </c>
      <c r="CI1073" s="18" t="s">
        <v>429</v>
      </c>
      <c r="CJ1073" s="18" t="s">
        <v>465</v>
      </c>
      <c r="CK1073" s="18" t="str">
        <f t="shared" si="118"/>
        <v>S,V排水Dp</v>
      </c>
      <c r="CL1073" s="18">
        <v>4</v>
      </c>
      <c r="CM1073" s="18" t="e">
        <f>IF(COUNTIFS([2]その１２!$CU$10:CU6224,リスト!CK1073),"該当","")</f>
        <v>#VALUE!</v>
      </c>
      <c r="CN1073" s="18" t="e">
        <f>IF($CM1073="","",COUNTIF($CK$5:CK1073,CK1073))</f>
        <v>#VALUE!</v>
      </c>
      <c r="CO1073" s="18" t="e">
        <f t="shared" si="119"/>
        <v>#VALUE!</v>
      </c>
      <c r="DC1073" s="21" t="e">
        <f t="shared" si="120"/>
        <v>#VALUE!</v>
      </c>
      <c r="DD1073" s="21" t="e">
        <f t="shared" si="121"/>
        <v>#VALUE!</v>
      </c>
    </row>
    <row r="1074" spans="78:108">
      <c r="BZ1074" s="18" t="s">
        <v>227</v>
      </c>
      <c r="CA1074" s="18" t="s">
        <v>395</v>
      </c>
      <c r="CB1074" s="18" t="s">
        <v>396</v>
      </c>
      <c r="CC1074" s="18" t="str">
        <f t="shared" si="116"/>
        <v>S,CコンEm</v>
      </c>
      <c r="CD1074" s="18">
        <v>4</v>
      </c>
      <c r="CE1074" s="18" t="e">
        <f>IF(COUNTIFS([2]その１１!$CV$10:CV6069,リスト!CC1074),"該当","")</f>
        <v>#VALUE!</v>
      </c>
      <c r="CF1074" s="18" t="e">
        <f>IF($CE1074="","",COUNTIF($CC$5:CC1074,CC1074))</f>
        <v>#VALUE!</v>
      </c>
      <c r="CG1074" s="18" t="e">
        <f t="shared" si="117"/>
        <v>#VALUE!</v>
      </c>
      <c r="CH1074" s="18" t="s">
        <v>245</v>
      </c>
      <c r="CI1074" s="18" t="s">
        <v>429</v>
      </c>
      <c r="CJ1074" s="18" t="s">
        <v>465</v>
      </c>
      <c r="CK1074" s="18" t="str">
        <f t="shared" si="118"/>
        <v>S,V排水Dp</v>
      </c>
      <c r="CL1074" s="18">
        <v>5</v>
      </c>
      <c r="CM1074" s="18" t="e">
        <f>IF(COUNTIFS([2]その１２!$CU$10:CU6225,リスト!CK1074),"該当","")</f>
        <v>#VALUE!</v>
      </c>
      <c r="CN1074" s="18" t="e">
        <f>IF($CM1074="","",COUNTIF($CK$5:CK1074,CK1074))</f>
        <v>#VALUE!</v>
      </c>
      <c r="CO1074" s="18" t="e">
        <f t="shared" si="119"/>
        <v>#VALUE!</v>
      </c>
      <c r="DC1074" s="21" t="e">
        <f t="shared" si="120"/>
        <v>#VALUE!</v>
      </c>
      <c r="DD1074" s="21" t="e">
        <f t="shared" si="121"/>
        <v>#VALUE!</v>
      </c>
    </row>
    <row r="1075" spans="78:108">
      <c r="BZ1075" s="18" t="s">
        <v>227</v>
      </c>
      <c r="CA1075" s="18" t="s">
        <v>395</v>
      </c>
      <c r="CB1075" s="18" t="s">
        <v>396</v>
      </c>
      <c r="CC1075" s="18" t="str">
        <f t="shared" si="116"/>
        <v>S,CコンEm</v>
      </c>
      <c r="CD1075" s="18">
        <v>5</v>
      </c>
      <c r="CE1075" s="18" t="e">
        <f>IF(COUNTIFS([2]その１１!$CV$10:CV6070,リスト!CC1075),"該当","")</f>
        <v>#VALUE!</v>
      </c>
      <c r="CF1075" s="18" t="e">
        <f>IF($CE1075="","",COUNTIF($CC$5:CC1075,CC1075))</f>
        <v>#VALUE!</v>
      </c>
      <c r="CG1075" s="18" t="e">
        <f t="shared" si="117"/>
        <v>#VALUE!</v>
      </c>
      <c r="CH1075" s="18" t="s">
        <v>245</v>
      </c>
      <c r="CI1075" s="18" t="s">
        <v>429</v>
      </c>
      <c r="CJ1075" s="18" t="s">
        <v>465</v>
      </c>
      <c r="CK1075" s="18" t="str">
        <f t="shared" si="118"/>
        <v>S,V排水Dp</v>
      </c>
      <c r="CL1075" s="18">
        <v>17</v>
      </c>
      <c r="CM1075" s="18" t="e">
        <f>IF(COUNTIFS([2]その１２!$CU$10:CU6226,リスト!CK1075),"該当","")</f>
        <v>#VALUE!</v>
      </c>
      <c r="CN1075" s="18" t="e">
        <f>IF($CM1075="","",COUNTIF($CK$5:CK1075,CK1075))</f>
        <v>#VALUE!</v>
      </c>
      <c r="CO1075" s="18" t="e">
        <f t="shared" si="119"/>
        <v>#VALUE!</v>
      </c>
      <c r="DC1075" s="21" t="e">
        <f t="shared" si="120"/>
        <v>#VALUE!</v>
      </c>
      <c r="DD1075" s="21" t="e">
        <f t="shared" si="121"/>
        <v>#VALUE!</v>
      </c>
    </row>
    <row r="1076" spans="78:108">
      <c r="BZ1076" s="18" t="s">
        <v>227</v>
      </c>
      <c r="CA1076" s="18" t="s">
        <v>395</v>
      </c>
      <c r="CB1076" s="18" t="s">
        <v>396</v>
      </c>
      <c r="CC1076" s="18" t="str">
        <f t="shared" si="116"/>
        <v>S,CコンEm</v>
      </c>
      <c r="CD1076" s="18">
        <v>6</v>
      </c>
      <c r="CE1076" s="18" t="e">
        <f>IF(COUNTIFS([2]その１１!$CV$10:CV6071,リスト!CC1076),"該当","")</f>
        <v>#VALUE!</v>
      </c>
      <c r="CF1076" s="18" t="e">
        <f>IF($CE1076="","",COUNTIF($CC$5:CC1076,CC1076))</f>
        <v>#VALUE!</v>
      </c>
      <c r="CG1076" s="18" t="e">
        <f t="shared" si="117"/>
        <v>#VALUE!</v>
      </c>
      <c r="CH1076" s="18" t="s">
        <v>245</v>
      </c>
      <c r="CI1076" s="18" t="s">
        <v>429</v>
      </c>
      <c r="CJ1076" s="18" t="s">
        <v>465</v>
      </c>
      <c r="CK1076" s="18" t="str">
        <f t="shared" si="118"/>
        <v>S,V排水Dp</v>
      </c>
      <c r="CL1076" s="18">
        <v>19</v>
      </c>
      <c r="CM1076" s="18" t="e">
        <f>IF(COUNTIFS([2]その１２!$CU$10:CU6227,リスト!CK1076),"該当","")</f>
        <v>#VALUE!</v>
      </c>
      <c r="CN1076" s="18" t="e">
        <f>IF($CM1076="","",COUNTIF($CK$5:CK1076,CK1076))</f>
        <v>#VALUE!</v>
      </c>
      <c r="CO1076" s="18" t="e">
        <f t="shared" si="119"/>
        <v>#VALUE!</v>
      </c>
      <c r="DC1076" s="21" t="e">
        <f t="shared" si="120"/>
        <v>#VALUE!</v>
      </c>
      <c r="DD1076" s="21" t="e">
        <f t="shared" si="121"/>
        <v>#VALUE!</v>
      </c>
    </row>
    <row r="1077" spans="78:108">
      <c r="BZ1077" s="18" t="s">
        <v>227</v>
      </c>
      <c r="CA1077" s="18" t="s">
        <v>395</v>
      </c>
      <c r="CB1077" s="18" t="s">
        <v>396</v>
      </c>
      <c r="CC1077" s="18" t="str">
        <f t="shared" si="116"/>
        <v>S,CコンEm</v>
      </c>
      <c r="CD1077" s="18">
        <v>7</v>
      </c>
      <c r="CE1077" s="18" t="e">
        <f>IF(COUNTIFS([2]その１１!$CV$10:CV6072,リスト!CC1077),"該当","")</f>
        <v>#VALUE!</v>
      </c>
      <c r="CF1077" s="18" t="e">
        <f>IF($CE1077="","",COUNTIF($CC$5:CC1077,CC1077))</f>
        <v>#VALUE!</v>
      </c>
      <c r="CG1077" s="18" t="e">
        <f t="shared" si="117"/>
        <v>#VALUE!</v>
      </c>
      <c r="CH1077" s="18" t="s">
        <v>245</v>
      </c>
      <c r="CI1077" s="18" t="s">
        <v>429</v>
      </c>
      <c r="CJ1077" s="18" t="s">
        <v>465</v>
      </c>
      <c r="CK1077" s="18" t="str">
        <f t="shared" si="118"/>
        <v>S,V排水Dp</v>
      </c>
      <c r="CL1077" s="18">
        <v>20</v>
      </c>
      <c r="CM1077" s="18" t="e">
        <f>IF(COUNTIFS([2]その１２!$CU$10:CU6228,リスト!CK1077),"該当","")</f>
        <v>#VALUE!</v>
      </c>
      <c r="CN1077" s="18" t="e">
        <f>IF($CM1077="","",COUNTIF($CK$5:CK1077,CK1077))</f>
        <v>#VALUE!</v>
      </c>
      <c r="CO1077" s="18" t="e">
        <f t="shared" si="119"/>
        <v>#VALUE!</v>
      </c>
      <c r="DC1077" s="21" t="e">
        <f t="shared" si="120"/>
        <v>#VALUE!</v>
      </c>
      <c r="DD1077" s="21" t="e">
        <f t="shared" si="121"/>
        <v>#VALUE!</v>
      </c>
    </row>
    <row r="1078" spans="78:108">
      <c r="BZ1078" s="18" t="s">
        <v>227</v>
      </c>
      <c r="CA1078" s="18" t="s">
        <v>395</v>
      </c>
      <c r="CB1078" s="18" t="s">
        <v>396</v>
      </c>
      <c r="CC1078" s="18" t="str">
        <f t="shared" si="116"/>
        <v>S,CコンEm</v>
      </c>
      <c r="CD1078" s="18">
        <v>8</v>
      </c>
      <c r="CE1078" s="18" t="e">
        <f>IF(COUNTIFS([2]その１１!$CV$10:CV6073,リスト!CC1078),"該当","")</f>
        <v>#VALUE!</v>
      </c>
      <c r="CF1078" s="18" t="e">
        <f>IF($CE1078="","",COUNTIF($CC$5:CC1078,CC1078))</f>
        <v>#VALUE!</v>
      </c>
      <c r="CG1078" s="18" t="e">
        <f t="shared" si="117"/>
        <v>#VALUE!</v>
      </c>
      <c r="CH1078" s="18" t="s">
        <v>245</v>
      </c>
      <c r="CI1078" s="18" t="s">
        <v>429</v>
      </c>
      <c r="CJ1078" s="18" t="s">
        <v>465</v>
      </c>
      <c r="CK1078" s="18" t="str">
        <f t="shared" si="118"/>
        <v>S,V排水Dp</v>
      </c>
      <c r="CL1078" s="18">
        <v>23</v>
      </c>
      <c r="CM1078" s="18" t="e">
        <f>IF(COUNTIFS([2]その１２!$CU$10:CU6229,リスト!CK1078),"該当","")</f>
        <v>#VALUE!</v>
      </c>
      <c r="CN1078" s="18" t="e">
        <f>IF($CM1078="","",COUNTIF($CK$5:CK1078,CK1078))</f>
        <v>#VALUE!</v>
      </c>
      <c r="CO1078" s="18" t="e">
        <f t="shared" si="119"/>
        <v>#VALUE!</v>
      </c>
      <c r="DC1078" s="21" t="e">
        <f t="shared" si="120"/>
        <v>#VALUE!</v>
      </c>
      <c r="DD1078" s="21" t="e">
        <f t="shared" si="121"/>
        <v>#VALUE!</v>
      </c>
    </row>
    <row r="1079" spans="78:108">
      <c r="BZ1079" s="18" t="s">
        <v>227</v>
      </c>
      <c r="CA1079" s="18" t="s">
        <v>395</v>
      </c>
      <c r="CB1079" s="18" t="s">
        <v>396</v>
      </c>
      <c r="CC1079" s="18" t="str">
        <f t="shared" si="116"/>
        <v>S,CコンEm</v>
      </c>
      <c r="CD1079" s="18">
        <v>9</v>
      </c>
      <c r="CE1079" s="18" t="e">
        <f>IF(COUNTIFS([2]その１１!$CV$10:CV6074,リスト!CC1079),"該当","")</f>
        <v>#VALUE!</v>
      </c>
      <c r="CF1079" s="18" t="e">
        <f>IF($CE1079="","",COUNTIF($CC$5:CC1079,CC1079))</f>
        <v>#VALUE!</v>
      </c>
      <c r="CG1079" s="18" t="e">
        <f t="shared" si="117"/>
        <v>#VALUE!</v>
      </c>
      <c r="CH1079" s="18" t="s">
        <v>245</v>
      </c>
      <c r="CI1079" s="18" t="s">
        <v>429</v>
      </c>
      <c r="CJ1079" s="18" t="s">
        <v>465</v>
      </c>
      <c r="CK1079" s="18" t="str">
        <f t="shared" si="118"/>
        <v>S,V排水Dp</v>
      </c>
      <c r="CL1079" s="18">
        <v>24</v>
      </c>
      <c r="CM1079" s="18" t="e">
        <f>IF(COUNTIFS([2]その１２!$CU$10:CU6230,リスト!CK1079),"該当","")</f>
        <v>#VALUE!</v>
      </c>
      <c r="CN1079" s="18" t="e">
        <f>IF($CM1079="","",COUNTIF($CK$5:CK1079,CK1079))</f>
        <v>#VALUE!</v>
      </c>
      <c r="CO1079" s="18" t="e">
        <f t="shared" si="119"/>
        <v>#VALUE!</v>
      </c>
      <c r="DC1079" s="21" t="e">
        <f t="shared" si="120"/>
        <v>#VALUE!</v>
      </c>
      <c r="DD1079" s="21" t="e">
        <f t="shared" si="121"/>
        <v>#VALUE!</v>
      </c>
    </row>
    <row r="1080" spans="78:108">
      <c r="BZ1080" s="18" t="s">
        <v>227</v>
      </c>
      <c r="CA1080" s="18" t="s">
        <v>395</v>
      </c>
      <c r="CB1080" s="18" t="s">
        <v>396</v>
      </c>
      <c r="CC1080" s="18" t="str">
        <f t="shared" si="116"/>
        <v>S,CコンEm</v>
      </c>
      <c r="CD1080" s="18">
        <v>10</v>
      </c>
      <c r="CE1080" s="18" t="e">
        <f>IF(COUNTIFS([2]その１１!$CV$10:CV6075,リスト!CC1080),"該当","")</f>
        <v>#VALUE!</v>
      </c>
      <c r="CF1080" s="18" t="e">
        <f>IF($CE1080="","",COUNTIF($CC$5:CC1080,CC1080))</f>
        <v>#VALUE!</v>
      </c>
      <c r="CG1080" s="18" t="e">
        <f t="shared" si="117"/>
        <v>#VALUE!</v>
      </c>
      <c r="CH1080" s="18" t="s">
        <v>279</v>
      </c>
      <c r="CI1080" s="18" t="s">
        <v>429</v>
      </c>
      <c r="CJ1080" s="18" t="s">
        <v>465</v>
      </c>
      <c r="CK1080" s="18" t="str">
        <f t="shared" si="118"/>
        <v>S,X排水Dp</v>
      </c>
      <c r="CL1080" s="18">
        <v>1</v>
      </c>
      <c r="CM1080" s="18" t="e">
        <f>IF(COUNTIFS([2]その１２!$CU$10:CU6231,リスト!CK1080),"該当","")</f>
        <v>#VALUE!</v>
      </c>
      <c r="CN1080" s="18" t="e">
        <f>IF($CM1080="","",COUNTIF($CK$5:CK1080,CK1080))</f>
        <v>#VALUE!</v>
      </c>
      <c r="CO1080" s="18" t="e">
        <f t="shared" si="119"/>
        <v>#VALUE!</v>
      </c>
      <c r="DC1080" s="21" t="e">
        <f t="shared" si="120"/>
        <v>#VALUE!</v>
      </c>
      <c r="DD1080" s="21" t="e">
        <f t="shared" si="121"/>
        <v>#VALUE!</v>
      </c>
    </row>
    <row r="1081" spans="78:108">
      <c r="BZ1081" s="18" t="s">
        <v>227</v>
      </c>
      <c r="CA1081" s="18" t="s">
        <v>395</v>
      </c>
      <c r="CB1081" s="18" t="s">
        <v>396</v>
      </c>
      <c r="CC1081" s="18" t="str">
        <f t="shared" si="116"/>
        <v>S,CコンEm</v>
      </c>
      <c r="CD1081" s="18">
        <v>11</v>
      </c>
      <c r="CE1081" s="18" t="e">
        <f>IF(COUNTIFS([2]その１１!$CV$10:CV6076,リスト!CC1081),"該当","")</f>
        <v>#VALUE!</v>
      </c>
      <c r="CF1081" s="18" t="e">
        <f>IF($CE1081="","",COUNTIF($CC$5:CC1081,CC1081))</f>
        <v>#VALUE!</v>
      </c>
      <c r="CG1081" s="18" t="e">
        <f t="shared" si="117"/>
        <v>#VALUE!</v>
      </c>
      <c r="CH1081" s="18" t="s">
        <v>279</v>
      </c>
      <c r="CI1081" s="18" t="s">
        <v>429</v>
      </c>
      <c r="CJ1081" s="18" t="s">
        <v>465</v>
      </c>
      <c r="CK1081" s="18" t="str">
        <f t="shared" si="118"/>
        <v>S,X排水Dp</v>
      </c>
      <c r="CL1081" s="18">
        <v>4</v>
      </c>
      <c r="CM1081" s="18" t="e">
        <f>IF(COUNTIFS([2]その１２!$CU$10:CU6232,リスト!CK1081),"該当","")</f>
        <v>#VALUE!</v>
      </c>
      <c r="CN1081" s="18" t="e">
        <f>IF($CM1081="","",COUNTIF($CK$5:CK1081,CK1081))</f>
        <v>#VALUE!</v>
      </c>
      <c r="CO1081" s="18" t="e">
        <f t="shared" si="119"/>
        <v>#VALUE!</v>
      </c>
      <c r="DC1081" s="21" t="e">
        <f t="shared" si="120"/>
        <v>#VALUE!</v>
      </c>
      <c r="DD1081" s="21" t="e">
        <f t="shared" si="121"/>
        <v>#VALUE!</v>
      </c>
    </row>
    <row r="1082" spans="78:108">
      <c r="BZ1082" s="18" t="s">
        <v>227</v>
      </c>
      <c r="CA1082" s="18" t="s">
        <v>395</v>
      </c>
      <c r="CB1082" s="18" t="s">
        <v>396</v>
      </c>
      <c r="CC1082" s="18" t="str">
        <f t="shared" si="116"/>
        <v>S,CコンEm</v>
      </c>
      <c r="CD1082" s="18">
        <v>12</v>
      </c>
      <c r="CE1082" s="18" t="e">
        <f>IF(COUNTIFS([2]その１１!$CV$10:CV6077,リスト!CC1082),"該当","")</f>
        <v>#VALUE!</v>
      </c>
      <c r="CF1082" s="18" t="e">
        <f>IF($CE1082="","",COUNTIF($CC$5:CC1082,CC1082))</f>
        <v>#VALUE!</v>
      </c>
      <c r="CG1082" s="18" t="e">
        <f t="shared" si="117"/>
        <v>#VALUE!</v>
      </c>
      <c r="CH1082" s="18" t="s">
        <v>279</v>
      </c>
      <c r="CI1082" s="18" t="s">
        <v>429</v>
      </c>
      <c r="CJ1082" s="18" t="s">
        <v>465</v>
      </c>
      <c r="CK1082" s="18" t="str">
        <f t="shared" si="118"/>
        <v>S,X排水Dp</v>
      </c>
      <c r="CL1082" s="18">
        <v>5</v>
      </c>
      <c r="CM1082" s="18" t="e">
        <f>IF(COUNTIFS([2]その１２!$CU$10:CU6233,リスト!CK1082),"該当","")</f>
        <v>#VALUE!</v>
      </c>
      <c r="CN1082" s="18" t="e">
        <f>IF($CM1082="","",COUNTIF($CK$5:CK1082,CK1082))</f>
        <v>#VALUE!</v>
      </c>
      <c r="CO1082" s="18" t="e">
        <f t="shared" si="119"/>
        <v>#VALUE!</v>
      </c>
      <c r="DC1082" s="21" t="e">
        <f t="shared" si="120"/>
        <v>#VALUE!</v>
      </c>
      <c r="DD1082" s="21" t="e">
        <f t="shared" si="121"/>
        <v>#VALUE!</v>
      </c>
    </row>
    <row r="1083" spans="78:108">
      <c r="BZ1083" s="18" t="s">
        <v>227</v>
      </c>
      <c r="CA1083" s="18" t="s">
        <v>395</v>
      </c>
      <c r="CB1083" s="18" t="s">
        <v>396</v>
      </c>
      <c r="CC1083" s="18" t="str">
        <f t="shared" si="116"/>
        <v>S,CコンEm</v>
      </c>
      <c r="CD1083" s="18">
        <v>13</v>
      </c>
      <c r="CE1083" s="18" t="e">
        <f>IF(COUNTIFS([2]その１１!$CV$10:CV6078,リスト!CC1083),"該当","")</f>
        <v>#VALUE!</v>
      </c>
      <c r="CF1083" s="18" t="e">
        <f>IF($CE1083="","",COUNTIF($CC$5:CC1083,CC1083))</f>
        <v>#VALUE!</v>
      </c>
      <c r="CG1083" s="18" t="e">
        <f t="shared" si="117"/>
        <v>#VALUE!</v>
      </c>
      <c r="CH1083" s="18" t="s">
        <v>279</v>
      </c>
      <c r="CI1083" s="18" t="s">
        <v>429</v>
      </c>
      <c r="CJ1083" s="18" t="s">
        <v>465</v>
      </c>
      <c r="CK1083" s="18" t="str">
        <f t="shared" si="118"/>
        <v>S,X排水Dp</v>
      </c>
      <c r="CL1083" s="18">
        <v>17</v>
      </c>
      <c r="CM1083" s="18" t="e">
        <f>IF(COUNTIFS([2]その１２!$CU$10:CU6234,リスト!CK1083),"該当","")</f>
        <v>#VALUE!</v>
      </c>
      <c r="CN1083" s="18" t="e">
        <f>IF($CM1083="","",COUNTIF($CK$5:CK1083,CK1083))</f>
        <v>#VALUE!</v>
      </c>
      <c r="CO1083" s="18" t="e">
        <f t="shared" si="119"/>
        <v>#VALUE!</v>
      </c>
      <c r="DC1083" s="21" t="e">
        <f t="shared" si="120"/>
        <v>#VALUE!</v>
      </c>
      <c r="DD1083" s="21" t="e">
        <f t="shared" si="121"/>
        <v>#VALUE!</v>
      </c>
    </row>
    <row r="1084" spans="78:108">
      <c r="BZ1084" s="18" t="s">
        <v>227</v>
      </c>
      <c r="CA1084" s="18" t="s">
        <v>395</v>
      </c>
      <c r="CB1084" s="18" t="s">
        <v>396</v>
      </c>
      <c r="CC1084" s="18" t="str">
        <f t="shared" si="116"/>
        <v>S,CコンEm</v>
      </c>
      <c r="CD1084" s="18">
        <v>17</v>
      </c>
      <c r="CE1084" s="18" t="e">
        <f>IF(COUNTIFS([2]その１１!$CV$10:CV6079,リスト!CC1084),"該当","")</f>
        <v>#VALUE!</v>
      </c>
      <c r="CF1084" s="18" t="e">
        <f>IF($CE1084="","",COUNTIF($CC$5:CC1084,CC1084))</f>
        <v>#VALUE!</v>
      </c>
      <c r="CG1084" s="18" t="e">
        <f t="shared" si="117"/>
        <v>#VALUE!</v>
      </c>
      <c r="CH1084" s="18" t="s">
        <v>279</v>
      </c>
      <c r="CI1084" s="18" t="s">
        <v>429</v>
      </c>
      <c r="CJ1084" s="18" t="s">
        <v>465</v>
      </c>
      <c r="CK1084" s="18" t="str">
        <f t="shared" si="118"/>
        <v>S,X排水Dp</v>
      </c>
      <c r="CL1084" s="18">
        <v>19</v>
      </c>
      <c r="CM1084" s="18" t="e">
        <f>IF(COUNTIFS([2]その１２!$CU$10:CU6235,リスト!CK1084),"該当","")</f>
        <v>#VALUE!</v>
      </c>
      <c r="CN1084" s="18" t="e">
        <f>IF($CM1084="","",COUNTIF($CK$5:CK1084,CK1084))</f>
        <v>#VALUE!</v>
      </c>
      <c r="CO1084" s="18" t="e">
        <f t="shared" si="119"/>
        <v>#VALUE!</v>
      </c>
      <c r="DC1084" s="21" t="e">
        <f t="shared" si="120"/>
        <v>#VALUE!</v>
      </c>
      <c r="DD1084" s="21" t="e">
        <f t="shared" si="121"/>
        <v>#VALUE!</v>
      </c>
    </row>
    <row r="1085" spans="78:108">
      <c r="BZ1085" s="18" t="s">
        <v>227</v>
      </c>
      <c r="CA1085" s="18" t="s">
        <v>395</v>
      </c>
      <c r="CB1085" s="18" t="s">
        <v>396</v>
      </c>
      <c r="CC1085" s="18" t="str">
        <f t="shared" si="116"/>
        <v>S,CコンEm</v>
      </c>
      <c r="CD1085" s="18">
        <v>18</v>
      </c>
      <c r="CE1085" s="18" t="e">
        <f>IF(COUNTIFS([2]その１１!$CV$10:CV6080,リスト!CC1085),"該当","")</f>
        <v>#VALUE!</v>
      </c>
      <c r="CF1085" s="18" t="e">
        <f>IF($CE1085="","",COUNTIF($CC$5:CC1085,CC1085))</f>
        <v>#VALUE!</v>
      </c>
      <c r="CG1085" s="18" t="e">
        <f t="shared" si="117"/>
        <v>#VALUE!</v>
      </c>
      <c r="CH1085" s="18" t="s">
        <v>279</v>
      </c>
      <c r="CI1085" s="18" t="s">
        <v>429</v>
      </c>
      <c r="CJ1085" s="18" t="s">
        <v>465</v>
      </c>
      <c r="CK1085" s="18" t="str">
        <f t="shared" si="118"/>
        <v>S,X排水Dp</v>
      </c>
      <c r="CL1085" s="18">
        <v>20</v>
      </c>
      <c r="CM1085" s="18" t="e">
        <f>IF(COUNTIFS([2]その１２!$CU$10:CU6236,リスト!CK1085),"該当","")</f>
        <v>#VALUE!</v>
      </c>
      <c r="CN1085" s="18" t="e">
        <f>IF($CM1085="","",COUNTIF($CK$5:CK1085,CK1085))</f>
        <v>#VALUE!</v>
      </c>
      <c r="CO1085" s="18" t="e">
        <f t="shared" si="119"/>
        <v>#VALUE!</v>
      </c>
      <c r="DC1085" s="21" t="e">
        <f t="shared" si="120"/>
        <v>#VALUE!</v>
      </c>
      <c r="DD1085" s="21" t="e">
        <f t="shared" si="121"/>
        <v>#VALUE!</v>
      </c>
    </row>
    <row r="1086" spans="78:108">
      <c r="BZ1086" s="18" t="s">
        <v>227</v>
      </c>
      <c r="CA1086" s="18" t="s">
        <v>395</v>
      </c>
      <c r="CB1086" s="18" t="s">
        <v>396</v>
      </c>
      <c r="CC1086" s="18" t="str">
        <f t="shared" si="116"/>
        <v>S,CコンEm</v>
      </c>
      <c r="CD1086" s="18">
        <v>19</v>
      </c>
      <c r="CE1086" s="18" t="e">
        <f>IF(COUNTIFS([2]その１１!$CV$10:CV6081,リスト!CC1086),"該当","")</f>
        <v>#VALUE!</v>
      </c>
      <c r="CF1086" s="18" t="e">
        <f>IF($CE1086="","",COUNTIF($CC$5:CC1086,CC1086))</f>
        <v>#VALUE!</v>
      </c>
      <c r="CG1086" s="18" t="e">
        <f t="shared" si="117"/>
        <v>#VALUE!</v>
      </c>
      <c r="CH1086" s="18" t="s">
        <v>279</v>
      </c>
      <c r="CI1086" s="18" t="s">
        <v>429</v>
      </c>
      <c r="CJ1086" s="18" t="s">
        <v>465</v>
      </c>
      <c r="CK1086" s="18" t="str">
        <f t="shared" si="118"/>
        <v>S,X排水Dp</v>
      </c>
      <c r="CL1086" s="18">
        <v>23</v>
      </c>
      <c r="CM1086" s="18" t="e">
        <f>IF(COUNTIFS([2]その１２!$CU$10:CU6237,リスト!CK1086),"該当","")</f>
        <v>#VALUE!</v>
      </c>
      <c r="CN1086" s="18" t="e">
        <f>IF($CM1086="","",COUNTIF($CK$5:CK1086,CK1086))</f>
        <v>#VALUE!</v>
      </c>
      <c r="CO1086" s="18" t="e">
        <f t="shared" si="119"/>
        <v>#VALUE!</v>
      </c>
      <c r="DC1086" s="21" t="e">
        <f t="shared" si="120"/>
        <v>#VALUE!</v>
      </c>
      <c r="DD1086" s="21" t="e">
        <f t="shared" si="121"/>
        <v>#VALUE!</v>
      </c>
    </row>
    <row r="1087" spans="78:108">
      <c r="BZ1087" s="18" t="s">
        <v>227</v>
      </c>
      <c r="CA1087" s="18" t="s">
        <v>395</v>
      </c>
      <c r="CB1087" s="18" t="s">
        <v>396</v>
      </c>
      <c r="CC1087" s="18" t="str">
        <f t="shared" si="116"/>
        <v>S,CコンEm</v>
      </c>
      <c r="CD1087" s="18">
        <v>20</v>
      </c>
      <c r="CE1087" s="18" t="e">
        <f>IF(COUNTIFS([2]その１１!$CV$10:CV6082,リスト!CC1087),"該当","")</f>
        <v>#VALUE!</v>
      </c>
      <c r="CF1087" s="18" t="e">
        <f>IF($CE1087="","",COUNTIF($CC$5:CC1087,CC1087))</f>
        <v>#VALUE!</v>
      </c>
      <c r="CG1087" s="18" t="e">
        <f t="shared" si="117"/>
        <v>#VALUE!</v>
      </c>
      <c r="CH1087" s="18" t="s">
        <v>279</v>
      </c>
      <c r="CI1087" s="18" t="s">
        <v>429</v>
      </c>
      <c r="CJ1087" s="18" t="s">
        <v>465</v>
      </c>
      <c r="CK1087" s="18" t="str">
        <f t="shared" si="118"/>
        <v>S,X排水Dp</v>
      </c>
      <c r="CL1087" s="18">
        <v>24</v>
      </c>
      <c r="CM1087" s="18" t="e">
        <f>IF(COUNTIFS([2]その１２!$CU$10:CU6238,リスト!CK1087),"該当","")</f>
        <v>#VALUE!</v>
      </c>
      <c r="CN1087" s="18" t="e">
        <f>IF($CM1087="","",COUNTIF($CK$5:CK1087,CK1087))</f>
        <v>#VALUE!</v>
      </c>
      <c r="CO1087" s="18" t="e">
        <f t="shared" si="119"/>
        <v>#VALUE!</v>
      </c>
      <c r="DC1087" s="21" t="e">
        <f t="shared" si="120"/>
        <v>#VALUE!</v>
      </c>
      <c r="DD1087" s="21" t="e">
        <f t="shared" si="121"/>
        <v>#VALUE!</v>
      </c>
    </row>
    <row r="1088" spans="78:108">
      <c r="BZ1088" s="18" t="s">
        <v>227</v>
      </c>
      <c r="CA1088" s="18" t="s">
        <v>395</v>
      </c>
      <c r="CB1088" s="18" t="s">
        <v>396</v>
      </c>
      <c r="CC1088" s="18" t="str">
        <f t="shared" si="116"/>
        <v>S,CコンEm</v>
      </c>
      <c r="CD1088" s="18">
        <v>21</v>
      </c>
      <c r="CE1088" s="18" t="e">
        <f>IF(COUNTIFS([2]その１１!$CV$10:CV6083,リスト!CC1088),"該当","")</f>
        <v>#VALUE!</v>
      </c>
      <c r="CF1088" s="18" t="e">
        <f>IF($CE1088="","",COUNTIF($CC$5:CC1088,CC1088))</f>
        <v>#VALUE!</v>
      </c>
      <c r="CG1088" s="18" t="e">
        <f t="shared" si="117"/>
        <v>#VALUE!</v>
      </c>
      <c r="CH1088" s="18" t="s">
        <v>294</v>
      </c>
      <c r="CI1088" s="18" t="s">
        <v>429</v>
      </c>
      <c r="CJ1088" s="18" t="s">
        <v>465</v>
      </c>
      <c r="CK1088" s="18" t="str">
        <f t="shared" si="118"/>
        <v>V,X排水Dp</v>
      </c>
      <c r="CL1088" s="18">
        <v>4</v>
      </c>
      <c r="CM1088" s="18" t="e">
        <f>IF(COUNTIFS([2]その１２!$CU$10:CU6239,リスト!CK1088),"該当","")</f>
        <v>#VALUE!</v>
      </c>
      <c r="CN1088" s="18" t="e">
        <f>IF($CM1088="","",COUNTIF($CK$5:CK1088,CK1088))</f>
        <v>#VALUE!</v>
      </c>
      <c r="CO1088" s="18" t="e">
        <f t="shared" si="119"/>
        <v>#VALUE!</v>
      </c>
      <c r="DC1088" s="21" t="e">
        <f t="shared" si="120"/>
        <v>#VALUE!</v>
      </c>
      <c r="DD1088" s="21" t="e">
        <f t="shared" si="121"/>
        <v>#VALUE!</v>
      </c>
    </row>
    <row r="1089" spans="78:108">
      <c r="BZ1089" s="18" t="s">
        <v>227</v>
      </c>
      <c r="CA1089" s="18" t="s">
        <v>395</v>
      </c>
      <c r="CB1089" s="18" t="s">
        <v>396</v>
      </c>
      <c r="CC1089" s="18" t="str">
        <f t="shared" si="116"/>
        <v>S,CコンEm</v>
      </c>
      <c r="CD1089" s="18">
        <v>22</v>
      </c>
      <c r="CE1089" s="18" t="e">
        <f>IF(COUNTIFS([2]その１１!$CV$10:CV6084,リスト!CC1089),"該当","")</f>
        <v>#VALUE!</v>
      </c>
      <c r="CF1089" s="18" t="e">
        <f>IF($CE1089="","",COUNTIF($CC$5:CC1089,CC1089))</f>
        <v>#VALUE!</v>
      </c>
      <c r="CG1089" s="18" t="e">
        <f t="shared" si="117"/>
        <v>#VALUE!</v>
      </c>
      <c r="CH1089" s="18" t="s">
        <v>294</v>
      </c>
      <c r="CI1089" s="18" t="s">
        <v>429</v>
      </c>
      <c r="CJ1089" s="18" t="s">
        <v>465</v>
      </c>
      <c r="CK1089" s="18" t="str">
        <f t="shared" si="118"/>
        <v>V,X排水Dp</v>
      </c>
      <c r="CL1089" s="18">
        <v>17</v>
      </c>
      <c r="CM1089" s="18" t="e">
        <f>IF(COUNTIFS([2]その１２!$CU$10:CU6240,リスト!CK1089),"該当","")</f>
        <v>#VALUE!</v>
      </c>
      <c r="CN1089" s="18" t="e">
        <f>IF($CM1089="","",COUNTIF($CK$5:CK1089,CK1089))</f>
        <v>#VALUE!</v>
      </c>
      <c r="CO1089" s="18" t="e">
        <f t="shared" si="119"/>
        <v>#VALUE!</v>
      </c>
      <c r="DC1089" s="21" t="e">
        <f t="shared" si="120"/>
        <v>#VALUE!</v>
      </c>
      <c r="DD1089" s="21" t="e">
        <f t="shared" si="121"/>
        <v>#VALUE!</v>
      </c>
    </row>
    <row r="1090" spans="78:108">
      <c r="BZ1090" s="18" t="s">
        <v>227</v>
      </c>
      <c r="CA1090" s="18" t="s">
        <v>395</v>
      </c>
      <c r="CB1090" s="18" t="s">
        <v>396</v>
      </c>
      <c r="CC1090" s="18" t="str">
        <f t="shared" si="116"/>
        <v>S,CコンEm</v>
      </c>
      <c r="CD1090" s="18">
        <v>23</v>
      </c>
      <c r="CE1090" s="18" t="e">
        <f>IF(COUNTIFS([2]その１１!$CV$10:CV6085,リスト!CC1090),"該当","")</f>
        <v>#VALUE!</v>
      </c>
      <c r="CF1090" s="18" t="e">
        <f>IF($CE1090="","",COUNTIF($CC$5:CC1090,CC1090))</f>
        <v>#VALUE!</v>
      </c>
      <c r="CG1090" s="18" t="e">
        <f t="shared" si="117"/>
        <v>#VALUE!</v>
      </c>
      <c r="CH1090" s="18" t="s">
        <v>294</v>
      </c>
      <c r="CI1090" s="18" t="s">
        <v>429</v>
      </c>
      <c r="CJ1090" s="18" t="s">
        <v>465</v>
      </c>
      <c r="CK1090" s="18" t="str">
        <f t="shared" si="118"/>
        <v>V,X排水Dp</v>
      </c>
      <c r="CL1090" s="18">
        <v>19</v>
      </c>
      <c r="CM1090" s="18" t="e">
        <f>IF(COUNTIFS([2]その１２!$CU$10:CU6241,リスト!CK1090),"該当","")</f>
        <v>#VALUE!</v>
      </c>
      <c r="CN1090" s="18" t="e">
        <f>IF($CM1090="","",COUNTIF($CK$5:CK1090,CK1090))</f>
        <v>#VALUE!</v>
      </c>
      <c r="CO1090" s="18" t="e">
        <f t="shared" si="119"/>
        <v>#VALUE!</v>
      </c>
      <c r="DC1090" s="21" t="e">
        <f t="shared" si="120"/>
        <v>#VALUE!</v>
      </c>
      <c r="DD1090" s="21" t="e">
        <f t="shared" si="121"/>
        <v>#VALUE!</v>
      </c>
    </row>
    <row r="1091" spans="78:108">
      <c r="BZ1091" s="18" t="s">
        <v>279</v>
      </c>
      <c r="CA1091" s="18" t="s">
        <v>395</v>
      </c>
      <c r="CB1091" s="18" t="s">
        <v>396</v>
      </c>
      <c r="CC1091" s="18" t="str">
        <f t="shared" si="116"/>
        <v>S,XコンEm</v>
      </c>
      <c r="CD1091" s="18">
        <v>1</v>
      </c>
      <c r="CE1091" s="18" t="e">
        <f>IF(COUNTIFS([2]その１１!$CV$10:CV6086,リスト!CC1091),"該当","")</f>
        <v>#VALUE!</v>
      </c>
      <c r="CF1091" s="18" t="e">
        <f>IF($CE1091="","",COUNTIF($CC$5:CC1091,CC1091))</f>
        <v>#VALUE!</v>
      </c>
      <c r="CG1091" s="18" t="e">
        <f t="shared" si="117"/>
        <v>#VALUE!</v>
      </c>
      <c r="CH1091" s="18" t="s">
        <v>294</v>
      </c>
      <c r="CI1091" s="18" t="s">
        <v>429</v>
      </c>
      <c r="CJ1091" s="18" t="s">
        <v>465</v>
      </c>
      <c r="CK1091" s="18" t="str">
        <f t="shared" si="118"/>
        <v>V,X排水Dp</v>
      </c>
      <c r="CL1091" s="18">
        <v>20</v>
      </c>
      <c r="CM1091" s="18" t="e">
        <f>IF(COUNTIFS([2]その１２!$CU$10:CU6242,リスト!CK1091),"該当","")</f>
        <v>#VALUE!</v>
      </c>
      <c r="CN1091" s="18" t="e">
        <f>IF($CM1091="","",COUNTIF($CK$5:CK1091,CK1091))</f>
        <v>#VALUE!</v>
      </c>
      <c r="CO1091" s="18" t="e">
        <f t="shared" si="119"/>
        <v>#VALUE!</v>
      </c>
      <c r="DC1091" s="21" t="e">
        <f t="shared" si="120"/>
        <v>#VALUE!</v>
      </c>
      <c r="DD1091" s="21" t="e">
        <f t="shared" si="121"/>
        <v>#VALUE!</v>
      </c>
    </row>
    <row r="1092" spans="78:108">
      <c r="BZ1092" s="18" t="s">
        <v>279</v>
      </c>
      <c r="CA1092" s="18" t="s">
        <v>395</v>
      </c>
      <c r="CB1092" s="18" t="s">
        <v>396</v>
      </c>
      <c r="CC1092" s="18" t="str">
        <f t="shared" si="116"/>
        <v>S,XコンEm</v>
      </c>
      <c r="CD1092" s="18">
        <v>2</v>
      </c>
      <c r="CE1092" s="18" t="e">
        <f>IF(COUNTIFS([2]その１１!$CV$10:CV6087,リスト!CC1092),"該当","")</f>
        <v>#VALUE!</v>
      </c>
      <c r="CF1092" s="18" t="e">
        <f>IF($CE1092="","",COUNTIF($CC$5:CC1092,CC1092))</f>
        <v>#VALUE!</v>
      </c>
      <c r="CG1092" s="18" t="e">
        <f t="shared" si="117"/>
        <v>#VALUE!</v>
      </c>
      <c r="CH1092" s="18" t="s">
        <v>294</v>
      </c>
      <c r="CI1092" s="18" t="s">
        <v>429</v>
      </c>
      <c r="CJ1092" s="18" t="s">
        <v>465</v>
      </c>
      <c r="CK1092" s="18" t="str">
        <f t="shared" si="118"/>
        <v>V,X排水Dp</v>
      </c>
      <c r="CL1092" s="18">
        <v>23</v>
      </c>
      <c r="CM1092" s="18" t="e">
        <f>IF(COUNTIFS([2]その１２!$CU$10:CU6243,リスト!CK1092),"該当","")</f>
        <v>#VALUE!</v>
      </c>
      <c r="CN1092" s="18" t="e">
        <f>IF($CM1092="","",COUNTIF($CK$5:CK1092,CK1092))</f>
        <v>#VALUE!</v>
      </c>
      <c r="CO1092" s="18" t="e">
        <f t="shared" si="119"/>
        <v>#VALUE!</v>
      </c>
      <c r="DC1092" s="21" t="e">
        <f t="shared" si="120"/>
        <v>#VALUE!</v>
      </c>
      <c r="DD1092" s="21" t="e">
        <f t="shared" si="121"/>
        <v>#VALUE!</v>
      </c>
    </row>
    <row r="1093" spans="78:108">
      <c r="BZ1093" s="18" t="s">
        <v>279</v>
      </c>
      <c r="CA1093" s="18" t="s">
        <v>395</v>
      </c>
      <c r="CB1093" s="18" t="s">
        <v>396</v>
      </c>
      <c r="CC1093" s="18" t="str">
        <f t="shared" ref="CC1093:CC1156" si="122">IF(LEFT(CA1093,2)="基礎",CONCATENATE(BZ1093,LEFT(CA1093,3),CB1093),CONCATENATE(BZ1093,LEFT(CA1093,2),CB1093))</f>
        <v>S,XコンEm</v>
      </c>
      <c r="CD1093" s="18">
        <v>3</v>
      </c>
      <c r="CE1093" s="18" t="e">
        <f>IF(COUNTIFS([2]その１１!$CV$10:CV6088,リスト!CC1093),"該当","")</f>
        <v>#VALUE!</v>
      </c>
      <c r="CF1093" s="18" t="e">
        <f>IF($CE1093="","",COUNTIF($CC$5:CC1093,CC1093))</f>
        <v>#VALUE!</v>
      </c>
      <c r="CG1093" s="18" t="e">
        <f t="shared" ref="CG1093:CG1156" si="123">IF($CE1093="","",CONCATENATE(CC1093,CF1093))</f>
        <v>#VALUE!</v>
      </c>
      <c r="CH1093" s="18" t="s">
        <v>294</v>
      </c>
      <c r="CI1093" s="18" t="s">
        <v>429</v>
      </c>
      <c r="CJ1093" s="18" t="s">
        <v>465</v>
      </c>
      <c r="CK1093" s="18" t="str">
        <f t="shared" ref="CK1093:CK1156" si="124">CONCATENATE(CH1093,LEFT(CI1093,2),CJ1093)</f>
        <v>V,X排水Dp</v>
      </c>
      <c r="CL1093" s="18">
        <v>24</v>
      </c>
      <c r="CM1093" s="18" t="e">
        <f>IF(COUNTIFS([2]その１２!$CU$10:CU6244,リスト!CK1093),"該当","")</f>
        <v>#VALUE!</v>
      </c>
      <c r="CN1093" s="18" t="e">
        <f>IF($CM1093="","",COUNTIF($CK$5:CK1093,CK1093))</f>
        <v>#VALUE!</v>
      </c>
      <c r="CO1093" s="18" t="e">
        <f t="shared" ref="CO1093:CO1156" si="125">IF($CM1093="","",CONCATENATE(CK1093,CN1093))</f>
        <v>#VALUE!</v>
      </c>
      <c r="DC1093" s="21" t="e">
        <f t="shared" ref="DC1093:DC1156" si="126">IF(CG1093="","",CONCATENATE(CC1093,CD1093))</f>
        <v>#VALUE!</v>
      </c>
      <c r="DD1093" s="21" t="e">
        <f t="shared" ref="DD1093:DD1156" si="127">IF(CO1093="","",CONCATENATE(CK1093,CL1093))</f>
        <v>#VALUE!</v>
      </c>
    </row>
    <row r="1094" spans="78:108">
      <c r="BZ1094" s="18" t="s">
        <v>279</v>
      </c>
      <c r="CA1094" s="18" t="s">
        <v>395</v>
      </c>
      <c r="CB1094" s="18" t="s">
        <v>396</v>
      </c>
      <c r="CC1094" s="18" t="str">
        <f t="shared" si="122"/>
        <v>S,XコンEm</v>
      </c>
      <c r="CD1094" s="18">
        <v>4</v>
      </c>
      <c r="CE1094" s="18" t="e">
        <f>IF(COUNTIFS([2]その１１!$CV$10:CV6089,リスト!CC1094),"該当","")</f>
        <v>#VALUE!</v>
      </c>
      <c r="CF1094" s="18" t="e">
        <f>IF($CE1094="","",COUNTIF($CC$5:CC1094,CC1094))</f>
        <v>#VALUE!</v>
      </c>
      <c r="CG1094" s="18" t="e">
        <f t="shared" si="123"/>
        <v>#VALUE!</v>
      </c>
      <c r="CH1094" s="18" t="s">
        <v>1366</v>
      </c>
      <c r="CI1094" s="18" t="s">
        <v>429</v>
      </c>
      <c r="CJ1094" s="18" t="s">
        <v>465</v>
      </c>
      <c r="CK1094" s="18" t="str">
        <f t="shared" si="124"/>
        <v>S,V,X排水Dp</v>
      </c>
      <c r="CL1094" s="18">
        <v>1</v>
      </c>
      <c r="CM1094" s="18" t="e">
        <f>IF(COUNTIFS([2]その１２!$CU$10:CU6245,リスト!CK1094),"該当","")</f>
        <v>#VALUE!</v>
      </c>
      <c r="CN1094" s="18" t="e">
        <f>IF($CM1094="","",COUNTIF($CK$5:CK1094,CK1094))</f>
        <v>#VALUE!</v>
      </c>
      <c r="CO1094" s="18" t="e">
        <f t="shared" si="125"/>
        <v>#VALUE!</v>
      </c>
      <c r="DC1094" s="21" t="e">
        <f t="shared" si="126"/>
        <v>#VALUE!</v>
      </c>
      <c r="DD1094" s="21" t="e">
        <f t="shared" si="127"/>
        <v>#VALUE!</v>
      </c>
    </row>
    <row r="1095" spans="78:108">
      <c r="BZ1095" s="18" t="s">
        <v>279</v>
      </c>
      <c r="CA1095" s="18" t="s">
        <v>395</v>
      </c>
      <c r="CB1095" s="18" t="s">
        <v>396</v>
      </c>
      <c r="CC1095" s="18" t="str">
        <f t="shared" si="122"/>
        <v>S,XコンEm</v>
      </c>
      <c r="CD1095" s="18">
        <v>5</v>
      </c>
      <c r="CE1095" s="18" t="e">
        <f>IF(COUNTIFS([2]その１１!$CV$10:CV6090,リスト!CC1095),"該当","")</f>
        <v>#VALUE!</v>
      </c>
      <c r="CF1095" s="18" t="e">
        <f>IF($CE1095="","",COUNTIF($CC$5:CC1095,CC1095))</f>
        <v>#VALUE!</v>
      </c>
      <c r="CG1095" s="18" t="e">
        <f t="shared" si="123"/>
        <v>#VALUE!</v>
      </c>
      <c r="CH1095" s="18" t="s">
        <v>1366</v>
      </c>
      <c r="CI1095" s="18" t="s">
        <v>429</v>
      </c>
      <c r="CJ1095" s="18" t="s">
        <v>465</v>
      </c>
      <c r="CK1095" s="18" t="str">
        <f t="shared" si="124"/>
        <v>S,V,X排水Dp</v>
      </c>
      <c r="CL1095" s="18">
        <v>4</v>
      </c>
      <c r="CM1095" s="18" t="e">
        <f>IF(COUNTIFS([2]その１２!$CU$10:CU6246,リスト!CK1095),"該当","")</f>
        <v>#VALUE!</v>
      </c>
      <c r="CN1095" s="18" t="e">
        <f>IF($CM1095="","",COUNTIF($CK$5:CK1095,CK1095))</f>
        <v>#VALUE!</v>
      </c>
      <c r="CO1095" s="18" t="e">
        <f t="shared" si="125"/>
        <v>#VALUE!</v>
      </c>
      <c r="DC1095" s="21" t="e">
        <f t="shared" si="126"/>
        <v>#VALUE!</v>
      </c>
      <c r="DD1095" s="21" t="e">
        <f t="shared" si="127"/>
        <v>#VALUE!</v>
      </c>
    </row>
    <row r="1096" spans="78:108">
      <c r="BZ1096" s="18" t="s">
        <v>279</v>
      </c>
      <c r="CA1096" s="18" t="s">
        <v>395</v>
      </c>
      <c r="CB1096" s="18" t="s">
        <v>396</v>
      </c>
      <c r="CC1096" s="18" t="str">
        <f t="shared" si="122"/>
        <v>S,XコンEm</v>
      </c>
      <c r="CD1096" s="18">
        <v>10</v>
      </c>
      <c r="CE1096" s="18" t="e">
        <f>IF(COUNTIFS([2]その１１!$CV$10:CV6091,リスト!CC1096),"該当","")</f>
        <v>#VALUE!</v>
      </c>
      <c r="CF1096" s="18" t="e">
        <f>IF($CE1096="","",COUNTIF($CC$5:CC1096,CC1096))</f>
        <v>#VALUE!</v>
      </c>
      <c r="CG1096" s="18" t="e">
        <f t="shared" si="123"/>
        <v>#VALUE!</v>
      </c>
      <c r="CH1096" s="18" t="s">
        <v>1366</v>
      </c>
      <c r="CI1096" s="18" t="s">
        <v>429</v>
      </c>
      <c r="CJ1096" s="18" t="s">
        <v>465</v>
      </c>
      <c r="CK1096" s="18" t="str">
        <f t="shared" si="124"/>
        <v>S,V,X排水Dp</v>
      </c>
      <c r="CL1096" s="18">
        <v>5</v>
      </c>
      <c r="CM1096" s="18" t="e">
        <f>IF(COUNTIFS([2]その１２!$CU$10:CU6247,リスト!CK1096),"該当","")</f>
        <v>#VALUE!</v>
      </c>
      <c r="CN1096" s="18" t="e">
        <f>IF($CM1096="","",COUNTIF($CK$5:CK1096,CK1096))</f>
        <v>#VALUE!</v>
      </c>
      <c r="CO1096" s="18" t="e">
        <f t="shared" si="125"/>
        <v>#VALUE!</v>
      </c>
      <c r="DC1096" s="21" t="e">
        <f t="shared" si="126"/>
        <v>#VALUE!</v>
      </c>
      <c r="DD1096" s="21" t="e">
        <f t="shared" si="127"/>
        <v>#VALUE!</v>
      </c>
    </row>
    <row r="1097" spans="78:108">
      <c r="BZ1097" s="18" t="s">
        <v>279</v>
      </c>
      <c r="CA1097" s="18" t="s">
        <v>395</v>
      </c>
      <c r="CB1097" s="18" t="s">
        <v>396</v>
      </c>
      <c r="CC1097" s="18" t="str">
        <f t="shared" si="122"/>
        <v>S,XコンEm</v>
      </c>
      <c r="CD1097" s="18">
        <v>13</v>
      </c>
      <c r="CE1097" s="18" t="e">
        <f>IF(COUNTIFS([2]その１１!$CV$10:CV6092,リスト!CC1097),"該当","")</f>
        <v>#VALUE!</v>
      </c>
      <c r="CF1097" s="18" t="e">
        <f>IF($CE1097="","",COUNTIF($CC$5:CC1097,CC1097))</f>
        <v>#VALUE!</v>
      </c>
      <c r="CG1097" s="18" t="e">
        <f t="shared" si="123"/>
        <v>#VALUE!</v>
      </c>
      <c r="CH1097" s="18" t="s">
        <v>1366</v>
      </c>
      <c r="CI1097" s="18" t="s">
        <v>429</v>
      </c>
      <c r="CJ1097" s="18" t="s">
        <v>465</v>
      </c>
      <c r="CK1097" s="18" t="str">
        <f t="shared" si="124"/>
        <v>S,V,X排水Dp</v>
      </c>
      <c r="CL1097" s="18">
        <v>17</v>
      </c>
      <c r="CM1097" s="18" t="e">
        <f>IF(COUNTIFS([2]その１２!$CU$10:CU6248,リスト!CK1097),"該当","")</f>
        <v>#VALUE!</v>
      </c>
      <c r="CN1097" s="18" t="e">
        <f>IF($CM1097="","",COUNTIF($CK$5:CK1097,CK1097))</f>
        <v>#VALUE!</v>
      </c>
      <c r="CO1097" s="18" t="e">
        <f t="shared" si="125"/>
        <v>#VALUE!</v>
      </c>
      <c r="DC1097" s="21" t="e">
        <f t="shared" si="126"/>
        <v>#VALUE!</v>
      </c>
      <c r="DD1097" s="21" t="e">
        <f t="shared" si="127"/>
        <v>#VALUE!</v>
      </c>
    </row>
    <row r="1098" spans="78:108">
      <c r="BZ1098" s="18" t="s">
        <v>279</v>
      </c>
      <c r="CA1098" s="18" t="s">
        <v>395</v>
      </c>
      <c r="CB1098" s="18" t="s">
        <v>396</v>
      </c>
      <c r="CC1098" s="18" t="str">
        <f t="shared" si="122"/>
        <v>S,XコンEm</v>
      </c>
      <c r="CD1098" s="18">
        <v>17</v>
      </c>
      <c r="CE1098" s="18" t="e">
        <f>IF(COUNTIFS([2]その１１!$CV$10:CV6093,リスト!CC1098),"該当","")</f>
        <v>#VALUE!</v>
      </c>
      <c r="CF1098" s="18" t="e">
        <f>IF($CE1098="","",COUNTIF($CC$5:CC1098,CC1098))</f>
        <v>#VALUE!</v>
      </c>
      <c r="CG1098" s="18" t="e">
        <f t="shared" si="123"/>
        <v>#VALUE!</v>
      </c>
      <c r="CH1098" s="18" t="s">
        <v>1366</v>
      </c>
      <c r="CI1098" s="18" t="s">
        <v>429</v>
      </c>
      <c r="CJ1098" s="18" t="s">
        <v>465</v>
      </c>
      <c r="CK1098" s="18" t="str">
        <f t="shared" si="124"/>
        <v>S,V,X排水Dp</v>
      </c>
      <c r="CL1098" s="18">
        <v>19</v>
      </c>
      <c r="CM1098" s="18" t="e">
        <f>IF(COUNTIFS([2]その１２!$CU$10:CU6249,リスト!CK1098),"該当","")</f>
        <v>#VALUE!</v>
      </c>
      <c r="CN1098" s="18" t="e">
        <f>IF($CM1098="","",COUNTIF($CK$5:CK1098,CK1098))</f>
        <v>#VALUE!</v>
      </c>
      <c r="CO1098" s="18" t="e">
        <f t="shared" si="125"/>
        <v>#VALUE!</v>
      </c>
      <c r="DC1098" s="21" t="e">
        <f t="shared" si="126"/>
        <v>#VALUE!</v>
      </c>
      <c r="DD1098" s="21" t="e">
        <f t="shared" si="127"/>
        <v>#VALUE!</v>
      </c>
    </row>
    <row r="1099" spans="78:108">
      <c r="BZ1099" s="18" t="s">
        <v>279</v>
      </c>
      <c r="CA1099" s="18" t="s">
        <v>395</v>
      </c>
      <c r="CB1099" s="18" t="s">
        <v>396</v>
      </c>
      <c r="CC1099" s="18" t="str">
        <f t="shared" si="122"/>
        <v>S,XコンEm</v>
      </c>
      <c r="CD1099" s="18">
        <v>18</v>
      </c>
      <c r="CE1099" s="18" t="e">
        <f>IF(COUNTIFS([2]その１１!$CV$10:CV6094,リスト!CC1099),"該当","")</f>
        <v>#VALUE!</v>
      </c>
      <c r="CF1099" s="18" t="e">
        <f>IF($CE1099="","",COUNTIF($CC$5:CC1099,CC1099))</f>
        <v>#VALUE!</v>
      </c>
      <c r="CG1099" s="18" t="e">
        <f t="shared" si="123"/>
        <v>#VALUE!</v>
      </c>
      <c r="CH1099" s="18" t="s">
        <v>1366</v>
      </c>
      <c r="CI1099" s="18" t="s">
        <v>429</v>
      </c>
      <c r="CJ1099" s="18" t="s">
        <v>465</v>
      </c>
      <c r="CK1099" s="18" t="str">
        <f t="shared" si="124"/>
        <v>S,V,X排水Dp</v>
      </c>
      <c r="CL1099" s="18">
        <v>20</v>
      </c>
      <c r="CM1099" s="18" t="e">
        <f>IF(COUNTIFS([2]その１２!$CU$10:CU6250,リスト!CK1099),"該当","")</f>
        <v>#VALUE!</v>
      </c>
      <c r="CN1099" s="18" t="e">
        <f>IF($CM1099="","",COUNTIF($CK$5:CK1099,CK1099))</f>
        <v>#VALUE!</v>
      </c>
      <c r="CO1099" s="18" t="e">
        <f t="shared" si="125"/>
        <v>#VALUE!</v>
      </c>
      <c r="DC1099" s="21" t="e">
        <f t="shared" si="126"/>
        <v>#VALUE!</v>
      </c>
      <c r="DD1099" s="21" t="e">
        <f t="shared" si="127"/>
        <v>#VALUE!</v>
      </c>
    </row>
    <row r="1100" spans="78:108">
      <c r="BZ1100" s="18" t="s">
        <v>279</v>
      </c>
      <c r="CA1100" s="18" t="s">
        <v>395</v>
      </c>
      <c r="CB1100" s="18" t="s">
        <v>396</v>
      </c>
      <c r="CC1100" s="18" t="str">
        <f t="shared" si="122"/>
        <v>S,XコンEm</v>
      </c>
      <c r="CD1100" s="18">
        <v>20</v>
      </c>
      <c r="CE1100" s="18" t="e">
        <f>IF(COUNTIFS([2]その１１!$CV$10:CV6095,リスト!CC1100),"該当","")</f>
        <v>#VALUE!</v>
      </c>
      <c r="CF1100" s="18" t="e">
        <f>IF($CE1100="","",COUNTIF($CC$5:CC1100,CC1100))</f>
        <v>#VALUE!</v>
      </c>
      <c r="CG1100" s="18" t="e">
        <f t="shared" si="123"/>
        <v>#VALUE!</v>
      </c>
      <c r="CH1100" s="18" t="s">
        <v>1366</v>
      </c>
      <c r="CI1100" s="18" t="s">
        <v>429</v>
      </c>
      <c r="CJ1100" s="18" t="s">
        <v>465</v>
      </c>
      <c r="CK1100" s="18" t="str">
        <f t="shared" si="124"/>
        <v>S,V,X排水Dp</v>
      </c>
      <c r="CL1100" s="18">
        <v>23</v>
      </c>
      <c r="CM1100" s="18" t="e">
        <f>IF(COUNTIFS([2]その１２!$CU$10:CU6251,リスト!CK1100),"該当","")</f>
        <v>#VALUE!</v>
      </c>
      <c r="CN1100" s="18" t="e">
        <f>IF($CM1100="","",COUNTIF($CK$5:CK1100,CK1100))</f>
        <v>#VALUE!</v>
      </c>
      <c r="CO1100" s="18" t="e">
        <f t="shared" si="125"/>
        <v>#VALUE!</v>
      </c>
      <c r="DC1100" s="21" t="e">
        <f t="shared" si="126"/>
        <v>#VALUE!</v>
      </c>
      <c r="DD1100" s="21" t="e">
        <f t="shared" si="127"/>
        <v>#VALUE!</v>
      </c>
    </row>
    <row r="1101" spans="78:108">
      <c r="BZ1101" s="18" t="s">
        <v>279</v>
      </c>
      <c r="CA1101" s="18" t="s">
        <v>395</v>
      </c>
      <c r="CB1101" s="18" t="s">
        <v>396</v>
      </c>
      <c r="CC1101" s="18" t="str">
        <f t="shared" si="122"/>
        <v>S,XコンEm</v>
      </c>
      <c r="CD1101" s="18">
        <v>21</v>
      </c>
      <c r="CE1101" s="18" t="e">
        <f>IF(COUNTIFS([2]その１１!$CV$10:CV6096,リスト!CC1101),"該当","")</f>
        <v>#VALUE!</v>
      </c>
      <c r="CF1101" s="18" t="e">
        <f>IF($CE1101="","",COUNTIF($CC$5:CC1101,CC1101))</f>
        <v>#VALUE!</v>
      </c>
      <c r="CG1101" s="18" t="e">
        <f t="shared" si="123"/>
        <v>#VALUE!</v>
      </c>
      <c r="CH1101" s="18" t="s">
        <v>1366</v>
      </c>
      <c r="CI1101" s="18" t="s">
        <v>429</v>
      </c>
      <c r="CJ1101" s="18" t="s">
        <v>465</v>
      </c>
      <c r="CK1101" s="18" t="str">
        <f t="shared" si="124"/>
        <v>S,V,X排水Dp</v>
      </c>
      <c r="CL1101" s="18">
        <v>24</v>
      </c>
      <c r="CM1101" s="18" t="e">
        <f>IF(COUNTIFS([2]その１２!$CU$10:CU6252,リスト!CK1101),"該当","")</f>
        <v>#VALUE!</v>
      </c>
      <c r="CN1101" s="18" t="e">
        <f>IF($CM1101="","",COUNTIF($CK$5:CK1101,CK1101))</f>
        <v>#VALUE!</v>
      </c>
      <c r="CO1101" s="18" t="e">
        <f t="shared" si="125"/>
        <v>#VALUE!</v>
      </c>
      <c r="DC1101" s="21" t="e">
        <f t="shared" si="126"/>
        <v>#VALUE!</v>
      </c>
      <c r="DD1101" s="21" t="e">
        <f t="shared" si="127"/>
        <v>#VALUE!</v>
      </c>
    </row>
    <row r="1102" spans="78:108">
      <c r="BZ1102" s="18" t="s">
        <v>279</v>
      </c>
      <c r="CA1102" s="18" t="s">
        <v>395</v>
      </c>
      <c r="CB1102" s="18" t="s">
        <v>396</v>
      </c>
      <c r="CC1102" s="18" t="str">
        <f t="shared" si="122"/>
        <v>S,XコンEm</v>
      </c>
      <c r="CD1102" s="18">
        <v>22</v>
      </c>
      <c r="CE1102" s="18" t="e">
        <f>IF(COUNTIFS([2]その１１!$CV$10:CV6097,リスト!CC1102),"該当","")</f>
        <v>#VALUE!</v>
      </c>
      <c r="CF1102" s="18" t="e">
        <f>IF($CE1102="","",COUNTIF($CC$5:CC1102,CC1102))</f>
        <v>#VALUE!</v>
      </c>
      <c r="CG1102" s="18" t="e">
        <f t="shared" si="123"/>
        <v>#VALUE!</v>
      </c>
      <c r="CH1102" s="18" t="s">
        <v>76</v>
      </c>
      <c r="CI1102" s="18" t="s">
        <v>439</v>
      </c>
      <c r="CJ1102" s="18" t="s">
        <v>474</v>
      </c>
      <c r="CK1102" s="18" t="str">
        <f t="shared" si="124"/>
        <v>S排水Dx</v>
      </c>
      <c r="CL1102" s="18">
        <v>1</v>
      </c>
      <c r="CM1102" s="18" t="e">
        <f>IF(COUNTIFS([2]その１２!$CU$10:CU6253,リスト!CK1102),"該当","")</f>
        <v>#VALUE!</v>
      </c>
      <c r="CN1102" s="18" t="e">
        <f>IF($CM1102="","",COUNTIF($CK$5:CK1102,CK1102))</f>
        <v>#VALUE!</v>
      </c>
      <c r="CO1102" s="18" t="e">
        <f t="shared" si="125"/>
        <v>#VALUE!</v>
      </c>
      <c r="DC1102" s="21" t="e">
        <f t="shared" si="126"/>
        <v>#VALUE!</v>
      </c>
      <c r="DD1102" s="21" t="e">
        <f t="shared" si="127"/>
        <v>#VALUE!</v>
      </c>
    </row>
    <row r="1103" spans="78:108">
      <c r="BZ1103" s="18" t="s">
        <v>279</v>
      </c>
      <c r="CA1103" s="18" t="s">
        <v>395</v>
      </c>
      <c r="CB1103" s="18" t="s">
        <v>396</v>
      </c>
      <c r="CC1103" s="18" t="str">
        <f t="shared" si="122"/>
        <v>S,XコンEm</v>
      </c>
      <c r="CD1103" s="18">
        <v>23</v>
      </c>
      <c r="CE1103" s="18" t="e">
        <f>IF(COUNTIFS([2]その１１!$CV$10:CV6098,リスト!CC1103),"該当","")</f>
        <v>#VALUE!</v>
      </c>
      <c r="CF1103" s="18" t="e">
        <f>IF($CE1103="","",COUNTIF($CC$5:CC1103,CC1103))</f>
        <v>#VALUE!</v>
      </c>
      <c r="CG1103" s="18" t="e">
        <f t="shared" si="123"/>
        <v>#VALUE!</v>
      </c>
      <c r="CH1103" s="18" t="s">
        <v>76</v>
      </c>
      <c r="CI1103" s="18" t="s">
        <v>439</v>
      </c>
      <c r="CJ1103" s="18" t="s">
        <v>474</v>
      </c>
      <c r="CK1103" s="18" t="str">
        <f t="shared" si="124"/>
        <v>S排水Dx</v>
      </c>
      <c r="CL1103" s="18">
        <v>4</v>
      </c>
      <c r="CM1103" s="18" t="e">
        <f>IF(COUNTIFS([2]その１２!$CU$10:CU6254,リスト!CK1103),"該当","")</f>
        <v>#VALUE!</v>
      </c>
      <c r="CN1103" s="18" t="e">
        <f>IF($CM1103="","",COUNTIF($CK$5:CK1103,CK1103))</f>
        <v>#VALUE!</v>
      </c>
      <c r="CO1103" s="18" t="e">
        <f t="shared" si="125"/>
        <v>#VALUE!</v>
      </c>
      <c r="DC1103" s="21" t="e">
        <f t="shared" si="126"/>
        <v>#VALUE!</v>
      </c>
      <c r="DD1103" s="21" t="e">
        <f t="shared" si="127"/>
        <v>#VALUE!</v>
      </c>
    </row>
    <row r="1104" spans="78:108">
      <c r="BZ1104" s="18" t="s">
        <v>331</v>
      </c>
      <c r="CA1104" s="18" t="s">
        <v>395</v>
      </c>
      <c r="CB1104" s="18" t="s">
        <v>396</v>
      </c>
      <c r="CC1104" s="18" t="str">
        <f t="shared" si="122"/>
        <v>C,XコンEm</v>
      </c>
      <c r="CD1104" s="18">
        <v>6</v>
      </c>
      <c r="CE1104" s="18" t="e">
        <f>IF(COUNTIFS([2]その１１!$CV$10:CV6099,リスト!CC1104),"該当","")</f>
        <v>#VALUE!</v>
      </c>
      <c r="CF1104" s="18" t="e">
        <f>IF($CE1104="","",COUNTIF($CC$5:CC1104,CC1104))</f>
        <v>#VALUE!</v>
      </c>
      <c r="CG1104" s="18" t="e">
        <f t="shared" si="123"/>
        <v>#VALUE!</v>
      </c>
      <c r="CH1104" s="18" t="s">
        <v>76</v>
      </c>
      <c r="CI1104" s="18" t="s">
        <v>439</v>
      </c>
      <c r="CJ1104" s="18" t="s">
        <v>474</v>
      </c>
      <c r="CK1104" s="18" t="str">
        <f t="shared" si="124"/>
        <v>S排水Dx</v>
      </c>
      <c r="CL1104" s="18">
        <v>5</v>
      </c>
      <c r="CM1104" s="18" t="e">
        <f>IF(COUNTIFS([2]その１２!$CU$10:CU6255,リスト!CK1104),"該当","")</f>
        <v>#VALUE!</v>
      </c>
      <c r="CN1104" s="18" t="e">
        <f>IF($CM1104="","",COUNTIF($CK$5:CK1104,CK1104))</f>
        <v>#VALUE!</v>
      </c>
      <c r="CO1104" s="18" t="e">
        <f t="shared" si="125"/>
        <v>#VALUE!</v>
      </c>
      <c r="DC1104" s="21" t="e">
        <f t="shared" si="126"/>
        <v>#VALUE!</v>
      </c>
      <c r="DD1104" s="21" t="e">
        <f t="shared" si="127"/>
        <v>#VALUE!</v>
      </c>
    </row>
    <row r="1105" spans="78:108">
      <c r="BZ1105" s="18" t="s">
        <v>331</v>
      </c>
      <c r="CA1105" s="18" t="s">
        <v>395</v>
      </c>
      <c r="CB1105" s="18" t="s">
        <v>396</v>
      </c>
      <c r="CC1105" s="18" t="str">
        <f t="shared" si="122"/>
        <v>C,XコンEm</v>
      </c>
      <c r="CD1105" s="18">
        <v>7</v>
      </c>
      <c r="CE1105" s="18" t="e">
        <f>IF(COUNTIFS([2]その１１!$CV$10:CV6100,リスト!CC1105),"該当","")</f>
        <v>#VALUE!</v>
      </c>
      <c r="CF1105" s="18" t="e">
        <f>IF($CE1105="","",COUNTIF($CC$5:CC1105,CC1105))</f>
        <v>#VALUE!</v>
      </c>
      <c r="CG1105" s="18" t="e">
        <f t="shared" si="123"/>
        <v>#VALUE!</v>
      </c>
      <c r="CH1105" s="18" t="s">
        <v>76</v>
      </c>
      <c r="CI1105" s="18" t="s">
        <v>439</v>
      </c>
      <c r="CJ1105" s="18" t="s">
        <v>474</v>
      </c>
      <c r="CK1105" s="18" t="str">
        <f t="shared" si="124"/>
        <v>S排水Dx</v>
      </c>
      <c r="CL1105" s="18">
        <v>17</v>
      </c>
      <c r="CM1105" s="18" t="e">
        <f>IF(COUNTIFS([2]その１２!$CU$10:CU6256,リスト!CK1105),"該当","")</f>
        <v>#VALUE!</v>
      </c>
      <c r="CN1105" s="18" t="e">
        <f>IF($CM1105="","",COUNTIF($CK$5:CK1105,CK1105))</f>
        <v>#VALUE!</v>
      </c>
      <c r="CO1105" s="18" t="e">
        <f t="shared" si="125"/>
        <v>#VALUE!</v>
      </c>
      <c r="DC1105" s="21" t="e">
        <f t="shared" si="126"/>
        <v>#VALUE!</v>
      </c>
      <c r="DD1105" s="21" t="e">
        <f t="shared" si="127"/>
        <v>#VALUE!</v>
      </c>
    </row>
    <row r="1106" spans="78:108">
      <c r="BZ1106" s="18" t="s">
        <v>331</v>
      </c>
      <c r="CA1106" s="18" t="s">
        <v>395</v>
      </c>
      <c r="CB1106" s="18" t="s">
        <v>396</v>
      </c>
      <c r="CC1106" s="18" t="str">
        <f t="shared" si="122"/>
        <v>C,XコンEm</v>
      </c>
      <c r="CD1106" s="18">
        <v>8</v>
      </c>
      <c r="CE1106" s="18" t="e">
        <f>IF(COUNTIFS([2]その１１!$CV$10:CV6101,リスト!CC1106),"該当","")</f>
        <v>#VALUE!</v>
      </c>
      <c r="CF1106" s="18" t="e">
        <f>IF($CE1106="","",COUNTIF($CC$5:CC1106,CC1106))</f>
        <v>#VALUE!</v>
      </c>
      <c r="CG1106" s="18" t="e">
        <f t="shared" si="123"/>
        <v>#VALUE!</v>
      </c>
      <c r="CH1106" s="18" t="s">
        <v>76</v>
      </c>
      <c r="CI1106" s="18" t="s">
        <v>439</v>
      </c>
      <c r="CJ1106" s="18" t="s">
        <v>474</v>
      </c>
      <c r="CK1106" s="18" t="str">
        <f t="shared" si="124"/>
        <v>S排水Dx</v>
      </c>
      <c r="CL1106" s="18">
        <v>19</v>
      </c>
      <c r="CM1106" s="18" t="e">
        <f>IF(COUNTIFS([2]その１２!$CU$10:CU6257,リスト!CK1106),"該当","")</f>
        <v>#VALUE!</v>
      </c>
      <c r="CN1106" s="18" t="e">
        <f>IF($CM1106="","",COUNTIF($CK$5:CK1106,CK1106))</f>
        <v>#VALUE!</v>
      </c>
      <c r="CO1106" s="18" t="e">
        <f t="shared" si="125"/>
        <v>#VALUE!</v>
      </c>
      <c r="DC1106" s="21" t="e">
        <f t="shared" si="126"/>
        <v>#VALUE!</v>
      </c>
      <c r="DD1106" s="21" t="e">
        <f t="shared" si="127"/>
        <v>#VALUE!</v>
      </c>
    </row>
    <row r="1107" spans="78:108">
      <c r="BZ1107" s="18" t="s">
        <v>331</v>
      </c>
      <c r="CA1107" s="18" t="s">
        <v>395</v>
      </c>
      <c r="CB1107" s="18" t="s">
        <v>396</v>
      </c>
      <c r="CC1107" s="18" t="str">
        <f t="shared" si="122"/>
        <v>C,XコンEm</v>
      </c>
      <c r="CD1107" s="18">
        <v>9</v>
      </c>
      <c r="CE1107" s="18" t="e">
        <f>IF(COUNTIFS([2]その１１!$CV$10:CV6102,リスト!CC1107),"該当","")</f>
        <v>#VALUE!</v>
      </c>
      <c r="CF1107" s="18" t="e">
        <f>IF($CE1107="","",COUNTIF($CC$5:CC1107,CC1107))</f>
        <v>#VALUE!</v>
      </c>
      <c r="CG1107" s="18" t="e">
        <f t="shared" si="123"/>
        <v>#VALUE!</v>
      </c>
      <c r="CH1107" s="18" t="s">
        <v>76</v>
      </c>
      <c r="CI1107" s="18" t="s">
        <v>439</v>
      </c>
      <c r="CJ1107" s="18" t="s">
        <v>474</v>
      </c>
      <c r="CK1107" s="18" t="str">
        <f t="shared" si="124"/>
        <v>S排水Dx</v>
      </c>
      <c r="CL1107" s="18">
        <v>20</v>
      </c>
      <c r="CM1107" s="18" t="e">
        <f>IF(COUNTIFS([2]その１２!$CU$10:CU6258,リスト!CK1107),"該当","")</f>
        <v>#VALUE!</v>
      </c>
      <c r="CN1107" s="18" t="e">
        <f>IF($CM1107="","",COUNTIF($CK$5:CK1107,CK1107))</f>
        <v>#VALUE!</v>
      </c>
      <c r="CO1107" s="18" t="e">
        <f t="shared" si="125"/>
        <v>#VALUE!</v>
      </c>
      <c r="DC1107" s="21" t="e">
        <f t="shared" si="126"/>
        <v>#VALUE!</v>
      </c>
      <c r="DD1107" s="21" t="e">
        <f t="shared" si="127"/>
        <v>#VALUE!</v>
      </c>
    </row>
    <row r="1108" spans="78:108">
      <c r="BZ1108" s="18" t="s">
        <v>331</v>
      </c>
      <c r="CA1108" s="18" t="s">
        <v>395</v>
      </c>
      <c r="CB1108" s="18" t="s">
        <v>396</v>
      </c>
      <c r="CC1108" s="18" t="str">
        <f t="shared" si="122"/>
        <v>C,XコンEm</v>
      </c>
      <c r="CD1108" s="18">
        <v>10</v>
      </c>
      <c r="CE1108" s="18" t="e">
        <f>IF(COUNTIFS([2]その１１!$CV$10:CV6103,リスト!CC1108),"該当","")</f>
        <v>#VALUE!</v>
      </c>
      <c r="CF1108" s="18" t="e">
        <f>IF($CE1108="","",COUNTIF($CC$5:CC1108,CC1108))</f>
        <v>#VALUE!</v>
      </c>
      <c r="CG1108" s="18" t="e">
        <f t="shared" si="123"/>
        <v>#VALUE!</v>
      </c>
      <c r="CH1108" s="18" t="s">
        <v>76</v>
      </c>
      <c r="CI1108" s="18" t="s">
        <v>439</v>
      </c>
      <c r="CJ1108" s="18" t="s">
        <v>474</v>
      </c>
      <c r="CK1108" s="18" t="str">
        <f t="shared" si="124"/>
        <v>S排水Dx</v>
      </c>
      <c r="CL1108" s="18">
        <v>23</v>
      </c>
      <c r="CM1108" s="18" t="e">
        <f>IF(COUNTIFS([2]その１２!$CU$10:CU6259,リスト!CK1108),"該当","")</f>
        <v>#VALUE!</v>
      </c>
      <c r="CN1108" s="18" t="e">
        <f>IF($CM1108="","",COUNTIF($CK$5:CK1108,CK1108))</f>
        <v>#VALUE!</v>
      </c>
      <c r="CO1108" s="18" t="e">
        <f t="shared" si="125"/>
        <v>#VALUE!</v>
      </c>
      <c r="DC1108" s="21" t="e">
        <f t="shared" si="126"/>
        <v>#VALUE!</v>
      </c>
      <c r="DD1108" s="21" t="e">
        <f t="shared" si="127"/>
        <v>#VALUE!</v>
      </c>
    </row>
    <row r="1109" spans="78:108">
      <c r="BZ1109" s="18" t="s">
        <v>331</v>
      </c>
      <c r="CA1109" s="18" t="s">
        <v>395</v>
      </c>
      <c r="CB1109" s="18" t="s">
        <v>396</v>
      </c>
      <c r="CC1109" s="18" t="str">
        <f t="shared" si="122"/>
        <v>C,XコンEm</v>
      </c>
      <c r="CD1109" s="18">
        <v>11</v>
      </c>
      <c r="CE1109" s="18" t="e">
        <f>IF(COUNTIFS([2]その１１!$CV$10:CV6104,リスト!CC1109),"該当","")</f>
        <v>#VALUE!</v>
      </c>
      <c r="CF1109" s="18" t="e">
        <f>IF($CE1109="","",COUNTIF($CC$5:CC1109,CC1109))</f>
        <v>#VALUE!</v>
      </c>
      <c r="CG1109" s="18" t="e">
        <f t="shared" si="123"/>
        <v>#VALUE!</v>
      </c>
      <c r="CH1109" s="18" t="s">
        <v>76</v>
      </c>
      <c r="CI1109" s="18" t="s">
        <v>439</v>
      </c>
      <c r="CJ1109" s="18" t="s">
        <v>474</v>
      </c>
      <c r="CK1109" s="18" t="str">
        <f t="shared" si="124"/>
        <v>S排水Dx</v>
      </c>
      <c r="CL1109" s="18">
        <v>24</v>
      </c>
      <c r="CM1109" s="18" t="e">
        <f>IF(COUNTIFS([2]その１２!$CU$10:CU6260,リスト!CK1109),"該当","")</f>
        <v>#VALUE!</v>
      </c>
      <c r="CN1109" s="18" t="e">
        <f>IF($CM1109="","",COUNTIF($CK$5:CK1109,CK1109))</f>
        <v>#VALUE!</v>
      </c>
      <c r="CO1109" s="18" t="e">
        <f t="shared" si="125"/>
        <v>#VALUE!</v>
      </c>
      <c r="DC1109" s="21" t="e">
        <f t="shared" si="126"/>
        <v>#VALUE!</v>
      </c>
      <c r="DD1109" s="21" t="e">
        <f t="shared" si="127"/>
        <v>#VALUE!</v>
      </c>
    </row>
    <row r="1110" spans="78:108">
      <c r="BZ1110" s="18" t="s">
        <v>331</v>
      </c>
      <c r="CA1110" s="18" t="s">
        <v>395</v>
      </c>
      <c r="CB1110" s="18" t="s">
        <v>396</v>
      </c>
      <c r="CC1110" s="18" t="str">
        <f t="shared" si="122"/>
        <v>C,XコンEm</v>
      </c>
      <c r="CD1110" s="18">
        <v>12</v>
      </c>
      <c r="CE1110" s="18" t="e">
        <f>IF(COUNTIFS([2]その１１!$CV$10:CV6105,リスト!CC1110),"該当","")</f>
        <v>#VALUE!</v>
      </c>
      <c r="CF1110" s="18" t="e">
        <f>IF($CE1110="","",COUNTIF($CC$5:CC1110,CC1110))</f>
        <v>#VALUE!</v>
      </c>
      <c r="CG1110" s="18" t="e">
        <f t="shared" si="123"/>
        <v>#VALUE!</v>
      </c>
      <c r="CH1110" s="18" t="s">
        <v>279</v>
      </c>
      <c r="CI1110" s="18" t="s">
        <v>439</v>
      </c>
      <c r="CJ1110" s="18" t="s">
        <v>474</v>
      </c>
      <c r="CK1110" s="18" t="str">
        <f t="shared" si="124"/>
        <v>S,X排水Dx</v>
      </c>
      <c r="CL1110" s="18">
        <v>1</v>
      </c>
      <c r="CM1110" s="18" t="e">
        <f>IF(COUNTIFS([2]その１２!$CU$10:CU6261,リスト!CK1110),"該当","")</f>
        <v>#VALUE!</v>
      </c>
      <c r="CN1110" s="18" t="e">
        <f>IF($CM1110="","",COUNTIF($CK$5:CK1110,CK1110))</f>
        <v>#VALUE!</v>
      </c>
      <c r="CO1110" s="18" t="e">
        <f t="shared" si="125"/>
        <v>#VALUE!</v>
      </c>
      <c r="DC1110" s="21" t="e">
        <f t="shared" si="126"/>
        <v>#VALUE!</v>
      </c>
      <c r="DD1110" s="21" t="e">
        <f t="shared" si="127"/>
        <v>#VALUE!</v>
      </c>
    </row>
    <row r="1111" spans="78:108">
      <c r="BZ1111" s="18" t="s">
        <v>331</v>
      </c>
      <c r="CA1111" s="18" t="s">
        <v>395</v>
      </c>
      <c r="CB1111" s="18" t="s">
        <v>396</v>
      </c>
      <c r="CC1111" s="18" t="str">
        <f t="shared" si="122"/>
        <v>C,XコンEm</v>
      </c>
      <c r="CD1111" s="18">
        <v>13</v>
      </c>
      <c r="CE1111" s="18" t="e">
        <f>IF(COUNTIFS([2]その１１!$CV$10:CV6106,リスト!CC1111),"該当","")</f>
        <v>#VALUE!</v>
      </c>
      <c r="CF1111" s="18" t="e">
        <f>IF($CE1111="","",COUNTIF($CC$5:CC1111,CC1111))</f>
        <v>#VALUE!</v>
      </c>
      <c r="CG1111" s="18" t="e">
        <f t="shared" si="123"/>
        <v>#VALUE!</v>
      </c>
      <c r="CH1111" s="18" t="s">
        <v>279</v>
      </c>
      <c r="CI1111" s="18" t="s">
        <v>439</v>
      </c>
      <c r="CJ1111" s="18" t="s">
        <v>474</v>
      </c>
      <c r="CK1111" s="18" t="str">
        <f t="shared" si="124"/>
        <v>S,X排水Dx</v>
      </c>
      <c r="CL1111" s="18">
        <v>4</v>
      </c>
      <c r="CM1111" s="18" t="e">
        <f>IF(COUNTIFS([2]その１２!$CU$10:CU6262,リスト!CK1111),"該当","")</f>
        <v>#VALUE!</v>
      </c>
      <c r="CN1111" s="18" t="e">
        <f>IF($CM1111="","",COUNTIF($CK$5:CK1111,CK1111))</f>
        <v>#VALUE!</v>
      </c>
      <c r="CO1111" s="18" t="e">
        <f t="shared" si="125"/>
        <v>#VALUE!</v>
      </c>
      <c r="DC1111" s="21" t="e">
        <f t="shared" si="126"/>
        <v>#VALUE!</v>
      </c>
      <c r="DD1111" s="21" t="e">
        <f t="shared" si="127"/>
        <v>#VALUE!</v>
      </c>
    </row>
    <row r="1112" spans="78:108">
      <c r="BZ1112" s="18" t="s">
        <v>331</v>
      </c>
      <c r="CA1112" s="18" t="s">
        <v>395</v>
      </c>
      <c r="CB1112" s="18" t="s">
        <v>396</v>
      </c>
      <c r="CC1112" s="18" t="str">
        <f t="shared" si="122"/>
        <v>C,XコンEm</v>
      </c>
      <c r="CD1112" s="18">
        <v>17</v>
      </c>
      <c r="CE1112" s="18" t="e">
        <f>IF(COUNTIFS([2]その１１!$CV$10:CV6107,リスト!CC1112),"該当","")</f>
        <v>#VALUE!</v>
      </c>
      <c r="CF1112" s="18" t="e">
        <f>IF($CE1112="","",COUNTIF($CC$5:CC1112,CC1112))</f>
        <v>#VALUE!</v>
      </c>
      <c r="CG1112" s="18" t="e">
        <f t="shared" si="123"/>
        <v>#VALUE!</v>
      </c>
      <c r="CH1112" s="18" t="s">
        <v>279</v>
      </c>
      <c r="CI1112" s="18" t="s">
        <v>439</v>
      </c>
      <c r="CJ1112" s="18" t="s">
        <v>474</v>
      </c>
      <c r="CK1112" s="18" t="str">
        <f t="shared" si="124"/>
        <v>S,X排水Dx</v>
      </c>
      <c r="CL1112" s="18">
        <v>5</v>
      </c>
      <c r="CM1112" s="18" t="e">
        <f>IF(COUNTIFS([2]その１２!$CU$10:CU6263,リスト!CK1112),"該当","")</f>
        <v>#VALUE!</v>
      </c>
      <c r="CN1112" s="18" t="e">
        <f>IF($CM1112="","",COUNTIF($CK$5:CK1112,CK1112))</f>
        <v>#VALUE!</v>
      </c>
      <c r="CO1112" s="18" t="e">
        <f t="shared" si="125"/>
        <v>#VALUE!</v>
      </c>
      <c r="DC1112" s="21" t="e">
        <f t="shared" si="126"/>
        <v>#VALUE!</v>
      </c>
      <c r="DD1112" s="21" t="e">
        <f t="shared" si="127"/>
        <v>#VALUE!</v>
      </c>
    </row>
    <row r="1113" spans="78:108">
      <c r="BZ1113" s="18" t="s">
        <v>331</v>
      </c>
      <c r="CA1113" s="18" t="s">
        <v>395</v>
      </c>
      <c r="CB1113" s="18" t="s">
        <v>396</v>
      </c>
      <c r="CC1113" s="18" t="str">
        <f t="shared" si="122"/>
        <v>C,XコンEm</v>
      </c>
      <c r="CD1113" s="18">
        <v>18</v>
      </c>
      <c r="CE1113" s="18" t="e">
        <f>IF(COUNTIFS([2]その１１!$CV$10:CV6108,リスト!CC1113),"該当","")</f>
        <v>#VALUE!</v>
      </c>
      <c r="CF1113" s="18" t="e">
        <f>IF($CE1113="","",COUNTIF($CC$5:CC1113,CC1113))</f>
        <v>#VALUE!</v>
      </c>
      <c r="CG1113" s="18" t="e">
        <f t="shared" si="123"/>
        <v>#VALUE!</v>
      </c>
      <c r="CH1113" s="18" t="s">
        <v>279</v>
      </c>
      <c r="CI1113" s="18" t="s">
        <v>439</v>
      </c>
      <c r="CJ1113" s="18" t="s">
        <v>474</v>
      </c>
      <c r="CK1113" s="18" t="str">
        <f t="shared" si="124"/>
        <v>S,X排水Dx</v>
      </c>
      <c r="CL1113" s="18">
        <v>17</v>
      </c>
      <c r="CM1113" s="18" t="e">
        <f>IF(COUNTIFS([2]その１２!$CU$10:CU6264,リスト!CK1113),"該当","")</f>
        <v>#VALUE!</v>
      </c>
      <c r="CN1113" s="18" t="e">
        <f>IF($CM1113="","",COUNTIF($CK$5:CK1113,CK1113))</f>
        <v>#VALUE!</v>
      </c>
      <c r="CO1113" s="18" t="e">
        <f t="shared" si="125"/>
        <v>#VALUE!</v>
      </c>
      <c r="DC1113" s="21" t="e">
        <f t="shared" si="126"/>
        <v>#VALUE!</v>
      </c>
      <c r="DD1113" s="21" t="e">
        <f t="shared" si="127"/>
        <v>#VALUE!</v>
      </c>
    </row>
    <row r="1114" spans="78:108">
      <c r="BZ1114" s="18" t="s">
        <v>331</v>
      </c>
      <c r="CA1114" s="18" t="s">
        <v>395</v>
      </c>
      <c r="CB1114" s="18" t="s">
        <v>396</v>
      </c>
      <c r="CC1114" s="18" t="str">
        <f t="shared" si="122"/>
        <v>C,XコンEm</v>
      </c>
      <c r="CD1114" s="18">
        <v>19</v>
      </c>
      <c r="CE1114" s="18" t="e">
        <f>IF(COUNTIFS([2]その１１!$CV$10:CV6109,リスト!CC1114),"該当","")</f>
        <v>#VALUE!</v>
      </c>
      <c r="CF1114" s="18" t="e">
        <f>IF($CE1114="","",COUNTIF($CC$5:CC1114,CC1114))</f>
        <v>#VALUE!</v>
      </c>
      <c r="CG1114" s="18" t="e">
        <f t="shared" si="123"/>
        <v>#VALUE!</v>
      </c>
      <c r="CH1114" s="18" t="s">
        <v>279</v>
      </c>
      <c r="CI1114" s="18" t="s">
        <v>439</v>
      </c>
      <c r="CJ1114" s="18" t="s">
        <v>474</v>
      </c>
      <c r="CK1114" s="18" t="str">
        <f t="shared" si="124"/>
        <v>S,X排水Dx</v>
      </c>
      <c r="CL1114" s="18">
        <v>19</v>
      </c>
      <c r="CM1114" s="18" t="e">
        <f>IF(COUNTIFS([2]その１２!$CU$10:CU6265,リスト!CK1114),"該当","")</f>
        <v>#VALUE!</v>
      </c>
      <c r="CN1114" s="18" t="e">
        <f>IF($CM1114="","",COUNTIF($CK$5:CK1114,CK1114))</f>
        <v>#VALUE!</v>
      </c>
      <c r="CO1114" s="18" t="e">
        <f t="shared" si="125"/>
        <v>#VALUE!</v>
      </c>
      <c r="DC1114" s="21" t="e">
        <f t="shared" si="126"/>
        <v>#VALUE!</v>
      </c>
      <c r="DD1114" s="21" t="e">
        <f t="shared" si="127"/>
        <v>#VALUE!</v>
      </c>
    </row>
    <row r="1115" spans="78:108">
      <c r="BZ1115" s="18" t="s">
        <v>331</v>
      </c>
      <c r="CA1115" s="18" t="s">
        <v>395</v>
      </c>
      <c r="CB1115" s="18" t="s">
        <v>396</v>
      </c>
      <c r="CC1115" s="18" t="str">
        <f t="shared" si="122"/>
        <v>C,XコンEm</v>
      </c>
      <c r="CD1115" s="18">
        <v>20</v>
      </c>
      <c r="CE1115" s="18" t="e">
        <f>IF(COUNTIFS([2]その１１!$CV$10:CV6110,リスト!CC1115),"該当","")</f>
        <v>#VALUE!</v>
      </c>
      <c r="CF1115" s="18" t="e">
        <f>IF($CE1115="","",COUNTIF($CC$5:CC1115,CC1115))</f>
        <v>#VALUE!</v>
      </c>
      <c r="CG1115" s="18" t="e">
        <f t="shared" si="123"/>
        <v>#VALUE!</v>
      </c>
      <c r="CH1115" s="18" t="s">
        <v>279</v>
      </c>
      <c r="CI1115" s="18" t="s">
        <v>439</v>
      </c>
      <c r="CJ1115" s="18" t="s">
        <v>474</v>
      </c>
      <c r="CK1115" s="18" t="str">
        <f t="shared" si="124"/>
        <v>S,X排水Dx</v>
      </c>
      <c r="CL1115" s="18">
        <v>20</v>
      </c>
      <c r="CM1115" s="18" t="e">
        <f>IF(COUNTIFS([2]その１２!$CU$10:CU6266,リスト!CK1115),"該当","")</f>
        <v>#VALUE!</v>
      </c>
      <c r="CN1115" s="18" t="e">
        <f>IF($CM1115="","",COUNTIF($CK$5:CK1115,CK1115))</f>
        <v>#VALUE!</v>
      </c>
      <c r="CO1115" s="18" t="e">
        <f t="shared" si="125"/>
        <v>#VALUE!</v>
      </c>
      <c r="DC1115" s="21" t="e">
        <f t="shared" si="126"/>
        <v>#VALUE!</v>
      </c>
      <c r="DD1115" s="21" t="e">
        <f t="shared" si="127"/>
        <v>#VALUE!</v>
      </c>
    </row>
    <row r="1116" spans="78:108">
      <c r="BZ1116" s="18" t="s">
        <v>331</v>
      </c>
      <c r="CA1116" s="18" t="s">
        <v>395</v>
      </c>
      <c r="CB1116" s="18" t="s">
        <v>396</v>
      </c>
      <c r="CC1116" s="18" t="str">
        <f t="shared" si="122"/>
        <v>C,XコンEm</v>
      </c>
      <c r="CD1116" s="18">
        <v>21</v>
      </c>
      <c r="CE1116" s="18" t="e">
        <f>IF(COUNTIFS([2]その１１!$CV$10:CV6111,リスト!CC1116),"該当","")</f>
        <v>#VALUE!</v>
      </c>
      <c r="CF1116" s="18" t="e">
        <f>IF($CE1116="","",COUNTIF($CC$5:CC1116,CC1116))</f>
        <v>#VALUE!</v>
      </c>
      <c r="CG1116" s="18" t="e">
        <f t="shared" si="123"/>
        <v>#VALUE!</v>
      </c>
      <c r="CH1116" s="18" t="s">
        <v>279</v>
      </c>
      <c r="CI1116" s="18" t="s">
        <v>439</v>
      </c>
      <c r="CJ1116" s="18" t="s">
        <v>474</v>
      </c>
      <c r="CK1116" s="18" t="str">
        <f t="shared" si="124"/>
        <v>S,X排水Dx</v>
      </c>
      <c r="CL1116" s="18">
        <v>23</v>
      </c>
      <c r="CM1116" s="18" t="e">
        <f>IF(COUNTIFS([2]その１２!$CU$10:CU6267,リスト!CK1116),"該当","")</f>
        <v>#VALUE!</v>
      </c>
      <c r="CN1116" s="18" t="e">
        <f>IF($CM1116="","",COUNTIF($CK$5:CK1116,CK1116))</f>
        <v>#VALUE!</v>
      </c>
      <c r="CO1116" s="18" t="e">
        <f t="shared" si="125"/>
        <v>#VALUE!</v>
      </c>
      <c r="DC1116" s="21" t="e">
        <f t="shared" si="126"/>
        <v>#VALUE!</v>
      </c>
      <c r="DD1116" s="21" t="e">
        <f t="shared" si="127"/>
        <v>#VALUE!</v>
      </c>
    </row>
    <row r="1117" spans="78:108">
      <c r="BZ1117" s="18" t="s">
        <v>331</v>
      </c>
      <c r="CA1117" s="18" t="s">
        <v>395</v>
      </c>
      <c r="CB1117" s="18" t="s">
        <v>396</v>
      </c>
      <c r="CC1117" s="18" t="str">
        <f t="shared" si="122"/>
        <v>C,XコンEm</v>
      </c>
      <c r="CD1117" s="18">
        <v>22</v>
      </c>
      <c r="CE1117" s="18" t="e">
        <f>IF(COUNTIFS([2]その１１!$CV$10:CV6112,リスト!CC1117),"該当","")</f>
        <v>#VALUE!</v>
      </c>
      <c r="CF1117" s="18" t="e">
        <f>IF($CE1117="","",COUNTIF($CC$5:CC1117,CC1117))</f>
        <v>#VALUE!</v>
      </c>
      <c r="CG1117" s="18" t="e">
        <f t="shared" si="123"/>
        <v>#VALUE!</v>
      </c>
      <c r="CH1117" s="18" t="s">
        <v>279</v>
      </c>
      <c r="CI1117" s="18" t="s">
        <v>439</v>
      </c>
      <c r="CJ1117" s="18" t="s">
        <v>474</v>
      </c>
      <c r="CK1117" s="18" t="str">
        <f t="shared" si="124"/>
        <v>S,X排水Dx</v>
      </c>
      <c r="CL1117" s="18">
        <v>24</v>
      </c>
      <c r="CM1117" s="18" t="e">
        <f>IF(COUNTIFS([2]その１２!$CU$10:CU6268,リスト!CK1117),"該当","")</f>
        <v>#VALUE!</v>
      </c>
      <c r="CN1117" s="18" t="e">
        <f>IF($CM1117="","",COUNTIF($CK$5:CK1117,CK1117))</f>
        <v>#VALUE!</v>
      </c>
      <c r="CO1117" s="18" t="e">
        <f t="shared" si="125"/>
        <v>#VALUE!</v>
      </c>
      <c r="DC1117" s="21" t="e">
        <f t="shared" si="126"/>
        <v>#VALUE!</v>
      </c>
      <c r="DD1117" s="21" t="e">
        <f t="shared" si="127"/>
        <v>#VALUE!</v>
      </c>
    </row>
    <row r="1118" spans="78:108">
      <c r="BZ1118" s="18" t="s">
        <v>331</v>
      </c>
      <c r="CA1118" s="18" t="s">
        <v>395</v>
      </c>
      <c r="CB1118" s="18" t="s">
        <v>396</v>
      </c>
      <c r="CC1118" s="18" t="str">
        <f t="shared" si="122"/>
        <v>C,XコンEm</v>
      </c>
      <c r="CD1118" s="18">
        <v>23</v>
      </c>
      <c r="CE1118" s="18" t="e">
        <f>IF(COUNTIFS([2]その１１!$CV$10:CV6113,リスト!CC1118),"該当","")</f>
        <v>#VALUE!</v>
      </c>
      <c r="CF1118" s="18" t="e">
        <f>IF($CE1118="","",COUNTIF($CC$5:CC1118,CC1118))</f>
        <v>#VALUE!</v>
      </c>
      <c r="CG1118" s="18" t="e">
        <f t="shared" si="123"/>
        <v>#VALUE!</v>
      </c>
      <c r="CH1118" s="18" t="s">
        <v>76</v>
      </c>
      <c r="CI1118" s="18" t="s">
        <v>452</v>
      </c>
      <c r="CJ1118" s="18" t="s">
        <v>488</v>
      </c>
      <c r="CK1118" s="18" t="str">
        <f t="shared" si="124"/>
        <v>S点検Ip</v>
      </c>
      <c r="CL1118" s="18">
        <v>1</v>
      </c>
      <c r="CM1118" s="18" t="e">
        <f>IF(COUNTIFS([2]その１２!$CU$10:CU6269,リスト!CK1118),"該当","")</f>
        <v>#VALUE!</v>
      </c>
      <c r="CN1118" s="18" t="e">
        <f>IF($CM1118="","",COUNTIF($CK$5:CK1118,CK1118))</f>
        <v>#VALUE!</v>
      </c>
      <c r="CO1118" s="18" t="e">
        <f t="shared" si="125"/>
        <v>#VALUE!</v>
      </c>
      <c r="DC1118" s="21" t="e">
        <f t="shared" si="126"/>
        <v>#VALUE!</v>
      </c>
      <c r="DD1118" s="21" t="e">
        <f t="shared" si="127"/>
        <v>#VALUE!</v>
      </c>
    </row>
    <row r="1119" spans="78:108">
      <c r="BZ1119" s="18" t="s">
        <v>781</v>
      </c>
      <c r="CA1119" s="18" t="s">
        <v>395</v>
      </c>
      <c r="CB1119" s="18" t="s">
        <v>396</v>
      </c>
      <c r="CC1119" s="18" t="str">
        <f t="shared" si="122"/>
        <v>S,C,XコンEm</v>
      </c>
      <c r="CD1119" s="18">
        <v>1</v>
      </c>
      <c r="CE1119" s="18" t="e">
        <f>IF(COUNTIFS([2]その１１!$CV$10:CV6114,リスト!CC1119),"該当","")</f>
        <v>#VALUE!</v>
      </c>
      <c r="CF1119" s="18" t="e">
        <f>IF($CE1119="","",COUNTIF($CC$5:CC1119,CC1119))</f>
        <v>#VALUE!</v>
      </c>
      <c r="CG1119" s="18" t="e">
        <f t="shared" si="123"/>
        <v>#VALUE!</v>
      </c>
      <c r="CH1119" s="18" t="s">
        <v>76</v>
      </c>
      <c r="CI1119" s="18" t="s">
        <v>452</v>
      </c>
      <c r="CJ1119" s="18" t="s">
        <v>488</v>
      </c>
      <c r="CK1119" s="18" t="str">
        <f t="shared" si="124"/>
        <v>S点検Ip</v>
      </c>
      <c r="CL1119" s="18">
        <v>2</v>
      </c>
      <c r="CM1119" s="18" t="e">
        <f>IF(COUNTIFS([2]その１２!$CU$10:CU6270,リスト!CK1119),"該当","")</f>
        <v>#VALUE!</v>
      </c>
      <c r="CN1119" s="18" t="e">
        <f>IF($CM1119="","",COUNTIF($CK$5:CK1119,CK1119))</f>
        <v>#VALUE!</v>
      </c>
      <c r="CO1119" s="18" t="e">
        <f t="shared" si="125"/>
        <v>#VALUE!</v>
      </c>
      <c r="DC1119" s="21" t="e">
        <f t="shared" si="126"/>
        <v>#VALUE!</v>
      </c>
      <c r="DD1119" s="21" t="e">
        <f t="shared" si="127"/>
        <v>#VALUE!</v>
      </c>
    </row>
    <row r="1120" spans="78:108">
      <c r="BZ1120" s="18" t="s">
        <v>781</v>
      </c>
      <c r="CA1120" s="18" t="s">
        <v>395</v>
      </c>
      <c r="CB1120" s="18" t="s">
        <v>396</v>
      </c>
      <c r="CC1120" s="18" t="str">
        <f t="shared" si="122"/>
        <v>S,C,XコンEm</v>
      </c>
      <c r="CD1120" s="18">
        <v>2</v>
      </c>
      <c r="CE1120" s="18" t="e">
        <f>IF(COUNTIFS([2]その１１!$CV$10:CV6115,リスト!CC1120),"該当","")</f>
        <v>#VALUE!</v>
      </c>
      <c r="CF1120" s="18" t="e">
        <f>IF($CE1120="","",COUNTIF($CC$5:CC1120,CC1120))</f>
        <v>#VALUE!</v>
      </c>
      <c r="CG1120" s="18" t="e">
        <f t="shared" si="123"/>
        <v>#VALUE!</v>
      </c>
      <c r="CH1120" s="18" t="s">
        <v>76</v>
      </c>
      <c r="CI1120" s="18" t="s">
        <v>452</v>
      </c>
      <c r="CJ1120" s="18" t="s">
        <v>488</v>
      </c>
      <c r="CK1120" s="18" t="str">
        <f t="shared" si="124"/>
        <v>S点検Ip</v>
      </c>
      <c r="CL1120" s="18">
        <v>3</v>
      </c>
      <c r="CM1120" s="18" t="e">
        <f>IF(COUNTIFS([2]その１２!$CU$10:CU6271,リスト!CK1120),"該当","")</f>
        <v>#VALUE!</v>
      </c>
      <c r="CN1120" s="18" t="e">
        <f>IF($CM1120="","",COUNTIF($CK$5:CK1120,CK1120))</f>
        <v>#VALUE!</v>
      </c>
      <c r="CO1120" s="18" t="e">
        <f t="shared" si="125"/>
        <v>#VALUE!</v>
      </c>
      <c r="DC1120" s="21" t="e">
        <f t="shared" si="126"/>
        <v>#VALUE!</v>
      </c>
      <c r="DD1120" s="21" t="e">
        <f t="shared" si="127"/>
        <v>#VALUE!</v>
      </c>
    </row>
    <row r="1121" spans="78:108">
      <c r="BZ1121" s="18" t="s">
        <v>781</v>
      </c>
      <c r="CA1121" s="18" t="s">
        <v>395</v>
      </c>
      <c r="CB1121" s="18" t="s">
        <v>396</v>
      </c>
      <c r="CC1121" s="18" t="str">
        <f t="shared" si="122"/>
        <v>S,C,XコンEm</v>
      </c>
      <c r="CD1121" s="18">
        <v>3</v>
      </c>
      <c r="CE1121" s="18" t="e">
        <f>IF(COUNTIFS([2]その１１!$CV$10:CV6116,リスト!CC1121),"該当","")</f>
        <v>#VALUE!</v>
      </c>
      <c r="CF1121" s="18" t="e">
        <f>IF($CE1121="","",COUNTIF($CC$5:CC1121,CC1121))</f>
        <v>#VALUE!</v>
      </c>
      <c r="CG1121" s="18" t="e">
        <f t="shared" si="123"/>
        <v>#VALUE!</v>
      </c>
      <c r="CH1121" s="18" t="s">
        <v>76</v>
      </c>
      <c r="CI1121" s="18" t="s">
        <v>452</v>
      </c>
      <c r="CJ1121" s="18" t="s">
        <v>488</v>
      </c>
      <c r="CK1121" s="18" t="str">
        <f t="shared" si="124"/>
        <v>S点検Ip</v>
      </c>
      <c r="CL1121" s="18">
        <v>4</v>
      </c>
      <c r="CM1121" s="18" t="e">
        <f>IF(COUNTIFS([2]その１２!$CU$10:CU6272,リスト!CK1121),"該当","")</f>
        <v>#VALUE!</v>
      </c>
      <c r="CN1121" s="18" t="e">
        <f>IF($CM1121="","",COUNTIF($CK$5:CK1121,CK1121))</f>
        <v>#VALUE!</v>
      </c>
      <c r="CO1121" s="18" t="e">
        <f t="shared" si="125"/>
        <v>#VALUE!</v>
      </c>
      <c r="DC1121" s="21" t="e">
        <f t="shared" si="126"/>
        <v>#VALUE!</v>
      </c>
      <c r="DD1121" s="21" t="e">
        <f t="shared" si="127"/>
        <v>#VALUE!</v>
      </c>
    </row>
    <row r="1122" spans="78:108">
      <c r="BZ1122" s="18" t="s">
        <v>781</v>
      </c>
      <c r="CA1122" s="18" t="s">
        <v>395</v>
      </c>
      <c r="CB1122" s="18" t="s">
        <v>396</v>
      </c>
      <c r="CC1122" s="18" t="str">
        <f t="shared" si="122"/>
        <v>S,C,XコンEm</v>
      </c>
      <c r="CD1122" s="18">
        <v>4</v>
      </c>
      <c r="CE1122" s="18" t="e">
        <f>IF(COUNTIFS([2]その１１!$CV$10:CV6117,リスト!CC1122),"該当","")</f>
        <v>#VALUE!</v>
      </c>
      <c r="CF1122" s="18" t="e">
        <f>IF($CE1122="","",COUNTIF($CC$5:CC1122,CC1122))</f>
        <v>#VALUE!</v>
      </c>
      <c r="CG1122" s="18" t="e">
        <f t="shared" si="123"/>
        <v>#VALUE!</v>
      </c>
      <c r="CH1122" s="18" t="s">
        <v>76</v>
      </c>
      <c r="CI1122" s="18" t="s">
        <v>452</v>
      </c>
      <c r="CJ1122" s="18" t="s">
        <v>488</v>
      </c>
      <c r="CK1122" s="18" t="str">
        <f t="shared" si="124"/>
        <v>S点検Ip</v>
      </c>
      <c r="CL1122" s="18">
        <v>5</v>
      </c>
      <c r="CM1122" s="18" t="e">
        <f>IF(COUNTIFS([2]その１２!$CU$10:CU6273,リスト!CK1122),"該当","")</f>
        <v>#VALUE!</v>
      </c>
      <c r="CN1122" s="18" t="e">
        <f>IF($CM1122="","",COUNTIF($CK$5:CK1122,CK1122))</f>
        <v>#VALUE!</v>
      </c>
      <c r="CO1122" s="18" t="e">
        <f t="shared" si="125"/>
        <v>#VALUE!</v>
      </c>
      <c r="DC1122" s="21" t="e">
        <f t="shared" si="126"/>
        <v>#VALUE!</v>
      </c>
      <c r="DD1122" s="21" t="e">
        <f t="shared" si="127"/>
        <v>#VALUE!</v>
      </c>
    </row>
    <row r="1123" spans="78:108">
      <c r="BZ1123" s="18" t="s">
        <v>781</v>
      </c>
      <c r="CA1123" s="18" t="s">
        <v>395</v>
      </c>
      <c r="CB1123" s="18" t="s">
        <v>396</v>
      </c>
      <c r="CC1123" s="18" t="str">
        <f t="shared" si="122"/>
        <v>S,C,XコンEm</v>
      </c>
      <c r="CD1123" s="18">
        <v>5</v>
      </c>
      <c r="CE1123" s="18" t="e">
        <f>IF(COUNTIFS([2]その１１!$CV$10:CV6118,リスト!CC1123),"該当","")</f>
        <v>#VALUE!</v>
      </c>
      <c r="CF1123" s="18" t="e">
        <f>IF($CE1123="","",COUNTIF($CC$5:CC1123,CC1123))</f>
        <v>#VALUE!</v>
      </c>
      <c r="CG1123" s="18" t="e">
        <f t="shared" si="123"/>
        <v>#VALUE!</v>
      </c>
      <c r="CH1123" s="18" t="s">
        <v>76</v>
      </c>
      <c r="CI1123" s="18" t="s">
        <v>452</v>
      </c>
      <c r="CJ1123" s="18" t="s">
        <v>488</v>
      </c>
      <c r="CK1123" s="18" t="str">
        <f t="shared" si="124"/>
        <v>S点検Ip</v>
      </c>
      <c r="CL1123" s="18">
        <v>17</v>
      </c>
      <c r="CM1123" s="18" t="e">
        <f>IF(COUNTIFS([2]その１２!$CU$10:CU6274,リスト!CK1123),"該当","")</f>
        <v>#VALUE!</v>
      </c>
      <c r="CN1123" s="18" t="e">
        <f>IF($CM1123="","",COUNTIF($CK$5:CK1123,CK1123))</f>
        <v>#VALUE!</v>
      </c>
      <c r="CO1123" s="18" t="e">
        <f t="shared" si="125"/>
        <v>#VALUE!</v>
      </c>
      <c r="DC1123" s="21" t="e">
        <f t="shared" si="126"/>
        <v>#VALUE!</v>
      </c>
      <c r="DD1123" s="21" t="e">
        <f t="shared" si="127"/>
        <v>#VALUE!</v>
      </c>
    </row>
    <row r="1124" spans="78:108">
      <c r="BZ1124" s="18" t="s">
        <v>781</v>
      </c>
      <c r="CA1124" s="18" t="s">
        <v>395</v>
      </c>
      <c r="CB1124" s="18" t="s">
        <v>396</v>
      </c>
      <c r="CC1124" s="18" t="str">
        <f t="shared" si="122"/>
        <v>S,C,XコンEm</v>
      </c>
      <c r="CD1124" s="18">
        <v>6</v>
      </c>
      <c r="CE1124" s="18" t="e">
        <f>IF(COUNTIFS([2]その１１!$CV$10:CV6119,リスト!CC1124),"該当","")</f>
        <v>#VALUE!</v>
      </c>
      <c r="CF1124" s="18" t="e">
        <f>IF($CE1124="","",COUNTIF($CC$5:CC1124,CC1124))</f>
        <v>#VALUE!</v>
      </c>
      <c r="CG1124" s="18" t="e">
        <f t="shared" si="123"/>
        <v>#VALUE!</v>
      </c>
      <c r="CH1124" s="18" t="s">
        <v>76</v>
      </c>
      <c r="CI1124" s="18" t="s">
        <v>452</v>
      </c>
      <c r="CJ1124" s="18" t="s">
        <v>488</v>
      </c>
      <c r="CK1124" s="18" t="str">
        <f t="shared" si="124"/>
        <v>S点検Ip</v>
      </c>
      <c r="CL1124" s="18">
        <v>21</v>
      </c>
      <c r="CM1124" s="18" t="e">
        <f>IF(COUNTIFS([2]その１２!$CU$10:CU6275,リスト!CK1124),"該当","")</f>
        <v>#VALUE!</v>
      </c>
      <c r="CN1124" s="18" t="e">
        <f>IF($CM1124="","",COUNTIF($CK$5:CK1124,CK1124))</f>
        <v>#VALUE!</v>
      </c>
      <c r="CO1124" s="18" t="e">
        <f t="shared" si="125"/>
        <v>#VALUE!</v>
      </c>
      <c r="DC1124" s="21" t="e">
        <f t="shared" si="126"/>
        <v>#VALUE!</v>
      </c>
      <c r="DD1124" s="21" t="e">
        <f t="shared" si="127"/>
        <v>#VALUE!</v>
      </c>
    </row>
    <row r="1125" spans="78:108">
      <c r="BZ1125" s="18" t="s">
        <v>781</v>
      </c>
      <c r="CA1125" s="18" t="s">
        <v>395</v>
      </c>
      <c r="CB1125" s="18" t="s">
        <v>396</v>
      </c>
      <c r="CC1125" s="18" t="str">
        <f t="shared" si="122"/>
        <v>S,C,XコンEm</v>
      </c>
      <c r="CD1125" s="18">
        <v>7</v>
      </c>
      <c r="CE1125" s="18" t="e">
        <f>IF(COUNTIFS([2]その１１!$CV$10:CV6120,リスト!CC1125),"該当","")</f>
        <v>#VALUE!</v>
      </c>
      <c r="CF1125" s="18" t="e">
        <f>IF($CE1125="","",COUNTIF($CC$5:CC1125,CC1125))</f>
        <v>#VALUE!</v>
      </c>
      <c r="CG1125" s="18" t="e">
        <f t="shared" si="123"/>
        <v>#VALUE!</v>
      </c>
      <c r="CH1125" s="18" t="s">
        <v>76</v>
      </c>
      <c r="CI1125" s="18" t="s">
        <v>452</v>
      </c>
      <c r="CJ1125" s="18" t="s">
        <v>488</v>
      </c>
      <c r="CK1125" s="18" t="str">
        <f t="shared" si="124"/>
        <v>S点検Ip</v>
      </c>
      <c r="CL1125" s="18">
        <v>22</v>
      </c>
      <c r="CM1125" s="18" t="e">
        <f>IF(COUNTIFS([2]その１２!$CU$10:CU6276,リスト!CK1125),"該当","")</f>
        <v>#VALUE!</v>
      </c>
      <c r="CN1125" s="18" t="e">
        <f>IF($CM1125="","",COUNTIF($CK$5:CK1125,CK1125))</f>
        <v>#VALUE!</v>
      </c>
      <c r="CO1125" s="18" t="e">
        <f t="shared" si="125"/>
        <v>#VALUE!</v>
      </c>
      <c r="DC1125" s="21" t="e">
        <f t="shared" si="126"/>
        <v>#VALUE!</v>
      </c>
      <c r="DD1125" s="21" t="e">
        <f t="shared" si="127"/>
        <v>#VALUE!</v>
      </c>
    </row>
    <row r="1126" spans="78:108">
      <c r="BZ1126" s="18" t="s">
        <v>781</v>
      </c>
      <c r="CA1126" s="18" t="s">
        <v>395</v>
      </c>
      <c r="CB1126" s="18" t="s">
        <v>396</v>
      </c>
      <c r="CC1126" s="18" t="str">
        <f t="shared" si="122"/>
        <v>S,C,XコンEm</v>
      </c>
      <c r="CD1126" s="18">
        <v>8</v>
      </c>
      <c r="CE1126" s="18" t="e">
        <f>IF(COUNTIFS([2]その１１!$CV$10:CV6121,リスト!CC1126),"該当","")</f>
        <v>#VALUE!</v>
      </c>
      <c r="CF1126" s="18" t="e">
        <f>IF($CE1126="","",COUNTIF($CC$5:CC1126,CC1126))</f>
        <v>#VALUE!</v>
      </c>
      <c r="CG1126" s="18" t="e">
        <f t="shared" si="123"/>
        <v>#VALUE!</v>
      </c>
      <c r="CH1126" s="18" t="s">
        <v>76</v>
      </c>
      <c r="CI1126" s="18" t="s">
        <v>452</v>
      </c>
      <c r="CJ1126" s="18" t="s">
        <v>488</v>
      </c>
      <c r="CK1126" s="18" t="str">
        <f t="shared" si="124"/>
        <v>S点検Ip</v>
      </c>
      <c r="CL1126" s="18">
        <v>23</v>
      </c>
      <c r="CM1126" s="18" t="e">
        <f>IF(COUNTIFS([2]その１２!$CU$10:CU6277,リスト!CK1126),"該当","")</f>
        <v>#VALUE!</v>
      </c>
      <c r="CN1126" s="18" t="e">
        <f>IF($CM1126="","",COUNTIF($CK$5:CK1126,CK1126))</f>
        <v>#VALUE!</v>
      </c>
      <c r="CO1126" s="18" t="e">
        <f t="shared" si="125"/>
        <v>#VALUE!</v>
      </c>
      <c r="DC1126" s="21" t="e">
        <f t="shared" si="126"/>
        <v>#VALUE!</v>
      </c>
      <c r="DD1126" s="21" t="e">
        <f t="shared" si="127"/>
        <v>#VALUE!</v>
      </c>
    </row>
    <row r="1127" spans="78:108">
      <c r="BZ1127" s="18" t="s">
        <v>781</v>
      </c>
      <c r="CA1127" s="18" t="s">
        <v>395</v>
      </c>
      <c r="CB1127" s="18" t="s">
        <v>396</v>
      </c>
      <c r="CC1127" s="18" t="str">
        <f t="shared" si="122"/>
        <v>S,C,XコンEm</v>
      </c>
      <c r="CD1127" s="18">
        <v>9</v>
      </c>
      <c r="CE1127" s="18" t="e">
        <f>IF(COUNTIFS([2]その１１!$CV$10:CV6122,リスト!CC1127),"該当","")</f>
        <v>#VALUE!</v>
      </c>
      <c r="CF1127" s="18" t="e">
        <f>IF($CE1127="","",COUNTIF($CC$5:CC1127,CC1127))</f>
        <v>#VALUE!</v>
      </c>
      <c r="CG1127" s="18" t="e">
        <f t="shared" si="123"/>
        <v>#VALUE!</v>
      </c>
      <c r="CH1127" s="18" t="s">
        <v>98</v>
      </c>
      <c r="CI1127" s="18" t="s">
        <v>452</v>
      </c>
      <c r="CJ1127" s="18" t="s">
        <v>488</v>
      </c>
      <c r="CK1127" s="18" t="str">
        <f t="shared" si="124"/>
        <v>X点検Ip</v>
      </c>
      <c r="CL1127" s="18">
        <v>1</v>
      </c>
      <c r="CM1127" s="18" t="e">
        <f>IF(COUNTIFS([2]その１２!$CU$10:CU6278,リスト!CK1127),"該当","")</f>
        <v>#VALUE!</v>
      </c>
      <c r="CN1127" s="18" t="e">
        <f>IF($CM1127="","",COUNTIF($CK$5:CK1127,CK1127))</f>
        <v>#VALUE!</v>
      </c>
      <c r="CO1127" s="18" t="e">
        <f t="shared" si="125"/>
        <v>#VALUE!</v>
      </c>
      <c r="DC1127" s="21" t="e">
        <f t="shared" si="126"/>
        <v>#VALUE!</v>
      </c>
      <c r="DD1127" s="21" t="e">
        <f t="shared" si="127"/>
        <v>#VALUE!</v>
      </c>
    </row>
    <row r="1128" spans="78:108">
      <c r="BZ1128" s="18" t="s">
        <v>781</v>
      </c>
      <c r="CA1128" s="18" t="s">
        <v>395</v>
      </c>
      <c r="CB1128" s="18" t="s">
        <v>396</v>
      </c>
      <c r="CC1128" s="18" t="str">
        <f t="shared" si="122"/>
        <v>S,C,XコンEm</v>
      </c>
      <c r="CD1128" s="18">
        <v>10</v>
      </c>
      <c r="CE1128" s="18" t="e">
        <f>IF(COUNTIFS([2]その１１!$CV$10:CV6123,リスト!CC1128),"該当","")</f>
        <v>#VALUE!</v>
      </c>
      <c r="CF1128" s="18" t="e">
        <f>IF($CE1128="","",COUNTIF($CC$5:CC1128,CC1128))</f>
        <v>#VALUE!</v>
      </c>
      <c r="CG1128" s="18" t="e">
        <f t="shared" si="123"/>
        <v>#VALUE!</v>
      </c>
      <c r="CH1128" s="18" t="s">
        <v>98</v>
      </c>
      <c r="CI1128" s="18" t="s">
        <v>452</v>
      </c>
      <c r="CJ1128" s="18" t="s">
        <v>488</v>
      </c>
      <c r="CK1128" s="18" t="str">
        <f t="shared" si="124"/>
        <v>X点検Ip</v>
      </c>
      <c r="CL1128" s="18">
        <v>2</v>
      </c>
      <c r="CM1128" s="18" t="e">
        <f>IF(COUNTIFS([2]その１２!$CU$10:CU6279,リスト!CK1128),"該当","")</f>
        <v>#VALUE!</v>
      </c>
      <c r="CN1128" s="18" t="e">
        <f>IF($CM1128="","",COUNTIF($CK$5:CK1128,CK1128))</f>
        <v>#VALUE!</v>
      </c>
      <c r="CO1128" s="18" t="e">
        <f t="shared" si="125"/>
        <v>#VALUE!</v>
      </c>
      <c r="DC1128" s="21" t="e">
        <f t="shared" si="126"/>
        <v>#VALUE!</v>
      </c>
      <c r="DD1128" s="21" t="e">
        <f t="shared" si="127"/>
        <v>#VALUE!</v>
      </c>
    </row>
    <row r="1129" spans="78:108">
      <c r="BZ1129" s="18" t="s">
        <v>781</v>
      </c>
      <c r="CA1129" s="18" t="s">
        <v>395</v>
      </c>
      <c r="CB1129" s="18" t="s">
        <v>396</v>
      </c>
      <c r="CC1129" s="18" t="str">
        <f t="shared" si="122"/>
        <v>S,C,XコンEm</v>
      </c>
      <c r="CD1129" s="18">
        <v>11</v>
      </c>
      <c r="CE1129" s="18" t="e">
        <f>IF(COUNTIFS([2]その１１!$CV$10:CV6124,リスト!CC1129),"該当","")</f>
        <v>#VALUE!</v>
      </c>
      <c r="CF1129" s="18" t="e">
        <f>IF($CE1129="","",COUNTIF($CC$5:CC1129,CC1129))</f>
        <v>#VALUE!</v>
      </c>
      <c r="CG1129" s="18" t="e">
        <f t="shared" si="123"/>
        <v>#VALUE!</v>
      </c>
      <c r="CH1129" s="18" t="s">
        <v>98</v>
      </c>
      <c r="CI1129" s="18" t="s">
        <v>452</v>
      </c>
      <c r="CJ1129" s="18" t="s">
        <v>488</v>
      </c>
      <c r="CK1129" s="18" t="str">
        <f t="shared" si="124"/>
        <v>X点検Ip</v>
      </c>
      <c r="CL1129" s="18">
        <v>3</v>
      </c>
      <c r="CM1129" s="18" t="e">
        <f>IF(COUNTIFS([2]その１２!$CU$10:CU6280,リスト!CK1129),"該当","")</f>
        <v>#VALUE!</v>
      </c>
      <c r="CN1129" s="18" t="e">
        <f>IF($CM1129="","",COUNTIF($CK$5:CK1129,CK1129))</f>
        <v>#VALUE!</v>
      </c>
      <c r="CO1129" s="18" t="e">
        <f t="shared" si="125"/>
        <v>#VALUE!</v>
      </c>
      <c r="DC1129" s="21" t="e">
        <f t="shared" si="126"/>
        <v>#VALUE!</v>
      </c>
      <c r="DD1129" s="21" t="e">
        <f t="shared" si="127"/>
        <v>#VALUE!</v>
      </c>
    </row>
    <row r="1130" spans="78:108">
      <c r="BZ1130" s="18" t="s">
        <v>781</v>
      </c>
      <c r="CA1130" s="18" t="s">
        <v>395</v>
      </c>
      <c r="CB1130" s="18" t="s">
        <v>396</v>
      </c>
      <c r="CC1130" s="18" t="str">
        <f t="shared" si="122"/>
        <v>S,C,XコンEm</v>
      </c>
      <c r="CD1130" s="18">
        <v>12</v>
      </c>
      <c r="CE1130" s="18" t="e">
        <f>IF(COUNTIFS([2]その１１!$CV$10:CV6125,リスト!CC1130),"該当","")</f>
        <v>#VALUE!</v>
      </c>
      <c r="CF1130" s="18" t="e">
        <f>IF($CE1130="","",COUNTIF($CC$5:CC1130,CC1130))</f>
        <v>#VALUE!</v>
      </c>
      <c r="CG1130" s="18" t="e">
        <f t="shared" si="123"/>
        <v>#VALUE!</v>
      </c>
      <c r="CH1130" s="18" t="s">
        <v>98</v>
      </c>
      <c r="CI1130" s="18" t="s">
        <v>452</v>
      </c>
      <c r="CJ1130" s="18" t="s">
        <v>488</v>
      </c>
      <c r="CK1130" s="18" t="str">
        <f t="shared" si="124"/>
        <v>X点検Ip</v>
      </c>
      <c r="CL1130" s="18">
        <v>4</v>
      </c>
      <c r="CM1130" s="18" t="e">
        <f>IF(COUNTIFS([2]その１２!$CU$10:CU6281,リスト!CK1130),"該当","")</f>
        <v>#VALUE!</v>
      </c>
      <c r="CN1130" s="18" t="e">
        <f>IF($CM1130="","",COUNTIF($CK$5:CK1130,CK1130))</f>
        <v>#VALUE!</v>
      </c>
      <c r="CO1130" s="18" t="e">
        <f t="shared" si="125"/>
        <v>#VALUE!</v>
      </c>
      <c r="DC1130" s="21" t="e">
        <f t="shared" si="126"/>
        <v>#VALUE!</v>
      </c>
      <c r="DD1130" s="21" t="e">
        <f t="shared" si="127"/>
        <v>#VALUE!</v>
      </c>
    </row>
    <row r="1131" spans="78:108">
      <c r="BZ1131" s="18" t="s">
        <v>781</v>
      </c>
      <c r="CA1131" s="18" t="s">
        <v>395</v>
      </c>
      <c r="CB1131" s="18" t="s">
        <v>396</v>
      </c>
      <c r="CC1131" s="18" t="str">
        <f t="shared" si="122"/>
        <v>S,C,XコンEm</v>
      </c>
      <c r="CD1131" s="18">
        <v>13</v>
      </c>
      <c r="CE1131" s="18" t="e">
        <f>IF(COUNTIFS([2]その１１!$CV$10:CV6126,リスト!CC1131),"該当","")</f>
        <v>#VALUE!</v>
      </c>
      <c r="CF1131" s="18" t="e">
        <f>IF($CE1131="","",COUNTIF($CC$5:CC1131,CC1131))</f>
        <v>#VALUE!</v>
      </c>
      <c r="CG1131" s="18" t="e">
        <f t="shared" si="123"/>
        <v>#VALUE!</v>
      </c>
      <c r="CH1131" s="18" t="s">
        <v>98</v>
      </c>
      <c r="CI1131" s="18" t="s">
        <v>452</v>
      </c>
      <c r="CJ1131" s="18" t="s">
        <v>488</v>
      </c>
      <c r="CK1131" s="18" t="str">
        <f t="shared" si="124"/>
        <v>X点検Ip</v>
      </c>
      <c r="CL1131" s="18">
        <v>5</v>
      </c>
      <c r="CM1131" s="18" t="e">
        <f>IF(COUNTIFS([2]その１２!$CU$10:CU6282,リスト!CK1131),"該当","")</f>
        <v>#VALUE!</v>
      </c>
      <c r="CN1131" s="18" t="e">
        <f>IF($CM1131="","",COUNTIF($CK$5:CK1131,CK1131))</f>
        <v>#VALUE!</v>
      </c>
      <c r="CO1131" s="18" t="e">
        <f t="shared" si="125"/>
        <v>#VALUE!</v>
      </c>
      <c r="DC1131" s="21" t="e">
        <f t="shared" si="126"/>
        <v>#VALUE!</v>
      </c>
      <c r="DD1131" s="21" t="e">
        <f t="shared" si="127"/>
        <v>#VALUE!</v>
      </c>
    </row>
    <row r="1132" spans="78:108">
      <c r="BZ1132" s="18" t="s">
        <v>781</v>
      </c>
      <c r="CA1132" s="18" t="s">
        <v>395</v>
      </c>
      <c r="CB1132" s="18" t="s">
        <v>396</v>
      </c>
      <c r="CC1132" s="18" t="str">
        <f t="shared" si="122"/>
        <v>S,C,XコンEm</v>
      </c>
      <c r="CD1132" s="18">
        <v>17</v>
      </c>
      <c r="CE1132" s="18" t="e">
        <f>IF(COUNTIFS([2]その１１!$CV$10:CV6127,リスト!CC1132),"該当","")</f>
        <v>#VALUE!</v>
      </c>
      <c r="CF1132" s="18" t="e">
        <f>IF($CE1132="","",COUNTIF($CC$5:CC1132,CC1132))</f>
        <v>#VALUE!</v>
      </c>
      <c r="CG1132" s="18" t="e">
        <f t="shared" si="123"/>
        <v>#VALUE!</v>
      </c>
      <c r="CH1132" s="18" t="s">
        <v>98</v>
      </c>
      <c r="CI1132" s="18" t="s">
        <v>452</v>
      </c>
      <c r="CJ1132" s="18" t="s">
        <v>488</v>
      </c>
      <c r="CK1132" s="18" t="str">
        <f t="shared" si="124"/>
        <v>X点検Ip</v>
      </c>
      <c r="CL1132" s="18">
        <v>17</v>
      </c>
      <c r="CM1132" s="18" t="e">
        <f>IF(COUNTIFS([2]その１２!$CU$10:CU6283,リスト!CK1132),"該当","")</f>
        <v>#VALUE!</v>
      </c>
      <c r="CN1132" s="18" t="e">
        <f>IF($CM1132="","",COUNTIF($CK$5:CK1132,CK1132))</f>
        <v>#VALUE!</v>
      </c>
      <c r="CO1132" s="18" t="e">
        <f t="shared" si="125"/>
        <v>#VALUE!</v>
      </c>
      <c r="DC1132" s="21" t="e">
        <f t="shared" si="126"/>
        <v>#VALUE!</v>
      </c>
      <c r="DD1132" s="21" t="e">
        <f t="shared" si="127"/>
        <v>#VALUE!</v>
      </c>
    </row>
    <row r="1133" spans="78:108">
      <c r="BZ1133" s="18" t="s">
        <v>781</v>
      </c>
      <c r="CA1133" s="18" t="s">
        <v>395</v>
      </c>
      <c r="CB1133" s="18" t="s">
        <v>396</v>
      </c>
      <c r="CC1133" s="18" t="str">
        <f t="shared" si="122"/>
        <v>S,C,XコンEm</v>
      </c>
      <c r="CD1133" s="18">
        <v>18</v>
      </c>
      <c r="CE1133" s="18" t="e">
        <f>IF(COUNTIFS([2]その１１!$CV$10:CV6128,リスト!CC1133),"該当","")</f>
        <v>#VALUE!</v>
      </c>
      <c r="CF1133" s="18" t="e">
        <f>IF($CE1133="","",COUNTIF($CC$5:CC1133,CC1133))</f>
        <v>#VALUE!</v>
      </c>
      <c r="CG1133" s="18" t="e">
        <f t="shared" si="123"/>
        <v>#VALUE!</v>
      </c>
      <c r="CH1133" s="18" t="s">
        <v>98</v>
      </c>
      <c r="CI1133" s="18" t="s">
        <v>452</v>
      </c>
      <c r="CJ1133" s="18" t="s">
        <v>488</v>
      </c>
      <c r="CK1133" s="18" t="str">
        <f t="shared" si="124"/>
        <v>X点検Ip</v>
      </c>
      <c r="CL1133" s="18">
        <v>21</v>
      </c>
      <c r="CM1133" s="18" t="e">
        <f>IF(COUNTIFS([2]その１２!$CU$10:CU6284,リスト!CK1133),"該当","")</f>
        <v>#VALUE!</v>
      </c>
      <c r="CN1133" s="18" t="e">
        <f>IF($CM1133="","",COUNTIF($CK$5:CK1133,CK1133))</f>
        <v>#VALUE!</v>
      </c>
      <c r="CO1133" s="18" t="e">
        <f t="shared" si="125"/>
        <v>#VALUE!</v>
      </c>
      <c r="DC1133" s="21" t="e">
        <f t="shared" si="126"/>
        <v>#VALUE!</v>
      </c>
      <c r="DD1133" s="21" t="e">
        <f t="shared" si="127"/>
        <v>#VALUE!</v>
      </c>
    </row>
    <row r="1134" spans="78:108">
      <c r="BZ1134" s="18" t="s">
        <v>781</v>
      </c>
      <c r="CA1134" s="18" t="s">
        <v>395</v>
      </c>
      <c r="CB1134" s="18" t="s">
        <v>396</v>
      </c>
      <c r="CC1134" s="18" t="str">
        <f t="shared" si="122"/>
        <v>S,C,XコンEm</v>
      </c>
      <c r="CD1134" s="18">
        <v>19</v>
      </c>
      <c r="CE1134" s="18" t="e">
        <f>IF(COUNTIFS([2]その１１!$CV$10:CV6129,リスト!CC1134),"該当","")</f>
        <v>#VALUE!</v>
      </c>
      <c r="CF1134" s="18" t="e">
        <f>IF($CE1134="","",COUNTIF($CC$5:CC1134,CC1134))</f>
        <v>#VALUE!</v>
      </c>
      <c r="CG1134" s="18" t="e">
        <f t="shared" si="123"/>
        <v>#VALUE!</v>
      </c>
      <c r="CH1134" s="18" t="s">
        <v>98</v>
      </c>
      <c r="CI1134" s="18" t="s">
        <v>452</v>
      </c>
      <c r="CJ1134" s="18" t="s">
        <v>488</v>
      </c>
      <c r="CK1134" s="18" t="str">
        <f t="shared" si="124"/>
        <v>X点検Ip</v>
      </c>
      <c r="CL1134" s="18">
        <v>22</v>
      </c>
      <c r="CM1134" s="18" t="e">
        <f>IF(COUNTIFS([2]その１２!$CU$10:CU6285,リスト!CK1134),"該当","")</f>
        <v>#VALUE!</v>
      </c>
      <c r="CN1134" s="18" t="e">
        <f>IF($CM1134="","",COUNTIF($CK$5:CK1134,CK1134))</f>
        <v>#VALUE!</v>
      </c>
      <c r="CO1134" s="18" t="e">
        <f t="shared" si="125"/>
        <v>#VALUE!</v>
      </c>
      <c r="DC1134" s="21" t="e">
        <f t="shared" si="126"/>
        <v>#VALUE!</v>
      </c>
      <c r="DD1134" s="21" t="e">
        <f t="shared" si="127"/>
        <v>#VALUE!</v>
      </c>
    </row>
    <row r="1135" spans="78:108">
      <c r="BZ1135" s="18" t="s">
        <v>781</v>
      </c>
      <c r="CA1135" s="18" t="s">
        <v>395</v>
      </c>
      <c r="CB1135" s="18" t="s">
        <v>396</v>
      </c>
      <c r="CC1135" s="18" t="str">
        <f t="shared" si="122"/>
        <v>S,C,XコンEm</v>
      </c>
      <c r="CD1135" s="18">
        <v>20</v>
      </c>
      <c r="CE1135" s="18" t="e">
        <f>IF(COUNTIFS([2]その１１!$CV$10:CV6130,リスト!CC1135),"該当","")</f>
        <v>#VALUE!</v>
      </c>
      <c r="CF1135" s="18" t="e">
        <f>IF($CE1135="","",COUNTIF($CC$5:CC1135,CC1135))</f>
        <v>#VALUE!</v>
      </c>
      <c r="CG1135" s="18" t="e">
        <f t="shared" si="123"/>
        <v>#VALUE!</v>
      </c>
      <c r="CH1135" s="18" t="s">
        <v>98</v>
      </c>
      <c r="CI1135" s="18" t="s">
        <v>452</v>
      </c>
      <c r="CJ1135" s="18" t="s">
        <v>488</v>
      </c>
      <c r="CK1135" s="18" t="str">
        <f t="shared" si="124"/>
        <v>X点検Ip</v>
      </c>
      <c r="CL1135" s="18">
        <v>23</v>
      </c>
      <c r="CM1135" s="18" t="e">
        <f>IF(COUNTIFS([2]その１２!$CU$10:CU6286,リスト!CK1135),"該当","")</f>
        <v>#VALUE!</v>
      </c>
      <c r="CN1135" s="18" t="e">
        <f>IF($CM1135="","",COUNTIF($CK$5:CK1135,CK1135))</f>
        <v>#VALUE!</v>
      </c>
      <c r="CO1135" s="18" t="e">
        <f t="shared" si="125"/>
        <v>#VALUE!</v>
      </c>
      <c r="DC1135" s="21" t="e">
        <f t="shared" si="126"/>
        <v>#VALUE!</v>
      </c>
      <c r="DD1135" s="21" t="e">
        <f t="shared" si="127"/>
        <v>#VALUE!</v>
      </c>
    </row>
    <row r="1136" spans="78:108">
      <c r="BZ1136" s="18" t="s">
        <v>781</v>
      </c>
      <c r="CA1136" s="18" t="s">
        <v>395</v>
      </c>
      <c r="CB1136" s="18" t="s">
        <v>396</v>
      </c>
      <c r="CC1136" s="18" t="str">
        <f t="shared" si="122"/>
        <v>S,C,XコンEm</v>
      </c>
      <c r="CD1136" s="18">
        <v>21</v>
      </c>
      <c r="CE1136" s="18" t="e">
        <f>IF(COUNTIFS([2]その１１!$CV$10:CV6131,リスト!CC1136),"該当","")</f>
        <v>#VALUE!</v>
      </c>
      <c r="CF1136" s="18" t="e">
        <f>IF($CE1136="","",COUNTIF($CC$5:CC1136,CC1136))</f>
        <v>#VALUE!</v>
      </c>
      <c r="CG1136" s="18" t="e">
        <f t="shared" si="123"/>
        <v>#VALUE!</v>
      </c>
      <c r="CH1136" s="18" t="s">
        <v>279</v>
      </c>
      <c r="CI1136" s="18" t="s">
        <v>452</v>
      </c>
      <c r="CJ1136" s="18" t="s">
        <v>488</v>
      </c>
      <c r="CK1136" s="18" t="str">
        <f t="shared" si="124"/>
        <v>S,X点検Ip</v>
      </c>
      <c r="CL1136" s="18">
        <v>1</v>
      </c>
      <c r="CM1136" s="18" t="e">
        <f>IF(COUNTIFS([2]その１２!$CU$10:CU6287,リスト!CK1136),"該当","")</f>
        <v>#VALUE!</v>
      </c>
      <c r="CN1136" s="18" t="e">
        <f>IF($CM1136="","",COUNTIF($CK$5:CK1136,CK1136))</f>
        <v>#VALUE!</v>
      </c>
      <c r="CO1136" s="18" t="e">
        <f t="shared" si="125"/>
        <v>#VALUE!</v>
      </c>
      <c r="DC1136" s="21" t="e">
        <f t="shared" si="126"/>
        <v>#VALUE!</v>
      </c>
      <c r="DD1136" s="21" t="e">
        <f t="shared" si="127"/>
        <v>#VALUE!</v>
      </c>
    </row>
    <row r="1137" spans="78:108">
      <c r="BZ1137" s="18" t="s">
        <v>781</v>
      </c>
      <c r="CA1137" s="18" t="s">
        <v>395</v>
      </c>
      <c r="CB1137" s="18" t="s">
        <v>396</v>
      </c>
      <c r="CC1137" s="18" t="str">
        <f t="shared" si="122"/>
        <v>S,C,XコンEm</v>
      </c>
      <c r="CD1137" s="18">
        <v>22</v>
      </c>
      <c r="CE1137" s="18" t="e">
        <f>IF(COUNTIFS([2]その１１!$CV$10:CV6132,リスト!CC1137),"該当","")</f>
        <v>#VALUE!</v>
      </c>
      <c r="CF1137" s="18" t="e">
        <f>IF($CE1137="","",COUNTIF($CC$5:CC1137,CC1137))</f>
        <v>#VALUE!</v>
      </c>
      <c r="CG1137" s="18" t="e">
        <f t="shared" si="123"/>
        <v>#VALUE!</v>
      </c>
      <c r="CH1137" s="18" t="s">
        <v>279</v>
      </c>
      <c r="CI1137" s="18" t="s">
        <v>452</v>
      </c>
      <c r="CJ1137" s="18" t="s">
        <v>488</v>
      </c>
      <c r="CK1137" s="18" t="str">
        <f t="shared" si="124"/>
        <v>S,X点検Ip</v>
      </c>
      <c r="CL1137" s="18">
        <v>2</v>
      </c>
      <c r="CM1137" s="18" t="e">
        <f>IF(COUNTIFS([2]その１２!$CU$10:CU6288,リスト!CK1137),"該当","")</f>
        <v>#VALUE!</v>
      </c>
      <c r="CN1137" s="18" t="e">
        <f>IF($CM1137="","",COUNTIF($CK$5:CK1137,CK1137))</f>
        <v>#VALUE!</v>
      </c>
      <c r="CO1137" s="18" t="e">
        <f t="shared" si="125"/>
        <v>#VALUE!</v>
      </c>
      <c r="DC1137" s="21" t="e">
        <f t="shared" si="126"/>
        <v>#VALUE!</v>
      </c>
      <c r="DD1137" s="21" t="e">
        <f t="shared" si="127"/>
        <v>#VALUE!</v>
      </c>
    </row>
    <row r="1138" spans="78:108">
      <c r="BZ1138" s="18" t="s">
        <v>781</v>
      </c>
      <c r="CA1138" s="18" t="s">
        <v>395</v>
      </c>
      <c r="CB1138" s="18" t="s">
        <v>396</v>
      </c>
      <c r="CC1138" s="18" t="str">
        <f t="shared" si="122"/>
        <v>S,C,XコンEm</v>
      </c>
      <c r="CD1138" s="18">
        <v>23</v>
      </c>
      <c r="CE1138" s="18" t="e">
        <f>IF(COUNTIFS([2]その１１!$CV$10:CV6133,リスト!CC1138),"該当","")</f>
        <v>#VALUE!</v>
      </c>
      <c r="CF1138" s="18" t="e">
        <f>IF($CE1138="","",COUNTIF($CC$5:CC1138,CC1138))</f>
        <v>#VALUE!</v>
      </c>
      <c r="CG1138" s="18" t="e">
        <f t="shared" si="123"/>
        <v>#VALUE!</v>
      </c>
      <c r="CH1138" s="18" t="s">
        <v>279</v>
      </c>
      <c r="CI1138" s="18" t="s">
        <v>452</v>
      </c>
      <c r="CJ1138" s="18" t="s">
        <v>488</v>
      </c>
      <c r="CK1138" s="18" t="str">
        <f t="shared" si="124"/>
        <v>S,X点検Ip</v>
      </c>
      <c r="CL1138" s="18">
        <v>3</v>
      </c>
      <c r="CM1138" s="18" t="e">
        <f>IF(COUNTIFS([2]その１２!$CU$10:CU6289,リスト!CK1138),"該当","")</f>
        <v>#VALUE!</v>
      </c>
      <c r="CN1138" s="18" t="e">
        <f>IF($CM1138="","",COUNTIF($CK$5:CK1138,CK1138))</f>
        <v>#VALUE!</v>
      </c>
      <c r="CO1138" s="18" t="e">
        <f t="shared" si="125"/>
        <v>#VALUE!</v>
      </c>
      <c r="DC1138" s="21" t="e">
        <f t="shared" si="126"/>
        <v>#VALUE!</v>
      </c>
      <c r="DD1138" s="21" t="e">
        <f t="shared" si="127"/>
        <v>#VALUE!</v>
      </c>
    </row>
    <row r="1139" spans="78:108">
      <c r="BZ1139" s="18" t="s">
        <v>76</v>
      </c>
      <c r="CA1139" s="18" t="s">
        <v>324</v>
      </c>
      <c r="CB1139" s="18" t="s">
        <v>464</v>
      </c>
      <c r="CC1139" s="18" t="str">
        <f t="shared" si="122"/>
        <v>S主構Rg</v>
      </c>
      <c r="CD1139" s="18">
        <v>1</v>
      </c>
      <c r="CE1139" s="18" t="e">
        <f>IF(COUNTIFS([2]その１１!$CV$10:CV6134,リスト!CC1139),"該当","")</f>
        <v>#VALUE!</v>
      </c>
      <c r="CF1139" s="18" t="e">
        <f>IF($CE1139="","",COUNTIF($CC$5:CC1139,CC1139))</f>
        <v>#VALUE!</v>
      </c>
      <c r="CG1139" s="18" t="e">
        <f t="shared" si="123"/>
        <v>#VALUE!</v>
      </c>
      <c r="CH1139" s="18" t="s">
        <v>279</v>
      </c>
      <c r="CI1139" s="18" t="s">
        <v>452</v>
      </c>
      <c r="CJ1139" s="18" t="s">
        <v>488</v>
      </c>
      <c r="CK1139" s="18" t="str">
        <f t="shared" si="124"/>
        <v>S,X点検Ip</v>
      </c>
      <c r="CL1139" s="18">
        <v>4</v>
      </c>
      <c r="CM1139" s="18" t="e">
        <f>IF(COUNTIFS([2]その１２!$CU$10:CU6290,リスト!CK1139),"該当","")</f>
        <v>#VALUE!</v>
      </c>
      <c r="CN1139" s="18" t="e">
        <f>IF($CM1139="","",COUNTIF($CK$5:CK1139,CK1139))</f>
        <v>#VALUE!</v>
      </c>
      <c r="CO1139" s="18" t="e">
        <f t="shared" si="125"/>
        <v>#VALUE!</v>
      </c>
      <c r="DC1139" s="21" t="e">
        <f t="shared" si="126"/>
        <v>#VALUE!</v>
      </c>
      <c r="DD1139" s="21" t="e">
        <f t="shared" si="127"/>
        <v>#VALUE!</v>
      </c>
    </row>
    <row r="1140" spans="78:108">
      <c r="BZ1140" s="18" t="s">
        <v>76</v>
      </c>
      <c r="CA1140" s="18" t="s">
        <v>324</v>
      </c>
      <c r="CB1140" s="18" t="s">
        <v>464</v>
      </c>
      <c r="CC1140" s="18" t="str">
        <f t="shared" si="122"/>
        <v>S主構Rg</v>
      </c>
      <c r="CD1140" s="18">
        <v>2</v>
      </c>
      <c r="CE1140" s="18" t="e">
        <f>IF(COUNTIFS([2]その１１!$CV$10:CV6135,リスト!CC1140),"該当","")</f>
        <v>#VALUE!</v>
      </c>
      <c r="CF1140" s="18" t="e">
        <f>IF($CE1140="","",COUNTIF($CC$5:CC1140,CC1140))</f>
        <v>#VALUE!</v>
      </c>
      <c r="CG1140" s="18" t="e">
        <f t="shared" si="123"/>
        <v>#VALUE!</v>
      </c>
      <c r="CH1140" s="18" t="s">
        <v>279</v>
      </c>
      <c r="CI1140" s="18" t="s">
        <v>452</v>
      </c>
      <c r="CJ1140" s="18" t="s">
        <v>488</v>
      </c>
      <c r="CK1140" s="18" t="str">
        <f t="shared" si="124"/>
        <v>S,X点検Ip</v>
      </c>
      <c r="CL1140" s="18">
        <v>5</v>
      </c>
      <c r="CM1140" s="18" t="e">
        <f>IF(COUNTIFS([2]その１２!$CU$10:CU6291,リスト!CK1140),"該当","")</f>
        <v>#VALUE!</v>
      </c>
      <c r="CN1140" s="18" t="e">
        <f>IF($CM1140="","",COUNTIF($CK$5:CK1140,CK1140))</f>
        <v>#VALUE!</v>
      </c>
      <c r="CO1140" s="18" t="e">
        <f t="shared" si="125"/>
        <v>#VALUE!</v>
      </c>
      <c r="DC1140" s="21" t="e">
        <f t="shared" si="126"/>
        <v>#VALUE!</v>
      </c>
      <c r="DD1140" s="21" t="e">
        <f t="shared" si="127"/>
        <v>#VALUE!</v>
      </c>
    </row>
    <row r="1141" spans="78:108">
      <c r="BZ1141" s="18" t="s">
        <v>76</v>
      </c>
      <c r="CA1141" s="18" t="s">
        <v>324</v>
      </c>
      <c r="CB1141" s="18" t="s">
        <v>464</v>
      </c>
      <c r="CC1141" s="18" t="str">
        <f t="shared" si="122"/>
        <v>S主構Rg</v>
      </c>
      <c r="CD1141" s="18">
        <v>3</v>
      </c>
      <c r="CE1141" s="18" t="e">
        <f>IF(COUNTIFS([2]その１１!$CV$10:CV6136,リスト!CC1141),"該当","")</f>
        <v>#VALUE!</v>
      </c>
      <c r="CF1141" s="18" t="e">
        <f>IF($CE1141="","",COUNTIF($CC$5:CC1141,CC1141))</f>
        <v>#VALUE!</v>
      </c>
      <c r="CG1141" s="18" t="e">
        <f t="shared" si="123"/>
        <v>#VALUE!</v>
      </c>
      <c r="CH1141" s="18" t="s">
        <v>279</v>
      </c>
      <c r="CI1141" s="18" t="s">
        <v>452</v>
      </c>
      <c r="CJ1141" s="18" t="s">
        <v>488</v>
      </c>
      <c r="CK1141" s="18" t="str">
        <f t="shared" si="124"/>
        <v>S,X点検Ip</v>
      </c>
      <c r="CL1141" s="18">
        <v>17</v>
      </c>
      <c r="CM1141" s="18" t="e">
        <f>IF(COUNTIFS([2]その１２!$CU$10:CU6292,リスト!CK1141),"該当","")</f>
        <v>#VALUE!</v>
      </c>
      <c r="CN1141" s="18" t="e">
        <f>IF($CM1141="","",COUNTIF($CK$5:CK1141,CK1141))</f>
        <v>#VALUE!</v>
      </c>
      <c r="CO1141" s="18" t="e">
        <f t="shared" si="125"/>
        <v>#VALUE!</v>
      </c>
      <c r="DC1141" s="21" t="e">
        <f t="shared" si="126"/>
        <v>#VALUE!</v>
      </c>
      <c r="DD1141" s="21" t="e">
        <f t="shared" si="127"/>
        <v>#VALUE!</v>
      </c>
    </row>
    <row r="1142" spans="78:108">
      <c r="BZ1142" s="18" t="s">
        <v>76</v>
      </c>
      <c r="CA1142" s="18" t="s">
        <v>324</v>
      </c>
      <c r="CB1142" s="18" t="s">
        <v>464</v>
      </c>
      <c r="CC1142" s="18" t="str">
        <f t="shared" si="122"/>
        <v>S主構Rg</v>
      </c>
      <c r="CD1142" s="18">
        <v>4</v>
      </c>
      <c r="CE1142" s="18" t="e">
        <f>IF(COUNTIFS([2]その１１!$CV$10:CV6137,リスト!CC1142),"該当","")</f>
        <v>#VALUE!</v>
      </c>
      <c r="CF1142" s="18" t="e">
        <f>IF($CE1142="","",COUNTIF($CC$5:CC1142,CC1142))</f>
        <v>#VALUE!</v>
      </c>
      <c r="CG1142" s="18" t="e">
        <f t="shared" si="123"/>
        <v>#VALUE!</v>
      </c>
      <c r="CH1142" s="18" t="s">
        <v>279</v>
      </c>
      <c r="CI1142" s="18" t="s">
        <v>452</v>
      </c>
      <c r="CJ1142" s="18" t="s">
        <v>488</v>
      </c>
      <c r="CK1142" s="18" t="str">
        <f t="shared" si="124"/>
        <v>S,X点検Ip</v>
      </c>
      <c r="CL1142" s="18">
        <v>21</v>
      </c>
      <c r="CM1142" s="18" t="e">
        <f>IF(COUNTIFS([2]その１２!$CU$10:CU6293,リスト!CK1142),"該当","")</f>
        <v>#VALUE!</v>
      </c>
      <c r="CN1142" s="18" t="e">
        <f>IF($CM1142="","",COUNTIF($CK$5:CK1142,CK1142))</f>
        <v>#VALUE!</v>
      </c>
      <c r="CO1142" s="18" t="e">
        <f t="shared" si="125"/>
        <v>#VALUE!</v>
      </c>
      <c r="DC1142" s="21" t="e">
        <f t="shared" si="126"/>
        <v>#VALUE!</v>
      </c>
      <c r="DD1142" s="21" t="e">
        <f t="shared" si="127"/>
        <v>#VALUE!</v>
      </c>
    </row>
    <row r="1143" spans="78:108">
      <c r="BZ1143" s="18" t="s">
        <v>76</v>
      </c>
      <c r="CA1143" s="18" t="s">
        <v>324</v>
      </c>
      <c r="CB1143" s="18" t="s">
        <v>464</v>
      </c>
      <c r="CC1143" s="18" t="str">
        <f t="shared" si="122"/>
        <v>S主構Rg</v>
      </c>
      <c r="CD1143" s="18">
        <v>5</v>
      </c>
      <c r="CE1143" s="18" t="e">
        <f>IF(COUNTIFS([2]その１１!$CV$10:CV6138,リスト!CC1143),"該当","")</f>
        <v>#VALUE!</v>
      </c>
      <c r="CF1143" s="18" t="e">
        <f>IF($CE1143="","",COUNTIF($CC$5:CC1143,CC1143))</f>
        <v>#VALUE!</v>
      </c>
      <c r="CG1143" s="18" t="e">
        <f t="shared" si="123"/>
        <v>#VALUE!</v>
      </c>
      <c r="CH1143" s="18" t="s">
        <v>279</v>
      </c>
      <c r="CI1143" s="18" t="s">
        <v>452</v>
      </c>
      <c r="CJ1143" s="18" t="s">
        <v>488</v>
      </c>
      <c r="CK1143" s="18" t="str">
        <f t="shared" si="124"/>
        <v>S,X点検Ip</v>
      </c>
      <c r="CL1143" s="18">
        <v>22</v>
      </c>
      <c r="CM1143" s="18" t="e">
        <f>IF(COUNTIFS([2]その１２!$CU$10:CU6294,リスト!CK1143),"該当","")</f>
        <v>#VALUE!</v>
      </c>
      <c r="CN1143" s="18" t="e">
        <f>IF($CM1143="","",COUNTIF($CK$5:CK1143,CK1143))</f>
        <v>#VALUE!</v>
      </c>
      <c r="CO1143" s="18" t="e">
        <f t="shared" si="125"/>
        <v>#VALUE!</v>
      </c>
      <c r="DC1143" s="21" t="e">
        <f t="shared" si="126"/>
        <v>#VALUE!</v>
      </c>
      <c r="DD1143" s="21" t="e">
        <f t="shared" si="127"/>
        <v>#VALUE!</v>
      </c>
    </row>
    <row r="1144" spans="78:108">
      <c r="BZ1144" s="18" t="s">
        <v>76</v>
      </c>
      <c r="CA1144" s="18" t="s">
        <v>324</v>
      </c>
      <c r="CB1144" s="18" t="s">
        <v>464</v>
      </c>
      <c r="CC1144" s="18" t="str">
        <f t="shared" si="122"/>
        <v>S主構Rg</v>
      </c>
      <c r="CD1144" s="18">
        <v>10</v>
      </c>
      <c r="CE1144" s="18" t="e">
        <f>IF(COUNTIFS([2]その１１!$CV$10:CV6139,リスト!CC1144),"該当","")</f>
        <v>#VALUE!</v>
      </c>
      <c r="CF1144" s="18" t="e">
        <f>IF($CE1144="","",COUNTIF($CC$5:CC1144,CC1144))</f>
        <v>#VALUE!</v>
      </c>
      <c r="CG1144" s="18" t="e">
        <f t="shared" si="123"/>
        <v>#VALUE!</v>
      </c>
      <c r="CH1144" s="18" t="s">
        <v>279</v>
      </c>
      <c r="CI1144" s="18" t="s">
        <v>452</v>
      </c>
      <c r="CJ1144" s="18" t="s">
        <v>488</v>
      </c>
      <c r="CK1144" s="18" t="str">
        <f t="shared" si="124"/>
        <v>S,X点検Ip</v>
      </c>
      <c r="CL1144" s="18">
        <v>23</v>
      </c>
      <c r="CM1144" s="18" t="e">
        <f>IF(COUNTIFS([2]その１２!$CU$10:CU6295,リスト!CK1144),"該当","")</f>
        <v>#VALUE!</v>
      </c>
      <c r="CN1144" s="18" t="e">
        <f>IF($CM1144="","",COUNTIF($CK$5:CK1144,CK1144))</f>
        <v>#VALUE!</v>
      </c>
      <c r="CO1144" s="18" t="e">
        <f t="shared" si="125"/>
        <v>#VALUE!</v>
      </c>
      <c r="DC1144" s="21" t="e">
        <f t="shared" si="126"/>
        <v>#VALUE!</v>
      </c>
      <c r="DD1144" s="21" t="e">
        <f t="shared" si="127"/>
        <v>#VALUE!</v>
      </c>
    </row>
    <row r="1145" spans="78:108">
      <c r="BZ1145" s="18" t="s">
        <v>76</v>
      </c>
      <c r="CA1145" s="18" t="s">
        <v>324</v>
      </c>
      <c r="CB1145" s="18" t="s">
        <v>464</v>
      </c>
      <c r="CC1145" s="18" t="str">
        <f t="shared" si="122"/>
        <v>S主構Rg</v>
      </c>
      <c r="CD1145" s="18">
        <v>13</v>
      </c>
      <c r="CE1145" s="18" t="e">
        <f>IF(COUNTIFS([2]その１１!$CV$10:CV6140,リスト!CC1145),"該当","")</f>
        <v>#VALUE!</v>
      </c>
      <c r="CF1145" s="18" t="e">
        <f>IF($CE1145="","",COUNTIF($CC$5:CC1145,CC1145))</f>
        <v>#VALUE!</v>
      </c>
      <c r="CG1145" s="18" t="e">
        <f t="shared" si="123"/>
        <v>#VALUE!</v>
      </c>
      <c r="CH1145" s="18" t="s">
        <v>76</v>
      </c>
      <c r="CI1145" s="18" t="s">
        <v>462</v>
      </c>
      <c r="CJ1145" s="18" t="s">
        <v>500</v>
      </c>
      <c r="CK1145" s="18" t="str">
        <f t="shared" si="124"/>
        <v>S添架Ut</v>
      </c>
      <c r="CL1145" s="18">
        <v>1</v>
      </c>
      <c r="CM1145" s="18" t="e">
        <f>IF(COUNTIFS([2]その１２!$CU$10:CU6296,リスト!CK1145),"該当","")</f>
        <v>#VALUE!</v>
      </c>
      <c r="CN1145" s="18" t="e">
        <f>IF($CM1145="","",COUNTIF($CK$5:CK1145,CK1145))</f>
        <v>#VALUE!</v>
      </c>
      <c r="CO1145" s="18" t="e">
        <f t="shared" si="125"/>
        <v>#VALUE!</v>
      </c>
      <c r="DC1145" s="21" t="e">
        <f t="shared" si="126"/>
        <v>#VALUE!</v>
      </c>
      <c r="DD1145" s="21" t="e">
        <f t="shared" si="127"/>
        <v>#VALUE!</v>
      </c>
    </row>
    <row r="1146" spans="78:108">
      <c r="BZ1146" s="18" t="s">
        <v>76</v>
      </c>
      <c r="CA1146" s="18" t="s">
        <v>324</v>
      </c>
      <c r="CB1146" s="18" t="s">
        <v>464</v>
      </c>
      <c r="CC1146" s="18" t="str">
        <f t="shared" si="122"/>
        <v>S主構Rg</v>
      </c>
      <c r="CD1146" s="18">
        <v>17</v>
      </c>
      <c r="CE1146" s="18" t="e">
        <f>IF(COUNTIFS([2]その１１!$CV$10:CV6141,リスト!CC1146),"該当","")</f>
        <v>#VALUE!</v>
      </c>
      <c r="CF1146" s="18" t="e">
        <f>IF($CE1146="","",COUNTIF($CC$5:CC1146,CC1146))</f>
        <v>#VALUE!</v>
      </c>
      <c r="CG1146" s="18" t="e">
        <f t="shared" si="123"/>
        <v>#VALUE!</v>
      </c>
      <c r="CH1146" s="18" t="s">
        <v>76</v>
      </c>
      <c r="CI1146" s="18" t="s">
        <v>462</v>
      </c>
      <c r="CJ1146" s="18" t="s">
        <v>500</v>
      </c>
      <c r="CK1146" s="18" t="str">
        <f t="shared" si="124"/>
        <v>S添架Ut</v>
      </c>
      <c r="CL1146" s="18">
        <v>2</v>
      </c>
      <c r="CM1146" s="18" t="e">
        <f>IF(COUNTIFS([2]その１２!$CU$10:CU6297,リスト!CK1146),"該当","")</f>
        <v>#VALUE!</v>
      </c>
      <c r="CN1146" s="18" t="e">
        <f>IF($CM1146="","",COUNTIF($CK$5:CK1146,CK1146))</f>
        <v>#VALUE!</v>
      </c>
      <c r="CO1146" s="18" t="e">
        <f t="shared" si="125"/>
        <v>#VALUE!</v>
      </c>
      <c r="DC1146" s="21" t="e">
        <f t="shared" si="126"/>
        <v>#VALUE!</v>
      </c>
      <c r="DD1146" s="21" t="e">
        <f t="shared" si="127"/>
        <v>#VALUE!</v>
      </c>
    </row>
    <row r="1147" spans="78:108">
      <c r="BZ1147" s="18" t="s">
        <v>76</v>
      </c>
      <c r="CA1147" s="18" t="s">
        <v>324</v>
      </c>
      <c r="CB1147" s="18" t="s">
        <v>464</v>
      </c>
      <c r="CC1147" s="18" t="str">
        <f t="shared" si="122"/>
        <v>S主構Rg</v>
      </c>
      <c r="CD1147" s="18">
        <v>18</v>
      </c>
      <c r="CE1147" s="18" t="e">
        <f>IF(COUNTIFS([2]その１１!$CV$10:CV6142,リスト!CC1147),"該当","")</f>
        <v>#VALUE!</v>
      </c>
      <c r="CF1147" s="18" t="e">
        <f>IF($CE1147="","",COUNTIF($CC$5:CC1147,CC1147))</f>
        <v>#VALUE!</v>
      </c>
      <c r="CG1147" s="18" t="e">
        <f t="shared" si="123"/>
        <v>#VALUE!</v>
      </c>
      <c r="CH1147" s="18" t="s">
        <v>76</v>
      </c>
      <c r="CI1147" s="18" t="s">
        <v>462</v>
      </c>
      <c r="CJ1147" s="18" t="s">
        <v>500</v>
      </c>
      <c r="CK1147" s="18" t="str">
        <f t="shared" si="124"/>
        <v>S添架Ut</v>
      </c>
      <c r="CL1147" s="18">
        <v>3</v>
      </c>
      <c r="CM1147" s="18" t="e">
        <f>IF(COUNTIFS([2]その１２!$CU$10:CU6298,リスト!CK1147),"該当","")</f>
        <v>#VALUE!</v>
      </c>
      <c r="CN1147" s="18" t="e">
        <f>IF($CM1147="","",COUNTIF($CK$5:CK1147,CK1147))</f>
        <v>#VALUE!</v>
      </c>
      <c r="CO1147" s="18" t="e">
        <f t="shared" si="125"/>
        <v>#VALUE!</v>
      </c>
      <c r="DC1147" s="21" t="e">
        <f t="shared" si="126"/>
        <v>#VALUE!</v>
      </c>
      <c r="DD1147" s="21" t="e">
        <f t="shared" si="127"/>
        <v>#VALUE!</v>
      </c>
    </row>
    <row r="1148" spans="78:108">
      <c r="BZ1148" s="18" t="s">
        <v>76</v>
      </c>
      <c r="CA1148" s="18" t="s">
        <v>324</v>
      </c>
      <c r="CB1148" s="18" t="s">
        <v>464</v>
      </c>
      <c r="CC1148" s="18" t="str">
        <f t="shared" si="122"/>
        <v>S主構Rg</v>
      </c>
      <c r="CD1148" s="18">
        <v>20</v>
      </c>
      <c r="CE1148" s="18" t="e">
        <f>IF(COUNTIFS([2]その１１!$CV$10:CV6143,リスト!CC1148),"該当","")</f>
        <v>#VALUE!</v>
      </c>
      <c r="CF1148" s="18" t="e">
        <f>IF($CE1148="","",COUNTIF($CC$5:CC1148,CC1148))</f>
        <v>#VALUE!</v>
      </c>
      <c r="CG1148" s="18" t="e">
        <f t="shared" si="123"/>
        <v>#VALUE!</v>
      </c>
      <c r="CH1148" s="18" t="s">
        <v>76</v>
      </c>
      <c r="CI1148" s="18" t="s">
        <v>462</v>
      </c>
      <c r="CJ1148" s="18" t="s">
        <v>500</v>
      </c>
      <c r="CK1148" s="18" t="str">
        <f t="shared" si="124"/>
        <v>S添架Ut</v>
      </c>
      <c r="CL1148" s="18">
        <v>4</v>
      </c>
      <c r="CM1148" s="18" t="e">
        <f>IF(COUNTIFS([2]その１２!$CU$10:CU6299,リスト!CK1148),"該当","")</f>
        <v>#VALUE!</v>
      </c>
      <c r="CN1148" s="18" t="e">
        <f>IF($CM1148="","",COUNTIF($CK$5:CK1148,CK1148))</f>
        <v>#VALUE!</v>
      </c>
      <c r="CO1148" s="18" t="e">
        <f t="shared" si="125"/>
        <v>#VALUE!</v>
      </c>
      <c r="DC1148" s="21" t="e">
        <f t="shared" si="126"/>
        <v>#VALUE!</v>
      </c>
      <c r="DD1148" s="21" t="e">
        <f t="shared" si="127"/>
        <v>#VALUE!</v>
      </c>
    </row>
    <row r="1149" spans="78:108">
      <c r="BZ1149" s="18" t="s">
        <v>76</v>
      </c>
      <c r="CA1149" s="18" t="s">
        <v>324</v>
      </c>
      <c r="CB1149" s="18" t="s">
        <v>464</v>
      </c>
      <c r="CC1149" s="18" t="str">
        <f t="shared" si="122"/>
        <v>S主構Rg</v>
      </c>
      <c r="CD1149" s="18">
        <v>21</v>
      </c>
      <c r="CE1149" s="18" t="e">
        <f>IF(COUNTIFS([2]その１１!$CV$10:CV6144,リスト!CC1149),"該当","")</f>
        <v>#VALUE!</v>
      </c>
      <c r="CF1149" s="18" t="e">
        <f>IF($CE1149="","",COUNTIF($CC$5:CC1149,CC1149))</f>
        <v>#VALUE!</v>
      </c>
      <c r="CG1149" s="18" t="e">
        <f t="shared" si="123"/>
        <v>#VALUE!</v>
      </c>
      <c r="CH1149" s="18" t="s">
        <v>76</v>
      </c>
      <c r="CI1149" s="18" t="s">
        <v>462</v>
      </c>
      <c r="CJ1149" s="18" t="s">
        <v>500</v>
      </c>
      <c r="CK1149" s="18" t="str">
        <f t="shared" si="124"/>
        <v>S添架Ut</v>
      </c>
      <c r="CL1149" s="18">
        <v>5</v>
      </c>
      <c r="CM1149" s="18" t="e">
        <f>IF(COUNTIFS([2]その１２!$CU$10:CU6300,リスト!CK1149),"該当","")</f>
        <v>#VALUE!</v>
      </c>
      <c r="CN1149" s="18" t="e">
        <f>IF($CM1149="","",COUNTIF($CK$5:CK1149,CK1149))</f>
        <v>#VALUE!</v>
      </c>
      <c r="CO1149" s="18" t="e">
        <f t="shared" si="125"/>
        <v>#VALUE!</v>
      </c>
      <c r="DC1149" s="21" t="e">
        <f t="shared" si="126"/>
        <v>#VALUE!</v>
      </c>
      <c r="DD1149" s="21" t="e">
        <f t="shared" si="127"/>
        <v>#VALUE!</v>
      </c>
    </row>
    <row r="1150" spans="78:108">
      <c r="BZ1150" s="18" t="s">
        <v>76</v>
      </c>
      <c r="CA1150" s="18" t="s">
        <v>324</v>
      </c>
      <c r="CB1150" s="18" t="s">
        <v>464</v>
      </c>
      <c r="CC1150" s="18" t="str">
        <f t="shared" si="122"/>
        <v>S主構Rg</v>
      </c>
      <c r="CD1150" s="18">
        <v>22</v>
      </c>
      <c r="CE1150" s="18" t="e">
        <f>IF(COUNTIFS([2]その１１!$CV$10:CV6145,リスト!CC1150),"該当","")</f>
        <v>#VALUE!</v>
      </c>
      <c r="CF1150" s="18" t="e">
        <f>IF($CE1150="","",COUNTIF($CC$5:CC1150,CC1150))</f>
        <v>#VALUE!</v>
      </c>
      <c r="CG1150" s="18" t="e">
        <f t="shared" si="123"/>
        <v>#VALUE!</v>
      </c>
      <c r="CH1150" s="18" t="s">
        <v>76</v>
      </c>
      <c r="CI1150" s="18" t="s">
        <v>462</v>
      </c>
      <c r="CJ1150" s="18" t="s">
        <v>500</v>
      </c>
      <c r="CK1150" s="18" t="str">
        <f t="shared" si="124"/>
        <v>S添架Ut</v>
      </c>
      <c r="CL1150" s="18">
        <v>17</v>
      </c>
      <c r="CM1150" s="18" t="e">
        <f>IF(COUNTIFS([2]その１２!$CU$10:CU6301,リスト!CK1150),"該当","")</f>
        <v>#VALUE!</v>
      </c>
      <c r="CN1150" s="18" t="e">
        <f>IF($CM1150="","",COUNTIF($CK$5:CK1150,CK1150))</f>
        <v>#VALUE!</v>
      </c>
      <c r="CO1150" s="18" t="e">
        <f t="shared" si="125"/>
        <v>#VALUE!</v>
      </c>
      <c r="DC1150" s="21" t="e">
        <f t="shared" si="126"/>
        <v>#VALUE!</v>
      </c>
      <c r="DD1150" s="21" t="e">
        <f t="shared" si="127"/>
        <v>#VALUE!</v>
      </c>
    </row>
    <row r="1151" spans="78:108">
      <c r="BZ1151" s="18" t="s">
        <v>76</v>
      </c>
      <c r="CA1151" s="18" t="s">
        <v>324</v>
      </c>
      <c r="CB1151" s="18" t="s">
        <v>464</v>
      </c>
      <c r="CC1151" s="18" t="str">
        <f t="shared" si="122"/>
        <v>S主構Rg</v>
      </c>
      <c r="CD1151" s="18">
        <v>23</v>
      </c>
      <c r="CE1151" s="18" t="e">
        <f>IF(COUNTIFS([2]その１１!$CV$10:CV6146,リスト!CC1151),"該当","")</f>
        <v>#VALUE!</v>
      </c>
      <c r="CF1151" s="18" t="e">
        <f>IF($CE1151="","",COUNTIF($CC$5:CC1151,CC1151))</f>
        <v>#VALUE!</v>
      </c>
      <c r="CG1151" s="18" t="e">
        <f t="shared" si="123"/>
        <v>#VALUE!</v>
      </c>
      <c r="CH1151" s="18" t="s">
        <v>76</v>
      </c>
      <c r="CI1151" s="18" t="s">
        <v>462</v>
      </c>
      <c r="CJ1151" s="18" t="s">
        <v>500</v>
      </c>
      <c r="CK1151" s="18" t="str">
        <f t="shared" si="124"/>
        <v>S添架Ut</v>
      </c>
      <c r="CL1151" s="18">
        <v>21</v>
      </c>
      <c r="CM1151" s="18" t="e">
        <f>IF(COUNTIFS([2]その１２!$CU$10:CU6302,リスト!CK1151),"該当","")</f>
        <v>#VALUE!</v>
      </c>
      <c r="CN1151" s="18" t="e">
        <f>IF($CM1151="","",COUNTIF($CK$5:CK1151,CK1151))</f>
        <v>#VALUE!</v>
      </c>
      <c r="CO1151" s="18" t="e">
        <f t="shared" si="125"/>
        <v>#VALUE!</v>
      </c>
      <c r="DC1151" s="21" t="e">
        <f t="shared" si="126"/>
        <v>#VALUE!</v>
      </c>
      <c r="DD1151" s="21" t="e">
        <f t="shared" si="127"/>
        <v>#VALUE!</v>
      </c>
    </row>
    <row r="1152" spans="78:108">
      <c r="BZ1152" s="18" t="s">
        <v>97</v>
      </c>
      <c r="CA1152" s="18" t="s">
        <v>324</v>
      </c>
      <c r="CB1152" s="18" t="s">
        <v>464</v>
      </c>
      <c r="CC1152" s="18" t="str">
        <f t="shared" si="122"/>
        <v>C主構Rg</v>
      </c>
      <c r="CD1152" s="18">
        <v>6</v>
      </c>
      <c r="CE1152" s="18" t="e">
        <f>IF(COUNTIFS([2]その１１!$CV$10:CV6147,リスト!CC1152),"該当","")</f>
        <v>#VALUE!</v>
      </c>
      <c r="CF1152" s="18" t="e">
        <f>IF($CE1152="","",COUNTIF($CC$5:CC1152,CC1152))</f>
        <v>#VALUE!</v>
      </c>
      <c r="CG1152" s="18" t="e">
        <f t="shared" si="123"/>
        <v>#VALUE!</v>
      </c>
      <c r="CH1152" s="18" t="s">
        <v>76</v>
      </c>
      <c r="CI1152" s="18" t="s">
        <v>462</v>
      </c>
      <c r="CJ1152" s="18" t="s">
        <v>500</v>
      </c>
      <c r="CK1152" s="18" t="str">
        <f t="shared" si="124"/>
        <v>S添架Ut</v>
      </c>
      <c r="CL1152" s="18">
        <v>22</v>
      </c>
      <c r="CM1152" s="18" t="e">
        <f>IF(COUNTIFS([2]その１２!$CU$10:CU6303,リスト!CK1152),"該当","")</f>
        <v>#VALUE!</v>
      </c>
      <c r="CN1152" s="18" t="e">
        <f>IF($CM1152="","",COUNTIF($CK$5:CK1152,CK1152))</f>
        <v>#VALUE!</v>
      </c>
      <c r="CO1152" s="18" t="e">
        <f t="shared" si="125"/>
        <v>#VALUE!</v>
      </c>
      <c r="DC1152" s="21" t="e">
        <f t="shared" si="126"/>
        <v>#VALUE!</v>
      </c>
      <c r="DD1152" s="21" t="e">
        <f t="shared" si="127"/>
        <v>#VALUE!</v>
      </c>
    </row>
    <row r="1153" spans="78:108">
      <c r="BZ1153" s="18" t="s">
        <v>97</v>
      </c>
      <c r="CA1153" s="18" t="s">
        <v>324</v>
      </c>
      <c r="CB1153" s="18" t="s">
        <v>464</v>
      </c>
      <c r="CC1153" s="18" t="str">
        <f t="shared" si="122"/>
        <v>C主構Rg</v>
      </c>
      <c r="CD1153" s="18">
        <v>7</v>
      </c>
      <c r="CE1153" s="18" t="e">
        <f>IF(COUNTIFS([2]その１１!$CV$10:CV6148,リスト!CC1153),"該当","")</f>
        <v>#VALUE!</v>
      </c>
      <c r="CF1153" s="18" t="e">
        <f>IF($CE1153="","",COUNTIF($CC$5:CC1153,CC1153))</f>
        <v>#VALUE!</v>
      </c>
      <c r="CG1153" s="18" t="e">
        <f t="shared" si="123"/>
        <v>#VALUE!</v>
      </c>
      <c r="CH1153" s="18" t="s">
        <v>76</v>
      </c>
      <c r="CI1153" s="18" t="s">
        <v>462</v>
      </c>
      <c r="CJ1153" s="18" t="s">
        <v>500</v>
      </c>
      <c r="CK1153" s="18" t="str">
        <f t="shared" si="124"/>
        <v>S添架Ut</v>
      </c>
      <c r="CL1153" s="18">
        <v>23</v>
      </c>
      <c r="CM1153" s="18" t="e">
        <f>IF(COUNTIFS([2]その１２!$CU$10:CU6304,リスト!CK1153),"該当","")</f>
        <v>#VALUE!</v>
      </c>
      <c r="CN1153" s="18" t="e">
        <f>IF($CM1153="","",COUNTIF($CK$5:CK1153,CK1153))</f>
        <v>#VALUE!</v>
      </c>
      <c r="CO1153" s="18" t="e">
        <f t="shared" si="125"/>
        <v>#VALUE!</v>
      </c>
      <c r="DC1153" s="21" t="e">
        <f t="shared" si="126"/>
        <v>#VALUE!</v>
      </c>
      <c r="DD1153" s="21" t="e">
        <f t="shared" si="127"/>
        <v>#VALUE!</v>
      </c>
    </row>
    <row r="1154" spans="78:108">
      <c r="BZ1154" s="18" t="s">
        <v>97</v>
      </c>
      <c r="CA1154" s="18" t="s">
        <v>324</v>
      </c>
      <c r="CB1154" s="18" t="s">
        <v>464</v>
      </c>
      <c r="CC1154" s="18" t="str">
        <f t="shared" si="122"/>
        <v>C主構Rg</v>
      </c>
      <c r="CD1154" s="18">
        <v>8</v>
      </c>
      <c r="CE1154" s="18" t="e">
        <f>IF(COUNTIFS([2]その１１!$CV$10:CV6149,リスト!CC1154),"該当","")</f>
        <v>#VALUE!</v>
      </c>
      <c r="CF1154" s="18" t="e">
        <f>IF($CE1154="","",COUNTIF($CC$5:CC1154,CC1154))</f>
        <v>#VALUE!</v>
      </c>
      <c r="CG1154" s="18" t="e">
        <f t="shared" si="123"/>
        <v>#VALUE!</v>
      </c>
      <c r="CH1154" s="18" t="s">
        <v>186</v>
      </c>
      <c r="CI1154" s="18" t="s">
        <v>462</v>
      </c>
      <c r="CJ1154" s="18" t="s">
        <v>500</v>
      </c>
      <c r="CK1154" s="18" t="str">
        <f t="shared" si="124"/>
        <v>V添架Ut</v>
      </c>
      <c r="CL1154" s="18">
        <v>1</v>
      </c>
      <c r="CM1154" s="18" t="e">
        <f>IF(COUNTIFS([2]その１２!$CU$10:CU6305,リスト!CK1154),"該当","")</f>
        <v>#VALUE!</v>
      </c>
      <c r="CN1154" s="18" t="e">
        <f>IF($CM1154="","",COUNTIF($CK$5:CK1154,CK1154))</f>
        <v>#VALUE!</v>
      </c>
      <c r="CO1154" s="18" t="e">
        <f t="shared" si="125"/>
        <v>#VALUE!</v>
      </c>
      <c r="DC1154" s="21" t="e">
        <f t="shared" si="126"/>
        <v>#VALUE!</v>
      </c>
      <c r="DD1154" s="21" t="e">
        <f t="shared" si="127"/>
        <v>#VALUE!</v>
      </c>
    </row>
    <row r="1155" spans="78:108">
      <c r="BZ1155" s="18" t="s">
        <v>97</v>
      </c>
      <c r="CA1155" s="18" t="s">
        <v>324</v>
      </c>
      <c r="CB1155" s="18" t="s">
        <v>464</v>
      </c>
      <c r="CC1155" s="18" t="str">
        <f t="shared" si="122"/>
        <v>C主構Rg</v>
      </c>
      <c r="CD1155" s="18">
        <v>9</v>
      </c>
      <c r="CE1155" s="18" t="e">
        <f>IF(COUNTIFS([2]その１１!$CV$10:CV6150,リスト!CC1155),"該当","")</f>
        <v>#VALUE!</v>
      </c>
      <c r="CF1155" s="18" t="e">
        <f>IF($CE1155="","",COUNTIF($CC$5:CC1155,CC1155))</f>
        <v>#VALUE!</v>
      </c>
      <c r="CG1155" s="18" t="e">
        <f t="shared" si="123"/>
        <v>#VALUE!</v>
      </c>
      <c r="CH1155" s="18" t="s">
        <v>186</v>
      </c>
      <c r="CI1155" s="18" t="s">
        <v>462</v>
      </c>
      <c r="CJ1155" s="18" t="s">
        <v>500</v>
      </c>
      <c r="CK1155" s="18" t="str">
        <f t="shared" si="124"/>
        <v>V添架Ut</v>
      </c>
      <c r="CL1155" s="18">
        <v>2</v>
      </c>
      <c r="CM1155" s="18" t="e">
        <f>IF(COUNTIFS([2]その１２!$CU$10:CU6306,リスト!CK1155),"該当","")</f>
        <v>#VALUE!</v>
      </c>
      <c r="CN1155" s="18" t="e">
        <f>IF($CM1155="","",COUNTIF($CK$5:CK1155,CK1155))</f>
        <v>#VALUE!</v>
      </c>
      <c r="CO1155" s="18" t="e">
        <f t="shared" si="125"/>
        <v>#VALUE!</v>
      </c>
      <c r="DC1155" s="21" t="e">
        <f t="shared" si="126"/>
        <v>#VALUE!</v>
      </c>
      <c r="DD1155" s="21" t="e">
        <f t="shared" si="127"/>
        <v>#VALUE!</v>
      </c>
    </row>
    <row r="1156" spans="78:108">
      <c r="BZ1156" s="18" t="s">
        <v>97</v>
      </c>
      <c r="CA1156" s="18" t="s">
        <v>324</v>
      </c>
      <c r="CB1156" s="18" t="s">
        <v>464</v>
      </c>
      <c r="CC1156" s="18" t="str">
        <f t="shared" si="122"/>
        <v>C主構Rg</v>
      </c>
      <c r="CD1156" s="18">
        <v>10</v>
      </c>
      <c r="CE1156" s="18" t="e">
        <f>IF(COUNTIFS([2]その１１!$CV$10:CV6151,リスト!CC1156),"該当","")</f>
        <v>#VALUE!</v>
      </c>
      <c r="CF1156" s="18" t="e">
        <f>IF($CE1156="","",COUNTIF($CC$5:CC1156,CC1156))</f>
        <v>#VALUE!</v>
      </c>
      <c r="CG1156" s="18" t="e">
        <f t="shared" si="123"/>
        <v>#VALUE!</v>
      </c>
      <c r="CH1156" s="18" t="s">
        <v>186</v>
      </c>
      <c r="CI1156" s="18" t="s">
        <v>462</v>
      </c>
      <c r="CJ1156" s="18" t="s">
        <v>500</v>
      </c>
      <c r="CK1156" s="18" t="str">
        <f t="shared" si="124"/>
        <v>V添架Ut</v>
      </c>
      <c r="CL1156" s="18">
        <v>3</v>
      </c>
      <c r="CM1156" s="18" t="e">
        <f>IF(COUNTIFS([2]その１２!$CU$10:CU6307,リスト!CK1156),"該当","")</f>
        <v>#VALUE!</v>
      </c>
      <c r="CN1156" s="18" t="e">
        <f>IF($CM1156="","",COUNTIF($CK$5:CK1156,CK1156))</f>
        <v>#VALUE!</v>
      </c>
      <c r="CO1156" s="18" t="e">
        <f t="shared" si="125"/>
        <v>#VALUE!</v>
      </c>
      <c r="DC1156" s="21" t="e">
        <f t="shared" si="126"/>
        <v>#VALUE!</v>
      </c>
      <c r="DD1156" s="21" t="e">
        <f t="shared" si="127"/>
        <v>#VALUE!</v>
      </c>
    </row>
    <row r="1157" spans="78:108">
      <c r="BZ1157" s="18" t="s">
        <v>97</v>
      </c>
      <c r="CA1157" s="18" t="s">
        <v>324</v>
      </c>
      <c r="CB1157" s="18" t="s">
        <v>464</v>
      </c>
      <c r="CC1157" s="18" t="str">
        <f t="shared" ref="CC1157:CC1220" si="128">IF(LEFT(CA1157,2)="基礎",CONCATENATE(BZ1157,LEFT(CA1157,3),CB1157),CONCATENATE(BZ1157,LEFT(CA1157,2),CB1157))</f>
        <v>C主構Rg</v>
      </c>
      <c r="CD1157" s="18">
        <v>11</v>
      </c>
      <c r="CE1157" s="18" t="e">
        <f>IF(COUNTIFS([2]その１１!$CV$10:CV6152,リスト!CC1157),"該当","")</f>
        <v>#VALUE!</v>
      </c>
      <c r="CF1157" s="18" t="e">
        <f>IF($CE1157="","",COUNTIF($CC$5:CC1157,CC1157))</f>
        <v>#VALUE!</v>
      </c>
      <c r="CG1157" s="18" t="e">
        <f t="shared" ref="CG1157:CG1220" si="129">IF($CE1157="","",CONCATENATE(CC1157,CF1157))</f>
        <v>#VALUE!</v>
      </c>
      <c r="CH1157" s="18" t="s">
        <v>186</v>
      </c>
      <c r="CI1157" s="18" t="s">
        <v>462</v>
      </c>
      <c r="CJ1157" s="18" t="s">
        <v>500</v>
      </c>
      <c r="CK1157" s="18" t="str">
        <f t="shared" ref="CK1157:CK1220" si="130">CONCATENATE(CH1157,LEFT(CI1157,2),CJ1157)</f>
        <v>V添架Ut</v>
      </c>
      <c r="CL1157" s="18">
        <v>4</v>
      </c>
      <c r="CM1157" s="18" t="e">
        <f>IF(COUNTIFS([2]その１２!$CU$10:CU6308,リスト!CK1157),"該当","")</f>
        <v>#VALUE!</v>
      </c>
      <c r="CN1157" s="18" t="e">
        <f>IF($CM1157="","",COUNTIF($CK$5:CK1157,CK1157))</f>
        <v>#VALUE!</v>
      </c>
      <c r="CO1157" s="18" t="e">
        <f t="shared" ref="CO1157:CO1220" si="131">IF($CM1157="","",CONCATENATE(CK1157,CN1157))</f>
        <v>#VALUE!</v>
      </c>
      <c r="DC1157" s="21" t="e">
        <f t="shared" ref="DC1157:DC1220" si="132">IF(CG1157="","",CONCATENATE(CC1157,CD1157))</f>
        <v>#VALUE!</v>
      </c>
      <c r="DD1157" s="21" t="e">
        <f t="shared" ref="DD1157:DD1220" si="133">IF(CO1157="","",CONCATENATE(CK1157,CL1157))</f>
        <v>#VALUE!</v>
      </c>
    </row>
    <row r="1158" spans="78:108">
      <c r="BZ1158" s="18" t="s">
        <v>97</v>
      </c>
      <c r="CA1158" s="18" t="s">
        <v>324</v>
      </c>
      <c r="CB1158" s="18" t="s">
        <v>464</v>
      </c>
      <c r="CC1158" s="18" t="str">
        <f t="shared" si="128"/>
        <v>C主構Rg</v>
      </c>
      <c r="CD1158" s="18">
        <v>12</v>
      </c>
      <c r="CE1158" s="18" t="e">
        <f>IF(COUNTIFS([2]その１１!$CV$10:CV6153,リスト!CC1158),"該当","")</f>
        <v>#VALUE!</v>
      </c>
      <c r="CF1158" s="18" t="e">
        <f>IF($CE1158="","",COUNTIF($CC$5:CC1158,CC1158))</f>
        <v>#VALUE!</v>
      </c>
      <c r="CG1158" s="18" t="e">
        <f t="shared" si="129"/>
        <v>#VALUE!</v>
      </c>
      <c r="CH1158" s="18" t="s">
        <v>186</v>
      </c>
      <c r="CI1158" s="18" t="s">
        <v>462</v>
      </c>
      <c r="CJ1158" s="18" t="s">
        <v>500</v>
      </c>
      <c r="CK1158" s="18" t="str">
        <f t="shared" si="130"/>
        <v>V添架Ut</v>
      </c>
      <c r="CL1158" s="18">
        <v>5</v>
      </c>
      <c r="CM1158" s="18" t="e">
        <f>IF(COUNTIFS([2]その１２!$CU$10:CU6309,リスト!CK1158),"該当","")</f>
        <v>#VALUE!</v>
      </c>
      <c r="CN1158" s="18" t="e">
        <f>IF($CM1158="","",COUNTIF($CK$5:CK1158,CK1158))</f>
        <v>#VALUE!</v>
      </c>
      <c r="CO1158" s="18" t="e">
        <f t="shared" si="131"/>
        <v>#VALUE!</v>
      </c>
      <c r="DC1158" s="21" t="e">
        <f t="shared" si="132"/>
        <v>#VALUE!</v>
      </c>
      <c r="DD1158" s="21" t="e">
        <f t="shared" si="133"/>
        <v>#VALUE!</v>
      </c>
    </row>
    <row r="1159" spans="78:108">
      <c r="BZ1159" s="18" t="s">
        <v>97</v>
      </c>
      <c r="CA1159" s="18" t="s">
        <v>324</v>
      </c>
      <c r="CB1159" s="18" t="s">
        <v>464</v>
      </c>
      <c r="CC1159" s="18" t="str">
        <f t="shared" si="128"/>
        <v>C主構Rg</v>
      </c>
      <c r="CD1159" s="18">
        <v>13</v>
      </c>
      <c r="CE1159" s="18" t="e">
        <f>IF(COUNTIFS([2]その１１!$CV$10:CV6154,リスト!CC1159),"該当","")</f>
        <v>#VALUE!</v>
      </c>
      <c r="CF1159" s="18" t="e">
        <f>IF($CE1159="","",COUNTIF($CC$5:CC1159,CC1159))</f>
        <v>#VALUE!</v>
      </c>
      <c r="CG1159" s="18" t="e">
        <f t="shared" si="129"/>
        <v>#VALUE!</v>
      </c>
      <c r="CH1159" s="18" t="s">
        <v>186</v>
      </c>
      <c r="CI1159" s="18" t="s">
        <v>462</v>
      </c>
      <c r="CJ1159" s="18" t="s">
        <v>500</v>
      </c>
      <c r="CK1159" s="18" t="str">
        <f t="shared" si="130"/>
        <v>V添架Ut</v>
      </c>
      <c r="CL1159" s="18">
        <v>17</v>
      </c>
      <c r="CM1159" s="18" t="e">
        <f>IF(COUNTIFS([2]その１２!$CU$10:CU6310,リスト!CK1159),"該当","")</f>
        <v>#VALUE!</v>
      </c>
      <c r="CN1159" s="18" t="e">
        <f>IF($CM1159="","",COUNTIF($CK$5:CK1159,CK1159))</f>
        <v>#VALUE!</v>
      </c>
      <c r="CO1159" s="18" t="e">
        <f t="shared" si="131"/>
        <v>#VALUE!</v>
      </c>
      <c r="DC1159" s="21" t="e">
        <f t="shared" si="132"/>
        <v>#VALUE!</v>
      </c>
      <c r="DD1159" s="21" t="e">
        <f t="shared" si="133"/>
        <v>#VALUE!</v>
      </c>
    </row>
    <row r="1160" spans="78:108">
      <c r="BZ1160" s="18" t="s">
        <v>97</v>
      </c>
      <c r="CA1160" s="18" t="s">
        <v>324</v>
      </c>
      <c r="CB1160" s="18" t="s">
        <v>464</v>
      </c>
      <c r="CC1160" s="18" t="str">
        <f t="shared" si="128"/>
        <v>C主構Rg</v>
      </c>
      <c r="CD1160" s="18">
        <v>17</v>
      </c>
      <c r="CE1160" s="18" t="e">
        <f>IF(COUNTIFS([2]その１１!$CV$10:CV6155,リスト!CC1160),"該当","")</f>
        <v>#VALUE!</v>
      </c>
      <c r="CF1160" s="18" t="e">
        <f>IF($CE1160="","",COUNTIF($CC$5:CC1160,CC1160))</f>
        <v>#VALUE!</v>
      </c>
      <c r="CG1160" s="18" t="e">
        <f t="shared" si="129"/>
        <v>#VALUE!</v>
      </c>
      <c r="CH1160" s="18" t="s">
        <v>186</v>
      </c>
      <c r="CI1160" s="18" t="s">
        <v>462</v>
      </c>
      <c r="CJ1160" s="18" t="s">
        <v>500</v>
      </c>
      <c r="CK1160" s="18" t="str">
        <f t="shared" si="130"/>
        <v>V添架Ut</v>
      </c>
      <c r="CL1160" s="18">
        <v>21</v>
      </c>
      <c r="CM1160" s="18" t="e">
        <f>IF(COUNTIFS([2]その１２!$CU$10:CU6311,リスト!CK1160),"該当","")</f>
        <v>#VALUE!</v>
      </c>
      <c r="CN1160" s="18" t="e">
        <f>IF($CM1160="","",COUNTIF($CK$5:CK1160,CK1160))</f>
        <v>#VALUE!</v>
      </c>
      <c r="CO1160" s="18" t="e">
        <f t="shared" si="131"/>
        <v>#VALUE!</v>
      </c>
      <c r="DC1160" s="21" t="e">
        <f t="shared" si="132"/>
        <v>#VALUE!</v>
      </c>
      <c r="DD1160" s="21" t="e">
        <f t="shared" si="133"/>
        <v>#VALUE!</v>
      </c>
    </row>
    <row r="1161" spans="78:108">
      <c r="BZ1161" s="18" t="s">
        <v>97</v>
      </c>
      <c r="CA1161" s="18" t="s">
        <v>324</v>
      </c>
      <c r="CB1161" s="18" t="s">
        <v>464</v>
      </c>
      <c r="CC1161" s="18" t="str">
        <f t="shared" si="128"/>
        <v>C主構Rg</v>
      </c>
      <c r="CD1161" s="18">
        <v>18</v>
      </c>
      <c r="CE1161" s="18" t="e">
        <f>IF(COUNTIFS([2]その１１!$CV$10:CV6156,リスト!CC1161),"該当","")</f>
        <v>#VALUE!</v>
      </c>
      <c r="CF1161" s="18" t="e">
        <f>IF($CE1161="","",COUNTIF($CC$5:CC1161,CC1161))</f>
        <v>#VALUE!</v>
      </c>
      <c r="CG1161" s="18" t="e">
        <f t="shared" si="129"/>
        <v>#VALUE!</v>
      </c>
      <c r="CH1161" s="18" t="s">
        <v>186</v>
      </c>
      <c r="CI1161" s="18" t="s">
        <v>462</v>
      </c>
      <c r="CJ1161" s="18" t="s">
        <v>500</v>
      </c>
      <c r="CK1161" s="18" t="str">
        <f t="shared" si="130"/>
        <v>V添架Ut</v>
      </c>
      <c r="CL1161" s="18">
        <v>22</v>
      </c>
      <c r="CM1161" s="18" t="e">
        <f>IF(COUNTIFS([2]その１２!$CU$10:CU6312,リスト!CK1161),"該当","")</f>
        <v>#VALUE!</v>
      </c>
      <c r="CN1161" s="18" t="e">
        <f>IF($CM1161="","",COUNTIF($CK$5:CK1161,CK1161))</f>
        <v>#VALUE!</v>
      </c>
      <c r="CO1161" s="18" t="e">
        <f t="shared" si="131"/>
        <v>#VALUE!</v>
      </c>
      <c r="DC1161" s="21" t="e">
        <f t="shared" si="132"/>
        <v>#VALUE!</v>
      </c>
      <c r="DD1161" s="21" t="e">
        <f t="shared" si="133"/>
        <v>#VALUE!</v>
      </c>
    </row>
    <row r="1162" spans="78:108">
      <c r="BZ1162" s="18" t="s">
        <v>97</v>
      </c>
      <c r="CA1162" s="18" t="s">
        <v>324</v>
      </c>
      <c r="CB1162" s="18" t="s">
        <v>464</v>
      </c>
      <c r="CC1162" s="18" t="str">
        <f t="shared" si="128"/>
        <v>C主構Rg</v>
      </c>
      <c r="CD1162" s="18">
        <v>19</v>
      </c>
      <c r="CE1162" s="18" t="e">
        <f>IF(COUNTIFS([2]その１１!$CV$10:CV6157,リスト!CC1162),"該当","")</f>
        <v>#VALUE!</v>
      </c>
      <c r="CF1162" s="18" t="e">
        <f>IF($CE1162="","",COUNTIF($CC$5:CC1162,CC1162))</f>
        <v>#VALUE!</v>
      </c>
      <c r="CG1162" s="18" t="e">
        <f t="shared" si="129"/>
        <v>#VALUE!</v>
      </c>
      <c r="CH1162" s="18" t="s">
        <v>186</v>
      </c>
      <c r="CI1162" s="18" t="s">
        <v>462</v>
      </c>
      <c r="CJ1162" s="18" t="s">
        <v>500</v>
      </c>
      <c r="CK1162" s="18" t="str">
        <f t="shared" si="130"/>
        <v>V添架Ut</v>
      </c>
      <c r="CL1162" s="18">
        <v>23</v>
      </c>
      <c r="CM1162" s="18" t="e">
        <f>IF(COUNTIFS([2]その１２!$CU$10:CU6313,リスト!CK1162),"該当","")</f>
        <v>#VALUE!</v>
      </c>
      <c r="CN1162" s="18" t="e">
        <f>IF($CM1162="","",COUNTIF($CK$5:CK1162,CK1162))</f>
        <v>#VALUE!</v>
      </c>
      <c r="CO1162" s="18" t="e">
        <f t="shared" si="131"/>
        <v>#VALUE!</v>
      </c>
      <c r="DC1162" s="21" t="e">
        <f t="shared" si="132"/>
        <v>#VALUE!</v>
      </c>
      <c r="DD1162" s="21" t="e">
        <f t="shared" si="133"/>
        <v>#VALUE!</v>
      </c>
    </row>
    <row r="1163" spans="78:108">
      <c r="BZ1163" s="18" t="s">
        <v>97</v>
      </c>
      <c r="CA1163" s="18" t="s">
        <v>324</v>
      </c>
      <c r="CB1163" s="18" t="s">
        <v>464</v>
      </c>
      <c r="CC1163" s="18" t="str">
        <f t="shared" si="128"/>
        <v>C主構Rg</v>
      </c>
      <c r="CD1163" s="18">
        <v>20</v>
      </c>
      <c r="CE1163" s="18" t="e">
        <f>IF(COUNTIFS([2]その１１!$CV$10:CV6158,リスト!CC1163),"該当","")</f>
        <v>#VALUE!</v>
      </c>
      <c r="CF1163" s="18" t="e">
        <f>IF($CE1163="","",COUNTIF($CC$5:CC1163,CC1163))</f>
        <v>#VALUE!</v>
      </c>
      <c r="CG1163" s="18" t="e">
        <f t="shared" si="129"/>
        <v>#VALUE!</v>
      </c>
      <c r="CH1163" s="18" t="s">
        <v>245</v>
      </c>
      <c r="CI1163" s="18" t="s">
        <v>462</v>
      </c>
      <c r="CJ1163" s="18" t="s">
        <v>500</v>
      </c>
      <c r="CK1163" s="18" t="str">
        <f t="shared" si="130"/>
        <v>S,V添架Ut</v>
      </c>
      <c r="CL1163" s="18">
        <v>1</v>
      </c>
      <c r="CM1163" s="18" t="e">
        <f>IF(COUNTIFS([2]その１２!$CU$10:CU6314,リスト!CK1163),"該当","")</f>
        <v>#VALUE!</v>
      </c>
      <c r="CN1163" s="18" t="e">
        <f>IF($CM1163="","",COUNTIF($CK$5:CK1163,CK1163))</f>
        <v>#VALUE!</v>
      </c>
      <c r="CO1163" s="18" t="e">
        <f t="shared" si="131"/>
        <v>#VALUE!</v>
      </c>
      <c r="DC1163" s="21" t="e">
        <f t="shared" si="132"/>
        <v>#VALUE!</v>
      </c>
      <c r="DD1163" s="21" t="e">
        <f t="shared" si="133"/>
        <v>#VALUE!</v>
      </c>
    </row>
    <row r="1164" spans="78:108">
      <c r="BZ1164" s="18" t="s">
        <v>97</v>
      </c>
      <c r="CA1164" s="18" t="s">
        <v>324</v>
      </c>
      <c r="CB1164" s="18" t="s">
        <v>464</v>
      </c>
      <c r="CC1164" s="18" t="str">
        <f t="shared" si="128"/>
        <v>C主構Rg</v>
      </c>
      <c r="CD1164" s="18">
        <v>21</v>
      </c>
      <c r="CE1164" s="18" t="e">
        <f>IF(COUNTIFS([2]その１１!$CV$10:CV6159,リスト!CC1164),"該当","")</f>
        <v>#VALUE!</v>
      </c>
      <c r="CF1164" s="18" t="e">
        <f>IF($CE1164="","",COUNTIF($CC$5:CC1164,CC1164))</f>
        <v>#VALUE!</v>
      </c>
      <c r="CG1164" s="18" t="e">
        <f t="shared" si="129"/>
        <v>#VALUE!</v>
      </c>
      <c r="CH1164" s="18" t="s">
        <v>245</v>
      </c>
      <c r="CI1164" s="18" t="s">
        <v>462</v>
      </c>
      <c r="CJ1164" s="18" t="s">
        <v>500</v>
      </c>
      <c r="CK1164" s="18" t="str">
        <f t="shared" si="130"/>
        <v>S,V添架Ut</v>
      </c>
      <c r="CL1164" s="18">
        <v>2</v>
      </c>
      <c r="CM1164" s="18" t="e">
        <f>IF(COUNTIFS([2]その１２!$CU$10:CU6315,リスト!CK1164),"該当","")</f>
        <v>#VALUE!</v>
      </c>
      <c r="CN1164" s="18" t="e">
        <f>IF($CM1164="","",COUNTIF($CK$5:CK1164,CK1164))</f>
        <v>#VALUE!</v>
      </c>
      <c r="CO1164" s="18" t="e">
        <f t="shared" si="131"/>
        <v>#VALUE!</v>
      </c>
      <c r="DC1164" s="21" t="e">
        <f t="shared" si="132"/>
        <v>#VALUE!</v>
      </c>
      <c r="DD1164" s="21" t="e">
        <f t="shared" si="133"/>
        <v>#VALUE!</v>
      </c>
    </row>
    <row r="1165" spans="78:108">
      <c r="BZ1165" s="18" t="s">
        <v>97</v>
      </c>
      <c r="CA1165" s="18" t="s">
        <v>324</v>
      </c>
      <c r="CB1165" s="18" t="s">
        <v>464</v>
      </c>
      <c r="CC1165" s="18" t="str">
        <f t="shared" si="128"/>
        <v>C主構Rg</v>
      </c>
      <c r="CD1165" s="18">
        <v>22</v>
      </c>
      <c r="CE1165" s="18" t="e">
        <f>IF(COUNTIFS([2]その１１!$CV$10:CV6160,リスト!CC1165),"該当","")</f>
        <v>#VALUE!</v>
      </c>
      <c r="CF1165" s="18" t="e">
        <f>IF($CE1165="","",COUNTIF($CC$5:CC1165,CC1165))</f>
        <v>#VALUE!</v>
      </c>
      <c r="CG1165" s="18" t="e">
        <f t="shared" si="129"/>
        <v>#VALUE!</v>
      </c>
      <c r="CH1165" s="18" t="s">
        <v>245</v>
      </c>
      <c r="CI1165" s="18" t="s">
        <v>462</v>
      </c>
      <c r="CJ1165" s="18" t="s">
        <v>500</v>
      </c>
      <c r="CK1165" s="18" t="str">
        <f t="shared" si="130"/>
        <v>S,V添架Ut</v>
      </c>
      <c r="CL1165" s="18">
        <v>3</v>
      </c>
      <c r="CM1165" s="18" t="e">
        <f>IF(COUNTIFS([2]その１２!$CU$10:CU6316,リスト!CK1165),"該当","")</f>
        <v>#VALUE!</v>
      </c>
      <c r="CN1165" s="18" t="e">
        <f>IF($CM1165="","",COUNTIF($CK$5:CK1165,CK1165))</f>
        <v>#VALUE!</v>
      </c>
      <c r="CO1165" s="18" t="e">
        <f t="shared" si="131"/>
        <v>#VALUE!</v>
      </c>
      <c r="DC1165" s="21" t="e">
        <f t="shared" si="132"/>
        <v>#VALUE!</v>
      </c>
      <c r="DD1165" s="21" t="e">
        <f t="shared" si="133"/>
        <v>#VALUE!</v>
      </c>
    </row>
    <row r="1166" spans="78:108">
      <c r="BZ1166" s="18" t="s">
        <v>97</v>
      </c>
      <c r="CA1166" s="18" t="s">
        <v>324</v>
      </c>
      <c r="CB1166" s="18" t="s">
        <v>464</v>
      </c>
      <c r="CC1166" s="18" t="str">
        <f t="shared" si="128"/>
        <v>C主構Rg</v>
      </c>
      <c r="CD1166" s="18">
        <v>23</v>
      </c>
      <c r="CE1166" s="18" t="e">
        <f>IF(COUNTIFS([2]その１１!$CV$10:CV6161,リスト!CC1166),"該当","")</f>
        <v>#VALUE!</v>
      </c>
      <c r="CF1166" s="18" t="e">
        <f>IF($CE1166="","",COUNTIF($CC$5:CC1166,CC1166))</f>
        <v>#VALUE!</v>
      </c>
      <c r="CG1166" s="18" t="e">
        <f t="shared" si="129"/>
        <v>#VALUE!</v>
      </c>
      <c r="CH1166" s="18" t="s">
        <v>245</v>
      </c>
      <c r="CI1166" s="18" t="s">
        <v>462</v>
      </c>
      <c r="CJ1166" s="18" t="s">
        <v>500</v>
      </c>
      <c r="CK1166" s="18" t="str">
        <f t="shared" si="130"/>
        <v>S,V添架Ut</v>
      </c>
      <c r="CL1166" s="18">
        <v>4</v>
      </c>
      <c r="CM1166" s="18" t="e">
        <f>IF(COUNTIFS([2]その１２!$CU$10:CU6317,リスト!CK1166),"該当","")</f>
        <v>#VALUE!</v>
      </c>
      <c r="CN1166" s="18" t="e">
        <f>IF($CM1166="","",COUNTIF($CK$5:CK1166,CK1166))</f>
        <v>#VALUE!</v>
      </c>
      <c r="CO1166" s="18" t="e">
        <f t="shared" si="131"/>
        <v>#VALUE!</v>
      </c>
      <c r="DC1166" s="21" t="e">
        <f t="shared" si="132"/>
        <v>#VALUE!</v>
      </c>
      <c r="DD1166" s="21" t="e">
        <f t="shared" si="133"/>
        <v>#VALUE!</v>
      </c>
    </row>
    <row r="1167" spans="78:108">
      <c r="BZ1167" s="18" t="s">
        <v>227</v>
      </c>
      <c r="CA1167" s="18" t="s">
        <v>324</v>
      </c>
      <c r="CB1167" s="18" t="s">
        <v>464</v>
      </c>
      <c r="CC1167" s="18" t="str">
        <f t="shared" si="128"/>
        <v>S,C主構Rg</v>
      </c>
      <c r="CD1167" s="18">
        <v>1</v>
      </c>
      <c r="CE1167" s="18" t="e">
        <f>IF(COUNTIFS([2]その１１!$CV$10:CV6162,リスト!CC1167),"該当","")</f>
        <v>#VALUE!</v>
      </c>
      <c r="CF1167" s="18" t="e">
        <f>IF($CE1167="","",COUNTIF($CC$5:CC1167,CC1167))</f>
        <v>#VALUE!</v>
      </c>
      <c r="CG1167" s="18" t="e">
        <f t="shared" si="129"/>
        <v>#VALUE!</v>
      </c>
      <c r="CH1167" s="18" t="s">
        <v>245</v>
      </c>
      <c r="CI1167" s="18" t="s">
        <v>462</v>
      </c>
      <c r="CJ1167" s="18" t="s">
        <v>500</v>
      </c>
      <c r="CK1167" s="18" t="str">
        <f t="shared" si="130"/>
        <v>S,V添架Ut</v>
      </c>
      <c r="CL1167" s="18">
        <v>5</v>
      </c>
      <c r="CM1167" s="18" t="e">
        <f>IF(COUNTIFS([2]その１２!$CU$10:CU6318,リスト!CK1167),"該当","")</f>
        <v>#VALUE!</v>
      </c>
      <c r="CN1167" s="18" t="e">
        <f>IF($CM1167="","",COUNTIF($CK$5:CK1167,CK1167))</f>
        <v>#VALUE!</v>
      </c>
      <c r="CO1167" s="18" t="e">
        <f t="shared" si="131"/>
        <v>#VALUE!</v>
      </c>
      <c r="DC1167" s="21" t="e">
        <f t="shared" si="132"/>
        <v>#VALUE!</v>
      </c>
      <c r="DD1167" s="21" t="e">
        <f t="shared" si="133"/>
        <v>#VALUE!</v>
      </c>
    </row>
    <row r="1168" spans="78:108">
      <c r="BZ1168" s="18" t="s">
        <v>227</v>
      </c>
      <c r="CA1168" s="18" t="s">
        <v>324</v>
      </c>
      <c r="CB1168" s="18" t="s">
        <v>464</v>
      </c>
      <c r="CC1168" s="18" t="str">
        <f t="shared" si="128"/>
        <v>S,C主構Rg</v>
      </c>
      <c r="CD1168" s="18">
        <v>2</v>
      </c>
      <c r="CE1168" s="18" t="e">
        <f>IF(COUNTIFS([2]その１１!$CV$10:CV6163,リスト!CC1168),"該当","")</f>
        <v>#VALUE!</v>
      </c>
      <c r="CF1168" s="18" t="e">
        <f>IF($CE1168="","",COUNTIF($CC$5:CC1168,CC1168))</f>
        <v>#VALUE!</v>
      </c>
      <c r="CG1168" s="18" t="e">
        <f t="shared" si="129"/>
        <v>#VALUE!</v>
      </c>
      <c r="CH1168" s="18" t="s">
        <v>245</v>
      </c>
      <c r="CI1168" s="18" t="s">
        <v>462</v>
      </c>
      <c r="CJ1168" s="18" t="s">
        <v>500</v>
      </c>
      <c r="CK1168" s="18" t="str">
        <f t="shared" si="130"/>
        <v>S,V添架Ut</v>
      </c>
      <c r="CL1168" s="18">
        <v>17</v>
      </c>
      <c r="CM1168" s="18" t="e">
        <f>IF(COUNTIFS([2]その１２!$CU$10:CU6319,リスト!CK1168),"該当","")</f>
        <v>#VALUE!</v>
      </c>
      <c r="CN1168" s="18" t="e">
        <f>IF($CM1168="","",COUNTIF($CK$5:CK1168,CK1168))</f>
        <v>#VALUE!</v>
      </c>
      <c r="CO1168" s="18" t="e">
        <f t="shared" si="131"/>
        <v>#VALUE!</v>
      </c>
      <c r="DC1168" s="21" t="e">
        <f t="shared" si="132"/>
        <v>#VALUE!</v>
      </c>
      <c r="DD1168" s="21" t="e">
        <f t="shared" si="133"/>
        <v>#VALUE!</v>
      </c>
    </row>
    <row r="1169" spans="78:108">
      <c r="BZ1169" s="18" t="s">
        <v>227</v>
      </c>
      <c r="CA1169" s="18" t="s">
        <v>324</v>
      </c>
      <c r="CB1169" s="18" t="s">
        <v>464</v>
      </c>
      <c r="CC1169" s="18" t="str">
        <f t="shared" si="128"/>
        <v>S,C主構Rg</v>
      </c>
      <c r="CD1169" s="18">
        <v>3</v>
      </c>
      <c r="CE1169" s="18" t="e">
        <f>IF(COUNTIFS([2]その１１!$CV$10:CV6164,リスト!CC1169),"該当","")</f>
        <v>#VALUE!</v>
      </c>
      <c r="CF1169" s="18" t="e">
        <f>IF($CE1169="","",COUNTIF($CC$5:CC1169,CC1169))</f>
        <v>#VALUE!</v>
      </c>
      <c r="CG1169" s="18" t="e">
        <f t="shared" si="129"/>
        <v>#VALUE!</v>
      </c>
      <c r="CH1169" s="18" t="s">
        <v>245</v>
      </c>
      <c r="CI1169" s="18" t="s">
        <v>462</v>
      </c>
      <c r="CJ1169" s="18" t="s">
        <v>500</v>
      </c>
      <c r="CK1169" s="18" t="str">
        <f t="shared" si="130"/>
        <v>S,V添架Ut</v>
      </c>
      <c r="CL1169" s="18">
        <v>21</v>
      </c>
      <c r="CM1169" s="18" t="e">
        <f>IF(COUNTIFS([2]その１２!$CU$10:CU6320,リスト!CK1169),"該当","")</f>
        <v>#VALUE!</v>
      </c>
      <c r="CN1169" s="18" t="e">
        <f>IF($CM1169="","",COUNTIF($CK$5:CK1169,CK1169))</f>
        <v>#VALUE!</v>
      </c>
      <c r="CO1169" s="18" t="e">
        <f t="shared" si="131"/>
        <v>#VALUE!</v>
      </c>
      <c r="DC1169" s="21" t="e">
        <f t="shared" si="132"/>
        <v>#VALUE!</v>
      </c>
      <c r="DD1169" s="21" t="e">
        <f t="shared" si="133"/>
        <v>#VALUE!</v>
      </c>
    </row>
    <row r="1170" spans="78:108">
      <c r="BZ1170" s="18" t="s">
        <v>227</v>
      </c>
      <c r="CA1170" s="18" t="s">
        <v>324</v>
      </c>
      <c r="CB1170" s="18" t="s">
        <v>464</v>
      </c>
      <c r="CC1170" s="18" t="str">
        <f t="shared" si="128"/>
        <v>S,C主構Rg</v>
      </c>
      <c r="CD1170" s="18">
        <v>4</v>
      </c>
      <c r="CE1170" s="18" t="e">
        <f>IF(COUNTIFS([2]その１１!$CV$10:CV6165,リスト!CC1170),"該当","")</f>
        <v>#VALUE!</v>
      </c>
      <c r="CF1170" s="18" t="e">
        <f>IF($CE1170="","",COUNTIF($CC$5:CC1170,CC1170))</f>
        <v>#VALUE!</v>
      </c>
      <c r="CG1170" s="18" t="e">
        <f t="shared" si="129"/>
        <v>#VALUE!</v>
      </c>
      <c r="CH1170" s="18" t="s">
        <v>245</v>
      </c>
      <c r="CI1170" s="18" t="s">
        <v>462</v>
      </c>
      <c r="CJ1170" s="18" t="s">
        <v>500</v>
      </c>
      <c r="CK1170" s="18" t="str">
        <f t="shared" si="130"/>
        <v>S,V添架Ut</v>
      </c>
      <c r="CL1170" s="18">
        <v>22</v>
      </c>
      <c r="CM1170" s="18" t="e">
        <f>IF(COUNTIFS([2]その１２!$CU$10:CU6321,リスト!CK1170),"該当","")</f>
        <v>#VALUE!</v>
      </c>
      <c r="CN1170" s="18" t="e">
        <f>IF($CM1170="","",COUNTIF($CK$5:CK1170,CK1170))</f>
        <v>#VALUE!</v>
      </c>
      <c r="CO1170" s="18" t="e">
        <f t="shared" si="131"/>
        <v>#VALUE!</v>
      </c>
      <c r="DC1170" s="21" t="e">
        <f t="shared" si="132"/>
        <v>#VALUE!</v>
      </c>
      <c r="DD1170" s="21" t="e">
        <f t="shared" si="133"/>
        <v>#VALUE!</v>
      </c>
    </row>
    <row r="1171" spans="78:108">
      <c r="BZ1171" s="18" t="s">
        <v>227</v>
      </c>
      <c r="CA1171" s="18" t="s">
        <v>324</v>
      </c>
      <c r="CB1171" s="18" t="s">
        <v>464</v>
      </c>
      <c r="CC1171" s="18" t="str">
        <f t="shared" si="128"/>
        <v>S,C主構Rg</v>
      </c>
      <c r="CD1171" s="18">
        <v>5</v>
      </c>
      <c r="CE1171" s="18" t="e">
        <f>IF(COUNTIFS([2]その１１!$CV$10:CV6166,リスト!CC1171),"該当","")</f>
        <v>#VALUE!</v>
      </c>
      <c r="CF1171" s="18" t="e">
        <f>IF($CE1171="","",COUNTIF($CC$5:CC1171,CC1171))</f>
        <v>#VALUE!</v>
      </c>
      <c r="CG1171" s="18" t="e">
        <f t="shared" si="129"/>
        <v>#VALUE!</v>
      </c>
      <c r="CH1171" s="18" t="s">
        <v>245</v>
      </c>
      <c r="CI1171" s="18" t="s">
        <v>462</v>
      </c>
      <c r="CJ1171" s="18" t="s">
        <v>500</v>
      </c>
      <c r="CK1171" s="18" t="str">
        <f t="shared" si="130"/>
        <v>S,V添架Ut</v>
      </c>
      <c r="CL1171" s="18">
        <v>23</v>
      </c>
      <c r="CM1171" s="18" t="e">
        <f>IF(COUNTIFS([2]その１２!$CU$10:CU6322,リスト!CK1171),"該当","")</f>
        <v>#VALUE!</v>
      </c>
      <c r="CN1171" s="18" t="e">
        <f>IF($CM1171="","",COUNTIF($CK$5:CK1171,CK1171))</f>
        <v>#VALUE!</v>
      </c>
      <c r="CO1171" s="18" t="e">
        <f t="shared" si="131"/>
        <v>#VALUE!</v>
      </c>
      <c r="DC1171" s="21" t="e">
        <f t="shared" si="132"/>
        <v>#VALUE!</v>
      </c>
      <c r="DD1171" s="21" t="e">
        <f t="shared" si="133"/>
        <v>#VALUE!</v>
      </c>
    </row>
    <row r="1172" spans="78:108">
      <c r="BZ1172" s="18" t="s">
        <v>227</v>
      </c>
      <c r="CA1172" s="18" t="s">
        <v>324</v>
      </c>
      <c r="CB1172" s="18" t="s">
        <v>464</v>
      </c>
      <c r="CC1172" s="18" t="str">
        <f t="shared" si="128"/>
        <v>S,C主構Rg</v>
      </c>
      <c r="CD1172" s="18">
        <v>6</v>
      </c>
      <c r="CE1172" s="18" t="e">
        <f>IF(COUNTIFS([2]その１１!$CV$10:CV6167,リスト!CC1172),"該当","")</f>
        <v>#VALUE!</v>
      </c>
      <c r="CF1172" s="18" t="e">
        <f>IF($CE1172="","",COUNTIF($CC$5:CC1172,CC1172))</f>
        <v>#VALUE!</v>
      </c>
      <c r="CG1172" s="18" t="e">
        <f t="shared" si="129"/>
        <v>#VALUE!</v>
      </c>
      <c r="CH1172" s="18" t="s">
        <v>279</v>
      </c>
      <c r="CI1172" s="18" t="s">
        <v>462</v>
      </c>
      <c r="CJ1172" s="18" t="s">
        <v>500</v>
      </c>
      <c r="CK1172" s="18" t="str">
        <f t="shared" si="130"/>
        <v>S,X添架Ut</v>
      </c>
      <c r="CL1172" s="18">
        <v>1</v>
      </c>
      <c r="CM1172" s="18" t="e">
        <f>IF(COUNTIFS([2]その１２!$CU$10:CU6323,リスト!CK1172),"該当","")</f>
        <v>#VALUE!</v>
      </c>
      <c r="CN1172" s="18" t="e">
        <f>IF($CM1172="","",COUNTIF($CK$5:CK1172,CK1172))</f>
        <v>#VALUE!</v>
      </c>
      <c r="CO1172" s="18" t="e">
        <f t="shared" si="131"/>
        <v>#VALUE!</v>
      </c>
      <c r="DC1172" s="21" t="e">
        <f t="shared" si="132"/>
        <v>#VALUE!</v>
      </c>
      <c r="DD1172" s="21" t="e">
        <f t="shared" si="133"/>
        <v>#VALUE!</v>
      </c>
    </row>
    <row r="1173" spans="78:108">
      <c r="BZ1173" s="18" t="s">
        <v>227</v>
      </c>
      <c r="CA1173" s="18" t="s">
        <v>324</v>
      </c>
      <c r="CB1173" s="18" t="s">
        <v>464</v>
      </c>
      <c r="CC1173" s="18" t="str">
        <f t="shared" si="128"/>
        <v>S,C主構Rg</v>
      </c>
      <c r="CD1173" s="18">
        <v>7</v>
      </c>
      <c r="CE1173" s="18" t="e">
        <f>IF(COUNTIFS([2]その１１!$CV$10:CV6168,リスト!CC1173),"該当","")</f>
        <v>#VALUE!</v>
      </c>
      <c r="CF1173" s="18" t="e">
        <f>IF($CE1173="","",COUNTIF($CC$5:CC1173,CC1173))</f>
        <v>#VALUE!</v>
      </c>
      <c r="CG1173" s="18" t="e">
        <f t="shared" si="129"/>
        <v>#VALUE!</v>
      </c>
      <c r="CH1173" s="18" t="s">
        <v>279</v>
      </c>
      <c r="CI1173" s="18" t="s">
        <v>462</v>
      </c>
      <c r="CJ1173" s="18" t="s">
        <v>500</v>
      </c>
      <c r="CK1173" s="18" t="str">
        <f t="shared" si="130"/>
        <v>S,X添架Ut</v>
      </c>
      <c r="CL1173" s="18">
        <v>2</v>
      </c>
      <c r="CM1173" s="18" t="e">
        <f>IF(COUNTIFS([2]その１２!$CU$10:CU6324,リスト!CK1173),"該当","")</f>
        <v>#VALUE!</v>
      </c>
      <c r="CN1173" s="18" t="e">
        <f>IF($CM1173="","",COUNTIF($CK$5:CK1173,CK1173))</f>
        <v>#VALUE!</v>
      </c>
      <c r="CO1173" s="18" t="e">
        <f t="shared" si="131"/>
        <v>#VALUE!</v>
      </c>
      <c r="DC1173" s="21" t="e">
        <f t="shared" si="132"/>
        <v>#VALUE!</v>
      </c>
      <c r="DD1173" s="21" t="e">
        <f t="shared" si="133"/>
        <v>#VALUE!</v>
      </c>
    </row>
    <row r="1174" spans="78:108">
      <c r="BZ1174" s="18" t="s">
        <v>227</v>
      </c>
      <c r="CA1174" s="18" t="s">
        <v>324</v>
      </c>
      <c r="CB1174" s="18" t="s">
        <v>464</v>
      </c>
      <c r="CC1174" s="18" t="str">
        <f t="shared" si="128"/>
        <v>S,C主構Rg</v>
      </c>
      <c r="CD1174" s="18">
        <v>8</v>
      </c>
      <c r="CE1174" s="18" t="e">
        <f>IF(COUNTIFS([2]その１１!$CV$10:CV6169,リスト!CC1174),"該当","")</f>
        <v>#VALUE!</v>
      </c>
      <c r="CF1174" s="18" t="e">
        <f>IF($CE1174="","",COUNTIF($CC$5:CC1174,CC1174))</f>
        <v>#VALUE!</v>
      </c>
      <c r="CG1174" s="18" t="e">
        <f t="shared" si="129"/>
        <v>#VALUE!</v>
      </c>
      <c r="CH1174" s="18" t="s">
        <v>279</v>
      </c>
      <c r="CI1174" s="18" t="s">
        <v>462</v>
      </c>
      <c r="CJ1174" s="18" t="s">
        <v>500</v>
      </c>
      <c r="CK1174" s="18" t="str">
        <f t="shared" si="130"/>
        <v>S,X添架Ut</v>
      </c>
      <c r="CL1174" s="18">
        <v>3</v>
      </c>
      <c r="CM1174" s="18" t="e">
        <f>IF(COUNTIFS([2]その１２!$CU$10:CU6325,リスト!CK1174),"該当","")</f>
        <v>#VALUE!</v>
      </c>
      <c r="CN1174" s="18" t="e">
        <f>IF($CM1174="","",COUNTIF($CK$5:CK1174,CK1174))</f>
        <v>#VALUE!</v>
      </c>
      <c r="CO1174" s="18" t="e">
        <f t="shared" si="131"/>
        <v>#VALUE!</v>
      </c>
      <c r="DC1174" s="21" t="e">
        <f t="shared" si="132"/>
        <v>#VALUE!</v>
      </c>
      <c r="DD1174" s="21" t="e">
        <f t="shared" si="133"/>
        <v>#VALUE!</v>
      </c>
    </row>
    <row r="1175" spans="78:108">
      <c r="BZ1175" s="18" t="s">
        <v>227</v>
      </c>
      <c r="CA1175" s="18" t="s">
        <v>324</v>
      </c>
      <c r="CB1175" s="18" t="s">
        <v>464</v>
      </c>
      <c r="CC1175" s="18" t="str">
        <f t="shared" si="128"/>
        <v>S,C主構Rg</v>
      </c>
      <c r="CD1175" s="18">
        <v>9</v>
      </c>
      <c r="CE1175" s="18" t="e">
        <f>IF(COUNTIFS([2]その１１!$CV$10:CV6170,リスト!CC1175),"該当","")</f>
        <v>#VALUE!</v>
      </c>
      <c r="CF1175" s="18" t="e">
        <f>IF($CE1175="","",COUNTIF($CC$5:CC1175,CC1175))</f>
        <v>#VALUE!</v>
      </c>
      <c r="CG1175" s="18" t="e">
        <f t="shared" si="129"/>
        <v>#VALUE!</v>
      </c>
      <c r="CH1175" s="18" t="s">
        <v>279</v>
      </c>
      <c r="CI1175" s="18" t="s">
        <v>462</v>
      </c>
      <c r="CJ1175" s="18" t="s">
        <v>500</v>
      </c>
      <c r="CK1175" s="18" t="str">
        <f t="shared" si="130"/>
        <v>S,X添架Ut</v>
      </c>
      <c r="CL1175" s="18">
        <v>4</v>
      </c>
      <c r="CM1175" s="18" t="e">
        <f>IF(COUNTIFS([2]その１２!$CU$10:CU6326,リスト!CK1175),"該当","")</f>
        <v>#VALUE!</v>
      </c>
      <c r="CN1175" s="18" t="e">
        <f>IF($CM1175="","",COUNTIF($CK$5:CK1175,CK1175))</f>
        <v>#VALUE!</v>
      </c>
      <c r="CO1175" s="18" t="e">
        <f t="shared" si="131"/>
        <v>#VALUE!</v>
      </c>
      <c r="DC1175" s="21" t="e">
        <f t="shared" si="132"/>
        <v>#VALUE!</v>
      </c>
      <c r="DD1175" s="21" t="e">
        <f t="shared" si="133"/>
        <v>#VALUE!</v>
      </c>
    </row>
    <row r="1176" spans="78:108">
      <c r="BZ1176" s="18" t="s">
        <v>227</v>
      </c>
      <c r="CA1176" s="18" t="s">
        <v>324</v>
      </c>
      <c r="CB1176" s="18" t="s">
        <v>464</v>
      </c>
      <c r="CC1176" s="18" t="str">
        <f t="shared" si="128"/>
        <v>S,C主構Rg</v>
      </c>
      <c r="CD1176" s="18">
        <v>10</v>
      </c>
      <c r="CE1176" s="18" t="e">
        <f>IF(COUNTIFS([2]その１１!$CV$10:CV6171,リスト!CC1176),"該当","")</f>
        <v>#VALUE!</v>
      </c>
      <c r="CF1176" s="18" t="e">
        <f>IF($CE1176="","",COUNTIF($CC$5:CC1176,CC1176))</f>
        <v>#VALUE!</v>
      </c>
      <c r="CG1176" s="18" t="e">
        <f t="shared" si="129"/>
        <v>#VALUE!</v>
      </c>
      <c r="CH1176" s="18" t="s">
        <v>279</v>
      </c>
      <c r="CI1176" s="18" t="s">
        <v>462</v>
      </c>
      <c r="CJ1176" s="18" t="s">
        <v>500</v>
      </c>
      <c r="CK1176" s="18" t="str">
        <f t="shared" si="130"/>
        <v>S,X添架Ut</v>
      </c>
      <c r="CL1176" s="18">
        <v>5</v>
      </c>
      <c r="CM1176" s="18" t="e">
        <f>IF(COUNTIFS([2]その１２!$CU$10:CU6327,リスト!CK1176),"該当","")</f>
        <v>#VALUE!</v>
      </c>
      <c r="CN1176" s="18" t="e">
        <f>IF($CM1176="","",COUNTIF($CK$5:CK1176,CK1176))</f>
        <v>#VALUE!</v>
      </c>
      <c r="CO1176" s="18" t="e">
        <f t="shared" si="131"/>
        <v>#VALUE!</v>
      </c>
      <c r="DC1176" s="21" t="e">
        <f t="shared" si="132"/>
        <v>#VALUE!</v>
      </c>
      <c r="DD1176" s="21" t="e">
        <f t="shared" si="133"/>
        <v>#VALUE!</v>
      </c>
    </row>
    <row r="1177" spans="78:108">
      <c r="BZ1177" s="18" t="s">
        <v>227</v>
      </c>
      <c r="CA1177" s="18" t="s">
        <v>324</v>
      </c>
      <c r="CB1177" s="18" t="s">
        <v>464</v>
      </c>
      <c r="CC1177" s="18" t="str">
        <f t="shared" si="128"/>
        <v>S,C主構Rg</v>
      </c>
      <c r="CD1177" s="18">
        <v>11</v>
      </c>
      <c r="CE1177" s="18" t="e">
        <f>IF(COUNTIFS([2]その１１!$CV$10:CV6172,リスト!CC1177),"該当","")</f>
        <v>#VALUE!</v>
      </c>
      <c r="CF1177" s="18" t="e">
        <f>IF($CE1177="","",COUNTIF($CC$5:CC1177,CC1177))</f>
        <v>#VALUE!</v>
      </c>
      <c r="CG1177" s="18" t="e">
        <f t="shared" si="129"/>
        <v>#VALUE!</v>
      </c>
      <c r="CH1177" s="18" t="s">
        <v>279</v>
      </c>
      <c r="CI1177" s="18" t="s">
        <v>462</v>
      </c>
      <c r="CJ1177" s="18" t="s">
        <v>500</v>
      </c>
      <c r="CK1177" s="18" t="str">
        <f t="shared" si="130"/>
        <v>S,X添架Ut</v>
      </c>
      <c r="CL1177" s="18">
        <v>17</v>
      </c>
      <c r="CM1177" s="18" t="e">
        <f>IF(COUNTIFS([2]その１２!$CU$10:CU6328,リスト!CK1177),"該当","")</f>
        <v>#VALUE!</v>
      </c>
      <c r="CN1177" s="18" t="e">
        <f>IF($CM1177="","",COUNTIF($CK$5:CK1177,CK1177))</f>
        <v>#VALUE!</v>
      </c>
      <c r="CO1177" s="18" t="e">
        <f t="shared" si="131"/>
        <v>#VALUE!</v>
      </c>
      <c r="DC1177" s="21" t="e">
        <f t="shared" si="132"/>
        <v>#VALUE!</v>
      </c>
      <c r="DD1177" s="21" t="e">
        <f t="shared" si="133"/>
        <v>#VALUE!</v>
      </c>
    </row>
    <row r="1178" spans="78:108">
      <c r="BZ1178" s="18" t="s">
        <v>227</v>
      </c>
      <c r="CA1178" s="18" t="s">
        <v>324</v>
      </c>
      <c r="CB1178" s="18" t="s">
        <v>464</v>
      </c>
      <c r="CC1178" s="18" t="str">
        <f t="shared" si="128"/>
        <v>S,C主構Rg</v>
      </c>
      <c r="CD1178" s="18">
        <v>12</v>
      </c>
      <c r="CE1178" s="18" t="e">
        <f>IF(COUNTIFS([2]その１１!$CV$10:CV6173,リスト!CC1178),"該当","")</f>
        <v>#VALUE!</v>
      </c>
      <c r="CF1178" s="18" t="e">
        <f>IF($CE1178="","",COUNTIF($CC$5:CC1178,CC1178))</f>
        <v>#VALUE!</v>
      </c>
      <c r="CG1178" s="18" t="e">
        <f t="shared" si="129"/>
        <v>#VALUE!</v>
      </c>
      <c r="CH1178" s="18" t="s">
        <v>279</v>
      </c>
      <c r="CI1178" s="18" t="s">
        <v>462</v>
      </c>
      <c r="CJ1178" s="18" t="s">
        <v>500</v>
      </c>
      <c r="CK1178" s="18" t="str">
        <f t="shared" si="130"/>
        <v>S,X添架Ut</v>
      </c>
      <c r="CL1178" s="18">
        <v>21</v>
      </c>
      <c r="CM1178" s="18" t="e">
        <f>IF(COUNTIFS([2]その１２!$CU$10:CU6329,リスト!CK1178),"該当","")</f>
        <v>#VALUE!</v>
      </c>
      <c r="CN1178" s="18" t="e">
        <f>IF($CM1178="","",COUNTIF($CK$5:CK1178,CK1178))</f>
        <v>#VALUE!</v>
      </c>
      <c r="CO1178" s="18" t="e">
        <f t="shared" si="131"/>
        <v>#VALUE!</v>
      </c>
      <c r="DC1178" s="21" t="e">
        <f t="shared" si="132"/>
        <v>#VALUE!</v>
      </c>
      <c r="DD1178" s="21" t="e">
        <f t="shared" si="133"/>
        <v>#VALUE!</v>
      </c>
    </row>
    <row r="1179" spans="78:108">
      <c r="BZ1179" s="18" t="s">
        <v>227</v>
      </c>
      <c r="CA1179" s="18" t="s">
        <v>324</v>
      </c>
      <c r="CB1179" s="18" t="s">
        <v>464</v>
      </c>
      <c r="CC1179" s="18" t="str">
        <f t="shared" si="128"/>
        <v>S,C主構Rg</v>
      </c>
      <c r="CD1179" s="18">
        <v>13</v>
      </c>
      <c r="CE1179" s="18" t="e">
        <f>IF(COUNTIFS([2]その１１!$CV$10:CV6174,リスト!CC1179),"該当","")</f>
        <v>#VALUE!</v>
      </c>
      <c r="CF1179" s="18" t="e">
        <f>IF($CE1179="","",COUNTIF($CC$5:CC1179,CC1179))</f>
        <v>#VALUE!</v>
      </c>
      <c r="CG1179" s="18" t="e">
        <f t="shared" si="129"/>
        <v>#VALUE!</v>
      </c>
      <c r="CH1179" s="18" t="s">
        <v>279</v>
      </c>
      <c r="CI1179" s="18" t="s">
        <v>462</v>
      </c>
      <c r="CJ1179" s="18" t="s">
        <v>500</v>
      </c>
      <c r="CK1179" s="18" t="str">
        <f t="shared" si="130"/>
        <v>S,X添架Ut</v>
      </c>
      <c r="CL1179" s="18">
        <v>22</v>
      </c>
      <c r="CM1179" s="18" t="e">
        <f>IF(COUNTIFS([2]その１２!$CU$10:CU6330,リスト!CK1179),"該当","")</f>
        <v>#VALUE!</v>
      </c>
      <c r="CN1179" s="18" t="e">
        <f>IF($CM1179="","",COUNTIF($CK$5:CK1179,CK1179))</f>
        <v>#VALUE!</v>
      </c>
      <c r="CO1179" s="18" t="e">
        <f t="shared" si="131"/>
        <v>#VALUE!</v>
      </c>
      <c r="DC1179" s="21" t="e">
        <f t="shared" si="132"/>
        <v>#VALUE!</v>
      </c>
      <c r="DD1179" s="21" t="e">
        <f t="shared" si="133"/>
        <v>#VALUE!</v>
      </c>
    </row>
    <row r="1180" spans="78:108">
      <c r="BZ1180" s="18" t="s">
        <v>227</v>
      </c>
      <c r="CA1180" s="18" t="s">
        <v>324</v>
      </c>
      <c r="CB1180" s="18" t="s">
        <v>464</v>
      </c>
      <c r="CC1180" s="18" t="str">
        <f t="shared" si="128"/>
        <v>S,C主構Rg</v>
      </c>
      <c r="CD1180" s="18">
        <v>17</v>
      </c>
      <c r="CE1180" s="18" t="e">
        <f>IF(COUNTIFS([2]その１１!$CV$10:CV6175,リスト!CC1180),"該当","")</f>
        <v>#VALUE!</v>
      </c>
      <c r="CF1180" s="18" t="e">
        <f>IF($CE1180="","",COUNTIF($CC$5:CC1180,CC1180))</f>
        <v>#VALUE!</v>
      </c>
      <c r="CG1180" s="18" t="e">
        <f t="shared" si="129"/>
        <v>#VALUE!</v>
      </c>
      <c r="CH1180" s="18" t="s">
        <v>279</v>
      </c>
      <c r="CI1180" s="18" t="s">
        <v>462</v>
      </c>
      <c r="CJ1180" s="18" t="s">
        <v>500</v>
      </c>
      <c r="CK1180" s="18" t="str">
        <f t="shared" si="130"/>
        <v>S,X添架Ut</v>
      </c>
      <c r="CL1180" s="18">
        <v>23</v>
      </c>
      <c r="CM1180" s="18" t="e">
        <f>IF(COUNTIFS([2]その１２!$CU$10:CU6331,リスト!CK1180),"該当","")</f>
        <v>#VALUE!</v>
      </c>
      <c r="CN1180" s="18" t="e">
        <f>IF($CM1180="","",COUNTIF($CK$5:CK1180,CK1180))</f>
        <v>#VALUE!</v>
      </c>
      <c r="CO1180" s="18" t="e">
        <f t="shared" si="131"/>
        <v>#VALUE!</v>
      </c>
      <c r="DC1180" s="21" t="e">
        <f t="shared" si="132"/>
        <v>#VALUE!</v>
      </c>
      <c r="DD1180" s="21" t="e">
        <f t="shared" si="133"/>
        <v>#VALUE!</v>
      </c>
    </row>
    <row r="1181" spans="78:108">
      <c r="BZ1181" s="18" t="s">
        <v>227</v>
      </c>
      <c r="CA1181" s="18" t="s">
        <v>324</v>
      </c>
      <c r="CB1181" s="18" t="s">
        <v>464</v>
      </c>
      <c r="CC1181" s="18" t="str">
        <f t="shared" si="128"/>
        <v>S,C主構Rg</v>
      </c>
      <c r="CD1181" s="18">
        <v>18</v>
      </c>
      <c r="CE1181" s="18" t="e">
        <f>IF(COUNTIFS([2]その１１!$CV$10:CV6176,リスト!CC1181),"該当","")</f>
        <v>#VALUE!</v>
      </c>
      <c r="CF1181" s="18" t="e">
        <f>IF($CE1181="","",COUNTIF($CC$5:CC1181,CC1181))</f>
        <v>#VALUE!</v>
      </c>
      <c r="CG1181" s="18" t="e">
        <f t="shared" si="129"/>
        <v>#VALUE!</v>
      </c>
      <c r="CH1181" s="18" t="s">
        <v>294</v>
      </c>
      <c r="CI1181" s="18" t="s">
        <v>462</v>
      </c>
      <c r="CJ1181" s="18" t="s">
        <v>500</v>
      </c>
      <c r="CK1181" s="18" t="str">
        <f t="shared" si="130"/>
        <v>V,X添架Ut</v>
      </c>
      <c r="CL1181" s="18">
        <v>1</v>
      </c>
      <c r="CM1181" s="18" t="e">
        <f>IF(COUNTIFS([2]その１２!$CU$10:CU6332,リスト!CK1181),"該当","")</f>
        <v>#VALUE!</v>
      </c>
      <c r="CN1181" s="18" t="e">
        <f>IF($CM1181="","",COUNTIF($CK$5:CK1181,CK1181))</f>
        <v>#VALUE!</v>
      </c>
      <c r="CO1181" s="18" t="e">
        <f t="shared" si="131"/>
        <v>#VALUE!</v>
      </c>
      <c r="DC1181" s="21" t="e">
        <f t="shared" si="132"/>
        <v>#VALUE!</v>
      </c>
      <c r="DD1181" s="21" t="e">
        <f t="shared" si="133"/>
        <v>#VALUE!</v>
      </c>
    </row>
    <row r="1182" spans="78:108">
      <c r="BZ1182" s="18" t="s">
        <v>227</v>
      </c>
      <c r="CA1182" s="18" t="s">
        <v>324</v>
      </c>
      <c r="CB1182" s="18" t="s">
        <v>464</v>
      </c>
      <c r="CC1182" s="18" t="str">
        <f t="shared" si="128"/>
        <v>S,C主構Rg</v>
      </c>
      <c r="CD1182" s="18">
        <v>19</v>
      </c>
      <c r="CE1182" s="18" t="e">
        <f>IF(COUNTIFS([2]その１１!$CV$10:CV6177,リスト!CC1182),"該当","")</f>
        <v>#VALUE!</v>
      </c>
      <c r="CF1182" s="18" t="e">
        <f>IF($CE1182="","",COUNTIF($CC$5:CC1182,CC1182))</f>
        <v>#VALUE!</v>
      </c>
      <c r="CG1182" s="18" t="e">
        <f t="shared" si="129"/>
        <v>#VALUE!</v>
      </c>
      <c r="CH1182" s="18" t="s">
        <v>294</v>
      </c>
      <c r="CI1182" s="18" t="s">
        <v>462</v>
      </c>
      <c r="CJ1182" s="18" t="s">
        <v>500</v>
      </c>
      <c r="CK1182" s="18" t="str">
        <f t="shared" si="130"/>
        <v>V,X添架Ut</v>
      </c>
      <c r="CL1182" s="18">
        <v>2</v>
      </c>
      <c r="CM1182" s="18" t="e">
        <f>IF(COUNTIFS([2]その１２!$CU$10:CU6333,リスト!CK1182),"該当","")</f>
        <v>#VALUE!</v>
      </c>
      <c r="CN1182" s="18" t="e">
        <f>IF($CM1182="","",COUNTIF($CK$5:CK1182,CK1182))</f>
        <v>#VALUE!</v>
      </c>
      <c r="CO1182" s="18" t="e">
        <f t="shared" si="131"/>
        <v>#VALUE!</v>
      </c>
      <c r="DC1182" s="21" t="e">
        <f t="shared" si="132"/>
        <v>#VALUE!</v>
      </c>
      <c r="DD1182" s="21" t="e">
        <f t="shared" si="133"/>
        <v>#VALUE!</v>
      </c>
    </row>
    <row r="1183" spans="78:108">
      <c r="BZ1183" s="18" t="s">
        <v>227</v>
      </c>
      <c r="CA1183" s="18" t="s">
        <v>324</v>
      </c>
      <c r="CB1183" s="18" t="s">
        <v>464</v>
      </c>
      <c r="CC1183" s="18" t="str">
        <f t="shared" si="128"/>
        <v>S,C主構Rg</v>
      </c>
      <c r="CD1183" s="18">
        <v>20</v>
      </c>
      <c r="CE1183" s="18" t="e">
        <f>IF(COUNTIFS([2]その１１!$CV$10:CV6178,リスト!CC1183),"該当","")</f>
        <v>#VALUE!</v>
      </c>
      <c r="CF1183" s="18" t="e">
        <f>IF($CE1183="","",COUNTIF($CC$5:CC1183,CC1183))</f>
        <v>#VALUE!</v>
      </c>
      <c r="CG1183" s="18" t="e">
        <f t="shared" si="129"/>
        <v>#VALUE!</v>
      </c>
      <c r="CH1183" s="18" t="s">
        <v>294</v>
      </c>
      <c r="CI1183" s="18" t="s">
        <v>462</v>
      </c>
      <c r="CJ1183" s="18" t="s">
        <v>500</v>
      </c>
      <c r="CK1183" s="18" t="str">
        <f t="shared" si="130"/>
        <v>V,X添架Ut</v>
      </c>
      <c r="CL1183" s="18">
        <v>3</v>
      </c>
      <c r="CM1183" s="18" t="e">
        <f>IF(COUNTIFS([2]その１２!$CU$10:CU6334,リスト!CK1183),"該当","")</f>
        <v>#VALUE!</v>
      </c>
      <c r="CN1183" s="18" t="e">
        <f>IF($CM1183="","",COUNTIF($CK$5:CK1183,CK1183))</f>
        <v>#VALUE!</v>
      </c>
      <c r="CO1183" s="18" t="e">
        <f t="shared" si="131"/>
        <v>#VALUE!</v>
      </c>
      <c r="DC1183" s="21" t="e">
        <f t="shared" si="132"/>
        <v>#VALUE!</v>
      </c>
      <c r="DD1183" s="21" t="e">
        <f t="shared" si="133"/>
        <v>#VALUE!</v>
      </c>
    </row>
    <row r="1184" spans="78:108">
      <c r="BZ1184" s="18" t="s">
        <v>227</v>
      </c>
      <c r="CA1184" s="18" t="s">
        <v>324</v>
      </c>
      <c r="CB1184" s="18" t="s">
        <v>464</v>
      </c>
      <c r="CC1184" s="18" t="str">
        <f t="shared" si="128"/>
        <v>S,C主構Rg</v>
      </c>
      <c r="CD1184" s="18">
        <v>21</v>
      </c>
      <c r="CE1184" s="18" t="e">
        <f>IF(COUNTIFS([2]その１１!$CV$10:CV6179,リスト!CC1184),"該当","")</f>
        <v>#VALUE!</v>
      </c>
      <c r="CF1184" s="18" t="e">
        <f>IF($CE1184="","",COUNTIF($CC$5:CC1184,CC1184))</f>
        <v>#VALUE!</v>
      </c>
      <c r="CG1184" s="18" t="e">
        <f t="shared" si="129"/>
        <v>#VALUE!</v>
      </c>
      <c r="CH1184" s="18" t="s">
        <v>294</v>
      </c>
      <c r="CI1184" s="18" t="s">
        <v>462</v>
      </c>
      <c r="CJ1184" s="18" t="s">
        <v>500</v>
      </c>
      <c r="CK1184" s="18" t="str">
        <f t="shared" si="130"/>
        <v>V,X添架Ut</v>
      </c>
      <c r="CL1184" s="18">
        <v>4</v>
      </c>
      <c r="CM1184" s="18" t="e">
        <f>IF(COUNTIFS([2]その１２!$CU$10:CU6335,リスト!CK1184),"該当","")</f>
        <v>#VALUE!</v>
      </c>
      <c r="CN1184" s="18" t="e">
        <f>IF($CM1184="","",COUNTIF($CK$5:CK1184,CK1184))</f>
        <v>#VALUE!</v>
      </c>
      <c r="CO1184" s="18" t="e">
        <f t="shared" si="131"/>
        <v>#VALUE!</v>
      </c>
      <c r="DC1184" s="21" t="e">
        <f t="shared" si="132"/>
        <v>#VALUE!</v>
      </c>
      <c r="DD1184" s="21" t="e">
        <f t="shared" si="133"/>
        <v>#VALUE!</v>
      </c>
    </row>
    <row r="1185" spans="78:108">
      <c r="BZ1185" s="18" t="s">
        <v>227</v>
      </c>
      <c r="CA1185" s="18" t="s">
        <v>324</v>
      </c>
      <c r="CB1185" s="18" t="s">
        <v>464</v>
      </c>
      <c r="CC1185" s="18" t="str">
        <f t="shared" si="128"/>
        <v>S,C主構Rg</v>
      </c>
      <c r="CD1185" s="18">
        <v>22</v>
      </c>
      <c r="CE1185" s="18" t="e">
        <f>IF(COUNTIFS([2]その１１!$CV$10:CV6180,リスト!CC1185),"該当","")</f>
        <v>#VALUE!</v>
      </c>
      <c r="CF1185" s="18" t="e">
        <f>IF($CE1185="","",COUNTIF($CC$5:CC1185,CC1185))</f>
        <v>#VALUE!</v>
      </c>
      <c r="CG1185" s="18" t="e">
        <f t="shared" si="129"/>
        <v>#VALUE!</v>
      </c>
      <c r="CH1185" s="18" t="s">
        <v>294</v>
      </c>
      <c r="CI1185" s="18" t="s">
        <v>462</v>
      </c>
      <c r="CJ1185" s="18" t="s">
        <v>500</v>
      </c>
      <c r="CK1185" s="18" t="str">
        <f t="shared" si="130"/>
        <v>V,X添架Ut</v>
      </c>
      <c r="CL1185" s="18">
        <v>5</v>
      </c>
      <c r="CM1185" s="18" t="e">
        <f>IF(COUNTIFS([2]その１２!$CU$10:CU6336,リスト!CK1185),"該当","")</f>
        <v>#VALUE!</v>
      </c>
      <c r="CN1185" s="18" t="e">
        <f>IF($CM1185="","",COUNTIF($CK$5:CK1185,CK1185))</f>
        <v>#VALUE!</v>
      </c>
      <c r="CO1185" s="18" t="e">
        <f t="shared" si="131"/>
        <v>#VALUE!</v>
      </c>
      <c r="DC1185" s="21" t="e">
        <f t="shared" si="132"/>
        <v>#VALUE!</v>
      </c>
      <c r="DD1185" s="21" t="e">
        <f t="shared" si="133"/>
        <v>#VALUE!</v>
      </c>
    </row>
    <row r="1186" spans="78:108">
      <c r="BZ1186" s="18" t="s">
        <v>227</v>
      </c>
      <c r="CA1186" s="18" t="s">
        <v>324</v>
      </c>
      <c r="CB1186" s="18" t="s">
        <v>464</v>
      </c>
      <c r="CC1186" s="18" t="str">
        <f t="shared" si="128"/>
        <v>S,C主構Rg</v>
      </c>
      <c r="CD1186" s="18">
        <v>23</v>
      </c>
      <c r="CE1186" s="18" t="e">
        <f>IF(COUNTIFS([2]その１１!$CV$10:CV6181,リスト!CC1186),"該当","")</f>
        <v>#VALUE!</v>
      </c>
      <c r="CF1186" s="18" t="e">
        <f>IF($CE1186="","",COUNTIF($CC$5:CC1186,CC1186))</f>
        <v>#VALUE!</v>
      </c>
      <c r="CG1186" s="18" t="e">
        <f t="shared" si="129"/>
        <v>#VALUE!</v>
      </c>
      <c r="CH1186" s="18" t="s">
        <v>294</v>
      </c>
      <c r="CI1186" s="18" t="s">
        <v>462</v>
      </c>
      <c r="CJ1186" s="18" t="s">
        <v>500</v>
      </c>
      <c r="CK1186" s="18" t="str">
        <f t="shared" si="130"/>
        <v>V,X添架Ut</v>
      </c>
      <c r="CL1186" s="18">
        <v>17</v>
      </c>
      <c r="CM1186" s="18" t="e">
        <f>IF(COUNTIFS([2]その１２!$CU$10:CU6337,リスト!CK1186),"該当","")</f>
        <v>#VALUE!</v>
      </c>
      <c r="CN1186" s="18" t="e">
        <f>IF($CM1186="","",COUNTIF($CK$5:CK1186,CK1186))</f>
        <v>#VALUE!</v>
      </c>
      <c r="CO1186" s="18" t="e">
        <f t="shared" si="131"/>
        <v>#VALUE!</v>
      </c>
      <c r="DC1186" s="21" t="e">
        <f t="shared" si="132"/>
        <v>#VALUE!</v>
      </c>
      <c r="DD1186" s="21" t="e">
        <f t="shared" si="133"/>
        <v>#VALUE!</v>
      </c>
    </row>
    <row r="1187" spans="78:108">
      <c r="BZ1187" s="18" t="s">
        <v>279</v>
      </c>
      <c r="CA1187" s="18" t="s">
        <v>324</v>
      </c>
      <c r="CB1187" s="18" t="s">
        <v>464</v>
      </c>
      <c r="CC1187" s="18" t="str">
        <f t="shared" si="128"/>
        <v>S,X主構Rg</v>
      </c>
      <c r="CD1187" s="18">
        <v>1</v>
      </c>
      <c r="CE1187" s="18" t="e">
        <f>IF(COUNTIFS([2]その１１!$CV$10:CV6182,リスト!CC1187),"該当","")</f>
        <v>#VALUE!</v>
      </c>
      <c r="CF1187" s="18" t="e">
        <f>IF($CE1187="","",COUNTIF($CC$5:CC1187,CC1187))</f>
        <v>#VALUE!</v>
      </c>
      <c r="CG1187" s="18" t="e">
        <f t="shared" si="129"/>
        <v>#VALUE!</v>
      </c>
      <c r="CH1187" s="18" t="s">
        <v>294</v>
      </c>
      <c r="CI1187" s="18" t="s">
        <v>462</v>
      </c>
      <c r="CJ1187" s="18" t="s">
        <v>500</v>
      </c>
      <c r="CK1187" s="18" t="str">
        <f t="shared" si="130"/>
        <v>V,X添架Ut</v>
      </c>
      <c r="CL1187" s="18">
        <v>21</v>
      </c>
      <c r="CM1187" s="18" t="e">
        <f>IF(COUNTIFS([2]その１２!$CU$10:CU6338,リスト!CK1187),"該当","")</f>
        <v>#VALUE!</v>
      </c>
      <c r="CN1187" s="18" t="e">
        <f>IF($CM1187="","",COUNTIF($CK$5:CK1187,CK1187))</f>
        <v>#VALUE!</v>
      </c>
      <c r="CO1187" s="18" t="e">
        <f t="shared" si="131"/>
        <v>#VALUE!</v>
      </c>
      <c r="DC1187" s="21" t="e">
        <f t="shared" si="132"/>
        <v>#VALUE!</v>
      </c>
      <c r="DD1187" s="21" t="e">
        <f t="shared" si="133"/>
        <v>#VALUE!</v>
      </c>
    </row>
    <row r="1188" spans="78:108">
      <c r="BZ1188" s="18" t="s">
        <v>279</v>
      </c>
      <c r="CA1188" s="18" t="s">
        <v>324</v>
      </c>
      <c r="CB1188" s="18" t="s">
        <v>464</v>
      </c>
      <c r="CC1188" s="18" t="str">
        <f t="shared" si="128"/>
        <v>S,X主構Rg</v>
      </c>
      <c r="CD1188" s="18">
        <v>2</v>
      </c>
      <c r="CE1188" s="18" t="e">
        <f>IF(COUNTIFS([2]その１１!$CV$10:CV6183,リスト!CC1188),"該当","")</f>
        <v>#VALUE!</v>
      </c>
      <c r="CF1188" s="18" t="e">
        <f>IF($CE1188="","",COUNTIF($CC$5:CC1188,CC1188))</f>
        <v>#VALUE!</v>
      </c>
      <c r="CG1188" s="18" t="e">
        <f t="shared" si="129"/>
        <v>#VALUE!</v>
      </c>
      <c r="CH1188" s="18" t="s">
        <v>294</v>
      </c>
      <c r="CI1188" s="18" t="s">
        <v>462</v>
      </c>
      <c r="CJ1188" s="18" t="s">
        <v>500</v>
      </c>
      <c r="CK1188" s="18" t="str">
        <f t="shared" si="130"/>
        <v>V,X添架Ut</v>
      </c>
      <c r="CL1188" s="18">
        <v>22</v>
      </c>
      <c r="CM1188" s="18" t="e">
        <f>IF(COUNTIFS([2]その１２!$CU$10:CU6339,リスト!CK1188),"該当","")</f>
        <v>#VALUE!</v>
      </c>
      <c r="CN1188" s="18" t="e">
        <f>IF($CM1188="","",COUNTIF($CK$5:CK1188,CK1188))</f>
        <v>#VALUE!</v>
      </c>
      <c r="CO1188" s="18" t="e">
        <f t="shared" si="131"/>
        <v>#VALUE!</v>
      </c>
      <c r="DC1188" s="21" t="e">
        <f t="shared" si="132"/>
        <v>#VALUE!</v>
      </c>
      <c r="DD1188" s="21" t="e">
        <f t="shared" si="133"/>
        <v>#VALUE!</v>
      </c>
    </row>
    <row r="1189" spans="78:108">
      <c r="BZ1189" s="18" t="s">
        <v>279</v>
      </c>
      <c r="CA1189" s="18" t="s">
        <v>324</v>
      </c>
      <c r="CB1189" s="18" t="s">
        <v>464</v>
      </c>
      <c r="CC1189" s="18" t="str">
        <f t="shared" si="128"/>
        <v>S,X主構Rg</v>
      </c>
      <c r="CD1189" s="18">
        <v>3</v>
      </c>
      <c r="CE1189" s="18" t="e">
        <f>IF(COUNTIFS([2]その１１!$CV$10:CV6184,リスト!CC1189),"該当","")</f>
        <v>#VALUE!</v>
      </c>
      <c r="CF1189" s="18" t="e">
        <f>IF($CE1189="","",COUNTIF($CC$5:CC1189,CC1189))</f>
        <v>#VALUE!</v>
      </c>
      <c r="CG1189" s="18" t="e">
        <f t="shared" si="129"/>
        <v>#VALUE!</v>
      </c>
      <c r="CH1189" s="18" t="s">
        <v>294</v>
      </c>
      <c r="CI1189" s="18" t="s">
        <v>462</v>
      </c>
      <c r="CJ1189" s="18" t="s">
        <v>500</v>
      </c>
      <c r="CK1189" s="18" t="str">
        <f t="shared" si="130"/>
        <v>V,X添架Ut</v>
      </c>
      <c r="CL1189" s="18">
        <v>23</v>
      </c>
      <c r="CM1189" s="18" t="e">
        <f>IF(COUNTIFS([2]その１２!$CU$10:CU6340,リスト!CK1189),"該当","")</f>
        <v>#VALUE!</v>
      </c>
      <c r="CN1189" s="18" t="e">
        <f>IF($CM1189="","",COUNTIF($CK$5:CK1189,CK1189))</f>
        <v>#VALUE!</v>
      </c>
      <c r="CO1189" s="18" t="e">
        <f t="shared" si="131"/>
        <v>#VALUE!</v>
      </c>
      <c r="DC1189" s="21" t="e">
        <f t="shared" si="132"/>
        <v>#VALUE!</v>
      </c>
      <c r="DD1189" s="21" t="e">
        <f t="shared" si="133"/>
        <v>#VALUE!</v>
      </c>
    </row>
    <row r="1190" spans="78:108">
      <c r="BZ1190" s="18" t="s">
        <v>279</v>
      </c>
      <c r="CA1190" s="18" t="s">
        <v>324</v>
      </c>
      <c r="CB1190" s="18" t="s">
        <v>464</v>
      </c>
      <c r="CC1190" s="18" t="str">
        <f t="shared" si="128"/>
        <v>S,X主構Rg</v>
      </c>
      <c r="CD1190" s="18">
        <v>4</v>
      </c>
      <c r="CE1190" s="18" t="e">
        <f>IF(COUNTIFS([2]その１１!$CV$10:CV6185,リスト!CC1190),"該当","")</f>
        <v>#VALUE!</v>
      </c>
      <c r="CF1190" s="18" t="e">
        <f>IF($CE1190="","",COUNTIF($CC$5:CC1190,CC1190))</f>
        <v>#VALUE!</v>
      </c>
      <c r="CG1190" s="18" t="e">
        <f t="shared" si="129"/>
        <v>#VALUE!</v>
      </c>
      <c r="CH1190" s="18" t="s">
        <v>1366</v>
      </c>
      <c r="CI1190" s="18" t="s">
        <v>462</v>
      </c>
      <c r="CJ1190" s="18" t="s">
        <v>500</v>
      </c>
      <c r="CK1190" s="18" t="str">
        <f t="shared" si="130"/>
        <v>S,V,X添架Ut</v>
      </c>
      <c r="CL1190" s="18">
        <v>1</v>
      </c>
      <c r="CM1190" s="18" t="e">
        <f>IF(COUNTIFS([2]その１２!$CU$10:CU6341,リスト!CK1190),"該当","")</f>
        <v>#VALUE!</v>
      </c>
      <c r="CN1190" s="18" t="e">
        <f>IF($CM1190="","",COUNTIF($CK$5:CK1190,CK1190))</f>
        <v>#VALUE!</v>
      </c>
      <c r="CO1190" s="18" t="e">
        <f t="shared" si="131"/>
        <v>#VALUE!</v>
      </c>
      <c r="DC1190" s="21" t="e">
        <f t="shared" si="132"/>
        <v>#VALUE!</v>
      </c>
      <c r="DD1190" s="21" t="e">
        <f t="shared" si="133"/>
        <v>#VALUE!</v>
      </c>
    </row>
    <row r="1191" spans="78:108">
      <c r="BZ1191" s="18" t="s">
        <v>279</v>
      </c>
      <c r="CA1191" s="18" t="s">
        <v>324</v>
      </c>
      <c r="CB1191" s="18" t="s">
        <v>464</v>
      </c>
      <c r="CC1191" s="18" t="str">
        <f t="shared" si="128"/>
        <v>S,X主構Rg</v>
      </c>
      <c r="CD1191" s="18">
        <v>5</v>
      </c>
      <c r="CE1191" s="18" t="e">
        <f>IF(COUNTIFS([2]その１１!$CV$10:CV6186,リスト!CC1191),"該当","")</f>
        <v>#VALUE!</v>
      </c>
      <c r="CF1191" s="18" t="e">
        <f>IF($CE1191="","",COUNTIF($CC$5:CC1191,CC1191))</f>
        <v>#VALUE!</v>
      </c>
      <c r="CG1191" s="18" t="e">
        <f t="shared" si="129"/>
        <v>#VALUE!</v>
      </c>
      <c r="CH1191" s="18" t="s">
        <v>1366</v>
      </c>
      <c r="CI1191" s="18" t="s">
        <v>462</v>
      </c>
      <c r="CJ1191" s="18" t="s">
        <v>500</v>
      </c>
      <c r="CK1191" s="18" t="str">
        <f t="shared" si="130"/>
        <v>S,V,X添架Ut</v>
      </c>
      <c r="CL1191" s="18">
        <v>2</v>
      </c>
      <c r="CM1191" s="18" t="e">
        <f>IF(COUNTIFS([2]その１２!$CU$10:CU6342,リスト!CK1191),"該当","")</f>
        <v>#VALUE!</v>
      </c>
      <c r="CN1191" s="18" t="e">
        <f>IF($CM1191="","",COUNTIF($CK$5:CK1191,CK1191))</f>
        <v>#VALUE!</v>
      </c>
      <c r="CO1191" s="18" t="e">
        <f t="shared" si="131"/>
        <v>#VALUE!</v>
      </c>
      <c r="DC1191" s="21" t="e">
        <f t="shared" si="132"/>
        <v>#VALUE!</v>
      </c>
      <c r="DD1191" s="21" t="e">
        <f t="shared" si="133"/>
        <v>#VALUE!</v>
      </c>
    </row>
    <row r="1192" spans="78:108">
      <c r="BZ1192" s="18" t="s">
        <v>279</v>
      </c>
      <c r="CA1192" s="18" t="s">
        <v>324</v>
      </c>
      <c r="CB1192" s="18" t="s">
        <v>464</v>
      </c>
      <c r="CC1192" s="18" t="str">
        <f t="shared" si="128"/>
        <v>S,X主構Rg</v>
      </c>
      <c r="CD1192" s="18">
        <v>10</v>
      </c>
      <c r="CE1192" s="18" t="e">
        <f>IF(COUNTIFS([2]その１１!$CV$10:CV6187,リスト!CC1192),"該当","")</f>
        <v>#VALUE!</v>
      </c>
      <c r="CF1192" s="18" t="e">
        <f>IF($CE1192="","",COUNTIF($CC$5:CC1192,CC1192))</f>
        <v>#VALUE!</v>
      </c>
      <c r="CG1192" s="18" t="e">
        <f t="shared" si="129"/>
        <v>#VALUE!</v>
      </c>
      <c r="CH1192" s="18" t="s">
        <v>1366</v>
      </c>
      <c r="CI1192" s="18" t="s">
        <v>462</v>
      </c>
      <c r="CJ1192" s="18" t="s">
        <v>500</v>
      </c>
      <c r="CK1192" s="18" t="str">
        <f t="shared" si="130"/>
        <v>S,V,X添架Ut</v>
      </c>
      <c r="CL1192" s="18">
        <v>3</v>
      </c>
      <c r="CM1192" s="18" t="e">
        <f>IF(COUNTIFS([2]その１２!$CU$10:CU6343,リスト!CK1192),"該当","")</f>
        <v>#VALUE!</v>
      </c>
      <c r="CN1192" s="18" t="e">
        <f>IF($CM1192="","",COUNTIF($CK$5:CK1192,CK1192))</f>
        <v>#VALUE!</v>
      </c>
      <c r="CO1192" s="18" t="e">
        <f t="shared" si="131"/>
        <v>#VALUE!</v>
      </c>
      <c r="DC1192" s="21" t="e">
        <f t="shared" si="132"/>
        <v>#VALUE!</v>
      </c>
      <c r="DD1192" s="21" t="e">
        <f t="shared" si="133"/>
        <v>#VALUE!</v>
      </c>
    </row>
    <row r="1193" spans="78:108">
      <c r="BZ1193" s="18" t="s">
        <v>279</v>
      </c>
      <c r="CA1193" s="18" t="s">
        <v>324</v>
      </c>
      <c r="CB1193" s="18" t="s">
        <v>464</v>
      </c>
      <c r="CC1193" s="18" t="str">
        <f t="shared" si="128"/>
        <v>S,X主構Rg</v>
      </c>
      <c r="CD1193" s="18">
        <v>13</v>
      </c>
      <c r="CE1193" s="18" t="e">
        <f>IF(COUNTIFS([2]その１１!$CV$10:CV6188,リスト!CC1193),"該当","")</f>
        <v>#VALUE!</v>
      </c>
      <c r="CF1193" s="18" t="e">
        <f>IF($CE1193="","",COUNTIF($CC$5:CC1193,CC1193))</f>
        <v>#VALUE!</v>
      </c>
      <c r="CG1193" s="18" t="e">
        <f t="shared" si="129"/>
        <v>#VALUE!</v>
      </c>
      <c r="CH1193" s="18" t="s">
        <v>1366</v>
      </c>
      <c r="CI1193" s="18" t="s">
        <v>462</v>
      </c>
      <c r="CJ1193" s="18" t="s">
        <v>500</v>
      </c>
      <c r="CK1193" s="18" t="str">
        <f t="shared" si="130"/>
        <v>S,V,X添架Ut</v>
      </c>
      <c r="CL1193" s="18">
        <v>4</v>
      </c>
      <c r="CM1193" s="18" t="e">
        <f>IF(COUNTIFS([2]その１２!$CU$10:CU6344,リスト!CK1193),"該当","")</f>
        <v>#VALUE!</v>
      </c>
      <c r="CN1193" s="18" t="e">
        <f>IF($CM1193="","",COUNTIF($CK$5:CK1193,CK1193))</f>
        <v>#VALUE!</v>
      </c>
      <c r="CO1193" s="18" t="e">
        <f t="shared" si="131"/>
        <v>#VALUE!</v>
      </c>
      <c r="DC1193" s="21" t="e">
        <f t="shared" si="132"/>
        <v>#VALUE!</v>
      </c>
      <c r="DD1193" s="21" t="e">
        <f t="shared" si="133"/>
        <v>#VALUE!</v>
      </c>
    </row>
    <row r="1194" spans="78:108">
      <c r="BZ1194" s="18" t="s">
        <v>279</v>
      </c>
      <c r="CA1194" s="18" t="s">
        <v>324</v>
      </c>
      <c r="CB1194" s="18" t="s">
        <v>464</v>
      </c>
      <c r="CC1194" s="18" t="str">
        <f t="shared" si="128"/>
        <v>S,X主構Rg</v>
      </c>
      <c r="CD1194" s="18">
        <v>17</v>
      </c>
      <c r="CE1194" s="18" t="e">
        <f>IF(COUNTIFS([2]その１１!$CV$10:CV6189,リスト!CC1194),"該当","")</f>
        <v>#VALUE!</v>
      </c>
      <c r="CF1194" s="18" t="e">
        <f>IF($CE1194="","",COUNTIF($CC$5:CC1194,CC1194))</f>
        <v>#VALUE!</v>
      </c>
      <c r="CG1194" s="18" t="e">
        <f t="shared" si="129"/>
        <v>#VALUE!</v>
      </c>
      <c r="CH1194" s="18" t="s">
        <v>1366</v>
      </c>
      <c r="CI1194" s="18" t="s">
        <v>462</v>
      </c>
      <c r="CJ1194" s="18" t="s">
        <v>500</v>
      </c>
      <c r="CK1194" s="18" t="str">
        <f t="shared" si="130"/>
        <v>S,V,X添架Ut</v>
      </c>
      <c r="CL1194" s="18">
        <v>5</v>
      </c>
      <c r="CM1194" s="18" t="e">
        <f>IF(COUNTIFS([2]その１２!$CU$10:CU6345,リスト!CK1194),"該当","")</f>
        <v>#VALUE!</v>
      </c>
      <c r="CN1194" s="18" t="e">
        <f>IF($CM1194="","",COUNTIF($CK$5:CK1194,CK1194))</f>
        <v>#VALUE!</v>
      </c>
      <c r="CO1194" s="18" t="e">
        <f t="shared" si="131"/>
        <v>#VALUE!</v>
      </c>
      <c r="DC1194" s="21" t="e">
        <f t="shared" si="132"/>
        <v>#VALUE!</v>
      </c>
      <c r="DD1194" s="21" t="e">
        <f t="shared" si="133"/>
        <v>#VALUE!</v>
      </c>
    </row>
    <row r="1195" spans="78:108">
      <c r="BZ1195" s="18" t="s">
        <v>279</v>
      </c>
      <c r="CA1195" s="18" t="s">
        <v>324</v>
      </c>
      <c r="CB1195" s="18" t="s">
        <v>464</v>
      </c>
      <c r="CC1195" s="18" t="str">
        <f t="shared" si="128"/>
        <v>S,X主構Rg</v>
      </c>
      <c r="CD1195" s="18">
        <v>18</v>
      </c>
      <c r="CE1195" s="18" t="e">
        <f>IF(COUNTIFS([2]その１１!$CV$10:CV6190,リスト!CC1195),"該当","")</f>
        <v>#VALUE!</v>
      </c>
      <c r="CF1195" s="18" t="e">
        <f>IF($CE1195="","",COUNTIF($CC$5:CC1195,CC1195))</f>
        <v>#VALUE!</v>
      </c>
      <c r="CG1195" s="18" t="e">
        <f t="shared" si="129"/>
        <v>#VALUE!</v>
      </c>
      <c r="CH1195" s="18" t="s">
        <v>1366</v>
      </c>
      <c r="CI1195" s="18" t="s">
        <v>462</v>
      </c>
      <c r="CJ1195" s="18" t="s">
        <v>500</v>
      </c>
      <c r="CK1195" s="18" t="str">
        <f t="shared" si="130"/>
        <v>S,V,X添架Ut</v>
      </c>
      <c r="CL1195" s="18">
        <v>17</v>
      </c>
      <c r="CM1195" s="18" t="e">
        <f>IF(COUNTIFS([2]その１２!$CU$10:CU6346,リスト!CK1195),"該当","")</f>
        <v>#VALUE!</v>
      </c>
      <c r="CN1195" s="18" t="e">
        <f>IF($CM1195="","",COUNTIF($CK$5:CK1195,CK1195))</f>
        <v>#VALUE!</v>
      </c>
      <c r="CO1195" s="18" t="e">
        <f t="shared" si="131"/>
        <v>#VALUE!</v>
      </c>
      <c r="DC1195" s="21" t="e">
        <f t="shared" si="132"/>
        <v>#VALUE!</v>
      </c>
      <c r="DD1195" s="21" t="e">
        <f t="shared" si="133"/>
        <v>#VALUE!</v>
      </c>
    </row>
    <row r="1196" spans="78:108">
      <c r="BZ1196" s="18" t="s">
        <v>279</v>
      </c>
      <c r="CA1196" s="18" t="s">
        <v>324</v>
      </c>
      <c r="CB1196" s="18" t="s">
        <v>464</v>
      </c>
      <c r="CC1196" s="18" t="str">
        <f t="shared" si="128"/>
        <v>S,X主構Rg</v>
      </c>
      <c r="CD1196" s="18">
        <v>20</v>
      </c>
      <c r="CE1196" s="18" t="e">
        <f>IF(COUNTIFS([2]その１１!$CV$10:CV6191,リスト!CC1196),"該当","")</f>
        <v>#VALUE!</v>
      </c>
      <c r="CF1196" s="18" t="e">
        <f>IF($CE1196="","",COUNTIF($CC$5:CC1196,CC1196))</f>
        <v>#VALUE!</v>
      </c>
      <c r="CG1196" s="18" t="e">
        <f t="shared" si="129"/>
        <v>#VALUE!</v>
      </c>
      <c r="CH1196" s="18" t="s">
        <v>1366</v>
      </c>
      <c r="CI1196" s="18" t="s">
        <v>462</v>
      </c>
      <c r="CJ1196" s="18" t="s">
        <v>500</v>
      </c>
      <c r="CK1196" s="18" t="str">
        <f t="shared" si="130"/>
        <v>S,V,X添架Ut</v>
      </c>
      <c r="CL1196" s="18">
        <v>21</v>
      </c>
      <c r="CM1196" s="18" t="e">
        <f>IF(COUNTIFS([2]その１２!$CU$10:CU6347,リスト!CK1196),"該当","")</f>
        <v>#VALUE!</v>
      </c>
      <c r="CN1196" s="18" t="e">
        <f>IF($CM1196="","",COUNTIF($CK$5:CK1196,CK1196))</f>
        <v>#VALUE!</v>
      </c>
      <c r="CO1196" s="18" t="e">
        <f t="shared" si="131"/>
        <v>#VALUE!</v>
      </c>
      <c r="DC1196" s="21" t="e">
        <f t="shared" si="132"/>
        <v>#VALUE!</v>
      </c>
      <c r="DD1196" s="21" t="e">
        <f t="shared" si="133"/>
        <v>#VALUE!</v>
      </c>
    </row>
    <row r="1197" spans="78:108">
      <c r="BZ1197" s="18" t="s">
        <v>279</v>
      </c>
      <c r="CA1197" s="18" t="s">
        <v>324</v>
      </c>
      <c r="CB1197" s="18" t="s">
        <v>464</v>
      </c>
      <c r="CC1197" s="18" t="str">
        <f t="shared" si="128"/>
        <v>S,X主構Rg</v>
      </c>
      <c r="CD1197" s="18">
        <v>21</v>
      </c>
      <c r="CE1197" s="18" t="e">
        <f>IF(COUNTIFS([2]その１１!$CV$10:CV6192,リスト!CC1197),"該当","")</f>
        <v>#VALUE!</v>
      </c>
      <c r="CF1197" s="18" t="e">
        <f>IF($CE1197="","",COUNTIF($CC$5:CC1197,CC1197))</f>
        <v>#VALUE!</v>
      </c>
      <c r="CG1197" s="18" t="e">
        <f t="shared" si="129"/>
        <v>#VALUE!</v>
      </c>
      <c r="CH1197" s="18" t="s">
        <v>1366</v>
      </c>
      <c r="CI1197" s="18" t="s">
        <v>462</v>
      </c>
      <c r="CJ1197" s="18" t="s">
        <v>500</v>
      </c>
      <c r="CK1197" s="18" t="str">
        <f t="shared" si="130"/>
        <v>S,V,X添架Ut</v>
      </c>
      <c r="CL1197" s="18">
        <v>22</v>
      </c>
      <c r="CM1197" s="18" t="e">
        <f>IF(COUNTIFS([2]その１２!$CU$10:CU6348,リスト!CK1197),"該当","")</f>
        <v>#VALUE!</v>
      </c>
      <c r="CN1197" s="18" t="e">
        <f>IF($CM1197="","",COUNTIF($CK$5:CK1197,CK1197))</f>
        <v>#VALUE!</v>
      </c>
      <c r="CO1197" s="18" t="e">
        <f t="shared" si="131"/>
        <v>#VALUE!</v>
      </c>
      <c r="DC1197" s="21" t="e">
        <f t="shared" si="132"/>
        <v>#VALUE!</v>
      </c>
      <c r="DD1197" s="21" t="e">
        <f t="shared" si="133"/>
        <v>#VALUE!</v>
      </c>
    </row>
    <row r="1198" spans="78:108">
      <c r="BZ1198" s="18" t="s">
        <v>279</v>
      </c>
      <c r="CA1198" s="18" t="s">
        <v>324</v>
      </c>
      <c r="CB1198" s="18" t="s">
        <v>464</v>
      </c>
      <c r="CC1198" s="18" t="str">
        <f t="shared" si="128"/>
        <v>S,X主構Rg</v>
      </c>
      <c r="CD1198" s="18">
        <v>22</v>
      </c>
      <c r="CE1198" s="18" t="e">
        <f>IF(COUNTIFS([2]その１１!$CV$10:CV6193,リスト!CC1198),"該当","")</f>
        <v>#VALUE!</v>
      </c>
      <c r="CF1198" s="18" t="e">
        <f>IF($CE1198="","",COUNTIF($CC$5:CC1198,CC1198))</f>
        <v>#VALUE!</v>
      </c>
      <c r="CG1198" s="18" t="e">
        <f t="shared" si="129"/>
        <v>#VALUE!</v>
      </c>
      <c r="CH1198" s="18" t="s">
        <v>1366</v>
      </c>
      <c r="CI1198" s="18" t="s">
        <v>462</v>
      </c>
      <c r="CJ1198" s="18" t="s">
        <v>500</v>
      </c>
      <c r="CK1198" s="18" t="str">
        <f t="shared" si="130"/>
        <v>S,V,X添架Ut</v>
      </c>
      <c r="CL1198" s="18">
        <v>23</v>
      </c>
      <c r="CM1198" s="18" t="e">
        <f>IF(COUNTIFS([2]その１２!$CU$10:CU6349,リスト!CK1198),"該当","")</f>
        <v>#VALUE!</v>
      </c>
      <c r="CN1198" s="18" t="e">
        <f>IF($CM1198="","",COUNTIF($CK$5:CK1198,CK1198))</f>
        <v>#VALUE!</v>
      </c>
      <c r="CO1198" s="18" t="e">
        <f t="shared" si="131"/>
        <v>#VALUE!</v>
      </c>
      <c r="DC1198" s="21" t="e">
        <f t="shared" si="132"/>
        <v>#VALUE!</v>
      </c>
      <c r="DD1198" s="21" t="e">
        <f t="shared" si="133"/>
        <v>#VALUE!</v>
      </c>
    </row>
    <row r="1199" spans="78:108">
      <c r="BZ1199" s="18" t="s">
        <v>279</v>
      </c>
      <c r="CA1199" s="18" t="s">
        <v>324</v>
      </c>
      <c r="CB1199" s="18" t="s">
        <v>464</v>
      </c>
      <c r="CC1199" s="18" t="str">
        <f t="shared" si="128"/>
        <v>S,X主構Rg</v>
      </c>
      <c r="CD1199" s="18">
        <v>23</v>
      </c>
      <c r="CE1199" s="18" t="e">
        <f>IF(COUNTIFS([2]その１１!$CV$10:CV6194,リスト!CC1199),"該当","")</f>
        <v>#VALUE!</v>
      </c>
      <c r="CF1199" s="18" t="e">
        <f>IF($CE1199="","",COUNTIF($CC$5:CC1199,CC1199))</f>
        <v>#VALUE!</v>
      </c>
      <c r="CG1199" s="18" t="e">
        <f t="shared" si="129"/>
        <v>#VALUE!</v>
      </c>
      <c r="CH1199" s="18" t="s">
        <v>97</v>
      </c>
      <c r="CI1199" s="18" t="s">
        <v>471</v>
      </c>
      <c r="CJ1199" s="18" t="s">
        <v>508</v>
      </c>
      <c r="CK1199" s="18" t="str">
        <f t="shared" si="130"/>
        <v>C袖擁Ww</v>
      </c>
      <c r="CL1199" s="18">
        <v>6</v>
      </c>
      <c r="CM1199" s="18" t="e">
        <f>IF(COUNTIFS([2]その１２!$CU$10:CU6350,リスト!CK1199),"該当","")</f>
        <v>#VALUE!</v>
      </c>
      <c r="CN1199" s="18" t="e">
        <f>IF($CM1199="","",COUNTIF($CK$5:CK1199,CK1199))</f>
        <v>#VALUE!</v>
      </c>
      <c r="CO1199" s="18" t="e">
        <f t="shared" si="131"/>
        <v>#VALUE!</v>
      </c>
      <c r="DC1199" s="21" t="e">
        <f t="shared" si="132"/>
        <v>#VALUE!</v>
      </c>
      <c r="DD1199" s="21" t="e">
        <f t="shared" si="133"/>
        <v>#VALUE!</v>
      </c>
    </row>
    <row r="1200" spans="78:108">
      <c r="BZ1200" s="18" t="s">
        <v>331</v>
      </c>
      <c r="CA1200" s="18" t="s">
        <v>324</v>
      </c>
      <c r="CB1200" s="18" t="s">
        <v>464</v>
      </c>
      <c r="CC1200" s="18" t="str">
        <f t="shared" si="128"/>
        <v>C,X主構Rg</v>
      </c>
      <c r="CD1200" s="18">
        <v>6</v>
      </c>
      <c r="CE1200" s="18" t="e">
        <f>IF(COUNTIFS([2]その１１!$CV$10:CV6195,リスト!CC1200),"該当","")</f>
        <v>#VALUE!</v>
      </c>
      <c r="CF1200" s="18" t="e">
        <f>IF($CE1200="","",COUNTIF($CC$5:CC1200,CC1200))</f>
        <v>#VALUE!</v>
      </c>
      <c r="CG1200" s="18" t="e">
        <f t="shared" si="129"/>
        <v>#VALUE!</v>
      </c>
      <c r="CH1200" s="18" t="s">
        <v>97</v>
      </c>
      <c r="CI1200" s="18" t="s">
        <v>471</v>
      </c>
      <c r="CJ1200" s="18" t="s">
        <v>508</v>
      </c>
      <c r="CK1200" s="18" t="str">
        <f t="shared" si="130"/>
        <v>C袖擁Ww</v>
      </c>
      <c r="CL1200" s="18">
        <v>7</v>
      </c>
      <c r="CM1200" s="18" t="e">
        <f>IF(COUNTIFS([2]その１２!$CU$10:CU6351,リスト!CK1200),"該当","")</f>
        <v>#VALUE!</v>
      </c>
      <c r="CN1200" s="18" t="e">
        <f>IF($CM1200="","",COUNTIF($CK$5:CK1200,CK1200))</f>
        <v>#VALUE!</v>
      </c>
      <c r="CO1200" s="18" t="e">
        <f t="shared" si="131"/>
        <v>#VALUE!</v>
      </c>
      <c r="DC1200" s="21" t="e">
        <f t="shared" si="132"/>
        <v>#VALUE!</v>
      </c>
      <c r="DD1200" s="21" t="e">
        <f t="shared" si="133"/>
        <v>#VALUE!</v>
      </c>
    </row>
    <row r="1201" spans="78:108">
      <c r="BZ1201" s="18" t="s">
        <v>331</v>
      </c>
      <c r="CA1201" s="18" t="s">
        <v>324</v>
      </c>
      <c r="CB1201" s="18" t="s">
        <v>464</v>
      </c>
      <c r="CC1201" s="18" t="str">
        <f t="shared" si="128"/>
        <v>C,X主構Rg</v>
      </c>
      <c r="CD1201" s="18">
        <v>7</v>
      </c>
      <c r="CE1201" s="18" t="e">
        <f>IF(COUNTIFS([2]その１１!$CV$10:CV6196,リスト!CC1201),"該当","")</f>
        <v>#VALUE!</v>
      </c>
      <c r="CF1201" s="18" t="e">
        <f>IF($CE1201="","",COUNTIF($CC$5:CC1201,CC1201))</f>
        <v>#VALUE!</v>
      </c>
      <c r="CG1201" s="18" t="e">
        <f t="shared" si="129"/>
        <v>#VALUE!</v>
      </c>
      <c r="CH1201" s="18" t="s">
        <v>97</v>
      </c>
      <c r="CI1201" s="18" t="s">
        <v>471</v>
      </c>
      <c r="CJ1201" s="18" t="s">
        <v>508</v>
      </c>
      <c r="CK1201" s="18" t="str">
        <f t="shared" si="130"/>
        <v>C袖擁Ww</v>
      </c>
      <c r="CL1201" s="18">
        <v>8</v>
      </c>
      <c r="CM1201" s="18" t="e">
        <f>IF(COUNTIFS([2]その１２!$CU$10:CU6352,リスト!CK1201),"該当","")</f>
        <v>#VALUE!</v>
      </c>
      <c r="CN1201" s="18" t="e">
        <f>IF($CM1201="","",COUNTIF($CK$5:CK1201,CK1201))</f>
        <v>#VALUE!</v>
      </c>
      <c r="CO1201" s="18" t="e">
        <f t="shared" si="131"/>
        <v>#VALUE!</v>
      </c>
      <c r="DC1201" s="21" t="e">
        <f t="shared" si="132"/>
        <v>#VALUE!</v>
      </c>
      <c r="DD1201" s="21" t="e">
        <f t="shared" si="133"/>
        <v>#VALUE!</v>
      </c>
    </row>
    <row r="1202" spans="78:108">
      <c r="BZ1202" s="18" t="s">
        <v>331</v>
      </c>
      <c r="CA1202" s="18" t="s">
        <v>324</v>
      </c>
      <c r="CB1202" s="18" t="s">
        <v>464</v>
      </c>
      <c r="CC1202" s="18" t="str">
        <f t="shared" si="128"/>
        <v>C,X主構Rg</v>
      </c>
      <c r="CD1202" s="18">
        <v>8</v>
      </c>
      <c r="CE1202" s="18" t="e">
        <f>IF(COUNTIFS([2]その１１!$CV$10:CV6197,リスト!CC1202),"該当","")</f>
        <v>#VALUE!</v>
      </c>
      <c r="CF1202" s="18" t="e">
        <f>IF($CE1202="","",COUNTIF($CC$5:CC1202,CC1202))</f>
        <v>#VALUE!</v>
      </c>
      <c r="CG1202" s="18" t="e">
        <f t="shared" si="129"/>
        <v>#VALUE!</v>
      </c>
      <c r="CH1202" s="18" t="s">
        <v>97</v>
      </c>
      <c r="CI1202" s="18" t="s">
        <v>471</v>
      </c>
      <c r="CJ1202" s="18" t="s">
        <v>508</v>
      </c>
      <c r="CK1202" s="18" t="str">
        <f t="shared" si="130"/>
        <v>C袖擁Ww</v>
      </c>
      <c r="CL1202" s="18">
        <v>17</v>
      </c>
      <c r="CM1202" s="18" t="e">
        <f>IF(COUNTIFS([2]その１２!$CU$10:CU6353,リスト!CK1202),"該当","")</f>
        <v>#VALUE!</v>
      </c>
      <c r="CN1202" s="18" t="e">
        <f>IF($CM1202="","",COUNTIF($CK$5:CK1202,CK1202))</f>
        <v>#VALUE!</v>
      </c>
      <c r="CO1202" s="18" t="e">
        <f t="shared" si="131"/>
        <v>#VALUE!</v>
      </c>
      <c r="DC1202" s="21" t="e">
        <f t="shared" si="132"/>
        <v>#VALUE!</v>
      </c>
      <c r="DD1202" s="21" t="e">
        <f t="shared" si="133"/>
        <v>#VALUE!</v>
      </c>
    </row>
    <row r="1203" spans="78:108">
      <c r="BZ1203" s="18" t="s">
        <v>331</v>
      </c>
      <c r="CA1203" s="18" t="s">
        <v>324</v>
      </c>
      <c r="CB1203" s="18" t="s">
        <v>464</v>
      </c>
      <c r="CC1203" s="18" t="str">
        <f t="shared" si="128"/>
        <v>C,X主構Rg</v>
      </c>
      <c r="CD1203" s="18">
        <v>9</v>
      </c>
      <c r="CE1203" s="18" t="e">
        <f>IF(COUNTIFS([2]その１１!$CV$10:CV6198,リスト!CC1203),"該当","")</f>
        <v>#VALUE!</v>
      </c>
      <c r="CF1203" s="18" t="e">
        <f>IF($CE1203="","",COUNTIF($CC$5:CC1203,CC1203))</f>
        <v>#VALUE!</v>
      </c>
      <c r="CG1203" s="18" t="e">
        <f t="shared" si="129"/>
        <v>#VALUE!</v>
      </c>
      <c r="CH1203" s="18" t="s">
        <v>97</v>
      </c>
      <c r="CI1203" s="18" t="s">
        <v>471</v>
      </c>
      <c r="CJ1203" s="18" t="s">
        <v>508</v>
      </c>
      <c r="CK1203" s="18" t="str">
        <f t="shared" si="130"/>
        <v>C袖擁Ww</v>
      </c>
      <c r="CL1203" s="18">
        <v>19</v>
      </c>
      <c r="CM1203" s="18" t="e">
        <f>IF(COUNTIFS([2]その１２!$CU$10:CU6354,リスト!CK1203),"該当","")</f>
        <v>#VALUE!</v>
      </c>
      <c r="CN1203" s="18" t="e">
        <f>IF($CM1203="","",COUNTIF($CK$5:CK1203,CK1203))</f>
        <v>#VALUE!</v>
      </c>
      <c r="CO1203" s="18" t="e">
        <f t="shared" si="131"/>
        <v>#VALUE!</v>
      </c>
      <c r="DC1203" s="21" t="e">
        <f t="shared" si="132"/>
        <v>#VALUE!</v>
      </c>
      <c r="DD1203" s="21" t="e">
        <f t="shared" si="133"/>
        <v>#VALUE!</v>
      </c>
    </row>
    <row r="1204" spans="78:108">
      <c r="BZ1204" s="18" t="s">
        <v>331</v>
      </c>
      <c r="CA1204" s="18" t="s">
        <v>324</v>
      </c>
      <c r="CB1204" s="18" t="s">
        <v>464</v>
      </c>
      <c r="CC1204" s="18" t="str">
        <f t="shared" si="128"/>
        <v>C,X主構Rg</v>
      </c>
      <c r="CD1204" s="18">
        <v>10</v>
      </c>
      <c r="CE1204" s="18" t="e">
        <f>IF(COUNTIFS([2]その１１!$CV$10:CV6199,リスト!CC1204),"該当","")</f>
        <v>#VALUE!</v>
      </c>
      <c r="CF1204" s="18" t="e">
        <f>IF($CE1204="","",COUNTIF($CC$5:CC1204,CC1204))</f>
        <v>#VALUE!</v>
      </c>
      <c r="CG1204" s="18" t="e">
        <f t="shared" si="129"/>
        <v>#VALUE!</v>
      </c>
      <c r="CH1204" s="18" t="s">
        <v>97</v>
      </c>
      <c r="CI1204" s="18" t="s">
        <v>471</v>
      </c>
      <c r="CJ1204" s="18" t="s">
        <v>508</v>
      </c>
      <c r="CK1204" s="18" t="str">
        <f t="shared" si="130"/>
        <v>C袖擁Ww</v>
      </c>
      <c r="CL1204" s="18">
        <v>23</v>
      </c>
      <c r="CM1204" s="18" t="e">
        <f>IF(COUNTIFS([2]その１２!$CU$10:CU6355,リスト!CK1204),"該当","")</f>
        <v>#VALUE!</v>
      </c>
      <c r="CN1204" s="18" t="e">
        <f>IF($CM1204="","",COUNTIF($CK$5:CK1204,CK1204))</f>
        <v>#VALUE!</v>
      </c>
      <c r="CO1204" s="18" t="e">
        <f t="shared" si="131"/>
        <v>#VALUE!</v>
      </c>
      <c r="DC1204" s="21" t="e">
        <f t="shared" si="132"/>
        <v>#VALUE!</v>
      </c>
      <c r="DD1204" s="21" t="e">
        <f t="shared" si="133"/>
        <v>#VALUE!</v>
      </c>
    </row>
    <row r="1205" spans="78:108">
      <c r="BZ1205" s="18" t="s">
        <v>331</v>
      </c>
      <c r="CA1205" s="18" t="s">
        <v>324</v>
      </c>
      <c r="CB1205" s="18" t="s">
        <v>464</v>
      </c>
      <c r="CC1205" s="18" t="str">
        <f t="shared" si="128"/>
        <v>C,X主構Rg</v>
      </c>
      <c r="CD1205" s="18">
        <v>11</v>
      </c>
      <c r="CE1205" s="18" t="e">
        <f>IF(COUNTIFS([2]その１１!$CV$10:CV6200,リスト!CC1205),"該当","")</f>
        <v>#VALUE!</v>
      </c>
      <c r="CF1205" s="18" t="e">
        <f>IF($CE1205="","",COUNTIF($CC$5:CC1205,CC1205))</f>
        <v>#VALUE!</v>
      </c>
      <c r="CG1205" s="18" t="e">
        <f t="shared" si="129"/>
        <v>#VALUE!</v>
      </c>
      <c r="CH1205" s="18" t="s">
        <v>97</v>
      </c>
      <c r="CI1205" s="18" t="s">
        <v>471</v>
      </c>
      <c r="CJ1205" s="18" t="s">
        <v>508</v>
      </c>
      <c r="CK1205" s="18" t="str">
        <f t="shared" si="130"/>
        <v>C袖擁Ww</v>
      </c>
      <c r="CL1205" s="18">
        <v>25</v>
      </c>
      <c r="CM1205" s="18" t="e">
        <f>IF(COUNTIFS([2]その１２!$CU$10:CU6356,リスト!CK1205),"該当","")</f>
        <v>#VALUE!</v>
      </c>
      <c r="CN1205" s="18" t="e">
        <f>IF($CM1205="","",COUNTIF($CK$5:CK1205,CK1205))</f>
        <v>#VALUE!</v>
      </c>
      <c r="CO1205" s="18" t="e">
        <f t="shared" si="131"/>
        <v>#VALUE!</v>
      </c>
      <c r="DC1205" s="21" t="e">
        <f t="shared" si="132"/>
        <v>#VALUE!</v>
      </c>
      <c r="DD1205" s="21" t="e">
        <f t="shared" si="133"/>
        <v>#VALUE!</v>
      </c>
    </row>
    <row r="1206" spans="78:108">
      <c r="BZ1206" s="18" t="s">
        <v>331</v>
      </c>
      <c r="CA1206" s="18" t="s">
        <v>324</v>
      </c>
      <c r="CB1206" s="18" t="s">
        <v>464</v>
      </c>
      <c r="CC1206" s="18" t="str">
        <f t="shared" si="128"/>
        <v>C,X主構Rg</v>
      </c>
      <c r="CD1206" s="18">
        <v>12</v>
      </c>
      <c r="CE1206" s="18" t="e">
        <f>IF(COUNTIFS([2]その１１!$CV$10:CV6201,リスト!CC1206),"該当","")</f>
        <v>#VALUE!</v>
      </c>
      <c r="CF1206" s="18" t="e">
        <f>IF($CE1206="","",COUNTIF($CC$5:CC1206,CC1206))</f>
        <v>#VALUE!</v>
      </c>
      <c r="CG1206" s="18" t="e">
        <f t="shared" si="129"/>
        <v>#VALUE!</v>
      </c>
      <c r="CH1206" s="18" t="s">
        <v>331</v>
      </c>
      <c r="CI1206" s="18" t="s">
        <v>471</v>
      </c>
      <c r="CJ1206" s="18" t="s">
        <v>508</v>
      </c>
      <c r="CK1206" s="18" t="str">
        <f t="shared" si="130"/>
        <v>C,X袖擁Ww</v>
      </c>
      <c r="CL1206" s="18">
        <v>6</v>
      </c>
      <c r="CM1206" s="18" t="e">
        <f>IF(COUNTIFS([2]その１２!$CU$10:CU6357,リスト!CK1206),"該当","")</f>
        <v>#VALUE!</v>
      </c>
      <c r="CN1206" s="18" t="e">
        <f>IF($CM1206="","",COUNTIF($CK$5:CK1206,CK1206))</f>
        <v>#VALUE!</v>
      </c>
      <c r="CO1206" s="18" t="e">
        <f t="shared" si="131"/>
        <v>#VALUE!</v>
      </c>
      <c r="DC1206" s="21" t="e">
        <f t="shared" si="132"/>
        <v>#VALUE!</v>
      </c>
      <c r="DD1206" s="21" t="e">
        <f t="shared" si="133"/>
        <v>#VALUE!</v>
      </c>
    </row>
    <row r="1207" spans="78:108">
      <c r="BZ1207" s="18" t="s">
        <v>331</v>
      </c>
      <c r="CA1207" s="18" t="s">
        <v>324</v>
      </c>
      <c r="CB1207" s="18" t="s">
        <v>464</v>
      </c>
      <c r="CC1207" s="18" t="str">
        <f t="shared" si="128"/>
        <v>C,X主構Rg</v>
      </c>
      <c r="CD1207" s="18">
        <v>13</v>
      </c>
      <c r="CE1207" s="18" t="e">
        <f>IF(COUNTIFS([2]その１１!$CV$10:CV6202,リスト!CC1207),"該当","")</f>
        <v>#VALUE!</v>
      </c>
      <c r="CF1207" s="18" t="e">
        <f>IF($CE1207="","",COUNTIF($CC$5:CC1207,CC1207))</f>
        <v>#VALUE!</v>
      </c>
      <c r="CG1207" s="18" t="e">
        <f t="shared" si="129"/>
        <v>#VALUE!</v>
      </c>
      <c r="CH1207" s="18" t="s">
        <v>331</v>
      </c>
      <c r="CI1207" s="18" t="s">
        <v>471</v>
      </c>
      <c r="CJ1207" s="18" t="s">
        <v>508</v>
      </c>
      <c r="CK1207" s="18" t="str">
        <f t="shared" si="130"/>
        <v>C,X袖擁Ww</v>
      </c>
      <c r="CL1207" s="18">
        <v>7</v>
      </c>
      <c r="CM1207" s="18" t="e">
        <f>IF(COUNTIFS([2]その１２!$CU$10:CU6358,リスト!CK1207),"該当","")</f>
        <v>#VALUE!</v>
      </c>
      <c r="CN1207" s="18" t="e">
        <f>IF($CM1207="","",COUNTIF($CK$5:CK1207,CK1207))</f>
        <v>#VALUE!</v>
      </c>
      <c r="CO1207" s="18" t="e">
        <f t="shared" si="131"/>
        <v>#VALUE!</v>
      </c>
      <c r="DC1207" s="21" t="e">
        <f t="shared" si="132"/>
        <v>#VALUE!</v>
      </c>
      <c r="DD1207" s="21" t="e">
        <f t="shared" si="133"/>
        <v>#VALUE!</v>
      </c>
    </row>
    <row r="1208" spans="78:108">
      <c r="BZ1208" s="18" t="s">
        <v>331</v>
      </c>
      <c r="CA1208" s="18" t="s">
        <v>324</v>
      </c>
      <c r="CB1208" s="18" t="s">
        <v>464</v>
      </c>
      <c r="CC1208" s="18" t="str">
        <f t="shared" si="128"/>
        <v>C,X主構Rg</v>
      </c>
      <c r="CD1208" s="18">
        <v>17</v>
      </c>
      <c r="CE1208" s="18" t="e">
        <f>IF(COUNTIFS([2]その１１!$CV$10:CV6203,リスト!CC1208),"該当","")</f>
        <v>#VALUE!</v>
      </c>
      <c r="CF1208" s="18" t="e">
        <f>IF($CE1208="","",COUNTIF($CC$5:CC1208,CC1208))</f>
        <v>#VALUE!</v>
      </c>
      <c r="CG1208" s="18" t="e">
        <f t="shared" si="129"/>
        <v>#VALUE!</v>
      </c>
      <c r="CH1208" s="18" t="s">
        <v>331</v>
      </c>
      <c r="CI1208" s="18" t="s">
        <v>471</v>
      </c>
      <c r="CJ1208" s="18" t="s">
        <v>508</v>
      </c>
      <c r="CK1208" s="18" t="str">
        <f t="shared" si="130"/>
        <v>C,X袖擁Ww</v>
      </c>
      <c r="CL1208" s="18">
        <v>8</v>
      </c>
      <c r="CM1208" s="18" t="e">
        <f>IF(COUNTIFS([2]その１２!$CU$10:CU6359,リスト!CK1208),"該当","")</f>
        <v>#VALUE!</v>
      </c>
      <c r="CN1208" s="18" t="e">
        <f>IF($CM1208="","",COUNTIF($CK$5:CK1208,CK1208))</f>
        <v>#VALUE!</v>
      </c>
      <c r="CO1208" s="18" t="e">
        <f t="shared" si="131"/>
        <v>#VALUE!</v>
      </c>
      <c r="DC1208" s="21" t="e">
        <f t="shared" si="132"/>
        <v>#VALUE!</v>
      </c>
      <c r="DD1208" s="21" t="e">
        <f t="shared" si="133"/>
        <v>#VALUE!</v>
      </c>
    </row>
    <row r="1209" spans="78:108">
      <c r="BZ1209" s="18" t="s">
        <v>331</v>
      </c>
      <c r="CA1209" s="18" t="s">
        <v>324</v>
      </c>
      <c r="CB1209" s="18" t="s">
        <v>464</v>
      </c>
      <c r="CC1209" s="18" t="str">
        <f t="shared" si="128"/>
        <v>C,X主構Rg</v>
      </c>
      <c r="CD1209" s="18">
        <v>18</v>
      </c>
      <c r="CE1209" s="18" t="e">
        <f>IF(COUNTIFS([2]その１１!$CV$10:CV6204,リスト!CC1209),"該当","")</f>
        <v>#VALUE!</v>
      </c>
      <c r="CF1209" s="18" t="e">
        <f>IF($CE1209="","",COUNTIF($CC$5:CC1209,CC1209))</f>
        <v>#VALUE!</v>
      </c>
      <c r="CG1209" s="18" t="e">
        <f t="shared" si="129"/>
        <v>#VALUE!</v>
      </c>
      <c r="CH1209" s="18" t="s">
        <v>331</v>
      </c>
      <c r="CI1209" s="18" t="s">
        <v>471</v>
      </c>
      <c r="CJ1209" s="18" t="s">
        <v>508</v>
      </c>
      <c r="CK1209" s="18" t="str">
        <f t="shared" si="130"/>
        <v>C,X袖擁Ww</v>
      </c>
      <c r="CL1209" s="18">
        <v>17</v>
      </c>
      <c r="CM1209" s="18" t="e">
        <f>IF(COUNTIFS([2]その１２!$CU$10:CU6360,リスト!CK1209),"該当","")</f>
        <v>#VALUE!</v>
      </c>
      <c r="CN1209" s="18" t="e">
        <f>IF($CM1209="","",COUNTIF($CK$5:CK1209,CK1209))</f>
        <v>#VALUE!</v>
      </c>
      <c r="CO1209" s="18" t="e">
        <f t="shared" si="131"/>
        <v>#VALUE!</v>
      </c>
      <c r="DC1209" s="21" t="e">
        <f t="shared" si="132"/>
        <v>#VALUE!</v>
      </c>
      <c r="DD1209" s="21" t="e">
        <f t="shared" si="133"/>
        <v>#VALUE!</v>
      </c>
    </row>
    <row r="1210" spans="78:108">
      <c r="BZ1210" s="18" t="s">
        <v>331</v>
      </c>
      <c r="CA1210" s="18" t="s">
        <v>324</v>
      </c>
      <c r="CB1210" s="18" t="s">
        <v>464</v>
      </c>
      <c r="CC1210" s="18" t="str">
        <f t="shared" si="128"/>
        <v>C,X主構Rg</v>
      </c>
      <c r="CD1210" s="18">
        <v>19</v>
      </c>
      <c r="CE1210" s="18" t="e">
        <f>IF(COUNTIFS([2]その１１!$CV$10:CV6205,リスト!CC1210),"該当","")</f>
        <v>#VALUE!</v>
      </c>
      <c r="CF1210" s="18" t="e">
        <f>IF($CE1210="","",COUNTIF($CC$5:CC1210,CC1210))</f>
        <v>#VALUE!</v>
      </c>
      <c r="CG1210" s="18" t="e">
        <f t="shared" si="129"/>
        <v>#VALUE!</v>
      </c>
      <c r="CH1210" s="18" t="s">
        <v>331</v>
      </c>
      <c r="CI1210" s="18" t="s">
        <v>471</v>
      </c>
      <c r="CJ1210" s="18" t="s">
        <v>508</v>
      </c>
      <c r="CK1210" s="18" t="str">
        <f t="shared" si="130"/>
        <v>C,X袖擁Ww</v>
      </c>
      <c r="CL1210" s="18">
        <v>19</v>
      </c>
      <c r="CM1210" s="18" t="e">
        <f>IF(COUNTIFS([2]その１２!$CU$10:CU6361,リスト!CK1210),"該当","")</f>
        <v>#VALUE!</v>
      </c>
      <c r="CN1210" s="18" t="e">
        <f>IF($CM1210="","",COUNTIF($CK$5:CK1210,CK1210))</f>
        <v>#VALUE!</v>
      </c>
      <c r="CO1210" s="18" t="e">
        <f t="shared" si="131"/>
        <v>#VALUE!</v>
      </c>
      <c r="DC1210" s="21" t="e">
        <f t="shared" si="132"/>
        <v>#VALUE!</v>
      </c>
      <c r="DD1210" s="21" t="e">
        <f t="shared" si="133"/>
        <v>#VALUE!</v>
      </c>
    </row>
    <row r="1211" spans="78:108">
      <c r="BZ1211" s="18" t="s">
        <v>331</v>
      </c>
      <c r="CA1211" s="18" t="s">
        <v>324</v>
      </c>
      <c r="CB1211" s="18" t="s">
        <v>464</v>
      </c>
      <c r="CC1211" s="18" t="str">
        <f t="shared" si="128"/>
        <v>C,X主構Rg</v>
      </c>
      <c r="CD1211" s="18">
        <v>20</v>
      </c>
      <c r="CE1211" s="18" t="e">
        <f>IF(COUNTIFS([2]その１１!$CV$10:CV6206,リスト!CC1211),"該当","")</f>
        <v>#VALUE!</v>
      </c>
      <c r="CF1211" s="18" t="e">
        <f>IF($CE1211="","",COUNTIF($CC$5:CC1211,CC1211))</f>
        <v>#VALUE!</v>
      </c>
      <c r="CG1211" s="18" t="e">
        <f t="shared" si="129"/>
        <v>#VALUE!</v>
      </c>
      <c r="CH1211" s="18" t="s">
        <v>331</v>
      </c>
      <c r="CI1211" s="18" t="s">
        <v>471</v>
      </c>
      <c r="CJ1211" s="18" t="s">
        <v>508</v>
      </c>
      <c r="CK1211" s="18" t="str">
        <f t="shared" si="130"/>
        <v>C,X袖擁Ww</v>
      </c>
      <c r="CL1211" s="18">
        <v>23</v>
      </c>
      <c r="CM1211" s="18" t="e">
        <f>IF(COUNTIFS([2]その１２!$CU$10:CU6362,リスト!CK1211),"該当","")</f>
        <v>#VALUE!</v>
      </c>
      <c r="CN1211" s="18" t="e">
        <f>IF($CM1211="","",COUNTIF($CK$5:CK1211,CK1211))</f>
        <v>#VALUE!</v>
      </c>
      <c r="CO1211" s="18" t="e">
        <f t="shared" si="131"/>
        <v>#VALUE!</v>
      </c>
      <c r="DC1211" s="21" t="e">
        <f t="shared" si="132"/>
        <v>#VALUE!</v>
      </c>
      <c r="DD1211" s="21" t="e">
        <f t="shared" si="133"/>
        <v>#VALUE!</v>
      </c>
    </row>
    <row r="1212" spans="78:108">
      <c r="BZ1212" s="18" t="s">
        <v>331</v>
      </c>
      <c r="CA1212" s="18" t="s">
        <v>324</v>
      </c>
      <c r="CB1212" s="18" t="s">
        <v>464</v>
      </c>
      <c r="CC1212" s="18" t="str">
        <f t="shared" si="128"/>
        <v>C,X主構Rg</v>
      </c>
      <c r="CD1212" s="18">
        <v>21</v>
      </c>
      <c r="CE1212" s="18" t="e">
        <f>IF(COUNTIFS([2]その１１!$CV$10:CV6207,リスト!CC1212),"該当","")</f>
        <v>#VALUE!</v>
      </c>
      <c r="CF1212" s="18" t="e">
        <f>IF($CE1212="","",COUNTIF($CC$5:CC1212,CC1212))</f>
        <v>#VALUE!</v>
      </c>
      <c r="CG1212" s="18" t="e">
        <f t="shared" si="129"/>
        <v>#VALUE!</v>
      </c>
      <c r="CH1212" s="18" t="s">
        <v>331</v>
      </c>
      <c r="CI1212" s="18" t="s">
        <v>471</v>
      </c>
      <c r="CJ1212" s="18" t="s">
        <v>508</v>
      </c>
      <c r="CK1212" s="18" t="str">
        <f t="shared" si="130"/>
        <v>C,X袖擁Ww</v>
      </c>
      <c r="CL1212" s="18">
        <v>25</v>
      </c>
      <c r="CM1212" s="18" t="e">
        <f>IF(COUNTIFS([2]その１２!$CU$10:CU6363,リスト!CK1212),"該当","")</f>
        <v>#VALUE!</v>
      </c>
      <c r="CN1212" s="18" t="e">
        <f>IF($CM1212="","",COUNTIF($CK$5:CK1212,CK1212))</f>
        <v>#VALUE!</v>
      </c>
      <c r="CO1212" s="18" t="e">
        <f t="shared" si="131"/>
        <v>#VALUE!</v>
      </c>
      <c r="DC1212" s="21" t="e">
        <f t="shared" si="132"/>
        <v>#VALUE!</v>
      </c>
      <c r="DD1212" s="21" t="e">
        <f t="shared" si="133"/>
        <v>#VALUE!</v>
      </c>
    </row>
    <row r="1213" spans="78:108">
      <c r="BZ1213" s="18" t="s">
        <v>331</v>
      </c>
      <c r="CA1213" s="18" t="s">
        <v>324</v>
      </c>
      <c r="CB1213" s="18" t="s">
        <v>464</v>
      </c>
      <c r="CC1213" s="18" t="str">
        <f t="shared" si="128"/>
        <v>C,X主構Rg</v>
      </c>
      <c r="CD1213" s="18">
        <v>22</v>
      </c>
      <c r="CE1213" s="18" t="e">
        <f>IF(COUNTIFS([2]その１１!$CV$10:CV6208,リスト!CC1213),"該当","")</f>
        <v>#VALUE!</v>
      </c>
      <c r="CF1213" s="18" t="e">
        <f>IF($CE1213="","",COUNTIF($CC$5:CC1213,CC1213))</f>
        <v>#VALUE!</v>
      </c>
      <c r="CG1213" s="18" t="e">
        <f t="shared" si="129"/>
        <v>#VALUE!</v>
      </c>
      <c r="CH1213" s="18" t="s">
        <v>97</v>
      </c>
      <c r="CI1213" s="18" t="s">
        <v>504</v>
      </c>
      <c r="CJ1213" s="18" t="s">
        <v>558</v>
      </c>
      <c r="CK1213" s="18" t="str">
        <f t="shared" si="130"/>
        <v>C隔壁Iw</v>
      </c>
      <c r="CL1213" s="18">
        <v>6</v>
      </c>
      <c r="CM1213" s="18" t="e">
        <f>IF(COUNTIFS([2]その１２!$CU$10:CU6364,リスト!CK1213),"該当","")</f>
        <v>#VALUE!</v>
      </c>
      <c r="CN1213" s="18" t="e">
        <f>IF($CM1213="","",COUNTIF($CK$5:CK1213,CK1213))</f>
        <v>#VALUE!</v>
      </c>
      <c r="CO1213" s="18" t="e">
        <f t="shared" si="131"/>
        <v>#VALUE!</v>
      </c>
      <c r="DC1213" s="21" t="e">
        <f t="shared" si="132"/>
        <v>#VALUE!</v>
      </c>
      <c r="DD1213" s="21" t="e">
        <f t="shared" si="133"/>
        <v>#VALUE!</v>
      </c>
    </row>
    <row r="1214" spans="78:108">
      <c r="BZ1214" s="18" t="s">
        <v>331</v>
      </c>
      <c r="CA1214" s="18" t="s">
        <v>324</v>
      </c>
      <c r="CB1214" s="18" t="s">
        <v>464</v>
      </c>
      <c r="CC1214" s="18" t="str">
        <f t="shared" si="128"/>
        <v>C,X主構Rg</v>
      </c>
      <c r="CD1214" s="18">
        <v>23</v>
      </c>
      <c r="CE1214" s="18" t="e">
        <f>IF(COUNTIFS([2]その１１!$CV$10:CV6209,リスト!CC1214),"該当","")</f>
        <v>#VALUE!</v>
      </c>
      <c r="CF1214" s="18" t="e">
        <f>IF($CE1214="","",COUNTIF($CC$5:CC1214,CC1214))</f>
        <v>#VALUE!</v>
      </c>
      <c r="CG1214" s="18" t="e">
        <f t="shared" si="129"/>
        <v>#VALUE!</v>
      </c>
      <c r="CH1214" s="18" t="s">
        <v>97</v>
      </c>
      <c r="CI1214" s="18" t="s">
        <v>504</v>
      </c>
      <c r="CJ1214" s="18" t="s">
        <v>558</v>
      </c>
      <c r="CK1214" s="18" t="str">
        <f t="shared" si="130"/>
        <v>C隔壁Iw</v>
      </c>
      <c r="CL1214" s="18">
        <v>7</v>
      </c>
      <c r="CM1214" s="18" t="e">
        <f>IF(COUNTIFS([2]その１２!$CU$10:CU6365,リスト!CK1214),"該当","")</f>
        <v>#VALUE!</v>
      </c>
      <c r="CN1214" s="18" t="e">
        <f>IF($CM1214="","",COUNTIF($CK$5:CK1214,CK1214))</f>
        <v>#VALUE!</v>
      </c>
      <c r="CO1214" s="18" t="e">
        <f t="shared" si="131"/>
        <v>#VALUE!</v>
      </c>
      <c r="DC1214" s="21" t="e">
        <f t="shared" si="132"/>
        <v>#VALUE!</v>
      </c>
      <c r="DD1214" s="21" t="e">
        <f t="shared" si="133"/>
        <v>#VALUE!</v>
      </c>
    </row>
    <row r="1215" spans="78:108">
      <c r="BZ1215" s="18" t="s">
        <v>781</v>
      </c>
      <c r="CA1215" s="18" t="s">
        <v>324</v>
      </c>
      <c r="CB1215" s="18" t="s">
        <v>464</v>
      </c>
      <c r="CC1215" s="18" t="str">
        <f t="shared" si="128"/>
        <v>S,C,X主構Rg</v>
      </c>
      <c r="CD1215" s="18">
        <v>1</v>
      </c>
      <c r="CE1215" s="18" t="e">
        <f>IF(COUNTIFS([2]その１１!$CV$10:CV6210,リスト!CC1215),"該当","")</f>
        <v>#VALUE!</v>
      </c>
      <c r="CF1215" s="18" t="e">
        <f>IF($CE1215="","",COUNTIF($CC$5:CC1215,CC1215))</f>
        <v>#VALUE!</v>
      </c>
      <c r="CG1215" s="18" t="e">
        <f t="shared" si="129"/>
        <v>#VALUE!</v>
      </c>
      <c r="CH1215" s="18" t="s">
        <v>97</v>
      </c>
      <c r="CI1215" s="18" t="s">
        <v>504</v>
      </c>
      <c r="CJ1215" s="18" t="s">
        <v>558</v>
      </c>
      <c r="CK1215" s="18" t="str">
        <f t="shared" si="130"/>
        <v>C隔壁Iw</v>
      </c>
      <c r="CL1215" s="18">
        <v>8</v>
      </c>
      <c r="CM1215" s="18" t="e">
        <f>IF(COUNTIFS([2]その１２!$CU$10:CU6366,リスト!CK1215),"該当","")</f>
        <v>#VALUE!</v>
      </c>
      <c r="CN1215" s="18" t="e">
        <f>IF($CM1215="","",COUNTIF($CK$5:CK1215,CK1215))</f>
        <v>#VALUE!</v>
      </c>
      <c r="CO1215" s="18" t="e">
        <f t="shared" si="131"/>
        <v>#VALUE!</v>
      </c>
      <c r="DC1215" s="21" t="e">
        <f t="shared" si="132"/>
        <v>#VALUE!</v>
      </c>
      <c r="DD1215" s="21" t="e">
        <f t="shared" si="133"/>
        <v>#VALUE!</v>
      </c>
    </row>
    <row r="1216" spans="78:108">
      <c r="BZ1216" s="18" t="s">
        <v>781</v>
      </c>
      <c r="CA1216" s="18" t="s">
        <v>324</v>
      </c>
      <c r="CB1216" s="18" t="s">
        <v>464</v>
      </c>
      <c r="CC1216" s="18" t="str">
        <f t="shared" si="128"/>
        <v>S,C,X主構Rg</v>
      </c>
      <c r="CD1216" s="18">
        <v>2</v>
      </c>
      <c r="CE1216" s="18" t="e">
        <f>IF(COUNTIFS([2]その１１!$CV$10:CV6211,リスト!CC1216),"該当","")</f>
        <v>#VALUE!</v>
      </c>
      <c r="CF1216" s="18" t="e">
        <f>IF($CE1216="","",COUNTIF($CC$5:CC1216,CC1216))</f>
        <v>#VALUE!</v>
      </c>
      <c r="CG1216" s="18" t="e">
        <f t="shared" si="129"/>
        <v>#VALUE!</v>
      </c>
      <c r="CH1216" s="18" t="s">
        <v>97</v>
      </c>
      <c r="CI1216" s="18" t="s">
        <v>504</v>
      </c>
      <c r="CJ1216" s="18" t="s">
        <v>558</v>
      </c>
      <c r="CK1216" s="18" t="str">
        <f t="shared" si="130"/>
        <v>C隔壁Iw</v>
      </c>
      <c r="CL1216" s="18">
        <v>10</v>
      </c>
      <c r="CM1216" s="18" t="e">
        <f>IF(COUNTIFS([2]その１２!$CU$10:CU6367,リスト!CK1216),"該当","")</f>
        <v>#VALUE!</v>
      </c>
      <c r="CN1216" s="18" t="e">
        <f>IF($CM1216="","",COUNTIF($CK$5:CK1216,CK1216))</f>
        <v>#VALUE!</v>
      </c>
      <c r="CO1216" s="18" t="e">
        <f t="shared" si="131"/>
        <v>#VALUE!</v>
      </c>
      <c r="DC1216" s="21" t="e">
        <f t="shared" si="132"/>
        <v>#VALUE!</v>
      </c>
      <c r="DD1216" s="21" t="e">
        <f t="shared" si="133"/>
        <v>#VALUE!</v>
      </c>
    </row>
    <row r="1217" spans="78:108">
      <c r="BZ1217" s="18" t="s">
        <v>781</v>
      </c>
      <c r="CA1217" s="18" t="s">
        <v>324</v>
      </c>
      <c r="CB1217" s="18" t="s">
        <v>464</v>
      </c>
      <c r="CC1217" s="18" t="str">
        <f t="shared" si="128"/>
        <v>S,C,X主構Rg</v>
      </c>
      <c r="CD1217" s="18">
        <v>3</v>
      </c>
      <c r="CE1217" s="18" t="e">
        <f>IF(COUNTIFS([2]その１１!$CV$10:CV6212,リスト!CC1217),"該当","")</f>
        <v>#VALUE!</v>
      </c>
      <c r="CF1217" s="18" t="e">
        <f>IF($CE1217="","",COUNTIF($CC$5:CC1217,CC1217))</f>
        <v>#VALUE!</v>
      </c>
      <c r="CG1217" s="18" t="e">
        <f t="shared" si="129"/>
        <v>#VALUE!</v>
      </c>
      <c r="CH1217" s="18" t="s">
        <v>97</v>
      </c>
      <c r="CI1217" s="18" t="s">
        <v>504</v>
      </c>
      <c r="CJ1217" s="18" t="s">
        <v>558</v>
      </c>
      <c r="CK1217" s="18" t="str">
        <f t="shared" si="130"/>
        <v>C隔壁Iw</v>
      </c>
      <c r="CL1217" s="18">
        <v>12</v>
      </c>
      <c r="CM1217" s="18" t="e">
        <f>IF(COUNTIFS([2]その１２!$CU$10:CU6368,リスト!CK1217),"該当","")</f>
        <v>#VALUE!</v>
      </c>
      <c r="CN1217" s="18" t="e">
        <f>IF($CM1217="","",COUNTIF($CK$5:CK1217,CK1217))</f>
        <v>#VALUE!</v>
      </c>
      <c r="CO1217" s="18" t="e">
        <f t="shared" si="131"/>
        <v>#VALUE!</v>
      </c>
      <c r="DC1217" s="21" t="e">
        <f t="shared" si="132"/>
        <v>#VALUE!</v>
      </c>
      <c r="DD1217" s="21" t="e">
        <f t="shared" si="133"/>
        <v>#VALUE!</v>
      </c>
    </row>
    <row r="1218" spans="78:108">
      <c r="BZ1218" s="18" t="s">
        <v>781</v>
      </c>
      <c r="CA1218" s="18" t="s">
        <v>324</v>
      </c>
      <c r="CB1218" s="18" t="s">
        <v>464</v>
      </c>
      <c r="CC1218" s="18" t="str">
        <f t="shared" si="128"/>
        <v>S,C,X主構Rg</v>
      </c>
      <c r="CD1218" s="18">
        <v>4</v>
      </c>
      <c r="CE1218" s="18" t="e">
        <f>IF(COUNTIFS([2]その１１!$CV$10:CV6213,リスト!CC1218),"該当","")</f>
        <v>#VALUE!</v>
      </c>
      <c r="CF1218" s="18" t="e">
        <f>IF($CE1218="","",COUNTIF($CC$5:CC1218,CC1218))</f>
        <v>#VALUE!</v>
      </c>
      <c r="CG1218" s="18" t="e">
        <f t="shared" si="129"/>
        <v>#VALUE!</v>
      </c>
      <c r="CH1218" s="18" t="s">
        <v>97</v>
      </c>
      <c r="CI1218" s="18" t="s">
        <v>504</v>
      </c>
      <c r="CJ1218" s="18" t="s">
        <v>558</v>
      </c>
      <c r="CK1218" s="18" t="str">
        <f t="shared" si="130"/>
        <v>C隔壁Iw</v>
      </c>
      <c r="CL1218" s="18">
        <v>17</v>
      </c>
      <c r="CM1218" s="18" t="e">
        <f>IF(COUNTIFS([2]その１２!$CU$10:CU6369,リスト!CK1218),"該当","")</f>
        <v>#VALUE!</v>
      </c>
      <c r="CN1218" s="18" t="e">
        <f>IF($CM1218="","",COUNTIF($CK$5:CK1218,CK1218))</f>
        <v>#VALUE!</v>
      </c>
      <c r="CO1218" s="18" t="e">
        <f t="shared" si="131"/>
        <v>#VALUE!</v>
      </c>
      <c r="DC1218" s="21" t="e">
        <f t="shared" si="132"/>
        <v>#VALUE!</v>
      </c>
      <c r="DD1218" s="21" t="e">
        <f t="shared" si="133"/>
        <v>#VALUE!</v>
      </c>
    </row>
    <row r="1219" spans="78:108">
      <c r="BZ1219" s="18" t="s">
        <v>781</v>
      </c>
      <c r="CA1219" s="18" t="s">
        <v>324</v>
      </c>
      <c r="CB1219" s="18" t="s">
        <v>464</v>
      </c>
      <c r="CC1219" s="18" t="str">
        <f t="shared" si="128"/>
        <v>S,C,X主構Rg</v>
      </c>
      <c r="CD1219" s="18">
        <v>5</v>
      </c>
      <c r="CE1219" s="18" t="e">
        <f>IF(COUNTIFS([2]その１１!$CV$10:CV6214,リスト!CC1219),"該当","")</f>
        <v>#VALUE!</v>
      </c>
      <c r="CF1219" s="18" t="e">
        <f>IF($CE1219="","",COUNTIF($CC$5:CC1219,CC1219))</f>
        <v>#VALUE!</v>
      </c>
      <c r="CG1219" s="18" t="e">
        <f t="shared" si="129"/>
        <v>#VALUE!</v>
      </c>
      <c r="CH1219" s="18" t="s">
        <v>97</v>
      </c>
      <c r="CI1219" s="18" t="s">
        <v>504</v>
      </c>
      <c r="CJ1219" s="18" t="s">
        <v>558</v>
      </c>
      <c r="CK1219" s="18" t="str">
        <f t="shared" si="130"/>
        <v>C隔壁Iw</v>
      </c>
      <c r="CL1219" s="18">
        <v>18</v>
      </c>
      <c r="CM1219" s="18" t="e">
        <f>IF(COUNTIFS([2]その１２!$CU$10:CU6370,リスト!CK1219),"該当","")</f>
        <v>#VALUE!</v>
      </c>
      <c r="CN1219" s="18" t="e">
        <f>IF($CM1219="","",COUNTIF($CK$5:CK1219,CK1219))</f>
        <v>#VALUE!</v>
      </c>
      <c r="CO1219" s="18" t="e">
        <f t="shared" si="131"/>
        <v>#VALUE!</v>
      </c>
      <c r="DC1219" s="21" t="e">
        <f t="shared" si="132"/>
        <v>#VALUE!</v>
      </c>
      <c r="DD1219" s="21" t="e">
        <f t="shared" si="133"/>
        <v>#VALUE!</v>
      </c>
    </row>
    <row r="1220" spans="78:108">
      <c r="BZ1220" s="18" t="s">
        <v>781</v>
      </c>
      <c r="CA1220" s="18" t="s">
        <v>324</v>
      </c>
      <c r="CB1220" s="18" t="s">
        <v>464</v>
      </c>
      <c r="CC1220" s="18" t="str">
        <f t="shared" si="128"/>
        <v>S,C,X主構Rg</v>
      </c>
      <c r="CD1220" s="18">
        <v>6</v>
      </c>
      <c r="CE1220" s="18" t="e">
        <f>IF(COUNTIFS([2]その１１!$CV$10:CV6215,リスト!CC1220),"該当","")</f>
        <v>#VALUE!</v>
      </c>
      <c r="CF1220" s="18" t="e">
        <f>IF($CE1220="","",COUNTIF($CC$5:CC1220,CC1220))</f>
        <v>#VALUE!</v>
      </c>
      <c r="CG1220" s="18" t="e">
        <f t="shared" si="129"/>
        <v>#VALUE!</v>
      </c>
      <c r="CH1220" s="18" t="s">
        <v>97</v>
      </c>
      <c r="CI1220" s="18" t="s">
        <v>504</v>
      </c>
      <c r="CJ1220" s="18" t="s">
        <v>558</v>
      </c>
      <c r="CK1220" s="18" t="str">
        <f t="shared" si="130"/>
        <v>C隔壁Iw</v>
      </c>
      <c r="CL1220" s="18">
        <v>19</v>
      </c>
      <c r="CM1220" s="18" t="e">
        <f>IF(COUNTIFS([2]その１２!$CU$10:CU6371,リスト!CK1220),"該当","")</f>
        <v>#VALUE!</v>
      </c>
      <c r="CN1220" s="18" t="e">
        <f>IF($CM1220="","",COUNTIF($CK$5:CK1220,CK1220))</f>
        <v>#VALUE!</v>
      </c>
      <c r="CO1220" s="18" t="e">
        <f t="shared" si="131"/>
        <v>#VALUE!</v>
      </c>
      <c r="DC1220" s="21" t="e">
        <f t="shared" si="132"/>
        <v>#VALUE!</v>
      </c>
      <c r="DD1220" s="21" t="e">
        <f t="shared" si="133"/>
        <v>#VALUE!</v>
      </c>
    </row>
    <row r="1221" spans="78:108">
      <c r="BZ1221" s="18" t="s">
        <v>781</v>
      </c>
      <c r="CA1221" s="18" t="s">
        <v>324</v>
      </c>
      <c r="CB1221" s="18" t="s">
        <v>464</v>
      </c>
      <c r="CC1221" s="18" t="str">
        <f t="shared" ref="CC1221:CC1284" si="134">IF(LEFT(CA1221,2)="基礎",CONCATENATE(BZ1221,LEFT(CA1221,3),CB1221),CONCATENATE(BZ1221,LEFT(CA1221,2),CB1221))</f>
        <v>S,C,X主構Rg</v>
      </c>
      <c r="CD1221" s="18">
        <v>7</v>
      </c>
      <c r="CE1221" s="18" t="e">
        <f>IF(COUNTIFS([2]その１１!$CV$10:CV6216,リスト!CC1221),"該当","")</f>
        <v>#VALUE!</v>
      </c>
      <c r="CF1221" s="18" t="e">
        <f>IF($CE1221="","",COUNTIF($CC$5:CC1221,CC1221))</f>
        <v>#VALUE!</v>
      </c>
      <c r="CG1221" s="18" t="e">
        <f t="shared" ref="CG1221:CG1284" si="135">IF($CE1221="","",CONCATENATE(CC1221,CF1221))</f>
        <v>#VALUE!</v>
      </c>
      <c r="CH1221" s="18" t="s">
        <v>97</v>
      </c>
      <c r="CI1221" s="18" t="s">
        <v>504</v>
      </c>
      <c r="CJ1221" s="18" t="s">
        <v>558</v>
      </c>
      <c r="CK1221" s="18" t="str">
        <f t="shared" ref="CK1221:CK1284" si="136">CONCATENATE(CH1221,LEFT(CI1221,2),CJ1221)</f>
        <v>C隔壁Iw</v>
      </c>
      <c r="CL1221" s="18">
        <v>20</v>
      </c>
      <c r="CM1221" s="18" t="e">
        <f>IF(COUNTIFS([2]その１２!$CU$10:CU6372,リスト!CK1221),"該当","")</f>
        <v>#VALUE!</v>
      </c>
      <c r="CN1221" s="18" t="e">
        <f>IF($CM1221="","",COUNTIF($CK$5:CK1221,CK1221))</f>
        <v>#VALUE!</v>
      </c>
      <c r="CO1221" s="18" t="e">
        <f t="shared" ref="CO1221:CO1284" si="137">IF($CM1221="","",CONCATENATE(CK1221,CN1221))</f>
        <v>#VALUE!</v>
      </c>
      <c r="DC1221" s="21" t="e">
        <f t="shared" ref="DC1221:DC1284" si="138">IF(CG1221="","",CONCATENATE(CC1221,CD1221))</f>
        <v>#VALUE!</v>
      </c>
      <c r="DD1221" s="21" t="e">
        <f t="shared" ref="DD1221:DD1284" si="139">IF(CO1221="","",CONCATENATE(CK1221,CL1221))</f>
        <v>#VALUE!</v>
      </c>
    </row>
    <row r="1222" spans="78:108">
      <c r="BZ1222" s="18" t="s">
        <v>781</v>
      </c>
      <c r="CA1222" s="18" t="s">
        <v>324</v>
      </c>
      <c r="CB1222" s="18" t="s">
        <v>464</v>
      </c>
      <c r="CC1222" s="18" t="str">
        <f t="shared" si="134"/>
        <v>S,C,X主構Rg</v>
      </c>
      <c r="CD1222" s="18">
        <v>8</v>
      </c>
      <c r="CE1222" s="18" t="e">
        <f>IF(COUNTIFS([2]その１１!$CV$10:CV6217,リスト!CC1222),"該当","")</f>
        <v>#VALUE!</v>
      </c>
      <c r="CF1222" s="18" t="e">
        <f>IF($CE1222="","",COUNTIF($CC$5:CC1222,CC1222))</f>
        <v>#VALUE!</v>
      </c>
      <c r="CG1222" s="18" t="e">
        <f t="shared" si="135"/>
        <v>#VALUE!</v>
      </c>
      <c r="CH1222" s="18" t="s">
        <v>97</v>
      </c>
      <c r="CI1222" s="18" t="s">
        <v>504</v>
      </c>
      <c r="CJ1222" s="18" t="s">
        <v>558</v>
      </c>
      <c r="CK1222" s="18" t="str">
        <f t="shared" si="136"/>
        <v>C隔壁Iw</v>
      </c>
      <c r="CL1222" s="18">
        <v>21</v>
      </c>
      <c r="CM1222" s="18" t="e">
        <f>IF(COUNTIFS([2]その１２!$CU$10:CU6373,リスト!CK1222),"該当","")</f>
        <v>#VALUE!</v>
      </c>
      <c r="CN1222" s="18" t="e">
        <f>IF($CM1222="","",COUNTIF($CK$5:CK1222,CK1222))</f>
        <v>#VALUE!</v>
      </c>
      <c r="CO1222" s="18" t="e">
        <f t="shared" si="137"/>
        <v>#VALUE!</v>
      </c>
      <c r="DC1222" s="21" t="e">
        <f t="shared" si="138"/>
        <v>#VALUE!</v>
      </c>
      <c r="DD1222" s="21" t="e">
        <f t="shared" si="139"/>
        <v>#VALUE!</v>
      </c>
    </row>
    <row r="1223" spans="78:108">
      <c r="BZ1223" s="18" t="s">
        <v>781</v>
      </c>
      <c r="CA1223" s="18" t="s">
        <v>324</v>
      </c>
      <c r="CB1223" s="18" t="s">
        <v>464</v>
      </c>
      <c r="CC1223" s="18" t="str">
        <f t="shared" si="134"/>
        <v>S,C,X主構Rg</v>
      </c>
      <c r="CD1223" s="18">
        <v>9</v>
      </c>
      <c r="CE1223" s="18" t="e">
        <f>IF(COUNTIFS([2]その１１!$CV$10:CV6218,リスト!CC1223),"該当","")</f>
        <v>#VALUE!</v>
      </c>
      <c r="CF1223" s="18" t="e">
        <f>IF($CE1223="","",COUNTIF($CC$5:CC1223,CC1223))</f>
        <v>#VALUE!</v>
      </c>
      <c r="CG1223" s="18" t="e">
        <f t="shared" si="135"/>
        <v>#VALUE!</v>
      </c>
      <c r="CH1223" s="18" t="s">
        <v>97</v>
      </c>
      <c r="CI1223" s="18" t="s">
        <v>504</v>
      </c>
      <c r="CJ1223" s="18" t="s">
        <v>558</v>
      </c>
      <c r="CK1223" s="18" t="str">
        <f t="shared" si="136"/>
        <v>C隔壁Iw</v>
      </c>
      <c r="CL1223" s="18">
        <v>22</v>
      </c>
      <c r="CM1223" s="18" t="e">
        <f>IF(COUNTIFS([2]その１２!$CU$10:CU6374,リスト!CK1223),"該当","")</f>
        <v>#VALUE!</v>
      </c>
      <c r="CN1223" s="18" t="e">
        <f>IF($CM1223="","",COUNTIF($CK$5:CK1223,CK1223))</f>
        <v>#VALUE!</v>
      </c>
      <c r="CO1223" s="18" t="e">
        <f t="shared" si="137"/>
        <v>#VALUE!</v>
      </c>
      <c r="DC1223" s="21" t="e">
        <f t="shared" si="138"/>
        <v>#VALUE!</v>
      </c>
      <c r="DD1223" s="21" t="e">
        <f t="shared" si="139"/>
        <v>#VALUE!</v>
      </c>
    </row>
    <row r="1224" spans="78:108">
      <c r="BZ1224" s="18" t="s">
        <v>781</v>
      </c>
      <c r="CA1224" s="18" t="s">
        <v>324</v>
      </c>
      <c r="CB1224" s="18" t="s">
        <v>464</v>
      </c>
      <c r="CC1224" s="18" t="str">
        <f t="shared" si="134"/>
        <v>S,C,X主構Rg</v>
      </c>
      <c r="CD1224" s="18">
        <v>10</v>
      </c>
      <c r="CE1224" s="18" t="e">
        <f>IF(COUNTIFS([2]その１１!$CV$10:CV6219,リスト!CC1224),"該当","")</f>
        <v>#VALUE!</v>
      </c>
      <c r="CF1224" s="18" t="e">
        <f>IF($CE1224="","",COUNTIF($CC$5:CC1224,CC1224))</f>
        <v>#VALUE!</v>
      </c>
      <c r="CG1224" s="18" t="e">
        <f t="shared" si="135"/>
        <v>#VALUE!</v>
      </c>
      <c r="CH1224" s="18" t="s">
        <v>97</v>
      </c>
      <c r="CI1224" s="18" t="s">
        <v>504</v>
      </c>
      <c r="CJ1224" s="18" t="s">
        <v>558</v>
      </c>
      <c r="CK1224" s="18" t="str">
        <f t="shared" si="136"/>
        <v>C隔壁Iw</v>
      </c>
      <c r="CL1224" s="18">
        <v>23</v>
      </c>
      <c r="CM1224" s="18" t="e">
        <f>IF(COUNTIFS([2]その１２!$CU$10:CU6375,リスト!CK1224),"該当","")</f>
        <v>#VALUE!</v>
      </c>
      <c r="CN1224" s="18" t="e">
        <f>IF($CM1224="","",COUNTIF($CK$5:CK1224,CK1224))</f>
        <v>#VALUE!</v>
      </c>
      <c r="CO1224" s="18" t="e">
        <f t="shared" si="137"/>
        <v>#VALUE!</v>
      </c>
      <c r="DC1224" s="21" t="e">
        <f t="shared" si="138"/>
        <v>#VALUE!</v>
      </c>
      <c r="DD1224" s="21" t="e">
        <f t="shared" si="139"/>
        <v>#VALUE!</v>
      </c>
    </row>
    <row r="1225" spans="78:108">
      <c r="BZ1225" s="18" t="s">
        <v>781</v>
      </c>
      <c r="CA1225" s="18" t="s">
        <v>324</v>
      </c>
      <c r="CB1225" s="18" t="s">
        <v>464</v>
      </c>
      <c r="CC1225" s="18" t="str">
        <f t="shared" si="134"/>
        <v>S,C,X主構Rg</v>
      </c>
      <c r="CD1225" s="18">
        <v>11</v>
      </c>
      <c r="CE1225" s="18" t="e">
        <f>IF(COUNTIFS([2]その１１!$CV$10:CV6220,リスト!CC1225),"該当","")</f>
        <v>#VALUE!</v>
      </c>
      <c r="CF1225" s="18" t="e">
        <f>IF($CE1225="","",COUNTIF($CC$5:CC1225,CC1225))</f>
        <v>#VALUE!</v>
      </c>
      <c r="CG1225" s="18" t="e">
        <f t="shared" si="135"/>
        <v>#VALUE!</v>
      </c>
      <c r="CH1225" s="18" t="s">
        <v>331</v>
      </c>
      <c r="CI1225" s="18" t="s">
        <v>504</v>
      </c>
      <c r="CJ1225" s="18" t="s">
        <v>558</v>
      </c>
      <c r="CK1225" s="18" t="str">
        <f t="shared" si="136"/>
        <v>C,X隔壁Iw</v>
      </c>
      <c r="CL1225" s="18">
        <v>6</v>
      </c>
      <c r="CM1225" s="18" t="e">
        <f>IF(COUNTIFS([2]その１２!$CU$10:CU6376,リスト!CK1225),"該当","")</f>
        <v>#VALUE!</v>
      </c>
      <c r="CN1225" s="18" t="e">
        <f>IF($CM1225="","",COUNTIF($CK$5:CK1225,CK1225))</f>
        <v>#VALUE!</v>
      </c>
      <c r="CO1225" s="18" t="e">
        <f t="shared" si="137"/>
        <v>#VALUE!</v>
      </c>
      <c r="DC1225" s="21" t="e">
        <f t="shared" si="138"/>
        <v>#VALUE!</v>
      </c>
      <c r="DD1225" s="21" t="e">
        <f t="shared" si="139"/>
        <v>#VALUE!</v>
      </c>
    </row>
    <row r="1226" spans="78:108">
      <c r="BZ1226" s="18" t="s">
        <v>781</v>
      </c>
      <c r="CA1226" s="18" t="s">
        <v>324</v>
      </c>
      <c r="CB1226" s="18" t="s">
        <v>464</v>
      </c>
      <c r="CC1226" s="18" t="str">
        <f t="shared" si="134"/>
        <v>S,C,X主構Rg</v>
      </c>
      <c r="CD1226" s="18">
        <v>12</v>
      </c>
      <c r="CE1226" s="18" t="e">
        <f>IF(COUNTIFS([2]その１１!$CV$10:CV6221,リスト!CC1226),"該当","")</f>
        <v>#VALUE!</v>
      </c>
      <c r="CF1226" s="18" t="e">
        <f>IF($CE1226="","",COUNTIF($CC$5:CC1226,CC1226))</f>
        <v>#VALUE!</v>
      </c>
      <c r="CG1226" s="18" t="e">
        <f t="shared" si="135"/>
        <v>#VALUE!</v>
      </c>
      <c r="CH1226" s="18" t="s">
        <v>331</v>
      </c>
      <c r="CI1226" s="18" t="s">
        <v>504</v>
      </c>
      <c r="CJ1226" s="18" t="s">
        <v>558</v>
      </c>
      <c r="CK1226" s="18" t="str">
        <f t="shared" si="136"/>
        <v>C,X隔壁Iw</v>
      </c>
      <c r="CL1226" s="18">
        <v>7</v>
      </c>
      <c r="CM1226" s="18" t="e">
        <f>IF(COUNTIFS([2]その１２!$CU$10:CU6377,リスト!CK1226),"該当","")</f>
        <v>#VALUE!</v>
      </c>
      <c r="CN1226" s="18" t="e">
        <f>IF($CM1226="","",COUNTIF($CK$5:CK1226,CK1226))</f>
        <v>#VALUE!</v>
      </c>
      <c r="CO1226" s="18" t="e">
        <f t="shared" si="137"/>
        <v>#VALUE!</v>
      </c>
      <c r="DC1226" s="21" t="e">
        <f t="shared" si="138"/>
        <v>#VALUE!</v>
      </c>
      <c r="DD1226" s="21" t="e">
        <f t="shared" si="139"/>
        <v>#VALUE!</v>
      </c>
    </row>
    <row r="1227" spans="78:108">
      <c r="BZ1227" s="18" t="s">
        <v>781</v>
      </c>
      <c r="CA1227" s="18" t="s">
        <v>324</v>
      </c>
      <c r="CB1227" s="18" t="s">
        <v>464</v>
      </c>
      <c r="CC1227" s="18" t="str">
        <f t="shared" si="134"/>
        <v>S,C,X主構Rg</v>
      </c>
      <c r="CD1227" s="18">
        <v>13</v>
      </c>
      <c r="CE1227" s="18" t="e">
        <f>IF(COUNTIFS([2]その１１!$CV$10:CV6222,リスト!CC1227),"該当","")</f>
        <v>#VALUE!</v>
      </c>
      <c r="CF1227" s="18" t="e">
        <f>IF($CE1227="","",COUNTIF($CC$5:CC1227,CC1227))</f>
        <v>#VALUE!</v>
      </c>
      <c r="CG1227" s="18" t="e">
        <f t="shared" si="135"/>
        <v>#VALUE!</v>
      </c>
      <c r="CH1227" s="18" t="s">
        <v>331</v>
      </c>
      <c r="CI1227" s="18" t="s">
        <v>504</v>
      </c>
      <c r="CJ1227" s="18" t="s">
        <v>558</v>
      </c>
      <c r="CK1227" s="18" t="str">
        <f t="shared" si="136"/>
        <v>C,X隔壁Iw</v>
      </c>
      <c r="CL1227" s="18">
        <v>8</v>
      </c>
      <c r="CM1227" s="18" t="e">
        <f>IF(COUNTIFS([2]その１２!$CU$10:CU6378,リスト!CK1227),"該当","")</f>
        <v>#VALUE!</v>
      </c>
      <c r="CN1227" s="18" t="e">
        <f>IF($CM1227="","",COUNTIF($CK$5:CK1227,CK1227))</f>
        <v>#VALUE!</v>
      </c>
      <c r="CO1227" s="18" t="e">
        <f t="shared" si="137"/>
        <v>#VALUE!</v>
      </c>
      <c r="DC1227" s="21" t="e">
        <f t="shared" si="138"/>
        <v>#VALUE!</v>
      </c>
      <c r="DD1227" s="21" t="e">
        <f t="shared" si="139"/>
        <v>#VALUE!</v>
      </c>
    </row>
    <row r="1228" spans="78:108">
      <c r="BZ1228" s="18" t="s">
        <v>781</v>
      </c>
      <c r="CA1228" s="18" t="s">
        <v>324</v>
      </c>
      <c r="CB1228" s="18" t="s">
        <v>464</v>
      </c>
      <c r="CC1228" s="18" t="str">
        <f t="shared" si="134"/>
        <v>S,C,X主構Rg</v>
      </c>
      <c r="CD1228" s="18">
        <v>17</v>
      </c>
      <c r="CE1228" s="18" t="e">
        <f>IF(COUNTIFS([2]その１１!$CV$10:CV6223,リスト!CC1228),"該当","")</f>
        <v>#VALUE!</v>
      </c>
      <c r="CF1228" s="18" t="e">
        <f>IF($CE1228="","",COUNTIF($CC$5:CC1228,CC1228))</f>
        <v>#VALUE!</v>
      </c>
      <c r="CG1228" s="18" t="e">
        <f t="shared" si="135"/>
        <v>#VALUE!</v>
      </c>
      <c r="CH1228" s="18" t="s">
        <v>331</v>
      </c>
      <c r="CI1228" s="18" t="s">
        <v>504</v>
      </c>
      <c r="CJ1228" s="18" t="s">
        <v>558</v>
      </c>
      <c r="CK1228" s="18" t="str">
        <f t="shared" si="136"/>
        <v>C,X隔壁Iw</v>
      </c>
      <c r="CL1228" s="18">
        <v>10</v>
      </c>
      <c r="CM1228" s="18" t="e">
        <f>IF(COUNTIFS([2]その１２!$CU$10:CU6379,リスト!CK1228),"該当","")</f>
        <v>#VALUE!</v>
      </c>
      <c r="CN1228" s="18" t="e">
        <f>IF($CM1228="","",COUNTIF($CK$5:CK1228,CK1228))</f>
        <v>#VALUE!</v>
      </c>
      <c r="CO1228" s="18" t="e">
        <f t="shared" si="137"/>
        <v>#VALUE!</v>
      </c>
      <c r="DC1228" s="21" t="e">
        <f t="shared" si="138"/>
        <v>#VALUE!</v>
      </c>
      <c r="DD1228" s="21" t="e">
        <f t="shared" si="139"/>
        <v>#VALUE!</v>
      </c>
    </row>
    <row r="1229" spans="78:108">
      <c r="BZ1229" s="18" t="s">
        <v>781</v>
      </c>
      <c r="CA1229" s="18" t="s">
        <v>324</v>
      </c>
      <c r="CB1229" s="18" t="s">
        <v>464</v>
      </c>
      <c r="CC1229" s="18" t="str">
        <f t="shared" si="134"/>
        <v>S,C,X主構Rg</v>
      </c>
      <c r="CD1229" s="18">
        <v>18</v>
      </c>
      <c r="CE1229" s="18" t="e">
        <f>IF(COUNTIFS([2]その１１!$CV$10:CV6224,リスト!CC1229),"該当","")</f>
        <v>#VALUE!</v>
      </c>
      <c r="CF1229" s="18" t="e">
        <f>IF($CE1229="","",COUNTIF($CC$5:CC1229,CC1229))</f>
        <v>#VALUE!</v>
      </c>
      <c r="CG1229" s="18" t="e">
        <f t="shared" si="135"/>
        <v>#VALUE!</v>
      </c>
      <c r="CH1229" s="18" t="s">
        <v>331</v>
      </c>
      <c r="CI1229" s="18" t="s">
        <v>504</v>
      </c>
      <c r="CJ1229" s="18" t="s">
        <v>558</v>
      </c>
      <c r="CK1229" s="18" t="str">
        <f t="shared" si="136"/>
        <v>C,X隔壁Iw</v>
      </c>
      <c r="CL1229" s="18">
        <v>12</v>
      </c>
      <c r="CM1229" s="18" t="e">
        <f>IF(COUNTIFS([2]その１２!$CU$10:CU6380,リスト!CK1229),"該当","")</f>
        <v>#VALUE!</v>
      </c>
      <c r="CN1229" s="18" t="e">
        <f>IF($CM1229="","",COUNTIF($CK$5:CK1229,CK1229))</f>
        <v>#VALUE!</v>
      </c>
      <c r="CO1229" s="18" t="e">
        <f t="shared" si="137"/>
        <v>#VALUE!</v>
      </c>
      <c r="DC1229" s="21" t="e">
        <f t="shared" si="138"/>
        <v>#VALUE!</v>
      </c>
      <c r="DD1229" s="21" t="e">
        <f t="shared" si="139"/>
        <v>#VALUE!</v>
      </c>
    </row>
    <row r="1230" spans="78:108">
      <c r="BZ1230" s="18" t="s">
        <v>781</v>
      </c>
      <c r="CA1230" s="18" t="s">
        <v>324</v>
      </c>
      <c r="CB1230" s="18" t="s">
        <v>464</v>
      </c>
      <c r="CC1230" s="18" t="str">
        <f t="shared" si="134"/>
        <v>S,C,X主構Rg</v>
      </c>
      <c r="CD1230" s="18">
        <v>19</v>
      </c>
      <c r="CE1230" s="18" t="e">
        <f>IF(COUNTIFS([2]その１１!$CV$10:CV6225,リスト!CC1230),"該当","")</f>
        <v>#VALUE!</v>
      </c>
      <c r="CF1230" s="18" t="e">
        <f>IF($CE1230="","",COUNTIF($CC$5:CC1230,CC1230))</f>
        <v>#VALUE!</v>
      </c>
      <c r="CG1230" s="18" t="e">
        <f t="shared" si="135"/>
        <v>#VALUE!</v>
      </c>
      <c r="CH1230" s="18" t="s">
        <v>331</v>
      </c>
      <c r="CI1230" s="18" t="s">
        <v>504</v>
      </c>
      <c r="CJ1230" s="18" t="s">
        <v>558</v>
      </c>
      <c r="CK1230" s="18" t="str">
        <f t="shared" si="136"/>
        <v>C,X隔壁Iw</v>
      </c>
      <c r="CL1230" s="18">
        <v>17</v>
      </c>
      <c r="CM1230" s="18" t="e">
        <f>IF(COUNTIFS([2]その１２!$CU$10:CU6381,リスト!CK1230),"該当","")</f>
        <v>#VALUE!</v>
      </c>
      <c r="CN1230" s="18" t="e">
        <f>IF($CM1230="","",COUNTIF($CK$5:CK1230,CK1230))</f>
        <v>#VALUE!</v>
      </c>
      <c r="CO1230" s="18" t="e">
        <f t="shared" si="137"/>
        <v>#VALUE!</v>
      </c>
      <c r="DC1230" s="21" t="e">
        <f t="shared" si="138"/>
        <v>#VALUE!</v>
      </c>
      <c r="DD1230" s="21" t="e">
        <f t="shared" si="139"/>
        <v>#VALUE!</v>
      </c>
    </row>
    <row r="1231" spans="78:108">
      <c r="BZ1231" s="18" t="s">
        <v>781</v>
      </c>
      <c r="CA1231" s="18" t="s">
        <v>324</v>
      </c>
      <c r="CB1231" s="18" t="s">
        <v>464</v>
      </c>
      <c r="CC1231" s="18" t="str">
        <f t="shared" si="134"/>
        <v>S,C,X主構Rg</v>
      </c>
      <c r="CD1231" s="18">
        <v>20</v>
      </c>
      <c r="CE1231" s="18" t="e">
        <f>IF(COUNTIFS([2]その１１!$CV$10:CV6226,リスト!CC1231),"該当","")</f>
        <v>#VALUE!</v>
      </c>
      <c r="CF1231" s="18" t="e">
        <f>IF($CE1231="","",COUNTIF($CC$5:CC1231,CC1231))</f>
        <v>#VALUE!</v>
      </c>
      <c r="CG1231" s="18" t="e">
        <f t="shared" si="135"/>
        <v>#VALUE!</v>
      </c>
      <c r="CH1231" s="18" t="s">
        <v>331</v>
      </c>
      <c r="CI1231" s="18" t="s">
        <v>504</v>
      </c>
      <c r="CJ1231" s="18" t="s">
        <v>558</v>
      </c>
      <c r="CK1231" s="18" t="str">
        <f t="shared" si="136"/>
        <v>C,X隔壁Iw</v>
      </c>
      <c r="CL1231" s="18">
        <v>18</v>
      </c>
      <c r="CM1231" s="18" t="e">
        <f>IF(COUNTIFS([2]その１２!$CU$10:CU6382,リスト!CK1231),"該当","")</f>
        <v>#VALUE!</v>
      </c>
      <c r="CN1231" s="18" t="e">
        <f>IF($CM1231="","",COUNTIF($CK$5:CK1231,CK1231))</f>
        <v>#VALUE!</v>
      </c>
      <c r="CO1231" s="18" t="e">
        <f t="shared" si="137"/>
        <v>#VALUE!</v>
      </c>
      <c r="DC1231" s="21" t="e">
        <f t="shared" si="138"/>
        <v>#VALUE!</v>
      </c>
      <c r="DD1231" s="21" t="e">
        <f t="shared" si="139"/>
        <v>#VALUE!</v>
      </c>
    </row>
    <row r="1232" spans="78:108">
      <c r="BZ1232" s="18" t="s">
        <v>781</v>
      </c>
      <c r="CA1232" s="18" t="s">
        <v>324</v>
      </c>
      <c r="CB1232" s="18" t="s">
        <v>464</v>
      </c>
      <c r="CC1232" s="18" t="str">
        <f t="shared" si="134"/>
        <v>S,C,X主構Rg</v>
      </c>
      <c r="CD1232" s="18">
        <v>21</v>
      </c>
      <c r="CE1232" s="18" t="e">
        <f>IF(COUNTIFS([2]その１１!$CV$10:CV6227,リスト!CC1232),"該当","")</f>
        <v>#VALUE!</v>
      </c>
      <c r="CF1232" s="18" t="e">
        <f>IF($CE1232="","",COUNTIF($CC$5:CC1232,CC1232))</f>
        <v>#VALUE!</v>
      </c>
      <c r="CG1232" s="18" t="e">
        <f t="shared" si="135"/>
        <v>#VALUE!</v>
      </c>
      <c r="CH1232" s="18" t="s">
        <v>331</v>
      </c>
      <c r="CI1232" s="18" t="s">
        <v>504</v>
      </c>
      <c r="CJ1232" s="18" t="s">
        <v>558</v>
      </c>
      <c r="CK1232" s="18" t="str">
        <f t="shared" si="136"/>
        <v>C,X隔壁Iw</v>
      </c>
      <c r="CL1232" s="18">
        <v>19</v>
      </c>
      <c r="CM1232" s="18" t="e">
        <f>IF(COUNTIFS([2]その１２!$CU$10:CU6383,リスト!CK1232),"該当","")</f>
        <v>#VALUE!</v>
      </c>
      <c r="CN1232" s="18" t="e">
        <f>IF($CM1232="","",COUNTIF($CK$5:CK1232,CK1232))</f>
        <v>#VALUE!</v>
      </c>
      <c r="CO1232" s="18" t="e">
        <f t="shared" si="137"/>
        <v>#VALUE!</v>
      </c>
      <c r="DC1232" s="21" t="e">
        <f t="shared" si="138"/>
        <v>#VALUE!</v>
      </c>
      <c r="DD1232" s="21" t="e">
        <f t="shared" si="139"/>
        <v>#VALUE!</v>
      </c>
    </row>
    <row r="1233" spans="78:108">
      <c r="BZ1233" s="18" t="s">
        <v>781</v>
      </c>
      <c r="CA1233" s="18" t="s">
        <v>324</v>
      </c>
      <c r="CB1233" s="18" t="s">
        <v>464</v>
      </c>
      <c r="CC1233" s="18" t="str">
        <f t="shared" si="134"/>
        <v>S,C,X主構Rg</v>
      </c>
      <c r="CD1233" s="18">
        <v>22</v>
      </c>
      <c r="CE1233" s="18" t="e">
        <f>IF(COUNTIFS([2]その１１!$CV$10:CV6228,リスト!CC1233),"該当","")</f>
        <v>#VALUE!</v>
      </c>
      <c r="CF1233" s="18" t="e">
        <f>IF($CE1233="","",COUNTIF($CC$5:CC1233,CC1233))</f>
        <v>#VALUE!</v>
      </c>
      <c r="CG1233" s="18" t="e">
        <f t="shared" si="135"/>
        <v>#VALUE!</v>
      </c>
      <c r="CH1233" s="18" t="s">
        <v>331</v>
      </c>
      <c r="CI1233" s="18" t="s">
        <v>504</v>
      </c>
      <c r="CJ1233" s="18" t="s">
        <v>558</v>
      </c>
      <c r="CK1233" s="18" t="str">
        <f t="shared" si="136"/>
        <v>C,X隔壁Iw</v>
      </c>
      <c r="CL1233" s="18">
        <v>20</v>
      </c>
      <c r="CM1233" s="18" t="e">
        <f>IF(COUNTIFS([2]その１２!$CU$10:CU6384,リスト!CK1233),"該当","")</f>
        <v>#VALUE!</v>
      </c>
      <c r="CN1233" s="18" t="e">
        <f>IF($CM1233="","",COUNTIF($CK$5:CK1233,CK1233))</f>
        <v>#VALUE!</v>
      </c>
      <c r="CO1233" s="18" t="e">
        <f t="shared" si="137"/>
        <v>#VALUE!</v>
      </c>
      <c r="DC1233" s="21" t="e">
        <f t="shared" si="138"/>
        <v>#VALUE!</v>
      </c>
      <c r="DD1233" s="21" t="e">
        <f t="shared" si="139"/>
        <v>#VALUE!</v>
      </c>
    </row>
    <row r="1234" spans="78:108">
      <c r="BZ1234" s="18" t="s">
        <v>781</v>
      </c>
      <c r="CA1234" s="18" t="s">
        <v>324</v>
      </c>
      <c r="CB1234" s="18" t="s">
        <v>464</v>
      </c>
      <c r="CC1234" s="18" t="str">
        <f t="shared" si="134"/>
        <v>S,C,X主構Rg</v>
      </c>
      <c r="CD1234" s="18">
        <v>23</v>
      </c>
      <c r="CE1234" s="18" t="e">
        <f>IF(COUNTIFS([2]その１１!$CV$10:CV6229,リスト!CC1234),"該当","")</f>
        <v>#VALUE!</v>
      </c>
      <c r="CF1234" s="18" t="e">
        <f>IF($CE1234="","",COUNTIF($CC$5:CC1234,CC1234))</f>
        <v>#VALUE!</v>
      </c>
      <c r="CG1234" s="18" t="e">
        <f t="shared" si="135"/>
        <v>#VALUE!</v>
      </c>
      <c r="CH1234" s="18" t="s">
        <v>331</v>
      </c>
      <c r="CI1234" s="18" t="s">
        <v>504</v>
      </c>
      <c r="CJ1234" s="18" t="s">
        <v>558</v>
      </c>
      <c r="CK1234" s="18" t="str">
        <f t="shared" si="136"/>
        <v>C,X隔壁Iw</v>
      </c>
      <c r="CL1234" s="18">
        <v>21</v>
      </c>
      <c r="CM1234" s="18" t="e">
        <f>IF(COUNTIFS([2]その１２!$CU$10:CU6385,リスト!CK1234),"該当","")</f>
        <v>#VALUE!</v>
      </c>
      <c r="CN1234" s="18" t="e">
        <f>IF($CM1234="","",COUNTIF($CK$5:CK1234,CK1234))</f>
        <v>#VALUE!</v>
      </c>
      <c r="CO1234" s="18" t="e">
        <f t="shared" si="137"/>
        <v>#VALUE!</v>
      </c>
      <c r="DC1234" s="21" t="e">
        <f t="shared" si="138"/>
        <v>#VALUE!</v>
      </c>
      <c r="DD1234" s="21" t="e">
        <f t="shared" si="139"/>
        <v>#VALUE!</v>
      </c>
    </row>
    <row r="1235" spans="78:108">
      <c r="BZ1235" s="18" t="s">
        <v>76</v>
      </c>
      <c r="CA1235" s="18" t="s">
        <v>338</v>
      </c>
      <c r="CB1235" s="18" t="s">
        <v>473</v>
      </c>
      <c r="CC1235" s="18" t="str">
        <f t="shared" si="134"/>
        <v>S主構Rp</v>
      </c>
      <c r="CD1235" s="18">
        <v>1</v>
      </c>
      <c r="CE1235" s="18" t="e">
        <f>IF(COUNTIFS([2]その１１!$CV$10:CV6230,リスト!CC1235),"該当","")</f>
        <v>#VALUE!</v>
      </c>
      <c r="CF1235" s="18" t="e">
        <f>IF($CE1235="","",COUNTIF($CC$5:CC1235,CC1235))</f>
        <v>#VALUE!</v>
      </c>
      <c r="CG1235" s="18" t="e">
        <f t="shared" si="135"/>
        <v>#VALUE!</v>
      </c>
      <c r="CH1235" s="18" t="s">
        <v>331</v>
      </c>
      <c r="CI1235" s="18" t="s">
        <v>504</v>
      </c>
      <c r="CJ1235" s="18" t="s">
        <v>558</v>
      </c>
      <c r="CK1235" s="18" t="str">
        <f t="shared" si="136"/>
        <v>C,X隔壁Iw</v>
      </c>
      <c r="CL1235" s="18">
        <v>22</v>
      </c>
      <c r="CM1235" s="18" t="e">
        <f>IF(COUNTIFS([2]その１２!$CU$10:CU6386,リスト!CK1235),"該当","")</f>
        <v>#VALUE!</v>
      </c>
      <c r="CN1235" s="18" t="e">
        <f>IF($CM1235="","",COUNTIF($CK$5:CK1235,CK1235))</f>
        <v>#VALUE!</v>
      </c>
      <c r="CO1235" s="18" t="e">
        <f t="shared" si="137"/>
        <v>#VALUE!</v>
      </c>
      <c r="DC1235" s="21" t="e">
        <f t="shared" si="138"/>
        <v>#VALUE!</v>
      </c>
      <c r="DD1235" s="21" t="e">
        <f t="shared" si="139"/>
        <v>#VALUE!</v>
      </c>
    </row>
    <row r="1236" spans="78:108">
      <c r="BZ1236" s="18" t="s">
        <v>76</v>
      </c>
      <c r="CA1236" s="18" t="s">
        <v>338</v>
      </c>
      <c r="CB1236" s="18" t="s">
        <v>473</v>
      </c>
      <c r="CC1236" s="18" t="str">
        <f t="shared" si="134"/>
        <v>S主構Rp</v>
      </c>
      <c r="CD1236" s="18">
        <v>2</v>
      </c>
      <c r="CE1236" s="18" t="e">
        <f>IF(COUNTIFS([2]その１１!$CV$10:CV6231,リスト!CC1236),"該当","")</f>
        <v>#VALUE!</v>
      </c>
      <c r="CF1236" s="18" t="e">
        <f>IF($CE1236="","",COUNTIF($CC$5:CC1236,CC1236))</f>
        <v>#VALUE!</v>
      </c>
      <c r="CG1236" s="18" t="e">
        <f t="shared" si="135"/>
        <v>#VALUE!</v>
      </c>
      <c r="CH1236" s="18" t="s">
        <v>331</v>
      </c>
      <c r="CI1236" s="18" t="s">
        <v>504</v>
      </c>
      <c r="CJ1236" s="18" t="s">
        <v>558</v>
      </c>
      <c r="CK1236" s="18" t="str">
        <f t="shared" si="136"/>
        <v>C,X隔壁Iw</v>
      </c>
      <c r="CL1236" s="18">
        <v>23</v>
      </c>
      <c r="CM1236" s="18" t="e">
        <f>IF(COUNTIFS([2]その１２!$CU$10:CU6387,リスト!CK1236),"該当","")</f>
        <v>#VALUE!</v>
      </c>
      <c r="CN1236" s="18" t="e">
        <f>IF($CM1236="","",COUNTIF($CK$5:CK1236,CK1236))</f>
        <v>#VALUE!</v>
      </c>
      <c r="CO1236" s="18" t="e">
        <f t="shared" si="137"/>
        <v>#VALUE!</v>
      </c>
      <c r="DC1236" s="21" t="e">
        <f t="shared" si="138"/>
        <v>#VALUE!</v>
      </c>
      <c r="DD1236" s="21" t="e">
        <f t="shared" si="139"/>
        <v>#VALUE!</v>
      </c>
    </row>
    <row r="1237" spans="78:108">
      <c r="BZ1237" s="18" t="s">
        <v>76</v>
      </c>
      <c r="CA1237" s="18" t="s">
        <v>338</v>
      </c>
      <c r="CB1237" s="18" t="s">
        <v>473</v>
      </c>
      <c r="CC1237" s="18" t="str">
        <f t="shared" si="134"/>
        <v>S主構Rp</v>
      </c>
      <c r="CD1237" s="18">
        <v>3</v>
      </c>
      <c r="CE1237" s="18" t="e">
        <f>IF(COUNTIFS([2]その１１!$CV$10:CV6232,リスト!CC1237),"該当","")</f>
        <v>#VALUE!</v>
      </c>
      <c r="CF1237" s="18" t="e">
        <f>IF($CE1237="","",COUNTIF($CC$5:CC1237,CC1237))</f>
        <v>#VALUE!</v>
      </c>
      <c r="CG1237" s="18" t="e">
        <f t="shared" si="135"/>
        <v>#VALUE!</v>
      </c>
      <c r="CH1237" s="18" t="s">
        <v>97</v>
      </c>
      <c r="CI1237" s="18" t="s">
        <v>514</v>
      </c>
      <c r="CJ1237" s="18" t="s">
        <v>567</v>
      </c>
      <c r="CK1237" s="18" t="str">
        <f t="shared" si="136"/>
        <v>C断面Jo</v>
      </c>
      <c r="CL1237" s="18">
        <v>6</v>
      </c>
      <c r="CM1237" s="18" t="e">
        <f>IF(COUNTIFS([2]その１２!$CU$10:CU6388,リスト!CK1237),"該当","")</f>
        <v>#VALUE!</v>
      </c>
      <c r="CN1237" s="18" t="e">
        <f>IF($CM1237="","",COUNTIF($CK$5:CK1237,CK1237))</f>
        <v>#VALUE!</v>
      </c>
      <c r="CO1237" s="18" t="e">
        <f t="shared" si="137"/>
        <v>#VALUE!</v>
      </c>
      <c r="DC1237" s="21" t="e">
        <f t="shared" si="138"/>
        <v>#VALUE!</v>
      </c>
      <c r="DD1237" s="21" t="e">
        <f t="shared" si="139"/>
        <v>#VALUE!</v>
      </c>
    </row>
    <row r="1238" spans="78:108">
      <c r="BZ1238" s="18" t="s">
        <v>76</v>
      </c>
      <c r="CA1238" s="18" t="s">
        <v>338</v>
      </c>
      <c r="CB1238" s="18" t="s">
        <v>473</v>
      </c>
      <c r="CC1238" s="18" t="str">
        <f t="shared" si="134"/>
        <v>S主構Rp</v>
      </c>
      <c r="CD1238" s="18">
        <v>4</v>
      </c>
      <c r="CE1238" s="18" t="e">
        <f>IF(COUNTIFS([2]その１１!$CV$10:CV6233,リスト!CC1238),"該当","")</f>
        <v>#VALUE!</v>
      </c>
      <c r="CF1238" s="18" t="e">
        <f>IF($CE1238="","",COUNTIF($CC$5:CC1238,CC1238))</f>
        <v>#VALUE!</v>
      </c>
      <c r="CG1238" s="18" t="e">
        <f t="shared" si="135"/>
        <v>#VALUE!</v>
      </c>
      <c r="CH1238" s="18" t="s">
        <v>97</v>
      </c>
      <c r="CI1238" s="18" t="s">
        <v>514</v>
      </c>
      <c r="CJ1238" s="18" t="s">
        <v>567</v>
      </c>
      <c r="CK1238" s="18" t="str">
        <f t="shared" si="136"/>
        <v>C断面Jo</v>
      </c>
      <c r="CL1238" s="18">
        <v>7</v>
      </c>
      <c r="CM1238" s="18" t="e">
        <f>IF(COUNTIFS([2]その１２!$CU$10:CU6389,リスト!CK1238),"該当","")</f>
        <v>#VALUE!</v>
      </c>
      <c r="CN1238" s="18" t="e">
        <f>IF($CM1238="","",COUNTIF($CK$5:CK1238,CK1238))</f>
        <v>#VALUE!</v>
      </c>
      <c r="CO1238" s="18" t="e">
        <f t="shared" si="137"/>
        <v>#VALUE!</v>
      </c>
      <c r="DC1238" s="21" t="e">
        <f t="shared" si="138"/>
        <v>#VALUE!</v>
      </c>
      <c r="DD1238" s="21" t="e">
        <f t="shared" si="139"/>
        <v>#VALUE!</v>
      </c>
    </row>
    <row r="1239" spans="78:108">
      <c r="BZ1239" s="18" t="s">
        <v>76</v>
      </c>
      <c r="CA1239" s="18" t="s">
        <v>338</v>
      </c>
      <c r="CB1239" s="18" t="s">
        <v>473</v>
      </c>
      <c r="CC1239" s="18" t="str">
        <f t="shared" si="134"/>
        <v>S主構Rp</v>
      </c>
      <c r="CD1239" s="18">
        <v>5</v>
      </c>
      <c r="CE1239" s="18" t="e">
        <f>IF(COUNTIFS([2]その１１!$CV$10:CV6234,リスト!CC1239),"該当","")</f>
        <v>#VALUE!</v>
      </c>
      <c r="CF1239" s="18" t="e">
        <f>IF($CE1239="","",COUNTIF($CC$5:CC1239,CC1239))</f>
        <v>#VALUE!</v>
      </c>
      <c r="CG1239" s="18" t="e">
        <f t="shared" si="135"/>
        <v>#VALUE!</v>
      </c>
      <c r="CH1239" s="18" t="s">
        <v>97</v>
      </c>
      <c r="CI1239" s="18" t="s">
        <v>514</v>
      </c>
      <c r="CJ1239" s="18" t="s">
        <v>567</v>
      </c>
      <c r="CK1239" s="18" t="str">
        <f t="shared" si="136"/>
        <v>C断面Jo</v>
      </c>
      <c r="CL1239" s="18">
        <v>8</v>
      </c>
      <c r="CM1239" s="18" t="e">
        <f>IF(COUNTIFS([2]その１２!$CU$10:CU6390,リスト!CK1239),"該当","")</f>
        <v>#VALUE!</v>
      </c>
      <c r="CN1239" s="18" t="e">
        <f>IF($CM1239="","",COUNTIF($CK$5:CK1239,CK1239))</f>
        <v>#VALUE!</v>
      </c>
      <c r="CO1239" s="18" t="e">
        <f t="shared" si="137"/>
        <v>#VALUE!</v>
      </c>
      <c r="DC1239" s="21" t="e">
        <f t="shared" si="138"/>
        <v>#VALUE!</v>
      </c>
      <c r="DD1239" s="21" t="e">
        <f t="shared" si="139"/>
        <v>#VALUE!</v>
      </c>
    </row>
    <row r="1240" spans="78:108">
      <c r="BZ1240" s="18" t="s">
        <v>76</v>
      </c>
      <c r="CA1240" s="18" t="s">
        <v>338</v>
      </c>
      <c r="CB1240" s="18" t="s">
        <v>473</v>
      </c>
      <c r="CC1240" s="18" t="str">
        <f t="shared" si="134"/>
        <v>S主構Rp</v>
      </c>
      <c r="CD1240" s="18">
        <v>10</v>
      </c>
      <c r="CE1240" s="18" t="e">
        <f>IF(COUNTIFS([2]その１１!$CV$10:CV6235,リスト!CC1240),"該当","")</f>
        <v>#VALUE!</v>
      </c>
      <c r="CF1240" s="18" t="e">
        <f>IF($CE1240="","",COUNTIF($CC$5:CC1240,CC1240))</f>
        <v>#VALUE!</v>
      </c>
      <c r="CG1240" s="18" t="e">
        <f t="shared" si="135"/>
        <v>#VALUE!</v>
      </c>
      <c r="CH1240" s="18" t="s">
        <v>97</v>
      </c>
      <c r="CI1240" s="18" t="s">
        <v>514</v>
      </c>
      <c r="CJ1240" s="18" t="s">
        <v>567</v>
      </c>
      <c r="CK1240" s="18" t="str">
        <f t="shared" si="136"/>
        <v>C断面Jo</v>
      </c>
      <c r="CL1240" s="18">
        <v>12</v>
      </c>
      <c r="CM1240" s="18" t="e">
        <f>IF(COUNTIFS([2]その１２!$CU$10:CU6391,リスト!CK1240),"該当","")</f>
        <v>#VALUE!</v>
      </c>
      <c r="CN1240" s="18" t="e">
        <f>IF($CM1240="","",COUNTIF($CK$5:CK1240,CK1240))</f>
        <v>#VALUE!</v>
      </c>
      <c r="CO1240" s="18" t="e">
        <f t="shared" si="137"/>
        <v>#VALUE!</v>
      </c>
      <c r="DC1240" s="21" t="e">
        <f t="shared" si="138"/>
        <v>#VALUE!</v>
      </c>
      <c r="DD1240" s="21" t="e">
        <f t="shared" si="139"/>
        <v>#VALUE!</v>
      </c>
    </row>
    <row r="1241" spans="78:108">
      <c r="BZ1241" s="18" t="s">
        <v>76</v>
      </c>
      <c r="CA1241" s="18" t="s">
        <v>338</v>
      </c>
      <c r="CB1241" s="18" t="s">
        <v>473</v>
      </c>
      <c r="CC1241" s="18" t="str">
        <f t="shared" si="134"/>
        <v>S主構Rp</v>
      </c>
      <c r="CD1241" s="18">
        <v>13</v>
      </c>
      <c r="CE1241" s="18" t="e">
        <f>IF(COUNTIFS([2]その１１!$CV$10:CV6236,リスト!CC1241),"該当","")</f>
        <v>#VALUE!</v>
      </c>
      <c r="CF1241" s="18" t="e">
        <f>IF($CE1241="","",COUNTIF($CC$5:CC1241,CC1241))</f>
        <v>#VALUE!</v>
      </c>
      <c r="CG1241" s="18" t="e">
        <f t="shared" si="135"/>
        <v>#VALUE!</v>
      </c>
      <c r="CH1241" s="18" t="s">
        <v>97</v>
      </c>
      <c r="CI1241" s="18" t="s">
        <v>514</v>
      </c>
      <c r="CJ1241" s="18" t="s">
        <v>567</v>
      </c>
      <c r="CK1241" s="18" t="str">
        <f t="shared" si="136"/>
        <v>C断面Jo</v>
      </c>
      <c r="CL1241" s="18">
        <v>17</v>
      </c>
      <c r="CM1241" s="18" t="e">
        <f>IF(COUNTIFS([2]その１２!$CU$10:CU6392,リスト!CK1241),"該当","")</f>
        <v>#VALUE!</v>
      </c>
      <c r="CN1241" s="18" t="e">
        <f>IF($CM1241="","",COUNTIF($CK$5:CK1241,CK1241))</f>
        <v>#VALUE!</v>
      </c>
      <c r="CO1241" s="18" t="e">
        <f t="shared" si="137"/>
        <v>#VALUE!</v>
      </c>
      <c r="DC1241" s="21" t="e">
        <f t="shared" si="138"/>
        <v>#VALUE!</v>
      </c>
      <c r="DD1241" s="21" t="e">
        <f t="shared" si="139"/>
        <v>#VALUE!</v>
      </c>
    </row>
    <row r="1242" spans="78:108">
      <c r="BZ1242" s="18" t="s">
        <v>76</v>
      </c>
      <c r="CA1242" s="18" t="s">
        <v>338</v>
      </c>
      <c r="CB1242" s="18" t="s">
        <v>473</v>
      </c>
      <c r="CC1242" s="18" t="str">
        <f t="shared" si="134"/>
        <v>S主構Rp</v>
      </c>
      <c r="CD1242" s="18">
        <v>17</v>
      </c>
      <c r="CE1242" s="18" t="e">
        <f>IF(COUNTIFS([2]その１１!$CV$10:CV6237,リスト!CC1242),"該当","")</f>
        <v>#VALUE!</v>
      </c>
      <c r="CF1242" s="18" t="e">
        <f>IF($CE1242="","",COUNTIF($CC$5:CC1242,CC1242))</f>
        <v>#VALUE!</v>
      </c>
      <c r="CG1242" s="18" t="e">
        <f t="shared" si="135"/>
        <v>#VALUE!</v>
      </c>
      <c r="CH1242" s="18" t="s">
        <v>97</v>
      </c>
      <c r="CI1242" s="18" t="s">
        <v>514</v>
      </c>
      <c r="CJ1242" s="18" t="s">
        <v>567</v>
      </c>
      <c r="CK1242" s="18" t="str">
        <f t="shared" si="136"/>
        <v>C断面Jo</v>
      </c>
      <c r="CL1242" s="18">
        <v>18</v>
      </c>
      <c r="CM1242" s="18" t="e">
        <f>IF(COUNTIFS([2]その１２!$CU$10:CU6393,リスト!CK1242),"該当","")</f>
        <v>#VALUE!</v>
      </c>
      <c r="CN1242" s="18" t="e">
        <f>IF($CM1242="","",COUNTIF($CK$5:CK1242,CK1242))</f>
        <v>#VALUE!</v>
      </c>
      <c r="CO1242" s="18" t="e">
        <f t="shared" si="137"/>
        <v>#VALUE!</v>
      </c>
      <c r="DC1242" s="21" t="e">
        <f t="shared" si="138"/>
        <v>#VALUE!</v>
      </c>
      <c r="DD1242" s="21" t="e">
        <f t="shared" si="139"/>
        <v>#VALUE!</v>
      </c>
    </row>
    <row r="1243" spans="78:108">
      <c r="BZ1243" s="18" t="s">
        <v>76</v>
      </c>
      <c r="CA1243" s="18" t="s">
        <v>338</v>
      </c>
      <c r="CB1243" s="18" t="s">
        <v>473</v>
      </c>
      <c r="CC1243" s="18" t="str">
        <f t="shared" si="134"/>
        <v>S主構Rp</v>
      </c>
      <c r="CD1243" s="18">
        <v>18</v>
      </c>
      <c r="CE1243" s="18" t="e">
        <f>IF(COUNTIFS([2]その１１!$CV$10:CV6238,リスト!CC1243),"該当","")</f>
        <v>#VALUE!</v>
      </c>
      <c r="CF1243" s="18" t="e">
        <f>IF($CE1243="","",COUNTIF($CC$5:CC1243,CC1243))</f>
        <v>#VALUE!</v>
      </c>
      <c r="CG1243" s="18" t="e">
        <f t="shared" si="135"/>
        <v>#VALUE!</v>
      </c>
      <c r="CH1243" s="18" t="s">
        <v>97</v>
      </c>
      <c r="CI1243" s="18" t="s">
        <v>514</v>
      </c>
      <c r="CJ1243" s="18" t="s">
        <v>567</v>
      </c>
      <c r="CK1243" s="18" t="str">
        <f t="shared" si="136"/>
        <v>C断面Jo</v>
      </c>
      <c r="CL1243" s="18">
        <v>19</v>
      </c>
      <c r="CM1243" s="18" t="e">
        <f>IF(COUNTIFS([2]その１２!$CU$10:CU6394,リスト!CK1243),"該当","")</f>
        <v>#VALUE!</v>
      </c>
      <c r="CN1243" s="18" t="e">
        <f>IF($CM1243="","",COUNTIF($CK$5:CK1243,CK1243))</f>
        <v>#VALUE!</v>
      </c>
      <c r="CO1243" s="18" t="e">
        <f t="shared" si="137"/>
        <v>#VALUE!</v>
      </c>
      <c r="DC1243" s="21" t="e">
        <f t="shared" si="138"/>
        <v>#VALUE!</v>
      </c>
      <c r="DD1243" s="21" t="e">
        <f t="shared" si="139"/>
        <v>#VALUE!</v>
      </c>
    </row>
    <row r="1244" spans="78:108">
      <c r="BZ1244" s="18" t="s">
        <v>76</v>
      </c>
      <c r="CA1244" s="18" t="s">
        <v>338</v>
      </c>
      <c r="CB1244" s="18" t="s">
        <v>473</v>
      </c>
      <c r="CC1244" s="18" t="str">
        <f t="shared" si="134"/>
        <v>S主構Rp</v>
      </c>
      <c r="CD1244" s="18">
        <v>20</v>
      </c>
      <c r="CE1244" s="18" t="e">
        <f>IF(COUNTIFS([2]その１１!$CV$10:CV6239,リスト!CC1244),"該当","")</f>
        <v>#VALUE!</v>
      </c>
      <c r="CF1244" s="18" t="e">
        <f>IF($CE1244="","",COUNTIF($CC$5:CC1244,CC1244))</f>
        <v>#VALUE!</v>
      </c>
      <c r="CG1244" s="18" t="e">
        <f t="shared" si="135"/>
        <v>#VALUE!</v>
      </c>
      <c r="CH1244" s="18" t="s">
        <v>97</v>
      </c>
      <c r="CI1244" s="18" t="s">
        <v>514</v>
      </c>
      <c r="CJ1244" s="18" t="s">
        <v>567</v>
      </c>
      <c r="CK1244" s="18" t="str">
        <f t="shared" si="136"/>
        <v>C断面Jo</v>
      </c>
      <c r="CL1244" s="18">
        <v>23</v>
      </c>
      <c r="CM1244" s="18" t="e">
        <f>IF(COUNTIFS([2]その１２!$CU$10:CU6395,リスト!CK1244),"該当","")</f>
        <v>#VALUE!</v>
      </c>
      <c r="CN1244" s="18" t="e">
        <f>IF($CM1244="","",COUNTIF($CK$5:CK1244,CK1244))</f>
        <v>#VALUE!</v>
      </c>
      <c r="CO1244" s="18" t="e">
        <f t="shared" si="137"/>
        <v>#VALUE!</v>
      </c>
      <c r="DC1244" s="21" t="e">
        <f t="shared" si="138"/>
        <v>#VALUE!</v>
      </c>
      <c r="DD1244" s="21" t="e">
        <f t="shared" si="139"/>
        <v>#VALUE!</v>
      </c>
    </row>
    <row r="1245" spans="78:108">
      <c r="BZ1245" s="18" t="s">
        <v>76</v>
      </c>
      <c r="CA1245" s="18" t="s">
        <v>338</v>
      </c>
      <c r="CB1245" s="18" t="s">
        <v>473</v>
      </c>
      <c r="CC1245" s="18" t="str">
        <f t="shared" si="134"/>
        <v>S主構Rp</v>
      </c>
      <c r="CD1245" s="18">
        <v>21</v>
      </c>
      <c r="CE1245" s="18" t="e">
        <f>IF(COUNTIFS([2]その１１!$CV$10:CV6240,リスト!CC1245),"該当","")</f>
        <v>#VALUE!</v>
      </c>
      <c r="CF1245" s="18" t="e">
        <f>IF($CE1245="","",COUNTIF($CC$5:CC1245,CC1245))</f>
        <v>#VALUE!</v>
      </c>
      <c r="CG1245" s="18" t="e">
        <f t="shared" si="135"/>
        <v>#VALUE!</v>
      </c>
      <c r="CH1245" s="18" t="s">
        <v>331</v>
      </c>
      <c r="CI1245" s="18" t="s">
        <v>514</v>
      </c>
      <c r="CJ1245" s="18" t="s">
        <v>567</v>
      </c>
      <c r="CK1245" s="18" t="str">
        <f t="shared" si="136"/>
        <v>C,X断面Jo</v>
      </c>
      <c r="CL1245" s="18">
        <v>6</v>
      </c>
      <c r="CM1245" s="18" t="e">
        <f>IF(COUNTIFS([2]その１２!$CU$10:CU6396,リスト!CK1245),"該当","")</f>
        <v>#VALUE!</v>
      </c>
      <c r="CN1245" s="18" t="e">
        <f>IF($CM1245="","",COUNTIF($CK$5:CK1245,CK1245))</f>
        <v>#VALUE!</v>
      </c>
      <c r="CO1245" s="18" t="e">
        <f t="shared" si="137"/>
        <v>#VALUE!</v>
      </c>
      <c r="DC1245" s="21" t="e">
        <f t="shared" si="138"/>
        <v>#VALUE!</v>
      </c>
      <c r="DD1245" s="21" t="e">
        <f t="shared" si="139"/>
        <v>#VALUE!</v>
      </c>
    </row>
    <row r="1246" spans="78:108">
      <c r="BZ1246" s="18" t="s">
        <v>76</v>
      </c>
      <c r="CA1246" s="18" t="s">
        <v>338</v>
      </c>
      <c r="CB1246" s="18" t="s">
        <v>473</v>
      </c>
      <c r="CC1246" s="18" t="str">
        <f t="shared" si="134"/>
        <v>S主構Rp</v>
      </c>
      <c r="CD1246" s="18">
        <v>22</v>
      </c>
      <c r="CE1246" s="18" t="e">
        <f>IF(COUNTIFS([2]その１１!$CV$10:CV6241,リスト!CC1246),"該当","")</f>
        <v>#VALUE!</v>
      </c>
      <c r="CF1246" s="18" t="e">
        <f>IF($CE1246="","",COUNTIF($CC$5:CC1246,CC1246))</f>
        <v>#VALUE!</v>
      </c>
      <c r="CG1246" s="18" t="e">
        <f t="shared" si="135"/>
        <v>#VALUE!</v>
      </c>
      <c r="CH1246" s="18" t="s">
        <v>331</v>
      </c>
      <c r="CI1246" s="18" t="s">
        <v>514</v>
      </c>
      <c r="CJ1246" s="18" t="s">
        <v>567</v>
      </c>
      <c r="CK1246" s="18" t="str">
        <f t="shared" si="136"/>
        <v>C,X断面Jo</v>
      </c>
      <c r="CL1246" s="18">
        <v>7</v>
      </c>
      <c r="CM1246" s="18" t="e">
        <f>IF(COUNTIFS([2]その１２!$CU$10:CU6397,リスト!CK1246),"該当","")</f>
        <v>#VALUE!</v>
      </c>
      <c r="CN1246" s="18" t="e">
        <f>IF($CM1246="","",COUNTIF($CK$5:CK1246,CK1246))</f>
        <v>#VALUE!</v>
      </c>
      <c r="CO1246" s="18" t="e">
        <f t="shared" si="137"/>
        <v>#VALUE!</v>
      </c>
      <c r="DC1246" s="21" t="e">
        <f t="shared" si="138"/>
        <v>#VALUE!</v>
      </c>
      <c r="DD1246" s="21" t="e">
        <f t="shared" si="139"/>
        <v>#VALUE!</v>
      </c>
    </row>
    <row r="1247" spans="78:108">
      <c r="BZ1247" s="18" t="s">
        <v>76</v>
      </c>
      <c r="CA1247" s="18" t="s">
        <v>338</v>
      </c>
      <c r="CB1247" s="18" t="s">
        <v>473</v>
      </c>
      <c r="CC1247" s="18" t="str">
        <f t="shared" si="134"/>
        <v>S主構Rp</v>
      </c>
      <c r="CD1247" s="18">
        <v>23</v>
      </c>
      <c r="CE1247" s="18" t="e">
        <f>IF(COUNTIFS([2]その１１!$CV$10:CV6242,リスト!CC1247),"該当","")</f>
        <v>#VALUE!</v>
      </c>
      <c r="CF1247" s="18" t="e">
        <f>IF($CE1247="","",COUNTIF($CC$5:CC1247,CC1247))</f>
        <v>#VALUE!</v>
      </c>
      <c r="CG1247" s="18" t="e">
        <f t="shared" si="135"/>
        <v>#VALUE!</v>
      </c>
      <c r="CH1247" s="18" t="s">
        <v>331</v>
      </c>
      <c r="CI1247" s="18" t="s">
        <v>514</v>
      </c>
      <c r="CJ1247" s="18" t="s">
        <v>567</v>
      </c>
      <c r="CK1247" s="18" t="str">
        <f t="shared" si="136"/>
        <v>C,X断面Jo</v>
      </c>
      <c r="CL1247" s="18">
        <v>8</v>
      </c>
      <c r="CM1247" s="18" t="e">
        <f>IF(COUNTIFS([2]その１２!$CU$10:CU6398,リスト!CK1247),"該当","")</f>
        <v>#VALUE!</v>
      </c>
      <c r="CN1247" s="18" t="e">
        <f>IF($CM1247="","",COUNTIF($CK$5:CK1247,CK1247))</f>
        <v>#VALUE!</v>
      </c>
      <c r="CO1247" s="18" t="e">
        <f t="shared" si="137"/>
        <v>#VALUE!</v>
      </c>
      <c r="DC1247" s="21" t="e">
        <f t="shared" si="138"/>
        <v>#VALUE!</v>
      </c>
      <c r="DD1247" s="21" t="e">
        <f t="shared" si="139"/>
        <v>#VALUE!</v>
      </c>
    </row>
    <row r="1248" spans="78:108">
      <c r="BZ1248" s="18" t="s">
        <v>97</v>
      </c>
      <c r="CA1248" s="18" t="s">
        <v>338</v>
      </c>
      <c r="CB1248" s="18" t="s">
        <v>473</v>
      </c>
      <c r="CC1248" s="18" t="str">
        <f t="shared" si="134"/>
        <v>C主構Rp</v>
      </c>
      <c r="CD1248" s="18">
        <v>6</v>
      </c>
      <c r="CE1248" s="18" t="e">
        <f>IF(COUNTIFS([2]その１１!$CV$10:CV6243,リスト!CC1248),"該当","")</f>
        <v>#VALUE!</v>
      </c>
      <c r="CF1248" s="18" t="e">
        <f>IF($CE1248="","",COUNTIF($CC$5:CC1248,CC1248))</f>
        <v>#VALUE!</v>
      </c>
      <c r="CG1248" s="18" t="e">
        <f t="shared" si="135"/>
        <v>#VALUE!</v>
      </c>
      <c r="CH1248" s="18" t="s">
        <v>331</v>
      </c>
      <c r="CI1248" s="18" t="s">
        <v>514</v>
      </c>
      <c r="CJ1248" s="18" t="s">
        <v>567</v>
      </c>
      <c r="CK1248" s="18" t="str">
        <f t="shared" si="136"/>
        <v>C,X断面Jo</v>
      </c>
      <c r="CL1248" s="18">
        <v>12</v>
      </c>
      <c r="CM1248" s="18" t="e">
        <f>IF(COUNTIFS([2]その１２!$CU$10:CU6399,リスト!CK1248),"該当","")</f>
        <v>#VALUE!</v>
      </c>
      <c r="CN1248" s="18" t="e">
        <f>IF($CM1248="","",COUNTIF($CK$5:CK1248,CK1248))</f>
        <v>#VALUE!</v>
      </c>
      <c r="CO1248" s="18" t="e">
        <f t="shared" si="137"/>
        <v>#VALUE!</v>
      </c>
      <c r="DC1248" s="21" t="e">
        <f t="shared" si="138"/>
        <v>#VALUE!</v>
      </c>
      <c r="DD1248" s="21" t="e">
        <f t="shared" si="139"/>
        <v>#VALUE!</v>
      </c>
    </row>
    <row r="1249" spans="78:108">
      <c r="BZ1249" s="18" t="s">
        <v>97</v>
      </c>
      <c r="CA1249" s="18" t="s">
        <v>338</v>
      </c>
      <c r="CB1249" s="18" t="s">
        <v>473</v>
      </c>
      <c r="CC1249" s="18" t="str">
        <f t="shared" si="134"/>
        <v>C主構Rp</v>
      </c>
      <c r="CD1249" s="18">
        <v>7</v>
      </c>
      <c r="CE1249" s="18" t="e">
        <f>IF(COUNTIFS([2]その１１!$CV$10:CV6244,リスト!CC1249),"該当","")</f>
        <v>#VALUE!</v>
      </c>
      <c r="CF1249" s="18" t="e">
        <f>IF($CE1249="","",COUNTIF($CC$5:CC1249,CC1249))</f>
        <v>#VALUE!</v>
      </c>
      <c r="CG1249" s="18" t="e">
        <f t="shared" si="135"/>
        <v>#VALUE!</v>
      </c>
      <c r="CH1249" s="18" t="s">
        <v>331</v>
      </c>
      <c r="CI1249" s="18" t="s">
        <v>514</v>
      </c>
      <c r="CJ1249" s="18" t="s">
        <v>567</v>
      </c>
      <c r="CK1249" s="18" t="str">
        <f t="shared" si="136"/>
        <v>C,X断面Jo</v>
      </c>
      <c r="CL1249" s="18">
        <v>17</v>
      </c>
      <c r="CM1249" s="18" t="e">
        <f>IF(COUNTIFS([2]その１２!$CU$10:CU6400,リスト!CK1249),"該当","")</f>
        <v>#VALUE!</v>
      </c>
      <c r="CN1249" s="18" t="e">
        <f>IF($CM1249="","",COUNTIF($CK$5:CK1249,CK1249))</f>
        <v>#VALUE!</v>
      </c>
      <c r="CO1249" s="18" t="e">
        <f t="shared" si="137"/>
        <v>#VALUE!</v>
      </c>
      <c r="DC1249" s="21" t="e">
        <f t="shared" si="138"/>
        <v>#VALUE!</v>
      </c>
      <c r="DD1249" s="21" t="e">
        <f t="shared" si="139"/>
        <v>#VALUE!</v>
      </c>
    </row>
    <row r="1250" spans="78:108">
      <c r="BZ1250" s="18" t="s">
        <v>97</v>
      </c>
      <c r="CA1250" s="18" t="s">
        <v>338</v>
      </c>
      <c r="CB1250" s="18" t="s">
        <v>473</v>
      </c>
      <c r="CC1250" s="18" t="str">
        <f t="shared" si="134"/>
        <v>C主構Rp</v>
      </c>
      <c r="CD1250" s="18">
        <v>8</v>
      </c>
      <c r="CE1250" s="18" t="e">
        <f>IF(COUNTIFS([2]その１１!$CV$10:CV6245,リスト!CC1250),"該当","")</f>
        <v>#VALUE!</v>
      </c>
      <c r="CF1250" s="18" t="e">
        <f>IF($CE1250="","",COUNTIF($CC$5:CC1250,CC1250))</f>
        <v>#VALUE!</v>
      </c>
      <c r="CG1250" s="18" t="e">
        <f t="shared" si="135"/>
        <v>#VALUE!</v>
      </c>
      <c r="CH1250" s="18" t="s">
        <v>331</v>
      </c>
      <c r="CI1250" s="18" t="s">
        <v>514</v>
      </c>
      <c r="CJ1250" s="18" t="s">
        <v>567</v>
      </c>
      <c r="CK1250" s="18" t="str">
        <f t="shared" si="136"/>
        <v>C,X断面Jo</v>
      </c>
      <c r="CL1250" s="18">
        <v>18</v>
      </c>
      <c r="CM1250" s="18" t="e">
        <f>IF(COUNTIFS([2]その１２!$CU$10:CU6401,リスト!CK1250),"該当","")</f>
        <v>#VALUE!</v>
      </c>
      <c r="CN1250" s="18" t="e">
        <f>IF($CM1250="","",COUNTIF($CK$5:CK1250,CK1250))</f>
        <v>#VALUE!</v>
      </c>
      <c r="CO1250" s="18" t="e">
        <f t="shared" si="137"/>
        <v>#VALUE!</v>
      </c>
      <c r="DC1250" s="21" t="e">
        <f t="shared" si="138"/>
        <v>#VALUE!</v>
      </c>
      <c r="DD1250" s="21" t="e">
        <f t="shared" si="139"/>
        <v>#VALUE!</v>
      </c>
    </row>
    <row r="1251" spans="78:108">
      <c r="BZ1251" s="18" t="s">
        <v>97</v>
      </c>
      <c r="CA1251" s="18" t="s">
        <v>338</v>
      </c>
      <c r="CB1251" s="18" t="s">
        <v>473</v>
      </c>
      <c r="CC1251" s="18" t="str">
        <f t="shared" si="134"/>
        <v>C主構Rp</v>
      </c>
      <c r="CD1251" s="18">
        <v>9</v>
      </c>
      <c r="CE1251" s="18" t="e">
        <f>IF(COUNTIFS([2]その１１!$CV$10:CV6246,リスト!CC1251),"該当","")</f>
        <v>#VALUE!</v>
      </c>
      <c r="CF1251" s="18" t="e">
        <f>IF($CE1251="","",COUNTIF($CC$5:CC1251,CC1251))</f>
        <v>#VALUE!</v>
      </c>
      <c r="CG1251" s="18" t="e">
        <f t="shared" si="135"/>
        <v>#VALUE!</v>
      </c>
      <c r="CH1251" s="18" t="s">
        <v>331</v>
      </c>
      <c r="CI1251" s="18" t="s">
        <v>514</v>
      </c>
      <c r="CJ1251" s="18" t="s">
        <v>567</v>
      </c>
      <c r="CK1251" s="18" t="str">
        <f t="shared" si="136"/>
        <v>C,X断面Jo</v>
      </c>
      <c r="CL1251" s="18">
        <v>19</v>
      </c>
      <c r="CM1251" s="18" t="e">
        <f>IF(COUNTIFS([2]その１２!$CU$10:CU6402,リスト!CK1251),"該当","")</f>
        <v>#VALUE!</v>
      </c>
      <c r="CN1251" s="18" t="e">
        <f>IF($CM1251="","",COUNTIF($CK$5:CK1251,CK1251))</f>
        <v>#VALUE!</v>
      </c>
      <c r="CO1251" s="18" t="e">
        <f t="shared" si="137"/>
        <v>#VALUE!</v>
      </c>
      <c r="DC1251" s="21" t="e">
        <f t="shared" si="138"/>
        <v>#VALUE!</v>
      </c>
      <c r="DD1251" s="21" t="e">
        <f t="shared" si="139"/>
        <v>#VALUE!</v>
      </c>
    </row>
    <row r="1252" spans="78:108">
      <c r="BZ1252" s="18" t="s">
        <v>97</v>
      </c>
      <c r="CA1252" s="18" t="s">
        <v>338</v>
      </c>
      <c r="CB1252" s="18" t="s">
        <v>473</v>
      </c>
      <c r="CC1252" s="18" t="str">
        <f t="shared" si="134"/>
        <v>C主構Rp</v>
      </c>
      <c r="CD1252" s="18">
        <v>10</v>
      </c>
      <c r="CE1252" s="18" t="e">
        <f>IF(COUNTIFS([2]その１１!$CV$10:CV6247,リスト!CC1252),"該当","")</f>
        <v>#VALUE!</v>
      </c>
      <c r="CF1252" s="18" t="e">
        <f>IF($CE1252="","",COUNTIF($CC$5:CC1252,CC1252))</f>
        <v>#VALUE!</v>
      </c>
      <c r="CG1252" s="18" t="e">
        <f t="shared" si="135"/>
        <v>#VALUE!</v>
      </c>
      <c r="CH1252" s="18" t="s">
        <v>331</v>
      </c>
      <c r="CI1252" s="18" t="s">
        <v>514</v>
      </c>
      <c r="CJ1252" s="18" t="s">
        <v>567</v>
      </c>
      <c r="CK1252" s="18" t="str">
        <f t="shared" si="136"/>
        <v>C,X断面Jo</v>
      </c>
      <c r="CL1252" s="18">
        <v>23</v>
      </c>
      <c r="CM1252" s="18" t="e">
        <f>IF(COUNTIFS([2]その１２!$CU$10:CU6403,リスト!CK1252),"該当","")</f>
        <v>#VALUE!</v>
      </c>
      <c r="CN1252" s="18" t="e">
        <f>IF($CM1252="","",COUNTIF($CK$5:CK1252,CK1252))</f>
        <v>#VALUE!</v>
      </c>
      <c r="CO1252" s="18" t="e">
        <f t="shared" si="137"/>
        <v>#VALUE!</v>
      </c>
      <c r="DC1252" s="21" t="e">
        <f t="shared" si="138"/>
        <v>#VALUE!</v>
      </c>
      <c r="DD1252" s="21" t="e">
        <f t="shared" si="139"/>
        <v>#VALUE!</v>
      </c>
    </row>
    <row r="1253" spans="78:108">
      <c r="BZ1253" s="18" t="s">
        <v>97</v>
      </c>
      <c r="CA1253" s="18" t="s">
        <v>338</v>
      </c>
      <c r="CB1253" s="18" t="s">
        <v>473</v>
      </c>
      <c r="CC1253" s="18" t="str">
        <f t="shared" si="134"/>
        <v>C主構Rp</v>
      </c>
      <c r="CD1253" s="18">
        <v>11</v>
      </c>
      <c r="CE1253" s="18" t="e">
        <f>IF(COUNTIFS([2]その１１!$CV$10:CV6248,リスト!CC1253),"該当","")</f>
        <v>#VALUE!</v>
      </c>
      <c r="CF1253" s="18" t="e">
        <f>IF($CE1253="","",COUNTIF($CC$5:CC1253,CC1253))</f>
        <v>#VALUE!</v>
      </c>
      <c r="CG1253" s="18" t="e">
        <f t="shared" si="135"/>
        <v>#VALUE!</v>
      </c>
      <c r="CH1253" s="18" t="s">
        <v>97</v>
      </c>
      <c r="CI1253" s="18" t="s">
        <v>526</v>
      </c>
      <c r="CJ1253" s="18" t="s">
        <v>576</v>
      </c>
      <c r="CK1253" s="18" t="str">
        <f t="shared" si="136"/>
        <v>C縦断Lj</v>
      </c>
      <c r="CL1253" s="18">
        <v>6</v>
      </c>
      <c r="CM1253" s="18" t="e">
        <f>IF(COUNTIFS([2]その１２!$CU$10:CU6404,リスト!CK1253),"該当","")</f>
        <v>#VALUE!</v>
      </c>
      <c r="CN1253" s="18" t="e">
        <f>IF($CM1253="","",COUNTIF($CK$5:CK1253,CK1253))</f>
        <v>#VALUE!</v>
      </c>
      <c r="CO1253" s="18" t="e">
        <f t="shared" si="137"/>
        <v>#VALUE!</v>
      </c>
      <c r="DC1253" s="21" t="e">
        <f t="shared" si="138"/>
        <v>#VALUE!</v>
      </c>
      <c r="DD1253" s="21" t="e">
        <f t="shared" si="139"/>
        <v>#VALUE!</v>
      </c>
    </row>
    <row r="1254" spans="78:108">
      <c r="BZ1254" s="18" t="s">
        <v>97</v>
      </c>
      <c r="CA1254" s="18" t="s">
        <v>338</v>
      </c>
      <c r="CB1254" s="18" t="s">
        <v>473</v>
      </c>
      <c r="CC1254" s="18" t="str">
        <f t="shared" si="134"/>
        <v>C主構Rp</v>
      </c>
      <c r="CD1254" s="18">
        <v>12</v>
      </c>
      <c r="CE1254" s="18" t="e">
        <f>IF(COUNTIFS([2]その１１!$CV$10:CV6249,リスト!CC1254),"該当","")</f>
        <v>#VALUE!</v>
      </c>
      <c r="CF1254" s="18" t="e">
        <f>IF($CE1254="","",COUNTIF($CC$5:CC1254,CC1254))</f>
        <v>#VALUE!</v>
      </c>
      <c r="CG1254" s="18" t="e">
        <f t="shared" si="135"/>
        <v>#VALUE!</v>
      </c>
      <c r="CH1254" s="18" t="s">
        <v>97</v>
      </c>
      <c r="CI1254" s="18" t="s">
        <v>526</v>
      </c>
      <c r="CJ1254" s="18" t="s">
        <v>576</v>
      </c>
      <c r="CK1254" s="18" t="str">
        <f t="shared" si="136"/>
        <v>C縦断Lj</v>
      </c>
      <c r="CL1254" s="18">
        <v>7</v>
      </c>
      <c r="CM1254" s="18" t="e">
        <f>IF(COUNTIFS([2]その１２!$CU$10:CU6405,リスト!CK1254),"該当","")</f>
        <v>#VALUE!</v>
      </c>
      <c r="CN1254" s="18" t="e">
        <f>IF($CM1254="","",COUNTIF($CK$5:CK1254,CK1254))</f>
        <v>#VALUE!</v>
      </c>
      <c r="CO1254" s="18" t="e">
        <f t="shared" si="137"/>
        <v>#VALUE!</v>
      </c>
      <c r="DC1254" s="21" t="e">
        <f t="shared" si="138"/>
        <v>#VALUE!</v>
      </c>
      <c r="DD1254" s="21" t="e">
        <f t="shared" si="139"/>
        <v>#VALUE!</v>
      </c>
    </row>
    <row r="1255" spans="78:108">
      <c r="BZ1255" s="18" t="s">
        <v>97</v>
      </c>
      <c r="CA1255" s="18" t="s">
        <v>338</v>
      </c>
      <c r="CB1255" s="18" t="s">
        <v>473</v>
      </c>
      <c r="CC1255" s="18" t="str">
        <f t="shared" si="134"/>
        <v>C主構Rp</v>
      </c>
      <c r="CD1255" s="18">
        <v>13</v>
      </c>
      <c r="CE1255" s="18" t="e">
        <f>IF(COUNTIFS([2]その１１!$CV$10:CV6250,リスト!CC1255),"該当","")</f>
        <v>#VALUE!</v>
      </c>
      <c r="CF1255" s="18" t="e">
        <f>IF($CE1255="","",COUNTIF($CC$5:CC1255,CC1255))</f>
        <v>#VALUE!</v>
      </c>
      <c r="CG1255" s="18" t="e">
        <f t="shared" si="135"/>
        <v>#VALUE!</v>
      </c>
      <c r="CH1255" s="18" t="s">
        <v>97</v>
      </c>
      <c r="CI1255" s="18" t="s">
        <v>526</v>
      </c>
      <c r="CJ1255" s="18" t="s">
        <v>576</v>
      </c>
      <c r="CK1255" s="18" t="str">
        <f t="shared" si="136"/>
        <v>C縦断Lj</v>
      </c>
      <c r="CL1255" s="18">
        <v>8</v>
      </c>
      <c r="CM1255" s="18" t="e">
        <f>IF(COUNTIFS([2]その１２!$CU$10:CU6406,リスト!CK1255),"該当","")</f>
        <v>#VALUE!</v>
      </c>
      <c r="CN1255" s="18" t="e">
        <f>IF($CM1255="","",COUNTIF($CK$5:CK1255,CK1255))</f>
        <v>#VALUE!</v>
      </c>
      <c r="CO1255" s="18" t="e">
        <f t="shared" si="137"/>
        <v>#VALUE!</v>
      </c>
      <c r="DC1255" s="21" t="e">
        <f t="shared" si="138"/>
        <v>#VALUE!</v>
      </c>
      <c r="DD1255" s="21" t="e">
        <f t="shared" si="139"/>
        <v>#VALUE!</v>
      </c>
    </row>
    <row r="1256" spans="78:108">
      <c r="BZ1256" s="18" t="s">
        <v>97</v>
      </c>
      <c r="CA1256" s="18" t="s">
        <v>338</v>
      </c>
      <c r="CB1256" s="18" t="s">
        <v>473</v>
      </c>
      <c r="CC1256" s="18" t="str">
        <f t="shared" si="134"/>
        <v>C主構Rp</v>
      </c>
      <c r="CD1256" s="18">
        <v>17</v>
      </c>
      <c r="CE1256" s="18" t="e">
        <f>IF(COUNTIFS([2]その１１!$CV$10:CV6251,リスト!CC1256),"該当","")</f>
        <v>#VALUE!</v>
      </c>
      <c r="CF1256" s="18" t="e">
        <f>IF($CE1256="","",COUNTIF($CC$5:CC1256,CC1256))</f>
        <v>#VALUE!</v>
      </c>
      <c r="CG1256" s="18" t="e">
        <f t="shared" si="135"/>
        <v>#VALUE!</v>
      </c>
      <c r="CH1256" s="18" t="s">
        <v>97</v>
      </c>
      <c r="CI1256" s="18" t="s">
        <v>526</v>
      </c>
      <c r="CJ1256" s="18" t="s">
        <v>576</v>
      </c>
      <c r="CK1256" s="18" t="str">
        <f t="shared" si="136"/>
        <v>C縦断Lj</v>
      </c>
      <c r="CL1256" s="18">
        <v>12</v>
      </c>
      <c r="CM1256" s="18" t="e">
        <f>IF(COUNTIFS([2]その１２!$CU$10:CU6407,リスト!CK1256),"該当","")</f>
        <v>#VALUE!</v>
      </c>
      <c r="CN1256" s="18" t="e">
        <f>IF($CM1256="","",COUNTIF($CK$5:CK1256,CK1256))</f>
        <v>#VALUE!</v>
      </c>
      <c r="CO1256" s="18" t="e">
        <f t="shared" si="137"/>
        <v>#VALUE!</v>
      </c>
      <c r="DC1256" s="21" t="e">
        <f t="shared" si="138"/>
        <v>#VALUE!</v>
      </c>
      <c r="DD1256" s="21" t="e">
        <f t="shared" si="139"/>
        <v>#VALUE!</v>
      </c>
    </row>
    <row r="1257" spans="78:108">
      <c r="BZ1257" s="18" t="s">
        <v>97</v>
      </c>
      <c r="CA1257" s="18" t="s">
        <v>338</v>
      </c>
      <c r="CB1257" s="18" t="s">
        <v>473</v>
      </c>
      <c r="CC1257" s="18" t="str">
        <f t="shared" si="134"/>
        <v>C主構Rp</v>
      </c>
      <c r="CD1257" s="18">
        <v>18</v>
      </c>
      <c r="CE1257" s="18" t="e">
        <f>IF(COUNTIFS([2]その１１!$CV$10:CV6252,リスト!CC1257),"該当","")</f>
        <v>#VALUE!</v>
      </c>
      <c r="CF1257" s="18" t="e">
        <f>IF($CE1257="","",COUNTIF($CC$5:CC1257,CC1257))</f>
        <v>#VALUE!</v>
      </c>
      <c r="CG1257" s="18" t="e">
        <f t="shared" si="135"/>
        <v>#VALUE!</v>
      </c>
      <c r="CH1257" s="18" t="s">
        <v>97</v>
      </c>
      <c r="CI1257" s="18" t="s">
        <v>526</v>
      </c>
      <c r="CJ1257" s="18" t="s">
        <v>576</v>
      </c>
      <c r="CK1257" s="18" t="str">
        <f t="shared" si="136"/>
        <v>C縦断Lj</v>
      </c>
      <c r="CL1257" s="18">
        <v>17</v>
      </c>
      <c r="CM1257" s="18" t="e">
        <f>IF(COUNTIFS([2]その１２!$CU$10:CU6408,リスト!CK1257),"該当","")</f>
        <v>#VALUE!</v>
      </c>
      <c r="CN1257" s="18" t="e">
        <f>IF($CM1257="","",COUNTIF($CK$5:CK1257,CK1257))</f>
        <v>#VALUE!</v>
      </c>
      <c r="CO1257" s="18" t="e">
        <f t="shared" si="137"/>
        <v>#VALUE!</v>
      </c>
      <c r="DC1257" s="21" t="e">
        <f t="shared" si="138"/>
        <v>#VALUE!</v>
      </c>
      <c r="DD1257" s="21" t="e">
        <f t="shared" si="139"/>
        <v>#VALUE!</v>
      </c>
    </row>
    <row r="1258" spans="78:108">
      <c r="BZ1258" s="18" t="s">
        <v>97</v>
      </c>
      <c r="CA1258" s="18" t="s">
        <v>338</v>
      </c>
      <c r="CB1258" s="18" t="s">
        <v>473</v>
      </c>
      <c r="CC1258" s="18" t="str">
        <f t="shared" si="134"/>
        <v>C主構Rp</v>
      </c>
      <c r="CD1258" s="18">
        <v>19</v>
      </c>
      <c r="CE1258" s="18" t="e">
        <f>IF(COUNTIFS([2]その１１!$CV$10:CV6253,リスト!CC1258),"該当","")</f>
        <v>#VALUE!</v>
      </c>
      <c r="CF1258" s="18" t="e">
        <f>IF($CE1258="","",COUNTIF($CC$5:CC1258,CC1258))</f>
        <v>#VALUE!</v>
      </c>
      <c r="CG1258" s="18" t="e">
        <f t="shared" si="135"/>
        <v>#VALUE!</v>
      </c>
      <c r="CH1258" s="18" t="s">
        <v>97</v>
      </c>
      <c r="CI1258" s="18" t="s">
        <v>526</v>
      </c>
      <c r="CJ1258" s="18" t="s">
        <v>576</v>
      </c>
      <c r="CK1258" s="18" t="str">
        <f t="shared" si="136"/>
        <v>C縦断Lj</v>
      </c>
      <c r="CL1258" s="18">
        <v>18</v>
      </c>
      <c r="CM1258" s="18" t="e">
        <f>IF(COUNTIFS([2]その１２!$CU$10:CU6409,リスト!CK1258),"該当","")</f>
        <v>#VALUE!</v>
      </c>
      <c r="CN1258" s="18" t="e">
        <f>IF($CM1258="","",COUNTIF($CK$5:CK1258,CK1258))</f>
        <v>#VALUE!</v>
      </c>
      <c r="CO1258" s="18" t="e">
        <f t="shared" si="137"/>
        <v>#VALUE!</v>
      </c>
      <c r="DC1258" s="21" t="e">
        <f t="shared" si="138"/>
        <v>#VALUE!</v>
      </c>
      <c r="DD1258" s="21" t="e">
        <f t="shared" si="139"/>
        <v>#VALUE!</v>
      </c>
    </row>
    <row r="1259" spans="78:108">
      <c r="BZ1259" s="18" t="s">
        <v>97</v>
      </c>
      <c r="CA1259" s="18" t="s">
        <v>338</v>
      </c>
      <c r="CB1259" s="18" t="s">
        <v>473</v>
      </c>
      <c r="CC1259" s="18" t="str">
        <f t="shared" si="134"/>
        <v>C主構Rp</v>
      </c>
      <c r="CD1259" s="18">
        <v>20</v>
      </c>
      <c r="CE1259" s="18" t="e">
        <f>IF(COUNTIFS([2]その１１!$CV$10:CV6254,リスト!CC1259),"該当","")</f>
        <v>#VALUE!</v>
      </c>
      <c r="CF1259" s="18" t="e">
        <f>IF($CE1259="","",COUNTIF($CC$5:CC1259,CC1259))</f>
        <v>#VALUE!</v>
      </c>
      <c r="CG1259" s="18" t="e">
        <f t="shared" si="135"/>
        <v>#VALUE!</v>
      </c>
      <c r="CH1259" s="18" t="s">
        <v>97</v>
      </c>
      <c r="CI1259" s="18" t="s">
        <v>526</v>
      </c>
      <c r="CJ1259" s="18" t="s">
        <v>576</v>
      </c>
      <c r="CK1259" s="18" t="str">
        <f t="shared" si="136"/>
        <v>C縦断Lj</v>
      </c>
      <c r="CL1259" s="18">
        <v>19</v>
      </c>
      <c r="CM1259" s="18" t="e">
        <f>IF(COUNTIFS([2]その１２!$CU$10:CU6410,リスト!CK1259),"該当","")</f>
        <v>#VALUE!</v>
      </c>
      <c r="CN1259" s="18" t="e">
        <f>IF($CM1259="","",COUNTIF($CK$5:CK1259,CK1259))</f>
        <v>#VALUE!</v>
      </c>
      <c r="CO1259" s="18" t="e">
        <f t="shared" si="137"/>
        <v>#VALUE!</v>
      </c>
      <c r="DC1259" s="21" t="e">
        <f t="shared" si="138"/>
        <v>#VALUE!</v>
      </c>
      <c r="DD1259" s="21" t="e">
        <f t="shared" si="139"/>
        <v>#VALUE!</v>
      </c>
    </row>
    <row r="1260" spans="78:108">
      <c r="BZ1260" s="18" t="s">
        <v>97</v>
      </c>
      <c r="CA1260" s="18" t="s">
        <v>338</v>
      </c>
      <c r="CB1260" s="18" t="s">
        <v>473</v>
      </c>
      <c r="CC1260" s="18" t="str">
        <f t="shared" si="134"/>
        <v>C主構Rp</v>
      </c>
      <c r="CD1260" s="18">
        <v>21</v>
      </c>
      <c r="CE1260" s="18" t="e">
        <f>IF(COUNTIFS([2]その１１!$CV$10:CV6255,リスト!CC1260),"該当","")</f>
        <v>#VALUE!</v>
      </c>
      <c r="CF1260" s="18" t="e">
        <f>IF($CE1260="","",COUNTIF($CC$5:CC1260,CC1260))</f>
        <v>#VALUE!</v>
      </c>
      <c r="CG1260" s="18" t="e">
        <f t="shared" si="135"/>
        <v>#VALUE!</v>
      </c>
      <c r="CH1260" s="18" t="s">
        <v>97</v>
      </c>
      <c r="CI1260" s="18" t="s">
        <v>526</v>
      </c>
      <c r="CJ1260" s="18" t="s">
        <v>576</v>
      </c>
      <c r="CK1260" s="18" t="str">
        <f t="shared" si="136"/>
        <v>C縦断Lj</v>
      </c>
      <c r="CL1260" s="18">
        <v>23</v>
      </c>
      <c r="CM1260" s="18" t="e">
        <f>IF(COUNTIFS([2]その１２!$CU$10:CU6411,リスト!CK1260),"該当","")</f>
        <v>#VALUE!</v>
      </c>
      <c r="CN1260" s="18" t="e">
        <f>IF($CM1260="","",COUNTIF($CK$5:CK1260,CK1260))</f>
        <v>#VALUE!</v>
      </c>
      <c r="CO1260" s="18" t="e">
        <f t="shared" si="137"/>
        <v>#VALUE!</v>
      </c>
      <c r="DC1260" s="21" t="e">
        <f t="shared" si="138"/>
        <v>#VALUE!</v>
      </c>
      <c r="DD1260" s="21" t="e">
        <f t="shared" si="139"/>
        <v>#VALUE!</v>
      </c>
    </row>
    <row r="1261" spans="78:108">
      <c r="BZ1261" s="18" t="s">
        <v>97</v>
      </c>
      <c r="CA1261" s="18" t="s">
        <v>338</v>
      </c>
      <c r="CB1261" s="18" t="s">
        <v>473</v>
      </c>
      <c r="CC1261" s="18" t="str">
        <f t="shared" si="134"/>
        <v>C主構Rp</v>
      </c>
      <c r="CD1261" s="18">
        <v>22</v>
      </c>
      <c r="CE1261" s="18" t="e">
        <f>IF(COUNTIFS([2]その１１!$CV$10:CV6256,リスト!CC1261),"該当","")</f>
        <v>#VALUE!</v>
      </c>
      <c r="CF1261" s="18" t="e">
        <f>IF($CE1261="","",COUNTIF($CC$5:CC1261,CC1261))</f>
        <v>#VALUE!</v>
      </c>
      <c r="CG1261" s="18" t="e">
        <f t="shared" si="135"/>
        <v>#VALUE!</v>
      </c>
      <c r="CH1261" s="18" t="s">
        <v>331</v>
      </c>
      <c r="CI1261" s="18" t="s">
        <v>526</v>
      </c>
      <c r="CJ1261" s="18" t="s">
        <v>576</v>
      </c>
      <c r="CK1261" s="18" t="str">
        <f t="shared" si="136"/>
        <v>C,X縦断Lj</v>
      </c>
      <c r="CL1261" s="18">
        <v>6</v>
      </c>
      <c r="CM1261" s="18" t="e">
        <f>IF(COUNTIFS([2]その１２!$CU$10:CU6412,リスト!CK1261),"該当","")</f>
        <v>#VALUE!</v>
      </c>
      <c r="CN1261" s="18" t="e">
        <f>IF($CM1261="","",COUNTIF($CK$5:CK1261,CK1261))</f>
        <v>#VALUE!</v>
      </c>
      <c r="CO1261" s="18" t="e">
        <f t="shared" si="137"/>
        <v>#VALUE!</v>
      </c>
      <c r="DC1261" s="21" t="e">
        <f t="shared" si="138"/>
        <v>#VALUE!</v>
      </c>
      <c r="DD1261" s="21" t="e">
        <f t="shared" si="139"/>
        <v>#VALUE!</v>
      </c>
    </row>
    <row r="1262" spans="78:108">
      <c r="BZ1262" s="18" t="s">
        <v>97</v>
      </c>
      <c r="CA1262" s="18" t="s">
        <v>338</v>
      </c>
      <c r="CB1262" s="18" t="s">
        <v>473</v>
      </c>
      <c r="CC1262" s="18" t="str">
        <f t="shared" si="134"/>
        <v>C主構Rp</v>
      </c>
      <c r="CD1262" s="18">
        <v>23</v>
      </c>
      <c r="CE1262" s="18" t="e">
        <f>IF(COUNTIFS([2]その１１!$CV$10:CV6257,リスト!CC1262),"該当","")</f>
        <v>#VALUE!</v>
      </c>
      <c r="CF1262" s="18" t="e">
        <f>IF($CE1262="","",COUNTIF($CC$5:CC1262,CC1262))</f>
        <v>#VALUE!</v>
      </c>
      <c r="CG1262" s="18" t="e">
        <f t="shared" si="135"/>
        <v>#VALUE!</v>
      </c>
      <c r="CH1262" s="18" t="s">
        <v>331</v>
      </c>
      <c r="CI1262" s="18" t="s">
        <v>526</v>
      </c>
      <c r="CJ1262" s="18" t="s">
        <v>576</v>
      </c>
      <c r="CK1262" s="18" t="str">
        <f t="shared" si="136"/>
        <v>C,X縦断Lj</v>
      </c>
      <c r="CL1262" s="18">
        <v>7</v>
      </c>
      <c r="CM1262" s="18" t="e">
        <f>IF(COUNTIFS([2]その１２!$CU$10:CU6413,リスト!CK1262),"該当","")</f>
        <v>#VALUE!</v>
      </c>
      <c r="CN1262" s="18" t="e">
        <f>IF($CM1262="","",COUNTIF($CK$5:CK1262,CK1262))</f>
        <v>#VALUE!</v>
      </c>
      <c r="CO1262" s="18" t="e">
        <f t="shared" si="137"/>
        <v>#VALUE!</v>
      </c>
      <c r="DC1262" s="21" t="e">
        <f t="shared" si="138"/>
        <v>#VALUE!</v>
      </c>
      <c r="DD1262" s="21" t="e">
        <f t="shared" si="139"/>
        <v>#VALUE!</v>
      </c>
    </row>
    <row r="1263" spans="78:108">
      <c r="BZ1263" s="18" t="s">
        <v>227</v>
      </c>
      <c r="CA1263" s="18" t="s">
        <v>338</v>
      </c>
      <c r="CB1263" s="18" t="s">
        <v>473</v>
      </c>
      <c r="CC1263" s="18" t="str">
        <f t="shared" si="134"/>
        <v>S,C主構Rp</v>
      </c>
      <c r="CD1263" s="18">
        <v>1</v>
      </c>
      <c r="CE1263" s="18" t="e">
        <f>IF(COUNTIFS([2]その１１!$CV$10:CV6258,リスト!CC1263),"該当","")</f>
        <v>#VALUE!</v>
      </c>
      <c r="CF1263" s="18" t="e">
        <f>IF($CE1263="","",COUNTIF($CC$5:CC1263,CC1263))</f>
        <v>#VALUE!</v>
      </c>
      <c r="CG1263" s="18" t="e">
        <f t="shared" si="135"/>
        <v>#VALUE!</v>
      </c>
      <c r="CH1263" s="18" t="s">
        <v>331</v>
      </c>
      <c r="CI1263" s="18" t="s">
        <v>526</v>
      </c>
      <c r="CJ1263" s="18" t="s">
        <v>576</v>
      </c>
      <c r="CK1263" s="18" t="str">
        <f t="shared" si="136"/>
        <v>C,X縦断Lj</v>
      </c>
      <c r="CL1263" s="18">
        <v>8</v>
      </c>
      <c r="CM1263" s="18" t="e">
        <f>IF(COUNTIFS([2]その１２!$CU$10:CU6414,リスト!CK1263),"該当","")</f>
        <v>#VALUE!</v>
      </c>
      <c r="CN1263" s="18" t="e">
        <f>IF($CM1263="","",COUNTIF($CK$5:CK1263,CK1263))</f>
        <v>#VALUE!</v>
      </c>
      <c r="CO1263" s="18" t="e">
        <f t="shared" si="137"/>
        <v>#VALUE!</v>
      </c>
      <c r="DC1263" s="21" t="e">
        <f t="shared" si="138"/>
        <v>#VALUE!</v>
      </c>
      <c r="DD1263" s="21" t="e">
        <f t="shared" si="139"/>
        <v>#VALUE!</v>
      </c>
    </row>
    <row r="1264" spans="78:108">
      <c r="BZ1264" s="18" t="s">
        <v>227</v>
      </c>
      <c r="CA1264" s="18" t="s">
        <v>338</v>
      </c>
      <c r="CB1264" s="18" t="s">
        <v>473</v>
      </c>
      <c r="CC1264" s="18" t="str">
        <f t="shared" si="134"/>
        <v>S,C主構Rp</v>
      </c>
      <c r="CD1264" s="18">
        <v>2</v>
      </c>
      <c r="CE1264" s="18" t="e">
        <f>IF(COUNTIFS([2]その１１!$CV$10:CV6259,リスト!CC1264),"該当","")</f>
        <v>#VALUE!</v>
      </c>
      <c r="CF1264" s="18" t="e">
        <f>IF($CE1264="","",COUNTIF($CC$5:CC1264,CC1264))</f>
        <v>#VALUE!</v>
      </c>
      <c r="CG1264" s="18" t="e">
        <f t="shared" si="135"/>
        <v>#VALUE!</v>
      </c>
      <c r="CH1264" s="18" t="s">
        <v>331</v>
      </c>
      <c r="CI1264" s="18" t="s">
        <v>526</v>
      </c>
      <c r="CJ1264" s="18" t="s">
        <v>576</v>
      </c>
      <c r="CK1264" s="18" t="str">
        <f t="shared" si="136"/>
        <v>C,X縦断Lj</v>
      </c>
      <c r="CL1264" s="18">
        <v>12</v>
      </c>
      <c r="CM1264" s="18" t="e">
        <f>IF(COUNTIFS([2]その１２!$CU$10:CU6415,リスト!CK1264),"該当","")</f>
        <v>#VALUE!</v>
      </c>
      <c r="CN1264" s="18" t="e">
        <f>IF($CM1264="","",COUNTIF($CK$5:CK1264,CK1264))</f>
        <v>#VALUE!</v>
      </c>
      <c r="CO1264" s="18" t="e">
        <f t="shared" si="137"/>
        <v>#VALUE!</v>
      </c>
      <c r="DC1264" s="21" t="e">
        <f t="shared" si="138"/>
        <v>#VALUE!</v>
      </c>
      <c r="DD1264" s="21" t="e">
        <f t="shared" si="139"/>
        <v>#VALUE!</v>
      </c>
    </row>
    <row r="1265" spans="78:108">
      <c r="BZ1265" s="18" t="s">
        <v>227</v>
      </c>
      <c r="CA1265" s="18" t="s">
        <v>338</v>
      </c>
      <c r="CB1265" s="18" t="s">
        <v>473</v>
      </c>
      <c r="CC1265" s="18" t="str">
        <f t="shared" si="134"/>
        <v>S,C主構Rp</v>
      </c>
      <c r="CD1265" s="18">
        <v>3</v>
      </c>
      <c r="CE1265" s="18" t="e">
        <f>IF(COUNTIFS([2]その１１!$CV$10:CV6260,リスト!CC1265),"該当","")</f>
        <v>#VALUE!</v>
      </c>
      <c r="CF1265" s="18" t="e">
        <f>IF($CE1265="","",COUNTIF($CC$5:CC1265,CC1265))</f>
        <v>#VALUE!</v>
      </c>
      <c r="CG1265" s="18" t="e">
        <f t="shared" si="135"/>
        <v>#VALUE!</v>
      </c>
      <c r="CH1265" s="18" t="s">
        <v>331</v>
      </c>
      <c r="CI1265" s="18" t="s">
        <v>526</v>
      </c>
      <c r="CJ1265" s="18" t="s">
        <v>576</v>
      </c>
      <c r="CK1265" s="18" t="str">
        <f t="shared" si="136"/>
        <v>C,X縦断Lj</v>
      </c>
      <c r="CL1265" s="18">
        <v>17</v>
      </c>
      <c r="CM1265" s="18" t="e">
        <f>IF(COUNTIFS([2]その１２!$CU$10:CU6416,リスト!CK1265),"該当","")</f>
        <v>#VALUE!</v>
      </c>
      <c r="CN1265" s="18" t="e">
        <f>IF($CM1265="","",COUNTIF($CK$5:CK1265,CK1265))</f>
        <v>#VALUE!</v>
      </c>
      <c r="CO1265" s="18" t="e">
        <f t="shared" si="137"/>
        <v>#VALUE!</v>
      </c>
      <c r="DC1265" s="21" t="e">
        <f t="shared" si="138"/>
        <v>#VALUE!</v>
      </c>
      <c r="DD1265" s="21" t="e">
        <f t="shared" si="139"/>
        <v>#VALUE!</v>
      </c>
    </row>
    <row r="1266" spans="78:108">
      <c r="BZ1266" s="18" t="s">
        <v>227</v>
      </c>
      <c r="CA1266" s="18" t="s">
        <v>338</v>
      </c>
      <c r="CB1266" s="18" t="s">
        <v>473</v>
      </c>
      <c r="CC1266" s="18" t="str">
        <f t="shared" si="134"/>
        <v>S,C主構Rp</v>
      </c>
      <c r="CD1266" s="18">
        <v>4</v>
      </c>
      <c r="CE1266" s="18" t="e">
        <f>IF(COUNTIFS([2]その１１!$CV$10:CV6261,リスト!CC1266),"該当","")</f>
        <v>#VALUE!</v>
      </c>
      <c r="CF1266" s="18" t="e">
        <f>IF($CE1266="","",COUNTIF($CC$5:CC1266,CC1266))</f>
        <v>#VALUE!</v>
      </c>
      <c r="CG1266" s="18" t="e">
        <f t="shared" si="135"/>
        <v>#VALUE!</v>
      </c>
      <c r="CH1266" s="18" t="s">
        <v>331</v>
      </c>
      <c r="CI1266" s="18" t="s">
        <v>526</v>
      </c>
      <c r="CJ1266" s="18" t="s">
        <v>576</v>
      </c>
      <c r="CK1266" s="18" t="str">
        <f t="shared" si="136"/>
        <v>C,X縦断Lj</v>
      </c>
      <c r="CL1266" s="18">
        <v>18</v>
      </c>
      <c r="CM1266" s="18" t="e">
        <f>IF(COUNTIFS([2]その１２!$CU$10:CU6417,リスト!CK1266),"該当","")</f>
        <v>#VALUE!</v>
      </c>
      <c r="CN1266" s="18" t="e">
        <f>IF($CM1266="","",COUNTIF($CK$5:CK1266,CK1266))</f>
        <v>#VALUE!</v>
      </c>
      <c r="CO1266" s="18" t="e">
        <f t="shared" si="137"/>
        <v>#VALUE!</v>
      </c>
      <c r="DC1266" s="21" t="e">
        <f t="shared" si="138"/>
        <v>#VALUE!</v>
      </c>
      <c r="DD1266" s="21" t="e">
        <f t="shared" si="139"/>
        <v>#VALUE!</v>
      </c>
    </row>
    <row r="1267" spans="78:108">
      <c r="BZ1267" s="18" t="s">
        <v>227</v>
      </c>
      <c r="CA1267" s="18" t="s">
        <v>338</v>
      </c>
      <c r="CB1267" s="18" t="s">
        <v>473</v>
      </c>
      <c r="CC1267" s="18" t="str">
        <f t="shared" si="134"/>
        <v>S,C主構Rp</v>
      </c>
      <c r="CD1267" s="18">
        <v>5</v>
      </c>
      <c r="CE1267" s="18" t="e">
        <f>IF(COUNTIFS([2]その１１!$CV$10:CV6262,リスト!CC1267),"該当","")</f>
        <v>#VALUE!</v>
      </c>
      <c r="CF1267" s="18" t="e">
        <f>IF($CE1267="","",COUNTIF($CC$5:CC1267,CC1267))</f>
        <v>#VALUE!</v>
      </c>
      <c r="CG1267" s="18" t="e">
        <f t="shared" si="135"/>
        <v>#VALUE!</v>
      </c>
      <c r="CH1267" s="18" t="s">
        <v>331</v>
      </c>
      <c r="CI1267" s="18" t="s">
        <v>526</v>
      </c>
      <c r="CJ1267" s="18" t="s">
        <v>576</v>
      </c>
      <c r="CK1267" s="18" t="str">
        <f t="shared" si="136"/>
        <v>C,X縦断Lj</v>
      </c>
      <c r="CL1267" s="18">
        <v>19</v>
      </c>
      <c r="CM1267" s="18" t="e">
        <f>IF(COUNTIFS([2]その１２!$CU$10:CU6418,リスト!CK1267),"該当","")</f>
        <v>#VALUE!</v>
      </c>
      <c r="CN1267" s="18" t="e">
        <f>IF($CM1267="","",COUNTIF($CK$5:CK1267,CK1267))</f>
        <v>#VALUE!</v>
      </c>
      <c r="CO1267" s="18" t="e">
        <f t="shared" si="137"/>
        <v>#VALUE!</v>
      </c>
      <c r="DC1267" s="21" t="e">
        <f t="shared" si="138"/>
        <v>#VALUE!</v>
      </c>
      <c r="DD1267" s="21" t="e">
        <f t="shared" si="139"/>
        <v>#VALUE!</v>
      </c>
    </row>
    <row r="1268" spans="78:108">
      <c r="BZ1268" s="18" t="s">
        <v>227</v>
      </c>
      <c r="CA1268" s="18" t="s">
        <v>338</v>
      </c>
      <c r="CB1268" s="18" t="s">
        <v>473</v>
      </c>
      <c r="CC1268" s="18" t="str">
        <f t="shared" si="134"/>
        <v>S,C主構Rp</v>
      </c>
      <c r="CD1268" s="18">
        <v>6</v>
      </c>
      <c r="CE1268" s="18" t="e">
        <f>IF(COUNTIFS([2]その１１!$CV$10:CV6263,リスト!CC1268),"該当","")</f>
        <v>#VALUE!</v>
      </c>
      <c r="CF1268" s="18" t="e">
        <f>IF($CE1268="","",COUNTIF($CC$5:CC1268,CC1268))</f>
        <v>#VALUE!</v>
      </c>
      <c r="CG1268" s="18" t="e">
        <f t="shared" si="135"/>
        <v>#VALUE!</v>
      </c>
      <c r="CH1268" s="18" t="s">
        <v>331</v>
      </c>
      <c r="CI1268" s="18" t="s">
        <v>526</v>
      </c>
      <c r="CJ1268" s="18" t="s">
        <v>576</v>
      </c>
      <c r="CK1268" s="18" t="str">
        <f t="shared" si="136"/>
        <v>C,X縦断Lj</v>
      </c>
      <c r="CL1268" s="18">
        <v>23</v>
      </c>
      <c r="CM1268" s="18" t="e">
        <f>IF(COUNTIFS([2]その１２!$CU$10:CU6419,リスト!CK1268),"該当","")</f>
        <v>#VALUE!</v>
      </c>
      <c r="CN1268" s="18" t="e">
        <f>IF($CM1268="","",COUNTIF($CK$5:CK1268,CK1268))</f>
        <v>#VALUE!</v>
      </c>
      <c r="CO1268" s="18" t="e">
        <f t="shared" si="137"/>
        <v>#VALUE!</v>
      </c>
      <c r="DC1268" s="21" t="e">
        <f t="shared" si="138"/>
        <v>#VALUE!</v>
      </c>
      <c r="DD1268" s="21" t="e">
        <f t="shared" si="139"/>
        <v>#VALUE!</v>
      </c>
    </row>
    <row r="1269" spans="78:108">
      <c r="BZ1269" s="18" t="s">
        <v>227</v>
      </c>
      <c r="CA1269" s="18" t="s">
        <v>338</v>
      </c>
      <c r="CB1269" s="18" t="s">
        <v>473</v>
      </c>
      <c r="CC1269" s="18" t="str">
        <f t="shared" si="134"/>
        <v>S,C主構Rp</v>
      </c>
      <c r="CD1269" s="18">
        <v>7</v>
      </c>
      <c r="CE1269" s="18" t="e">
        <f>IF(COUNTIFS([2]その１１!$CV$10:CV6264,リスト!CC1269),"該当","")</f>
        <v>#VALUE!</v>
      </c>
      <c r="CF1269" s="18" t="e">
        <f>IF($CE1269="","",COUNTIF($CC$5:CC1269,CC1269))</f>
        <v>#VALUE!</v>
      </c>
      <c r="CG1269" s="18" t="e">
        <f t="shared" si="135"/>
        <v>#VALUE!</v>
      </c>
      <c r="CH1269" s="18" t="s">
        <v>97</v>
      </c>
      <c r="CI1269" s="18" t="s">
        <v>484</v>
      </c>
      <c r="CJ1269" s="18" t="s">
        <v>518</v>
      </c>
      <c r="CK1269" s="18" t="str">
        <f t="shared" si="136"/>
        <v>C目地Eg</v>
      </c>
      <c r="CL1269" s="18">
        <v>6</v>
      </c>
      <c r="CM1269" s="18" t="e">
        <f>IF(COUNTIFS([2]その１２!$CU$10:CU6420,リスト!CK1269),"該当","")</f>
        <v>#VALUE!</v>
      </c>
      <c r="CN1269" s="18" t="e">
        <f>IF($CM1269="","",COUNTIF($CK$5:CK1269,CK1269))</f>
        <v>#VALUE!</v>
      </c>
      <c r="CO1269" s="18" t="e">
        <f t="shared" si="137"/>
        <v>#VALUE!</v>
      </c>
      <c r="DC1269" s="21" t="e">
        <f t="shared" si="138"/>
        <v>#VALUE!</v>
      </c>
      <c r="DD1269" s="21" t="e">
        <f t="shared" si="139"/>
        <v>#VALUE!</v>
      </c>
    </row>
    <row r="1270" spans="78:108">
      <c r="BZ1270" s="18" t="s">
        <v>227</v>
      </c>
      <c r="CA1270" s="18" t="s">
        <v>338</v>
      </c>
      <c r="CB1270" s="18" t="s">
        <v>473</v>
      </c>
      <c r="CC1270" s="18" t="str">
        <f t="shared" si="134"/>
        <v>S,C主構Rp</v>
      </c>
      <c r="CD1270" s="18">
        <v>8</v>
      </c>
      <c r="CE1270" s="18" t="e">
        <f>IF(COUNTIFS([2]その１１!$CV$10:CV6265,リスト!CC1270),"該当","")</f>
        <v>#VALUE!</v>
      </c>
      <c r="CF1270" s="18" t="e">
        <f>IF($CE1270="","",COUNTIF($CC$5:CC1270,CC1270))</f>
        <v>#VALUE!</v>
      </c>
      <c r="CG1270" s="18" t="e">
        <f t="shared" si="135"/>
        <v>#VALUE!</v>
      </c>
      <c r="CH1270" s="18" t="s">
        <v>97</v>
      </c>
      <c r="CI1270" s="18" t="s">
        <v>484</v>
      </c>
      <c r="CJ1270" s="18" t="s">
        <v>518</v>
      </c>
      <c r="CK1270" s="18" t="str">
        <f t="shared" si="136"/>
        <v>C目地Eg</v>
      </c>
      <c r="CL1270" s="18">
        <v>7</v>
      </c>
      <c r="CM1270" s="18" t="e">
        <f>IF(COUNTIFS([2]その１２!$CU$10:CU6421,リスト!CK1270),"該当","")</f>
        <v>#VALUE!</v>
      </c>
      <c r="CN1270" s="18" t="e">
        <f>IF($CM1270="","",COUNTIF($CK$5:CK1270,CK1270))</f>
        <v>#VALUE!</v>
      </c>
      <c r="CO1270" s="18" t="e">
        <f t="shared" si="137"/>
        <v>#VALUE!</v>
      </c>
      <c r="DC1270" s="21" t="e">
        <f t="shared" si="138"/>
        <v>#VALUE!</v>
      </c>
      <c r="DD1270" s="21" t="e">
        <f t="shared" si="139"/>
        <v>#VALUE!</v>
      </c>
    </row>
    <row r="1271" spans="78:108">
      <c r="BZ1271" s="18" t="s">
        <v>227</v>
      </c>
      <c r="CA1271" s="18" t="s">
        <v>338</v>
      </c>
      <c r="CB1271" s="18" t="s">
        <v>473</v>
      </c>
      <c r="CC1271" s="18" t="str">
        <f t="shared" si="134"/>
        <v>S,C主構Rp</v>
      </c>
      <c r="CD1271" s="18">
        <v>9</v>
      </c>
      <c r="CE1271" s="18" t="e">
        <f>IF(COUNTIFS([2]その１１!$CV$10:CV6266,リスト!CC1271),"該当","")</f>
        <v>#VALUE!</v>
      </c>
      <c r="CF1271" s="18" t="e">
        <f>IF($CE1271="","",COUNTIF($CC$5:CC1271,CC1271))</f>
        <v>#VALUE!</v>
      </c>
      <c r="CG1271" s="18" t="e">
        <f t="shared" si="135"/>
        <v>#VALUE!</v>
      </c>
      <c r="CH1271" s="18" t="s">
        <v>97</v>
      </c>
      <c r="CI1271" s="18" t="s">
        <v>484</v>
      </c>
      <c r="CJ1271" s="18" t="s">
        <v>518</v>
      </c>
      <c r="CK1271" s="18" t="str">
        <f t="shared" si="136"/>
        <v>C目地Eg</v>
      </c>
      <c r="CL1271" s="18">
        <v>8</v>
      </c>
      <c r="CM1271" s="18" t="e">
        <f>IF(COUNTIFS([2]その１２!$CU$10:CU6422,リスト!CK1271),"該当","")</f>
        <v>#VALUE!</v>
      </c>
      <c r="CN1271" s="18" t="e">
        <f>IF($CM1271="","",COUNTIF($CK$5:CK1271,CK1271))</f>
        <v>#VALUE!</v>
      </c>
      <c r="CO1271" s="18" t="e">
        <f t="shared" si="137"/>
        <v>#VALUE!</v>
      </c>
      <c r="DC1271" s="21" t="e">
        <f t="shared" si="138"/>
        <v>#VALUE!</v>
      </c>
      <c r="DD1271" s="21" t="e">
        <f t="shared" si="139"/>
        <v>#VALUE!</v>
      </c>
    </row>
    <row r="1272" spans="78:108">
      <c r="BZ1272" s="18" t="s">
        <v>227</v>
      </c>
      <c r="CA1272" s="18" t="s">
        <v>338</v>
      </c>
      <c r="CB1272" s="18" t="s">
        <v>473</v>
      </c>
      <c r="CC1272" s="18" t="str">
        <f t="shared" si="134"/>
        <v>S,C主構Rp</v>
      </c>
      <c r="CD1272" s="18">
        <v>10</v>
      </c>
      <c r="CE1272" s="18" t="e">
        <f>IF(COUNTIFS([2]その１１!$CV$10:CV6267,リスト!CC1272),"該当","")</f>
        <v>#VALUE!</v>
      </c>
      <c r="CF1272" s="18" t="e">
        <f>IF($CE1272="","",COUNTIF($CC$5:CC1272,CC1272))</f>
        <v>#VALUE!</v>
      </c>
      <c r="CG1272" s="18" t="e">
        <f t="shared" si="135"/>
        <v>#VALUE!</v>
      </c>
      <c r="CH1272" s="18" t="s">
        <v>97</v>
      </c>
      <c r="CI1272" s="18" t="s">
        <v>484</v>
      </c>
      <c r="CJ1272" s="18" t="s">
        <v>518</v>
      </c>
      <c r="CK1272" s="18" t="str">
        <f t="shared" si="136"/>
        <v>C目地Eg</v>
      </c>
      <c r="CL1272" s="18">
        <v>9</v>
      </c>
      <c r="CM1272" s="18" t="e">
        <f>IF(COUNTIFS([2]その１２!$CU$10:CU6423,リスト!CK1272),"該当","")</f>
        <v>#VALUE!</v>
      </c>
      <c r="CN1272" s="18" t="e">
        <f>IF($CM1272="","",COUNTIF($CK$5:CK1272,CK1272))</f>
        <v>#VALUE!</v>
      </c>
      <c r="CO1272" s="18" t="e">
        <f t="shared" si="137"/>
        <v>#VALUE!</v>
      </c>
      <c r="DC1272" s="21" t="e">
        <f t="shared" si="138"/>
        <v>#VALUE!</v>
      </c>
      <c r="DD1272" s="21" t="e">
        <f t="shared" si="139"/>
        <v>#VALUE!</v>
      </c>
    </row>
    <row r="1273" spans="78:108">
      <c r="BZ1273" s="18" t="s">
        <v>227</v>
      </c>
      <c r="CA1273" s="18" t="s">
        <v>338</v>
      </c>
      <c r="CB1273" s="18" t="s">
        <v>473</v>
      </c>
      <c r="CC1273" s="18" t="str">
        <f t="shared" si="134"/>
        <v>S,C主構Rp</v>
      </c>
      <c r="CD1273" s="18">
        <v>11</v>
      </c>
      <c r="CE1273" s="18" t="e">
        <f>IF(COUNTIFS([2]その１１!$CV$10:CV6268,リスト!CC1273),"該当","")</f>
        <v>#VALUE!</v>
      </c>
      <c r="CF1273" s="18" t="e">
        <f>IF($CE1273="","",COUNTIF($CC$5:CC1273,CC1273))</f>
        <v>#VALUE!</v>
      </c>
      <c r="CG1273" s="18" t="e">
        <f t="shared" si="135"/>
        <v>#VALUE!</v>
      </c>
      <c r="CH1273" s="18" t="s">
        <v>97</v>
      </c>
      <c r="CI1273" s="18" t="s">
        <v>484</v>
      </c>
      <c r="CJ1273" s="18" t="s">
        <v>518</v>
      </c>
      <c r="CK1273" s="18" t="str">
        <f t="shared" si="136"/>
        <v>C目地Eg</v>
      </c>
      <c r="CL1273" s="18">
        <v>10</v>
      </c>
      <c r="CM1273" s="18" t="e">
        <f>IF(COUNTIFS([2]その１２!$CU$10:CU6424,リスト!CK1273),"該当","")</f>
        <v>#VALUE!</v>
      </c>
      <c r="CN1273" s="18" t="e">
        <f>IF($CM1273="","",COUNTIF($CK$5:CK1273,CK1273))</f>
        <v>#VALUE!</v>
      </c>
      <c r="CO1273" s="18" t="e">
        <f t="shared" si="137"/>
        <v>#VALUE!</v>
      </c>
      <c r="DC1273" s="21" t="e">
        <f t="shared" si="138"/>
        <v>#VALUE!</v>
      </c>
      <c r="DD1273" s="21" t="e">
        <f t="shared" si="139"/>
        <v>#VALUE!</v>
      </c>
    </row>
    <row r="1274" spans="78:108">
      <c r="BZ1274" s="18" t="s">
        <v>227</v>
      </c>
      <c r="CA1274" s="18" t="s">
        <v>338</v>
      </c>
      <c r="CB1274" s="18" t="s">
        <v>473</v>
      </c>
      <c r="CC1274" s="18" t="str">
        <f t="shared" si="134"/>
        <v>S,C主構Rp</v>
      </c>
      <c r="CD1274" s="18">
        <v>12</v>
      </c>
      <c r="CE1274" s="18" t="e">
        <f>IF(COUNTIFS([2]その１１!$CV$10:CV6269,リスト!CC1274),"該当","")</f>
        <v>#VALUE!</v>
      </c>
      <c r="CF1274" s="18" t="e">
        <f>IF($CE1274="","",COUNTIF($CC$5:CC1274,CC1274))</f>
        <v>#VALUE!</v>
      </c>
      <c r="CG1274" s="18" t="e">
        <f t="shared" si="135"/>
        <v>#VALUE!</v>
      </c>
      <c r="CH1274" s="18" t="s">
        <v>97</v>
      </c>
      <c r="CI1274" s="18" t="s">
        <v>484</v>
      </c>
      <c r="CJ1274" s="18" t="s">
        <v>518</v>
      </c>
      <c r="CK1274" s="18" t="str">
        <f t="shared" si="136"/>
        <v>C目地Eg</v>
      </c>
      <c r="CL1274" s="18">
        <v>11</v>
      </c>
      <c r="CM1274" s="18" t="e">
        <f>IF(COUNTIFS([2]その１２!$CU$10:CU6425,リスト!CK1274),"該当","")</f>
        <v>#VALUE!</v>
      </c>
      <c r="CN1274" s="18" t="e">
        <f>IF($CM1274="","",COUNTIF($CK$5:CK1274,CK1274))</f>
        <v>#VALUE!</v>
      </c>
      <c r="CO1274" s="18" t="e">
        <f t="shared" si="137"/>
        <v>#VALUE!</v>
      </c>
      <c r="DC1274" s="21" t="e">
        <f t="shared" si="138"/>
        <v>#VALUE!</v>
      </c>
      <c r="DD1274" s="21" t="e">
        <f t="shared" si="139"/>
        <v>#VALUE!</v>
      </c>
    </row>
    <row r="1275" spans="78:108">
      <c r="BZ1275" s="18" t="s">
        <v>227</v>
      </c>
      <c r="CA1275" s="18" t="s">
        <v>338</v>
      </c>
      <c r="CB1275" s="18" t="s">
        <v>473</v>
      </c>
      <c r="CC1275" s="18" t="str">
        <f t="shared" si="134"/>
        <v>S,C主構Rp</v>
      </c>
      <c r="CD1275" s="18">
        <v>13</v>
      </c>
      <c r="CE1275" s="18" t="e">
        <f>IF(COUNTIFS([2]その１１!$CV$10:CV6270,リスト!CC1275),"該当","")</f>
        <v>#VALUE!</v>
      </c>
      <c r="CF1275" s="18" t="e">
        <f>IF($CE1275="","",COUNTIF($CC$5:CC1275,CC1275))</f>
        <v>#VALUE!</v>
      </c>
      <c r="CG1275" s="18" t="e">
        <f t="shared" si="135"/>
        <v>#VALUE!</v>
      </c>
      <c r="CH1275" s="18" t="s">
        <v>97</v>
      </c>
      <c r="CI1275" s="18" t="s">
        <v>484</v>
      </c>
      <c r="CJ1275" s="18" t="s">
        <v>518</v>
      </c>
      <c r="CK1275" s="18" t="str">
        <f t="shared" si="136"/>
        <v>C目地Eg</v>
      </c>
      <c r="CL1275" s="18">
        <v>12</v>
      </c>
      <c r="CM1275" s="18" t="e">
        <f>IF(COUNTIFS([2]その１２!$CU$10:CU6426,リスト!CK1275),"該当","")</f>
        <v>#VALUE!</v>
      </c>
      <c r="CN1275" s="18" t="e">
        <f>IF($CM1275="","",COUNTIF($CK$5:CK1275,CK1275))</f>
        <v>#VALUE!</v>
      </c>
      <c r="CO1275" s="18" t="e">
        <f t="shared" si="137"/>
        <v>#VALUE!</v>
      </c>
      <c r="DC1275" s="21" t="e">
        <f t="shared" si="138"/>
        <v>#VALUE!</v>
      </c>
      <c r="DD1275" s="21" t="e">
        <f t="shared" si="139"/>
        <v>#VALUE!</v>
      </c>
    </row>
    <row r="1276" spans="78:108">
      <c r="BZ1276" s="18" t="s">
        <v>227</v>
      </c>
      <c r="CA1276" s="18" t="s">
        <v>338</v>
      </c>
      <c r="CB1276" s="18" t="s">
        <v>473</v>
      </c>
      <c r="CC1276" s="18" t="str">
        <f t="shared" si="134"/>
        <v>S,C主構Rp</v>
      </c>
      <c r="CD1276" s="18">
        <v>17</v>
      </c>
      <c r="CE1276" s="18" t="e">
        <f>IF(COUNTIFS([2]その１１!$CV$10:CV6271,リスト!CC1276),"該当","")</f>
        <v>#VALUE!</v>
      </c>
      <c r="CF1276" s="18" t="e">
        <f>IF($CE1276="","",COUNTIF($CC$5:CC1276,CC1276))</f>
        <v>#VALUE!</v>
      </c>
      <c r="CG1276" s="18" t="e">
        <f t="shared" si="135"/>
        <v>#VALUE!</v>
      </c>
      <c r="CH1276" s="18" t="s">
        <v>97</v>
      </c>
      <c r="CI1276" s="18" t="s">
        <v>484</v>
      </c>
      <c r="CJ1276" s="18" t="s">
        <v>518</v>
      </c>
      <c r="CK1276" s="18" t="str">
        <f t="shared" si="136"/>
        <v>C目地Eg</v>
      </c>
      <c r="CL1276" s="18">
        <v>13</v>
      </c>
      <c r="CM1276" s="18" t="e">
        <f>IF(COUNTIFS([2]その１２!$CU$10:CU6427,リスト!CK1276),"該当","")</f>
        <v>#VALUE!</v>
      </c>
      <c r="CN1276" s="18" t="e">
        <f>IF($CM1276="","",COUNTIF($CK$5:CK1276,CK1276))</f>
        <v>#VALUE!</v>
      </c>
      <c r="CO1276" s="18" t="e">
        <f t="shared" si="137"/>
        <v>#VALUE!</v>
      </c>
      <c r="DC1276" s="21" t="e">
        <f t="shared" si="138"/>
        <v>#VALUE!</v>
      </c>
      <c r="DD1276" s="21" t="e">
        <f t="shared" si="139"/>
        <v>#VALUE!</v>
      </c>
    </row>
    <row r="1277" spans="78:108">
      <c r="BZ1277" s="18" t="s">
        <v>227</v>
      </c>
      <c r="CA1277" s="18" t="s">
        <v>338</v>
      </c>
      <c r="CB1277" s="18" t="s">
        <v>473</v>
      </c>
      <c r="CC1277" s="18" t="str">
        <f t="shared" si="134"/>
        <v>S,C主構Rp</v>
      </c>
      <c r="CD1277" s="18">
        <v>18</v>
      </c>
      <c r="CE1277" s="18" t="e">
        <f>IF(COUNTIFS([2]その１１!$CV$10:CV6272,リスト!CC1277),"該当","")</f>
        <v>#VALUE!</v>
      </c>
      <c r="CF1277" s="18" t="e">
        <f>IF($CE1277="","",COUNTIF($CC$5:CC1277,CC1277))</f>
        <v>#VALUE!</v>
      </c>
      <c r="CG1277" s="18" t="e">
        <f t="shared" si="135"/>
        <v>#VALUE!</v>
      </c>
      <c r="CH1277" s="18" t="s">
        <v>97</v>
      </c>
      <c r="CI1277" s="18" t="s">
        <v>484</v>
      </c>
      <c r="CJ1277" s="18" t="s">
        <v>518</v>
      </c>
      <c r="CK1277" s="18" t="str">
        <f t="shared" si="136"/>
        <v>C目地Eg</v>
      </c>
      <c r="CL1277" s="18">
        <v>17</v>
      </c>
      <c r="CM1277" s="18" t="e">
        <f>IF(COUNTIFS([2]その１２!$CU$10:CU6428,リスト!CK1277),"該当","")</f>
        <v>#VALUE!</v>
      </c>
      <c r="CN1277" s="18" t="e">
        <f>IF($CM1277="","",COUNTIF($CK$5:CK1277,CK1277))</f>
        <v>#VALUE!</v>
      </c>
      <c r="CO1277" s="18" t="e">
        <f t="shared" si="137"/>
        <v>#VALUE!</v>
      </c>
      <c r="DC1277" s="21" t="e">
        <f t="shared" si="138"/>
        <v>#VALUE!</v>
      </c>
      <c r="DD1277" s="21" t="e">
        <f t="shared" si="139"/>
        <v>#VALUE!</v>
      </c>
    </row>
    <row r="1278" spans="78:108">
      <c r="BZ1278" s="18" t="s">
        <v>227</v>
      </c>
      <c r="CA1278" s="18" t="s">
        <v>338</v>
      </c>
      <c r="CB1278" s="18" t="s">
        <v>473</v>
      </c>
      <c r="CC1278" s="18" t="str">
        <f t="shared" si="134"/>
        <v>S,C主構Rp</v>
      </c>
      <c r="CD1278" s="18">
        <v>19</v>
      </c>
      <c r="CE1278" s="18" t="e">
        <f>IF(COUNTIFS([2]その１１!$CV$10:CV6273,リスト!CC1278),"該当","")</f>
        <v>#VALUE!</v>
      </c>
      <c r="CF1278" s="18" t="e">
        <f>IF($CE1278="","",COUNTIF($CC$5:CC1278,CC1278))</f>
        <v>#VALUE!</v>
      </c>
      <c r="CG1278" s="18" t="e">
        <f t="shared" si="135"/>
        <v>#VALUE!</v>
      </c>
      <c r="CH1278" s="18" t="s">
        <v>97</v>
      </c>
      <c r="CI1278" s="18" t="s">
        <v>484</v>
      </c>
      <c r="CJ1278" s="18" t="s">
        <v>518</v>
      </c>
      <c r="CK1278" s="18" t="str">
        <f t="shared" si="136"/>
        <v>C目地Eg</v>
      </c>
      <c r="CL1278" s="18">
        <v>18</v>
      </c>
      <c r="CM1278" s="18" t="e">
        <f>IF(COUNTIFS([2]その１２!$CU$10:CU6429,リスト!CK1278),"該当","")</f>
        <v>#VALUE!</v>
      </c>
      <c r="CN1278" s="18" t="e">
        <f>IF($CM1278="","",COUNTIF($CK$5:CK1278,CK1278))</f>
        <v>#VALUE!</v>
      </c>
      <c r="CO1278" s="18" t="e">
        <f t="shared" si="137"/>
        <v>#VALUE!</v>
      </c>
      <c r="DC1278" s="21" t="e">
        <f t="shared" si="138"/>
        <v>#VALUE!</v>
      </c>
      <c r="DD1278" s="21" t="e">
        <f t="shared" si="139"/>
        <v>#VALUE!</v>
      </c>
    </row>
    <row r="1279" spans="78:108">
      <c r="BZ1279" s="18" t="s">
        <v>227</v>
      </c>
      <c r="CA1279" s="18" t="s">
        <v>338</v>
      </c>
      <c r="CB1279" s="18" t="s">
        <v>473</v>
      </c>
      <c r="CC1279" s="18" t="str">
        <f t="shared" si="134"/>
        <v>S,C主構Rp</v>
      </c>
      <c r="CD1279" s="18">
        <v>20</v>
      </c>
      <c r="CE1279" s="18" t="e">
        <f>IF(COUNTIFS([2]その１１!$CV$10:CV6274,リスト!CC1279),"該当","")</f>
        <v>#VALUE!</v>
      </c>
      <c r="CF1279" s="18" t="e">
        <f>IF($CE1279="","",COUNTIF($CC$5:CC1279,CC1279))</f>
        <v>#VALUE!</v>
      </c>
      <c r="CG1279" s="18" t="e">
        <f t="shared" si="135"/>
        <v>#VALUE!</v>
      </c>
      <c r="CH1279" s="18" t="s">
        <v>97</v>
      </c>
      <c r="CI1279" s="18" t="s">
        <v>484</v>
      </c>
      <c r="CJ1279" s="18" t="s">
        <v>518</v>
      </c>
      <c r="CK1279" s="18" t="str">
        <f t="shared" si="136"/>
        <v>C目地Eg</v>
      </c>
      <c r="CL1279" s="18">
        <v>19</v>
      </c>
      <c r="CM1279" s="18" t="e">
        <f>IF(COUNTIFS([2]その１２!$CU$10:CU6430,リスト!CK1279),"該当","")</f>
        <v>#VALUE!</v>
      </c>
      <c r="CN1279" s="18" t="e">
        <f>IF($CM1279="","",COUNTIF($CK$5:CK1279,CK1279))</f>
        <v>#VALUE!</v>
      </c>
      <c r="CO1279" s="18" t="e">
        <f t="shared" si="137"/>
        <v>#VALUE!</v>
      </c>
      <c r="DC1279" s="21" t="e">
        <f t="shared" si="138"/>
        <v>#VALUE!</v>
      </c>
      <c r="DD1279" s="21" t="e">
        <f t="shared" si="139"/>
        <v>#VALUE!</v>
      </c>
    </row>
    <row r="1280" spans="78:108">
      <c r="BZ1280" s="18" t="s">
        <v>227</v>
      </c>
      <c r="CA1280" s="18" t="s">
        <v>338</v>
      </c>
      <c r="CB1280" s="18" t="s">
        <v>473</v>
      </c>
      <c r="CC1280" s="18" t="str">
        <f t="shared" si="134"/>
        <v>S,C主構Rp</v>
      </c>
      <c r="CD1280" s="18">
        <v>21</v>
      </c>
      <c r="CE1280" s="18" t="e">
        <f>IF(COUNTIFS([2]その１１!$CV$10:CV6275,リスト!CC1280),"該当","")</f>
        <v>#VALUE!</v>
      </c>
      <c r="CF1280" s="18" t="e">
        <f>IF($CE1280="","",COUNTIF($CC$5:CC1280,CC1280))</f>
        <v>#VALUE!</v>
      </c>
      <c r="CG1280" s="18" t="e">
        <f t="shared" si="135"/>
        <v>#VALUE!</v>
      </c>
      <c r="CH1280" s="18" t="s">
        <v>97</v>
      </c>
      <c r="CI1280" s="18" t="s">
        <v>484</v>
      </c>
      <c r="CJ1280" s="18" t="s">
        <v>518</v>
      </c>
      <c r="CK1280" s="18" t="str">
        <f t="shared" si="136"/>
        <v>C目地Eg</v>
      </c>
      <c r="CL1280" s="18">
        <v>20</v>
      </c>
      <c r="CM1280" s="18" t="e">
        <f>IF(COUNTIFS([2]その１２!$CU$10:CU6431,リスト!CK1280),"該当","")</f>
        <v>#VALUE!</v>
      </c>
      <c r="CN1280" s="18" t="e">
        <f>IF($CM1280="","",COUNTIF($CK$5:CK1280,CK1280))</f>
        <v>#VALUE!</v>
      </c>
      <c r="CO1280" s="18" t="e">
        <f t="shared" si="137"/>
        <v>#VALUE!</v>
      </c>
      <c r="DC1280" s="21" t="e">
        <f t="shared" si="138"/>
        <v>#VALUE!</v>
      </c>
      <c r="DD1280" s="21" t="e">
        <f t="shared" si="139"/>
        <v>#VALUE!</v>
      </c>
    </row>
    <row r="1281" spans="78:108">
      <c r="BZ1281" s="18" t="s">
        <v>227</v>
      </c>
      <c r="CA1281" s="18" t="s">
        <v>338</v>
      </c>
      <c r="CB1281" s="18" t="s">
        <v>473</v>
      </c>
      <c r="CC1281" s="18" t="str">
        <f t="shared" si="134"/>
        <v>S,C主構Rp</v>
      </c>
      <c r="CD1281" s="18">
        <v>22</v>
      </c>
      <c r="CE1281" s="18" t="e">
        <f>IF(COUNTIFS([2]その１１!$CV$10:CV6276,リスト!CC1281),"該当","")</f>
        <v>#VALUE!</v>
      </c>
      <c r="CF1281" s="18" t="e">
        <f>IF($CE1281="","",COUNTIF($CC$5:CC1281,CC1281))</f>
        <v>#VALUE!</v>
      </c>
      <c r="CG1281" s="18" t="e">
        <f t="shared" si="135"/>
        <v>#VALUE!</v>
      </c>
      <c r="CH1281" s="18" t="s">
        <v>97</v>
      </c>
      <c r="CI1281" s="18" t="s">
        <v>484</v>
      </c>
      <c r="CJ1281" s="18" t="s">
        <v>518</v>
      </c>
      <c r="CK1281" s="18" t="str">
        <f t="shared" si="136"/>
        <v>C目地Eg</v>
      </c>
      <c r="CL1281" s="18">
        <v>21</v>
      </c>
      <c r="CM1281" s="18" t="e">
        <f>IF(COUNTIFS([2]その１２!$CU$10:CU6432,リスト!CK1281),"該当","")</f>
        <v>#VALUE!</v>
      </c>
      <c r="CN1281" s="18" t="e">
        <f>IF($CM1281="","",COUNTIF($CK$5:CK1281,CK1281))</f>
        <v>#VALUE!</v>
      </c>
      <c r="CO1281" s="18" t="e">
        <f t="shared" si="137"/>
        <v>#VALUE!</v>
      </c>
      <c r="DC1281" s="21" t="e">
        <f t="shared" si="138"/>
        <v>#VALUE!</v>
      </c>
      <c r="DD1281" s="21" t="e">
        <f t="shared" si="139"/>
        <v>#VALUE!</v>
      </c>
    </row>
    <row r="1282" spans="78:108">
      <c r="BZ1282" s="18" t="s">
        <v>227</v>
      </c>
      <c r="CA1282" s="18" t="s">
        <v>338</v>
      </c>
      <c r="CB1282" s="18" t="s">
        <v>473</v>
      </c>
      <c r="CC1282" s="18" t="str">
        <f t="shared" si="134"/>
        <v>S,C主構Rp</v>
      </c>
      <c r="CD1282" s="18">
        <v>23</v>
      </c>
      <c r="CE1282" s="18" t="e">
        <f>IF(COUNTIFS([2]その１１!$CV$10:CV6277,リスト!CC1282),"該当","")</f>
        <v>#VALUE!</v>
      </c>
      <c r="CF1282" s="18" t="e">
        <f>IF($CE1282="","",COUNTIF($CC$5:CC1282,CC1282))</f>
        <v>#VALUE!</v>
      </c>
      <c r="CG1282" s="18" t="e">
        <f t="shared" si="135"/>
        <v>#VALUE!</v>
      </c>
      <c r="CH1282" s="18" t="s">
        <v>97</v>
      </c>
      <c r="CI1282" s="18" t="s">
        <v>484</v>
      </c>
      <c r="CJ1282" s="18" t="s">
        <v>518</v>
      </c>
      <c r="CK1282" s="18" t="str">
        <f t="shared" si="136"/>
        <v>C目地Eg</v>
      </c>
      <c r="CL1282" s="18">
        <v>22</v>
      </c>
      <c r="CM1282" s="18" t="e">
        <f>IF(COUNTIFS([2]その１２!$CU$10:CU6433,リスト!CK1282),"該当","")</f>
        <v>#VALUE!</v>
      </c>
      <c r="CN1282" s="18" t="e">
        <f>IF($CM1282="","",COUNTIF($CK$5:CK1282,CK1282))</f>
        <v>#VALUE!</v>
      </c>
      <c r="CO1282" s="18" t="e">
        <f t="shared" si="137"/>
        <v>#VALUE!</v>
      </c>
      <c r="DC1282" s="21" t="e">
        <f t="shared" si="138"/>
        <v>#VALUE!</v>
      </c>
      <c r="DD1282" s="21" t="e">
        <f t="shared" si="139"/>
        <v>#VALUE!</v>
      </c>
    </row>
    <row r="1283" spans="78:108">
      <c r="BZ1283" s="18" t="s">
        <v>279</v>
      </c>
      <c r="CA1283" s="18" t="s">
        <v>338</v>
      </c>
      <c r="CB1283" s="18" t="s">
        <v>473</v>
      </c>
      <c r="CC1283" s="18" t="str">
        <f t="shared" si="134"/>
        <v>S,X主構Rp</v>
      </c>
      <c r="CD1283" s="18">
        <v>1</v>
      </c>
      <c r="CE1283" s="18" t="e">
        <f>IF(COUNTIFS([2]その１１!$CV$10:CV6278,リスト!CC1283),"該当","")</f>
        <v>#VALUE!</v>
      </c>
      <c r="CF1283" s="18" t="e">
        <f>IF($CE1283="","",COUNTIF($CC$5:CC1283,CC1283))</f>
        <v>#VALUE!</v>
      </c>
      <c r="CG1283" s="18" t="e">
        <f t="shared" si="135"/>
        <v>#VALUE!</v>
      </c>
      <c r="CH1283" s="18" t="s">
        <v>97</v>
      </c>
      <c r="CI1283" s="18" t="s">
        <v>484</v>
      </c>
      <c r="CJ1283" s="18" t="s">
        <v>518</v>
      </c>
      <c r="CK1283" s="18" t="str">
        <f t="shared" si="136"/>
        <v>C目地Eg</v>
      </c>
      <c r="CL1283" s="18">
        <v>23</v>
      </c>
      <c r="CM1283" s="18" t="e">
        <f>IF(COUNTIFS([2]その１２!$CU$10:CU6434,リスト!CK1283),"該当","")</f>
        <v>#VALUE!</v>
      </c>
      <c r="CN1283" s="18" t="e">
        <f>IF($CM1283="","",COUNTIF($CK$5:CK1283,CK1283))</f>
        <v>#VALUE!</v>
      </c>
      <c r="CO1283" s="18" t="e">
        <f t="shared" si="137"/>
        <v>#VALUE!</v>
      </c>
      <c r="DC1283" s="21" t="e">
        <f t="shared" si="138"/>
        <v>#VALUE!</v>
      </c>
      <c r="DD1283" s="21" t="e">
        <f t="shared" si="139"/>
        <v>#VALUE!</v>
      </c>
    </row>
    <row r="1284" spans="78:108">
      <c r="BZ1284" s="18" t="s">
        <v>279</v>
      </c>
      <c r="CA1284" s="18" t="s">
        <v>338</v>
      </c>
      <c r="CB1284" s="18" t="s">
        <v>473</v>
      </c>
      <c r="CC1284" s="18" t="str">
        <f t="shared" si="134"/>
        <v>S,X主構Rp</v>
      </c>
      <c r="CD1284" s="18">
        <v>2</v>
      </c>
      <c r="CE1284" s="18" t="e">
        <f>IF(COUNTIFS([2]その１１!$CV$10:CV6279,リスト!CC1284),"該当","")</f>
        <v>#VALUE!</v>
      </c>
      <c r="CF1284" s="18" t="e">
        <f>IF($CE1284="","",COUNTIF($CC$5:CC1284,CC1284))</f>
        <v>#VALUE!</v>
      </c>
      <c r="CG1284" s="18" t="e">
        <f t="shared" si="135"/>
        <v>#VALUE!</v>
      </c>
      <c r="CH1284" s="18" t="s">
        <v>331</v>
      </c>
      <c r="CI1284" s="18" t="s">
        <v>484</v>
      </c>
      <c r="CJ1284" s="18" t="s">
        <v>518</v>
      </c>
      <c r="CK1284" s="18" t="str">
        <f t="shared" si="136"/>
        <v>C,X目地Eg</v>
      </c>
      <c r="CL1284" s="18">
        <v>6</v>
      </c>
      <c r="CM1284" s="18" t="e">
        <f>IF(COUNTIFS([2]その１２!$CU$10:CU6435,リスト!CK1284),"該当","")</f>
        <v>#VALUE!</v>
      </c>
      <c r="CN1284" s="18" t="e">
        <f>IF($CM1284="","",COUNTIF($CK$5:CK1284,CK1284))</f>
        <v>#VALUE!</v>
      </c>
      <c r="CO1284" s="18" t="e">
        <f t="shared" si="137"/>
        <v>#VALUE!</v>
      </c>
      <c r="DC1284" s="21" t="e">
        <f t="shared" si="138"/>
        <v>#VALUE!</v>
      </c>
      <c r="DD1284" s="21" t="e">
        <f t="shared" si="139"/>
        <v>#VALUE!</v>
      </c>
    </row>
    <row r="1285" spans="78:108">
      <c r="BZ1285" s="18" t="s">
        <v>279</v>
      </c>
      <c r="CA1285" s="18" t="s">
        <v>338</v>
      </c>
      <c r="CB1285" s="18" t="s">
        <v>473</v>
      </c>
      <c r="CC1285" s="18" t="str">
        <f t="shared" ref="CC1285:CC1348" si="140">IF(LEFT(CA1285,2)="基礎",CONCATENATE(BZ1285,LEFT(CA1285,3),CB1285),CONCATENATE(BZ1285,LEFT(CA1285,2),CB1285))</f>
        <v>S,X主構Rp</v>
      </c>
      <c r="CD1285" s="18">
        <v>3</v>
      </c>
      <c r="CE1285" s="18" t="e">
        <f>IF(COUNTIFS([2]その１１!$CV$10:CV6280,リスト!CC1285),"該当","")</f>
        <v>#VALUE!</v>
      </c>
      <c r="CF1285" s="18" t="e">
        <f>IF($CE1285="","",COUNTIF($CC$5:CC1285,CC1285))</f>
        <v>#VALUE!</v>
      </c>
      <c r="CG1285" s="18" t="e">
        <f t="shared" ref="CG1285:CG1348" si="141">IF($CE1285="","",CONCATENATE(CC1285,CF1285))</f>
        <v>#VALUE!</v>
      </c>
      <c r="CH1285" s="18" t="s">
        <v>331</v>
      </c>
      <c r="CI1285" s="18" t="s">
        <v>484</v>
      </c>
      <c r="CJ1285" s="18" t="s">
        <v>518</v>
      </c>
      <c r="CK1285" s="18" t="str">
        <f t="shared" ref="CK1285:CK1348" si="142">CONCATENATE(CH1285,LEFT(CI1285,2),CJ1285)</f>
        <v>C,X目地Eg</v>
      </c>
      <c r="CL1285" s="18">
        <v>7</v>
      </c>
      <c r="CM1285" s="18" t="e">
        <f>IF(COUNTIFS([2]その１２!$CU$10:CU6436,リスト!CK1285),"該当","")</f>
        <v>#VALUE!</v>
      </c>
      <c r="CN1285" s="18" t="e">
        <f>IF($CM1285="","",COUNTIF($CK$5:CK1285,CK1285))</f>
        <v>#VALUE!</v>
      </c>
      <c r="CO1285" s="18" t="e">
        <f t="shared" ref="CO1285:CO1348" si="143">IF($CM1285="","",CONCATENATE(CK1285,CN1285))</f>
        <v>#VALUE!</v>
      </c>
      <c r="DC1285" s="21" t="e">
        <f t="shared" ref="DC1285:DC1348" si="144">IF(CG1285="","",CONCATENATE(CC1285,CD1285))</f>
        <v>#VALUE!</v>
      </c>
      <c r="DD1285" s="21" t="e">
        <f t="shared" ref="DD1285:DD1322" si="145">IF(CO1285="","",CONCATENATE(CK1285,CL1285))</f>
        <v>#VALUE!</v>
      </c>
    </row>
    <row r="1286" spans="78:108">
      <c r="BZ1286" s="18" t="s">
        <v>279</v>
      </c>
      <c r="CA1286" s="18" t="s">
        <v>338</v>
      </c>
      <c r="CB1286" s="18" t="s">
        <v>473</v>
      </c>
      <c r="CC1286" s="18" t="str">
        <f t="shared" si="140"/>
        <v>S,X主構Rp</v>
      </c>
      <c r="CD1286" s="18">
        <v>4</v>
      </c>
      <c r="CE1286" s="18" t="e">
        <f>IF(COUNTIFS([2]その１１!$CV$10:CV6281,リスト!CC1286),"該当","")</f>
        <v>#VALUE!</v>
      </c>
      <c r="CF1286" s="18" t="e">
        <f>IF($CE1286="","",COUNTIF($CC$5:CC1286,CC1286))</f>
        <v>#VALUE!</v>
      </c>
      <c r="CG1286" s="18" t="e">
        <f t="shared" si="141"/>
        <v>#VALUE!</v>
      </c>
      <c r="CH1286" s="18" t="s">
        <v>331</v>
      </c>
      <c r="CI1286" s="18" t="s">
        <v>484</v>
      </c>
      <c r="CJ1286" s="18" t="s">
        <v>518</v>
      </c>
      <c r="CK1286" s="18" t="str">
        <f t="shared" si="142"/>
        <v>C,X目地Eg</v>
      </c>
      <c r="CL1286" s="18">
        <v>8</v>
      </c>
      <c r="CM1286" s="18" t="e">
        <f>IF(COUNTIFS([2]その１２!$CU$10:CU6437,リスト!CK1286),"該当","")</f>
        <v>#VALUE!</v>
      </c>
      <c r="CN1286" s="18" t="e">
        <f>IF($CM1286="","",COUNTIF($CK$5:CK1286,CK1286))</f>
        <v>#VALUE!</v>
      </c>
      <c r="CO1286" s="18" t="e">
        <f t="shared" si="143"/>
        <v>#VALUE!</v>
      </c>
      <c r="DC1286" s="21" t="e">
        <f t="shared" si="144"/>
        <v>#VALUE!</v>
      </c>
      <c r="DD1286" s="21" t="e">
        <f t="shared" si="145"/>
        <v>#VALUE!</v>
      </c>
    </row>
    <row r="1287" spans="78:108">
      <c r="BZ1287" s="18" t="s">
        <v>279</v>
      </c>
      <c r="CA1287" s="18" t="s">
        <v>338</v>
      </c>
      <c r="CB1287" s="18" t="s">
        <v>473</v>
      </c>
      <c r="CC1287" s="18" t="str">
        <f t="shared" si="140"/>
        <v>S,X主構Rp</v>
      </c>
      <c r="CD1287" s="18">
        <v>5</v>
      </c>
      <c r="CE1287" s="18" t="e">
        <f>IF(COUNTIFS([2]その１１!$CV$10:CV6282,リスト!CC1287),"該当","")</f>
        <v>#VALUE!</v>
      </c>
      <c r="CF1287" s="18" t="e">
        <f>IF($CE1287="","",COUNTIF($CC$5:CC1287,CC1287))</f>
        <v>#VALUE!</v>
      </c>
      <c r="CG1287" s="18" t="e">
        <f t="shared" si="141"/>
        <v>#VALUE!</v>
      </c>
      <c r="CH1287" s="18" t="s">
        <v>331</v>
      </c>
      <c r="CI1287" s="18" t="s">
        <v>484</v>
      </c>
      <c r="CJ1287" s="18" t="s">
        <v>518</v>
      </c>
      <c r="CK1287" s="18" t="str">
        <f t="shared" si="142"/>
        <v>C,X目地Eg</v>
      </c>
      <c r="CL1287" s="18">
        <v>9</v>
      </c>
      <c r="CM1287" s="18" t="e">
        <f>IF(COUNTIFS([2]その１２!$CU$10:CU6438,リスト!CK1287),"該当","")</f>
        <v>#VALUE!</v>
      </c>
      <c r="CN1287" s="18" t="e">
        <f>IF($CM1287="","",COUNTIF($CK$5:CK1287,CK1287))</f>
        <v>#VALUE!</v>
      </c>
      <c r="CO1287" s="18" t="e">
        <f t="shared" si="143"/>
        <v>#VALUE!</v>
      </c>
      <c r="DC1287" s="21" t="e">
        <f t="shared" si="144"/>
        <v>#VALUE!</v>
      </c>
      <c r="DD1287" s="21" t="e">
        <f t="shared" si="145"/>
        <v>#VALUE!</v>
      </c>
    </row>
    <row r="1288" spans="78:108">
      <c r="BZ1288" s="18" t="s">
        <v>279</v>
      </c>
      <c r="CA1288" s="18" t="s">
        <v>338</v>
      </c>
      <c r="CB1288" s="18" t="s">
        <v>473</v>
      </c>
      <c r="CC1288" s="18" t="str">
        <f t="shared" si="140"/>
        <v>S,X主構Rp</v>
      </c>
      <c r="CD1288" s="18">
        <v>10</v>
      </c>
      <c r="CE1288" s="18" t="e">
        <f>IF(COUNTIFS([2]その１１!$CV$10:CV6283,リスト!CC1288),"該当","")</f>
        <v>#VALUE!</v>
      </c>
      <c r="CF1288" s="18" t="e">
        <f>IF($CE1288="","",COUNTIF($CC$5:CC1288,CC1288))</f>
        <v>#VALUE!</v>
      </c>
      <c r="CG1288" s="18" t="e">
        <f t="shared" si="141"/>
        <v>#VALUE!</v>
      </c>
      <c r="CH1288" s="18" t="s">
        <v>331</v>
      </c>
      <c r="CI1288" s="18" t="s">
        <v>484</v>
      </c>
      <c r="CJ1288" s="18" t="s">
        <v>518</v>
      </c>
      <c r="CK1288" s="18" t="str">
        <f t="shared" si="142"/>
        <v>C,X目地Eg</v>
      </c>
      <c r="CL1288" s="18">
        <v>10</v>
      </c>
      <c r="CM1288" s="18" t="e">
        <f>IF(COUNTIFS([2]その１２!$CU$10:CU6439,リスト!CK1288),"該当","")</f>
        <v>#VALUE!</v>
      </c>
      <c r="CN1288" s="18" t="e">
        <f>IF($CM1288="","",COUNTIF($CK$5:CK1288,CK1288))</f>
        <v>#VALUE!</v>
      </c>
      <c r="CO1288" s="18" t="e">
        <f t="shared" si="143"/>
        <v>#VALUE!</v>
      </c>
      <c r="DC1288" s="21" t="e">
        <f t="shared" si="144"/>
        <v>#VALUE!</v>
      </c>
      <c r="DD1288" s="21" t="e">
        <f t="shared" si="145"/>
        <v>#VALUE!</v>
      </c>
    </row>
    <row r="1289" spans="78:108">
      <c r="BZ1289" s="18" t="s">
        <v>279</v>
      </c>
      <c r="CA1289" s="18" t="s">
        <v>338</v>
      </c>
      <c r="CB1289" s="18" t="s">
        <v>473</v>
      </c>
      <c r="CC1289" s="18" t="str">
        <f t="shared" si="140"/>
        <v>S,X主構Rp</v>
      </c>
      <c r="CD1289" s="18">
        <v>13</v>
      </c>
      <c r="CE1289" s="18" t="e">
        <f>IF(COUNTIFS([2]その１１!$CV$10:CV6284,リスト!CC1289),"該当","")</f>
        <v>#VALUE!</v>
      </c>
      <c r="CF1289" s="18" t="e">
        <f>IF($CE1289="","",COUNTIF($CC$5:CC1289,CC1289))</f>
        <v>#VALUE!</v>
      </c>
      <c r="CG1289" s="18" t="e">
        <f t="shared" si="141"/>
        <v>#VALUE!</v>
      </c>
      <c r="CH1289" s="18" t="s">
        <v>331</v>
      </c>
      <c r="CI1289" s="18" t="s">
        <v>484</v>
      </c>
      <c r="CJ1289" s="18" t="s">
        <v>518</v>
      </c>
      <c r="CK1289" s="18" t="str">
        <f t="shared" si="142"/>
        <v>C,X目地Eg</v>
      </c>
      <c r="CL1289" s="18">
        <v>11</v>
      </c>
      <c r="CM1289" s="18" t="e">
        <f>IF(COUNTIFS([2]その１２!$CU$10:CU6440,リスト!CK1289),"該当","")</f>
        <v>#VALUE!</v>
      </c>
      <c r="CN1289" s="18" t="e">
        <f>IF($CM1289="","",COUNTIF($CK$5:CK1289,CK1289))</f>
        <v>#VALUE!</v>
      </c>
      <c r="CO1289" s="18" t="e">
        <f t="shared" si="143"/>
        <v>#VALUE!</v>
      </c>
      <c r="DC1289" s="21" t="e">
        <f t="shared" si="144"/>
        <v>#VALUE!</v>
      </c>
      <c r="DD1289" s="21" t="e">
        <f t="shared" si="145"/>
        <v>#VALUE!</v>
      </c>
    </row>
    <row r="1290" spans="78:108">
      <c r="BZ1290" s="18" t="s">
        <v>279</v>
      </c>
      <c r="CA1290" s="18" t="s">
        <v>338</v>
      </c>
      <c r="CB1290" s="18" t="s">
        <v>473</v>
      </c>
      <c r="CC1290" s="18" t="str">
        <f t="shared" si="140"/>
        <v>S,X主構Rp</v>
      </c>
      <c r="CD1290" s="18">
        <v>17</v>
      </c>
      <c r="CE1290" s="18" t="e">
        <f>IF(COUNTIFS([2]その１１!$CV$10:CV6285,リスト!CC1290),"該当","")</f>
        <v>#VALUE!</v>
      </c>
      <c r="CF1290" s="18" t="e">
        <f>IF($CE1290="","",COUNTIF($CC$5:CC1290,CC1290))</f>
        <v>#VALUE!</v>
      </c>
      <c r="CG1290" s="18" t="e">
        <f t="shared" si="141"/>
        <v>#VALUE!</v>
      </c>
      <c r="CH1290" s="18" t="s">
        <v>331</v>
      </c>
      <c r="CI1290" s="18" t="s">
        <v>484</v>
      </c>
      <c r="CJ1290" s="18" t="s">
        <v>518</v>
      </c>
      <c r="CK1290" s="18" t="str">
        <f t="shared" si="142"/>
        <v>C,X目地Eg</v>
      </c>
      <c r="CL1290" s="18">
        <v>12</v>
      </c>
      <c r="CM1290" s="18" t="e">
        <f>IF(COUNTIFS([2]その１２!$CU$10:CU6441,リスト!CK1290),"該当","")</f>
        <v>#VALUE!</v>
      </c>
      <c r="CN1290" s="18" t="e">
        <f>IF($CM1290="","",COUNTIF($CK$5:CK1290,CK1290))</f>
        <v>#VALUE!</v>
      </c>
      <c r="CO1290" s="18" t="e">
        <f t="shared" si="143"/>
        <v>#VALUE!</v>
      </c>
      <c r="DC1290" s="21" t="e">
        <f t="shared" si="144"/>
        <v>#VALUE!</v>
      </c>
      <c r="DD1290" s="21" t="e">
        <f t="shared" si="145"/>
        <v>#VALUE!</v>
      </c>
    </row>
    <row r="1291" spans="78:108">
      <c r="BZ1291" s="18" t="s">
        <v>279</v>
      </c>
      <c r="CA1291" s="18" t="s">
        <v>338</v>
      </c>
      <c r="CB1291" s="18" t="s">
        <v>473</v>
      </c>
      <c r="CC1291" s="18" t="str">
        <f t="shared" si="140"/>
        <v>S,X主構Rp</v>
      </c>
      <c r="CD1291" s="18">
        <v>18</v>
      </c>
      <c r="CE1291" s="18" t="e">
        <f>IF(COUNTIFS([2]その１１!$CV$10:CV6286,リスト!CC1291),"該当","")</f>
        <v>#VALUE!</v>
      </c>
      <c r="CF1291" s="18" t="e">
        <f>IF($CE1291="","",COUNTIF($CC$5:CC1291,CC1291))</f>
        <v>#VALUE!</v>
      </c>
      <c r="CG1291" s="18" t="e">
        <f t="shared" si="141"/>
        <v>#VALUE!</v>
      </c>
      <c r="CH1291" s="18" t="s">
        <v>331</v>
      </c>
      <c r="CI1291" s="18" t="s">
        <v>484</v>
      </c>
      <c r="CJ1291" s="18" t="s">
        <v>518</v>
      </c>
      <c r="CK1291" s="18" t="str">
        <f t="shared" si="142"/>
        <v>C,X目地Eg</v>
      </c>
      <c r="CL1291" s="18">
        <v>13</v>
      </c>
      <c r="CM1291" s="18" t="e">
        <f>IF(COUNTIFS([2]その１２!$CU$10:CU6442,リスト!CK1291),"該当","")</f>
        <v>#VALUE!</v>
      </c>
      <c r="CN1291" s="18" t="e">
        <f>IF($CM1291="","",COUNTIF($CK$5:CK1291,CK1291))</f>
        <v>#VALUE!</v>
      </c>
      <c r="CO1291" s="18" t="e">
        <f t="shared" si="143"/>
        <v>#VALUE!</v>
      </c>
      <c r="DC1291" s="21" t="e">
        <f t="shared" si="144"/>
        <v>#VALUE!</v>
      </c>
      <c r="DD1291" s="21" t="e">
        <f t="shared" si="145"/>
        <v>#VALUE!</v>
      </c>
    </row>
    <row r="1292" spans="78:108">
      <c r="BZ1292" s="18" t="s">
        <v>279</v>
      </c>
      <c r="CA1292" s="18" t="s">
        <v>338</v>
      </c>
      <c r="CB1292" s="18" t="s">
        <v>473</v>
      </c>
      <c r="CC1292" s="18" t="str">
        <f t="shared" si="140"/>
        <v>S,X主構Rp</v>
      </c>
      <c r="CD1292" s="18">
        <v>20</v>
      </c>
      <c r="CE1292" s="18" t="e">
        <f>IF(COUNTIFS([2]その１１!$CV$10:CV6287,リスト!CC1292),"該当","")</f>
        <v>#VALUE!</v>
      </c>
      <c r="CF1292" s="18" t="e">
        <f>IF($CE1292="","",COUNTIF($CC$5:CC1292,CC1292))</f>
        <v>#VALUE!</v>
      </c>
      <c r="CG1292" s="18" t="e">
        <f t="shared" si="141"/>
        <v>#VALUE!</v>
      </c>
      <c r="CH1292" s="18" t="s">
        <v>331</v>
      </c>
      <c r="CI1292" s="18" t="s">
        <v>484</v>
      </c>
      <c r="CJ1292" s="18" t="s">
        <v>518</v>
      </c>
      <c r="CK1292" s="18" t="str">
        <f t="shared" si="142"/>
        <v>C,X目地Eg</v>
      </c>
      <c r="CL1292" s="18">
        <v>17</v>
      </c>
      <c r="CM1292" s="18" t="e">
        <f>IF(COUNTIFS([2]その１２!$CU$10:CU6443,リスト!CK1292),"該当","")</f>
        <v>#VALUE!</v>
      </c>
      <c r="CN1292" s="18" t="e">
        <f>IF($CM1292="","",COUNTIF($CK$5:CK1292,CK1292))</f>
        <v>#VALUE!</v>
      </c>
      <c r="CO1292" s="18" t="e">
        <f t="shared" si="143"/>
        <v>#VALUE!</v>
      </c>
      <c r="DC1292" s="21" t="e">
        <f t="shared" si="144"/>
        <v>#VALUE!</v>
      </c>
      <c r="DD1292" s="21" t="e">
        <f t="shared" si="145"/>
        <v>#VALUE!</v>
      </c>
    </row>
    <row r="1293" spans="78:108">
      <c r="BZ1293" s="18" t="s">
        <v>279</v>
      </c>
      <c r="CA1293" s="18" t="s">
        <v>338</v>
      </c>
      <c r="CB1293" s="18" t="s">
        <v>473</v>
      </c>
      <c r="CC1293" s="18" t="str">
        <f t="shared" si="140"/>
        <v>S,X主構Rp</v>
      </c>
      <c r="CD1293" s="18">
        <v>21</v>
      </c>
      <c r="CE1293" s="18" t="e">
        <f>IF(COUNTIFS([2]その１１!$CV$10:CV6288,リスト!CC1293),"該当","")</f>
        <v>#VALUE!</v>
      </c>
      <c r="CF1293" s="18" t="e">
        <f>IF($CE1293="","",COUNTIF($CC$5:CC1293,CC1293))</f>
        <v>#VALUE!</v>
      </c>
      <c r="CG1293" s="18" t="e">
        <f t="shared" si="141"/>
        <v>#VALUE!</v>
      </c>
      <c r="CH1293" s="18" t="s">
        <v>331</v>
      </c>
      <c r="CI1293" s="18" t="s">
        <v>484</v>
      </c>
      <c r="CJ1293" s="18" t="s">
        <v>518</v>
      </c>
      <c r="CK1293" s="18" t="str">
        <f t="shared" si="142"/>
        <v>C,X目地Eg</v>
      </c>
      <c r="CL1293" s="18">
        <v>18</v>
      </c>
      <c r="CM1293" s="18" t="e">
        <f>IF(COUNTIFS([2]その１２!$CU$10:CU6444,リスト!CK1293),"該当","")</f>
        <v>#VALUE!</v>
      </c>
      <c r="CN1293" s="18" t="e">
        <f>IF($CM1293="","",COUNTIF($CK$5:CK1293,CK1293))</f>
        <v>#VALUE!</v>
      </c>
      <c r="CO1293" s="18" t="e">
        <f t="shared" si="143"/>
        <v>#VALUE!</v>
      </c>
      <c r="DC1293" s="21" t="e">
        <f t="shared" si="144"/>
        <v>#VALUE!</v>
      </c>
      <c r="DD1293" s="21" t="e">
        <f t="shared" si="145"/>
        <v>#VALUE!</v>
      </c>
    </row>
    <row r="1294" spans="78:108">
      <c r="BZ1294" s="18" t="s">
        <v>279</v>
      </c>
      <c r="CA1294" s="18" t="s">
        <v>338</v>
      </c>
      <c r="CB1294" s="18" t="s">
        <v>473</v>
      </c>
      <c r="CC1294" s="18" t="str">
        <f t="shared" si="140"/>
        <v>S,X主構Rp</v>
      </c>
      <c r="CD1294" s="18">
        <v>22</v>
      </c>
      <c r="CE1294" s="18" t="e">
        <f>IF(COUNTIFS([2]その１１!$CV$10:CV6289,リスト!CC1294),"該当","")</f>
        <v>#VALUE!</v>
      </c>
      <c r="CF1294" s="18" t="e">
        <f>IF($CE1294="","",COUNTIF($CC$5:CC1294,CC1294))</f>
        <v>#VALUE!</v>
      </c>
      <c r="CG1294" s="18" t="e">
        <f t="shared" si="141"/>
        <v>#VALUE!</v>
      </c>
      <c r="CH1294" s="18" t="s">
        <v>331</v>
      </c>
      <c r="CI1294" s="18" t="s">
        <v>484</v>
      </c>
      <c r="CJ1294" s="18" t="s">
        <v>518</v>
      </c>
      <c r="CK1294" s="18" t="str">
        <f t="shared" si="142"/>
        <v>C,X目地Eg</v>
      </c>
      <c r="CL1294" s="18">
        <v>19</v>
      </c>
      <c r="CM1294" s="18" t="e">
        <f>IF(COUNTIFS([2]その１２!$CU$10:CU6445,リスト!CK1294),"該当","")</f>
        <v>#VALUE!</v>
      </c>
      <c r="CN1294" s="18" t="e">
        <f>IF($CM1294="","",COUNTIF($CK$5:CK1294,CK1294))</f>
        <v>#VALUE!</v>
      </c>
      <c r="CO1294" s="18" t="e">
        <f t="shared" si="143"/>
        <v>#VALUE!</v>
      </c>
      <c r="DC1294" s="21" t="e">
        <f t="shared" si="144"/>
        <v>#VALUE!</v>
      </c>
      <c r="DD1294" s="21" t="e">
        <f t="shared" si="145"/>
        <v>#VALUE!</v>
      </c>
    </row>
    <row r="1295" spans="78:108">
      <c r="BZ1295" s="18" t="s">
        <v>279</v>
      </c>
      <c r="CA1295" s="18" t="s">
        <v>338</v>
      </c>
      <c r="CB1295" s="18" t="s">
        <v>473</v>
      </c>
      <c r="CC1295" s="18" t="str">
        <f t="shared" si="140"/>
        <v>S,X主構Rp</v>
      </c>
      <c r="CD1295" s="18">
        <v>23</v>
      </c>
      <c r="CE1295" s="18" t="e">
        <f>IF(COUNTIFS([2]その１１!$CV$10:CV6290,リスト!CC1295),"該当","")</f>
        <v>#VALUE!</v>
      </c>
      <c r="CF1295" s="18" t="e">
        <f>IF($CE1295="","",COUNTIF($CC$5:CC1295,CC1295))</f>
        <v>#VALUE!</v>
      </c>
      <c r="CG1295" s="18" t="e">
        <f t="shared" si="141"/>
        <v>#VALUE!</v>
      </c>
      <c r="CH1295" s="18" t="s">
        <v>331</v>
      </c>
      <c r="CI1295" s="18" t="s">
        <v>484</v>
      </c>
      <c r="CJ1295" s="18" t="s">
        <v>518</v>
      </c>
      <c r="CK1295" s="18" t="str">
        <f t="shared" si="142"/>
        <v>C,X目地Eg</v>
      </c>
      <c r="CL1295" s="18">
        <v>20</v>
      </c>
      <c r="CM1295" s="18" t="e">
        <f>IF(COUNTIFS([2]その１２!$CU$10:CU6446,リスト!CK1295),"該当","")</f>
        <v>#VALUE!</v>
      </c>
      <c r="CN1295" s="18" t="e">
        <f>IF($CM1295="","",COUNTIF($CK$5:CK1295,CK1295))</f>
        <v>#VALUE!</v>
      </c>
      <c r="CO1295" s="18" t="e">
        <f t="shared" si="143"/>
        <v>#VALUE!</v>
      </c>
      <c r="DC1295" s="21" t="e">
        <f t="shared" si="144"/>
        <v>#VALUE!</v>
      </c>
      <c r="DD1295" s="21" t="e">
        <f t="shared" si="145"/>
        <v>#VALUE!</v>
      </c>
    </row>
    <row r="1296" spans="78:108">
      <c r="BZ1296" s="18" t="s">
        <v>331</v>
      </c>
      <c r="CA1296" s="18" t="s">
        <v>338</v>
      </c>
      <c r="CB1296" s="18" t="s">
        <v>473</v>
      </c>
      <c r="CC1296" s="18" t="str">
        <f t="shared" si="140"/>
        <v>C,X主構Rp</v>
      </c>
      <c r="CD1296" s="18">
        <v>6</v>
      </c>
      <c r="CE1296" s="18" t="e">
        <f>IF(COUNTIFS([2]その１１!$CV$10:CV6291,リスト!CC1296),"該当","")</f>
        <v>#VALUE!</v>
      </c>
      <c r="CF1296" s="18" t="e">
        <f>IF($CE1296="","",COUNTIF($CC$5:CC1296,CC1296))</f>
        <v>#VALUE!</v>
      </c>
      <c r="CG1296" s="18" t="e">
        <f t="shared" si="141"/>
        <v>#VALUE!</v>
      </c>
      <c r="CH1296" s="18" t="s">
        <v>331</v>
      </c>
      <c r="CI1296" s="18" t="s">
        <v>484</v>
      </c>
      <c r="CJ1296" s="18" t="s">
        <v>518</v>
      </c>
      <c r="CK1296" s="18" t="str">
        <f t="shared" si="142"/>
        <v>C,X目地Eg</v>
      </c>
      <c r="CL1296" s="18">
        <v>21</v>
      </c>
      <c r="CM1296" s="18" t="e">
        <f>IF(COUNTIFS([2]その１２!$CU$10:CU6447,リスト!CK1296),"該当","")</f>
        <v>#VALUE!</v>
      </c>
      <c r="CN1296" s="18" t="e">
        <f>IF($CM1296="","",COUNTIF($CK$5:CK1296,CK1296))</f>
        <v>#VALUE!</v>
      </c>
      <c r="CO1296" s="18" t="e">
        <f t="shared" si="143"/>
        <v>#VALUE!</v>
      </c>
      <c r="DC1296" s="21" t="e">
        <f t="shared" si="144"/>
        <v>#VALUE!</v>
      </c>
      <c r="DD1296" s="21" t="e">
        <f t="shared" si="145"/>
        <v>#VALUE!</v>
      </c>
    </row>
    <row r="1297" spans="78:108">
      <c r="BZ1297" s="18" t="s">
        <v>331</v>
      </c>
      <c r="CA1297" s="18" t="s">
        <v>338</v>
      </c>
      <c r="CB1297" s="18" t="s">
        <v>473</v>
      </c>
      <c r="CC1297" s="18" t="str">
        <f t="shared" si="140"/>
        <v>C,X主構Rp</v>
      </c>
      <c r="CD1297" s="18">
        <v>7</v>
      </c>
      <c r="CE1297" s="18" t="e">
        <f>IF(COUNTIFS([2]その１１!$CV$10:CV6292,リスト!CC1297),"該当","")</f>
        <v>#VALUE!</v>
      </c>
      <c r="CF1297" s="18" t="e">
        <f>IF($CE1297="","",COUNTIF($CC$5:CC1297,CC1297))</f>
        <v>#VALUE!</v>
      </c>
      <c r="CG1297" s="18" t="e">
        <f t="shared" si="141"/>
        <v>#VALUE!</v>
      </c>
      <c r="CH1297" s="18" t="s">
        <v>331</v>
      </c>
      <c r="CI1297" s="18" t="s">
        <v>484</v>
      </c>
      <c r="CJ1297" s="18" t="s">
        <v>518</v>
      </c>
      <c r="CK1297" s="18" t="str">
        <f t="shared" si="142"/>
        <v>C,X目地Eg</v>
      </c>
      <c r="CL1297" s="18">
        <v>22</v>
      </c>
      <c r="CM1297" s="18" t="e">
        <f>IF(COUNTIFS([2]その１２!$CU$10:CU6448,リスト!CK1297),"該当","")</f>
        <v>#VALUE!</v>
      </c>
      <c r="CN1297" s="18" t="e">
        <f>IF($CM1297="","",COUNTIF($CK$5:CK1297,CK1297))</f>
        <v>#VALUE!</v>
      </c>
      <c r="CO1297" s="18" t="e">
        <f t="shared" si="143"/>
        <v>#VALUE!</v>
      </c>
      <c r="DC1297" s="21" t="e">
        <f t="shared" si="144"/>
        <v>#VALUE!</v>
      </c>
      <c r="DD1297" s="21" t="e">
        <f t="shared" si="145"/>
        <v>#VALUE!</v>
      </c>
    </row>
    <row r="1298" spans="78:108">
      <c r="BZ1298" s="18" t="s">
        <v>331</v>
      </c>
      <c r="CA1298" s="18" t="s">
        <v>338</v>
      </c>
      <c r="CB1298" s="18" t="s">
        <v>473</v>
      </c>
      <c r="CC1298" s="18" t="str">
        <f t="shared" si="140"/>
        <v>C,X主構Rp</v>
      </c>
      <c r="CD1298" s="18">
        <v>8</v>
      </c>
      <c r="CE1298" s="18" t="e">
        <f>IF(COUNTIFS([2]その１１!$CV$10:CV6293,リスト!CC1298),"該当","")</f>
        <v>#VALUE!</v>
      </c>
      <c r="CF1298" s="18" t="e">
        <f>IF($CE1298="","",COUNTIF($CC$5:CC1298,CC1298))</f>
        <v>#VALUE!</v>
      </c>
      <c r="CG1298" s="18" t="e">
        <f t="shared" si="141"/>
        <v>#VALUE!</v>
      </c>
      <c r="CH1298" s="18" t="s">
        <v>331</v>
      </c>
      <c r="CI1298" s="18" t="s">
        <v>484</v>
      </c>
      <c r="CJ1298" s="18" t="s">
        <v>518</v>
      </c>
      <c r="CK1298" s="18" t="str">
        <f t="shared" si="142"/>
        <v>C,X目地Eg</v>
      </c>
      <c r="CL1298" s="18">
        <v>23</v>
      </c>
      <c r="CM1298" s="18" t="e">
        <f>IF(COUNTIFS([2]その１２!$CU$10:CU6449,リスト!CK1298),"該当","")</f>
        <v>#VALUE!</v>
      </c>
      <c r="CN1298" s="18" t="e">
        <f>IF($CM1298="","",COUNTIF($CK$5:CK1298,CK1298))</f>
        <v>#VALUE!</v>
      </c>
      <c r="CO1298" s="18" t="e">
        <f t="shared" si="143"/>
        <v>#VALUE!</v>
      </c>
      <c r="DC1298" s="21" t="e">
        <f t="shared" si="144"/>
        <v>#VALUE!</v>
      </c>
      <c r="DD1298" s="21" t="e">
        <f t="shared" si="145"/>
        <v>#VALUE!</v>
      </c>
    </row>
    <row r="1299" spans="78:108">
      <c r="BZ1299" s="18" t="s">
        <v>331</v>
      </c>
      <c r="CA1299" s="18" t="s">
        <v>338</v>
      </c>
      <c r="CB1299" s="18" t="s">
        <v>473</v>
      </c>
      <c r="CC1299" s="18" t="str">
        <f t="shared" si="140"/>
        <v>C,X主構Rp</v>
      </c>
      <c r="CD1299" s="18">
        <v>9</v>
      </c>
      <c r="CE1299" s="18" t="e">
        <f>IF(COUNTIFS([2]その１１!$CV$10:CV6294,リスト!CC1299),"該当","")</f>
        <v>#VALUE!</v>
      </c>
      <c r="CF1299" s="18" t="e">
        <f>IF($CE1299="","",COUNTIF($CC$5:CC1299,CC1299))</f>
        <v>#VALUE!</v>
      </c>
      <c r="CG1299" s="18" t="e">
        <f t="shared" si="141"/>
        <v>#VALUE!</v>
      </c>
      <c r="CH1299" s="18" t="s">
        <v>97</v>
      </c>
      <c r="CI1299" s="18" t="s">
        <v>496</v>
      </c>
      <c r="CJ1299" s="18" t="s">
        <v>508</v>
      </c>
      <c r="CK1299" s="18" t="str">
        <f t="shared" si="142"/>
        <v>C翼壁Ww</v>
      </c>
      <c r="CL1299" s="18">
        <v>6</v>
      </c>
      <c r="CM1299" s="18" t="e">
        <f>IF(COUNTIFS([2]その１２!$CU$10:CU6450,リスト!CK1299),"該当","")</f>
        <v>#VALUE!</v>
      </c>
      <c r="CN1299" s="18" t="e">
        <f>IF($CM1299="","",COUNTIF($CK$5:CK1299,CK1299))</f>
        <v>#VALUE!</v>
      </c>
      <c r="CO1299" s="18" t="e">
        <f t="shared" si="143"/>
        <v>#VALUE!</v>
      </c>
      <c r="DC1299" s="21" t="e">
        <f t="shared" si="144"/>
        <v>#VALUE!</v>
      </c>
      <c r="DD1299" s="21" t="e">
        <f t="shared" si="145"/>
        <v>#VALUE!</v>
      </c>
    </row>
    <row r="1300" spans="78:108">
      <c r="BZ1300" s="18" t="s">
        <v>331</v>
      </c>
      <c r="CA1300" s="18" t="s">
        <v>338</v>
      </c>
      <c r="CB1300" s="18" t="s">
        <v>473</v>
      </c>
      <c r="CC1300" s="18" t="str">
        <f t="shared" si="140"/>
        <v>C,X主構Rp</v>
      </c>
      <c r="CD1300" s="18">
        <v>10</v>
      </c>
      <c r="CE1300" s="18" t="e">
        <f>IF(COUNTIFS([2]その１１!$CV$10:CV6295,リスト!CC1300),"該当","")</f>
        <v>#VALUE!</v>
      </c>
      <c r="CF1300" s="18" t="e">
        <f>IF($CE1300="","",COUNTIF($CC$5:CC1300,CC1300))</f>
        <v>#VALUE!</v>
      </c>
      <c r="CG1300" s="18" t="e">
        <f t="shared" si="141"/>
        <v>#VALUE!</v>
      </c>
      <c r="CH1300" s="18" t="s">
        <v>97</v>
      </c>
      <c r="CI1300" s="18" t="s">
        <v>496</v>
      </c>
      <c r="CJ1300" s="18" t="s">
        <v>508</v>
      </c>
      <c r="CK1300" s="18" t="str">
        <f t="shared" si="142"/>
        <v>C翼壁Ww</v>
      </c>
      <c r="CL1300" s="18">
        <v>7</v>
      </c>
      <c r="CM1300" s="18" t="e">
        <f>IF(COUNTIFS([2]その１２!$CU$10:CU6451,リスト!CK1300),"該当","")</f>
        <v>#VALUE!</v>
      </c>
      <c r="CN1300" s="18" t="e">
        <f>IF($CM1300="","",COUNTIF($CK$5:CK1300,CK1300))</f>
        <v>#VALUE!</v>
      </c>
      <c r="CO1300" s="18" t="e">
        <f t="shared" si="143"/>
        <v>#VALUE!</v>
      </c>
      <c r="DC1300" s="21" t="e">
        <f t="shared" si="144"/>
        <v>#VALUE!</v>
      </c>
      <c r="DD1300" s="21" t="e">
        <f t="shared" si="145"/>
        <v>#VALUE!</v>
      </c>
    </row>
    <row r="1301" spans="78:108">
      <c r="BZ1301" s="18" t="s">
        <v>331</v>
      </c>
      <c r="CA1301" s="18" t="s">
        <v>338</v>
      </c>
      <c r="CB1301" s="18" t="s">
        <v>473</v>
      </c>
      <c r="CC1301" s="18" t="str">
        <f t="shared" si="140"/>
        <v>C,X主構Rp</v>
      </c>
      <c r="CD1301" s="18">
        <v>11</v>
      </c>
      <c r="CE1301" s="18" t="e">
        <f>IF(COUNTIFS([2]その１１!$CV$10:CV6296,リスト!CC1301),"該当","")</f>
        <v>#VALUE!</v>
      </c>
      <c r="CF1301" s="18" t="e">
        <f>IF($CE1301="","",COUNTIF($CC$5:CC1301,CC1301))</f>
        <v>#VALUE!</v>
      </c>
      <c r="CG1301" s="18" t="e">
        <f t="shared" si="141"/>
        <v>#VALUE!</v>
      </c>
      <c r="CH1301" s="18" t="s">
        <v>97</v>
      </c>
      <c r="CI1301" s="18" t="s">
        <v>496</v>
      </c>
      <c r="CJ1301" s="18" t="s">
        <v>508</v>
      </c>
      <c r="CK1301" s="18" t="str">
        <f t="shared" si="142"/>
        <v>C翼壁Ww</v>
      </c>
      <c r="CL1301" s="18">
        <v>8</v>
      </c>
      <c r="CM1301" s="18" t="e">
        <f>IF(COUNTIFS([2]その１２!$CU$10:CU6452,リスト!CK1301),"該当","")</f>
        <v>#VALUE!</v>
      </c>
      <c r="CN1301" s="18" t="e">
        <f>IF($CM1301="","",COUNTIF($CK$5:CK1301,CK1301))</f>
        <v>#VALUE!</v>
      </c>
      <c r="CO1301" s="18" t="e">
        <f t="shared" si="143"/>
        <v>#VALUE!</v>
      </c>
      <c r="DC1301" s="21" t="e">
        <f t="shared" si="144"/>
        <v>#VALUE!</v>
      </c>
      <c r="DD1301" s="21" t="e">
        <f t="shared" si="145"/>
        <v>#VALUE!</v>
      </c>
    </row>
    <row r="1302" spans="78:108">
      <c r="BZ1302" s="18" t="s">
        <v>331</v>
      </c>
      <c r="CA1302" s="18" t="s">
        <v>338</v>
      </c>
      <c r="CB1302" s="18" t="s">
        <v>473</v>
      </c>
      <c r="CC1302" s="18" t="str">
        <f t="shared" si="140"/>
        <v>C,X主構Rp</v>
      </c>
      <c r="CD1302" s="18">
        <v>12</v>
      </c>
      <c r="CE1302" s="18" t="e">
        <f>IF(COUNTIFS([2]その１１!$CV$10:CV6297,リスト!CC1302),"該当","")</f>
        <v>#VALUE!</v>
      </c>
      <c r="CF1302" s="18" t="e">
        <f>IF($CE1302="","",COUNTIF($CC$5:CC1302,CC1302))</f>
        <v>#VALUE!</v>
      </c>
      <c r="CG1302" s="18" t="e">
        <f t="shared" si="141"/>
        <v>#VALUE!</v>
      </c>
      <c r="CH1302" s="18" t="s">
        <v>97</v>
      </c>
      <c r="CI1302" s="18" t="s">
        <v>496</v>
      </c>
      <c r="CJ1302" s="18" t="s">
        <v>508</v>
      </c>
      <c r="CK1302" s="18" t="str">
        <f t="shared" si="142"/>
        <v>C翼壁Ww</v>
      </c>
      <c r="CL1302" s="18">
        <v>10</v>
      </c>
      <c r="CM1302" s="18" t="e">
        <f>IF(COUNTIFS([2]その１２!$CU$10:CU6453,リスト!CK1302),"該当","")</f>
        <v>#VALUE!</v>
      </c>
      <c r="CN1302" s="18" t="e">
        <f>IF($CM1302="","",COUNTIF($CK$5:CK1302,CK1302))</f>
        <v>#VALUE!</v>
      </c>
      <c r="CO1302" s="18" t="e">
        <f t="shared" si="143"/>
        <v>#VALUE!</v>
      </c>
      <c r="DC1302" s="21" t="e">
        <f t="shared" si="144"/>
        <v>#VALUE!</v>
      </c>
      <c r="DD1302" s="21" t="e">
        <f t="shared" si="145"/>
        <v>#VALUE!</v>
      </c>
    </row>
    <row r="1303" spans="78:108">
      <c r="BZ1303" s="18" t="s">
        <v>331</v>
      </c>
      <c r="CA1303" s="18" t="s">
        <v>338</v>
      </c>
      <c r="CB1303" s="18" t="s">
        <v>473</v>
      </c>
      <c r="CC1303" s="18" t="str">
        <f t="shared" si="140"/>
        <v>C,X主構Rp</v>
      </c>
      <c r="CD1303" s="18">
        <v>13</v>
      </c>
      <c r="CE1303" s="18" t="e">
        <f>IF(COUNTIFS([2]その１１!$CV$10:CV6298,リスト!CC1303),"該当","")</f>
        <v>#VALUE!</v>
      </c>
      <c r="CF1303" s="18" t="e">
        <f>IF($CE1303="","",COUNTIF($CC$5:CC1303,CC1303))</f>
        <v>#VALUE!</v>
      </c>
      <c r="CG1303" s="18" t="e">
        <f t="shared" si="141"/>
        <v>#VALUE!</v>
      </c>
      <c r="CH1303" s="18" t="s">
        <v>97</v>
      </c>
      <c r="CI1303" s="18" t="s">
        <v>496</v>
      </c>
      <c r="CJ1303" s="18" t="s">
        <v>508</v>
      </c>
      <c r="CK1303" s="18" t="str">
        <f t="shared" si="142"/>
        <v>C翼壁Ww</v>
      </c>
      <c r="CL1303" s="18">
        <v>12</v>
      </c>
      <c r="CM1303" s="18" t="e">
        <f>IF(COUNTIFS([2]その１２!$CU$10:CU6454,リスト!CK1303),"該当","")</f>
        <v>#VALUE!</v>
      </c>
      <c r="CN1303" s="18" t="e">
        <f>IF($CM1303="","",COUNTIF($CK$5:CK1303,CK1303))</f>
        <v>#VALUE!</v>
      </c>
      <c r="CO1303" s="18" t="e">
        <f t="shared" si="143"/>
        <v>#VALUE!</v>
      </c>
      <c r="DC1303" s="21" t="e">
        <f t="shared" si="144"/>
        <v>#VALUE!</v>
      </c>
      <c r="DD1303" s="21" t="e">
        <f t="shared" si="145"/>
        <v>#VALUE!</v>
      </c>
    </row>
    <row r="1304" spans="78:108">
      <c r="BZ1304" s="18" t="s">
        <v>331</v>
      </c>
      <c r="CA1304" s="18" t="s">
        <v>338</v>
      </c>
      <c r="CB1304" s="18" t="s">
        <v>473</v>
      </c>
      <c r="CC1304" s="18" t="str">
        <f t="shared" si="140"/>
        <v>C,X主構Rp</v>
      </c>
      <c r="CD1304" s="18">
        <v>17</v>
      </c>
      <c r="CE1304" s="18" t="e">
        <f>IF(COUNTIFS([2]その１１!$CV$10:CV6299,リスト!CC1304),"該当","")</f>
        <v>#VALUE!</v>
      </c>
      <c r="CF1304" s="18" t="e">
        <f>IF($CE1304="","",COUNTIF($CC$5:CC1304,CC1304))</f>
        <v>#VALUE!</v>
      </c>
      <c r="CG1304" s="18" t="e">
        <f t="shared" si="141"/>
        <v>#VALUE!</v>
      </c>
      <c r="CH1304" s="18" t="s">
        <v>97</v>
      </c>
      <c r="CI1304" s="18" t="s">
        <v>496</v>
      </c>
      <c r="CJ1304" s="18" t="s">
        <v>508</v>
      </c>
      <c r="CK1304" s="18" t="str">
        <f t="shared" si="142"/>
        <v>C翼壁Ww</v>
      </c>
      <c r="CL1304" s="18">
        <v>17</v>
      </c>
      <c r="CM1304" s="18" t="e">
        <f>IF(COUNTIFS([2]その１２!$CU$10:CU6455,リスト!CK1304),"該当","")</f>
        <v>#VALUE!</v>
      </c>
      <c r="CN1304" s="18" t="e">
        <f>IF($CM1304="","",COUNTIF($CK$5:CK1304,CK1304))</f>
        <v>#VALUE!</v>
      </c>
      <c r="CO1304" s="18" t="e">
        <f t="shared" si="143"/>
        <v>#VALUE!</v>
      </c>
      <c r="DC1304" s="21" t="e">
        <f t="shared" si="144"/>
        <v>#VALUE!</v>
      </c>
      <c r="DD1304" s="21" t="e">
        <f t="shared" si="145"/>
        <v>#VALUE!</v>
      </c>
    </row>
    <row r="1305" spans="78:108">
      <c r="BZ1305" s="18" t="s">
        <v>331</v>
      </c>
      <c r="CA1305" s="18" t="s">
        <v>338</v>
      </c>
      <c r="CB1305" s="18" t="s">
        <v>473</v>
      </c>
      <c r="CC1305" s="18" t="str">
        <f t="shared" si="140"/>
        <v>C,X主構Rp</v>
      </c>
      <c r="CD1305" s="18">
        <v>18</v>
      </c>
      <c r="CE1305" s="18" t="e">
        <f>IF(COUNTIFS([2]その１１!$CV$10:CV6300,リスト!CC1305),"該当","")</f>
        <v>#VALUE!</v>
      </c>
      <c r="CF1305" s="18" t="e">
        <f>IF($CE1305="","",COUNTIF($CC$5:CC1305,CC1305))</f>
        <v>#VALUE!</v>
      </c>
      <c r="CG1305" s="18" t="e">
        <f t="shared" si="141"/>
        <v>#VALUE!</v>
      </c>
      <c r="CH1305" s="18" t="s">
        <v>97</v>
      </c>
      <c r="CI1305" s="18" t="s">
        <v>496</v>
      </c>
      <c r="CJ1305" s="18" t="s">
        <v>508</v>
      </c>
      <c r="CK1305" s="18" t="str">
        <f t="shared" si="142"/>
        <v>C翼壁Ww</v>
      </c>
      <c r="CL1305" s="18">
        <v>18</v>
      </c>
      <c r="CM1305" s="18" t="e">
        <f>IF(COUNTIFS([2]その１２!$CU$10:CU6456,リスト!CK1305),"該当","")</f>
        <v>#VALUE!</v>
      </c>
      <c r="CN1305" s="18" t="e">
        <f>IF($CM1305="","",COUNTIF($CK$5:CK1305,CK1305))</f>
        <v>#VALUE!</v>
      </c>
      <c r="CO1305" s="18" t="e">
        <f t="shared" si="143"/>
        <v>#VALUE!</v>
      </c>
      <c r="DC1305" s="21" t="e">
        <f t="shared" si="144"/>
        <v>#VALUE!</v>
      </c>
      <c r="DD1305" s="21" t="e">
        <f t="shared" si="145"/>
        <v>#VALUE!</v>
      </c>
    </row>
    <row r="1306" spans="78:108">
      <c r="BZ1306" s="18" t="s">
        <v>331</v>
      </c>
      <c r="CA1306" s="18" t="s">
        <v>338</v>
      </c>
      <c r="CB1306" s="18" t="s">
        <v>473</v>
      </c>
      <c r="CC1306" s="18" t="str">
        <f t="shared" si="140"/>
        <v>C,X主構Rp</v>
      </c>
      <c r="CD1306" s="18">
        <v>19</v>
      </c>
      <c r="CE1306" s="18" t="e">
        <f>IF(COUNTIFS([2]その１１!$CV$10:CV6301,リスト!CC1306),"該当","")</f>
        <v>#VALUE!</v>
      </c>
      <c r="CF1306" s="18" t="e">
        <f>IF($CE1306="","",COUNTIF($CC$5:CC1306,CC1306))</f>
        <v>#VALUE!</v>
      </c>
      <c r="CG1306" s="18" t="e">
        <f t="shared" si="141"/>
        <v>#VALUE!</v>
      </c>
      <c r="CH1306" s="18" t="s">
        <v>97</v>
      </c>
      <c r="CI1306" s="18" t="s">
        <v>496</v>
      </c>
      <c r="CJ1306" s="18" t="s">
        <v>508</v>
      </c>
      <c r="CK1306" s="18" t="str">
        <f t="shared" si="142"/>
        <v>C翼壁Ww</v>
      </c>
      <c r="CL1306" s="18">
        <v>19</v>
      </c>
      <c r="CM1306" s="18" t="e">
        <f>IF(COUNTIFS([2]その１２!$CU$10:CU6457,リスト!CK1306),"該当","")</f>
        <v>#VALUE!</v>
      </c>
      <c r="CN1306" s="18" t="e">
        <f>IF($CM1306="","",COUNTIF($CK$5:CK1306,CK1306))</f>
        <v>#VALUE!</v>
      </c>
      <c r="CO1306" s="18" t="e">
        <f t="shared" si="143"/>
        <v>#VALUE!</v>
      </c>
      <c r="DC1306" s="21" t="e">
        <f t="shared" si="144"/>
        <v>#VALUE!</v>
      </c>
      <c r="DD1306" s="21" t="e">
        <f t="shared" si="145"/>
        <v>#VALUE!</v>
      </c>
    </row>
    <row r="1307" spans="78:108">
      <c r="BZ1307" s="18" t="s">
        <v>331</v>
      </c>
      <c r="CA1307" s="18" t="s">
        <v>338</v>
      </c>
      <c r="CB1307" s="18" t="s">
        <v>473</v>
      </c>
      <c r="CC1307" s="18" t="str">
        <f t="shared" si="140"/>
        <v>C,X主構Rp</v>
      </c>
      <c r="CD1307" s="18">
        <v>20</v>
      </c>
      <c r="CE1307" s="18" t="e">
        <f>IF(COUNTIFS([2]その１１!$CV$10:CV6302,リスト!CC1307),"該当","")</f>
        <v>#VALUE!</v>
      </c>
      <c r="CF1307" s="18" t="e">
        <f>IF($CE1307="","",COUNTIF($CC$5:CC1307,CC1307))</f>
        <v>#VALUE!</v>
      </c>
      <c r="CG1307" s="18" t="e">
        <f t="shared" si="141"/>
        <v>#VALUE!</v>
      </c>
      <c r="CH1307" s="18" t="s">
        <v>97</v>
      </c>
      <c r="CI1307" s="18" t="s">
        <v>496</v>
      </c>
      <c r="CJ1307" s="18" t="s">
        <v>508</v>
      </c>
      <c r="CK1307" s="18" t="str">
        <f t="shared" si="142"/>
        <v>C翼壁Ww</v>
      </c>
      <c r="CL1307" s="18">
        <v>20</v>
      </c>
      <c r="CM1307" s="18" t="e">
        <f>IF(COUNTIFS([2]その１２!$CU$10:CU6458,リスト!CK1307),"該当","")</f>
        <v>#VALUE!</v>
      </c>
      <c r="CN1307" s="18" t="e">
        <f>IF($CM1307="","",COUNTIF($CK$5:CK1307,CK1307))</f>
        <v>#VALUE!</v>
      </c>
      <c r="CO1307" s="18" t="e">
        <f t="shared" si="143"/>
        <v>#VALUE!</v>
      </c>
      <c r="DC1307" s="21" t="e">
        <f t="shared" si="144"/>
        <v>#VALUE!</v>
      </c>
      <c r="DD1307" s="21" t="e">
        <f t="shared" si="145"/>
        <v>#VALUE!</v>
      </c>
    </row>
    <row r="1308" spans="78:108">
      <c r="BZ1308" s="18" t="s">
        <v>331</v>
      </c>
      <c r="CA1308" s="18" t="s">
        <v>338</v>
      </c>
      <c r="CB1308" s="18" t="s">
        <v>473</v>
      </c>
      <c r="CC1308" s="18" t="str">
        <f t="shared" si="140"/>
        <v>C,X主構Rp</v>
      </c>
      <c r="CD1308" s="18">
        <v>21</v>
      </c>
      <c r="CE1308" s="18" t="e">
        <f>IF(COUNTIFS([2]その１１!$CV$10:CV6303,リスト!CC1308),"該当","")</f>
        <v>#VALUE!</v>
      </c>
      <c r="CF1308" s="18" t="e">
        <f>IF($CE1308="","",COUNTIF($CC$5:CC1308,CC1308))</f>
        <v>#VALUE!</v>
      </c>
      <c r="CG1308" s="18" t="e">
        <f t="shared" si="141"/>
        <v>#VALUE!</v>
      </c>
      <c r="CH1308" s="18" t="s">
        <v>97</v>
      </c>
      <c r="CI1308" s="18" t="s">
        <v>496</v>
      </c>
      <c r="CJ1308" s="18" t="s">
        <v>508</v>
      </c>
      <c r="CK1308" s="18" t="str">
        <f t="shared" si="142"/>
        <v>C翼壁Ww</v>
      </c>
      <c r="CL1308" s="18">
        <v>21</v>
      </c>
      <c r="CM1308" s="18" t="e">
        <f>IF(COUNTIFS([2]その１２!$CU$10:CU6459,リスト!CK1308),"該当","")</f>
        <v>#VALUE!</v>
      </c>
      <c r="CN1308" s="18" t="e">
        <f>IF($CM1308="","",COUNTIF($CK$5:CK1308,CK1308))</f>
        <v>#VALUE!</v>
      </c>
      <c r="CO1308" s="18" t="e">
        <f t="shared" si="143"/>
        <v>#VALUE!</v>
      </c>
      <c r="DC1308" s="21" t="e">
        <f t="shared" si="144"/>
        <v>#VALUE!</v>
      </c>
      <c r="DD1308" s="21" t="e">
        <f t="shared" si="145"/>
        <v>#VALUE!</v>
      </c>
    </row>
    <row r="1309" spans="78:108">
      <c r="BZ1309" s="18" t="s">
        <v>331</v>
      </c>
      <c r="CA1309" s="18" t="s">
        <v>338</v>
      </c>
      <c r="CB1309" s="18" t="s">
        <v>473</v>
      </c>
      <c r="CC1309" s="18" t="str">
        <f t="shared" si="140"/>
        <v>C,X主構Rp</v>
      </c>
      <c r="CD1309" s="18">
        <v>22</v>
      </c>
      <c r="CE1309" s="18" t="e">
        <f>IF(COUNTIFS([2]その１１!$CV$10:CV6304,リスト!CC1309),"該当","")</f>
        <v>#VALUE!</v>
      </c>
      <c r="CF1309" s="18" t="e">
        <f>IF($CE1309="","",COUNTIF($CC$5:CC1309,CC1309))</f>
        <v>#VALUE!</v>
      </c>
      <c r="CG1309" s="18" t="e">
        <f t="shared" si="141"/>
        <v>#VALUE!</v>
      </c>
      <c r="CH1309" s="18" t="s">
        <v>97</v>
      </c>
      <c r="CI1309" s="18" t="s">
        <v>496</v>
      </c>
      <c r="CJ1309" s="18" t="s">
        <v>508</v>
      </c>
      <c r="CK1309" s="18" t="str">
        <f t="shared" si="142"/>
        <v>C翼壁Ww</v>
      </c>
      <c r="CL1309" s="18">
        <v>22</v>
      </c>
      <c r="CM1309" s="18" t="e">
        <f>IF(COUNTIFS([2]その１２!$CU$10:CU6460,リスト!CK1309),"該当","")</f>
        <v>#VALUE!</v>
      </c>
      <c r="CN1309" s="18" t="e">
        <f>IF($CM1309="","",COUNTIF($CK$5:CK1309,CK1309))</f>
        <v>#VALUE!</v>
      </c>
      <c r="CO1309" s="18" t="e">
        <f t="shared" si="143"/>
        <v>#VALUE!</v>
      </c>
      <c r="DC1309" s="21" t="e">
        <f t="shared" si="144"/>
        <v>#VALUE!</v>
      </c>
      <c r="DD1309" s="21" t="e">
        <f t="shared" si="145"/>
        <v>#VALUE!</v>
      </c>
    </row>
    <row r="1310" spans="78:108">
      <c r="BZ1310" s="18" t="s">
        <v>331</v>
      </c>
      <c r="CA1310" s="18" t="s">
        <v>338</v>
      </c>
      <c r="CB1310" s="18" t="s">
        <v>473</v>
      </c>
      <c r="CC1310" s="18" t="str">
        <f t="shared" si="140"/>
        <v>C,X主構Rp</v>
      </c>
      <c r="CD1310" s="18">
        <v>23</v>
      </c>
      <c r="CE1310" s="18" t="e">
        <f>IF(COUNTIFS([2]その１１!$CV$10:CV6305,リスト!CC1310),"該当","")</f>
        <v>#VALUE!</v>
      </c>
      <c r="CF1310" s="18" t="e">
        <f>IF($CE1310="","",COUNTIF($CC$5:CC1310,CC1310))</f>
        <v>#VALUE!</v>
      </c>
      <c r="CG1310" s="18" t="e">
        <f t="shared" si="141"/>
        <v>#VALUE!</v>
      </c>
      <c r="CH1310" s="18" t="s">
        <v>97</v>
      </c>
      <c r="CI1310" s="18" t="s">
        <v>496</v>
      </c>
      <c r="CJ1310" s="18" t="s">
        <v>508</v>
      </c>
      <c r="CK1310" s="18" t="str">
        <f t="shared" si="142"/>
        <v>C翼壁Ww</v>
      </c>
      <c r="CL1310" s="18">
        <v>23</v>
      </c>
      <c r="CM1310" s="18" t="e">
        <f>IF(COUNTIFS([2]その１２!$CU$10:CU6461,リスト!CK1310),"該当","")</f>
        <v>#VALUE!</v>
      </c>
      <c r="CN1310" s="18" t="e">
        <f>IF($CM1310="","",COUNTIF($CK$5:CK1310,CK1310))</f>
        <v>#VALUE!</v>
      </c>
      <c r="CO1310" s="18" t="e">
        <f t="shared" si="143"/>
        <v>#VALUE!</v>
      </c>
      <c r="DC1310" s="21" t="e">
        <f t="shared" si="144"/>
        <v>#VALUE!</v>
      </c>
      <c r="DD1310" s="21" t="e">
        <f t="shared" si="145"/>
        <v>#VALUE!</v>
      </c>
    </row>
    <row r="1311" spans="78:108">
      <c r="BZ1311" s="18" t="s">
        <v>781</v>
      </c>
      <c r="CA1311" s="18" t="s">
        <v>338</v>
      </c>
      <c r="CB1311" s="18" t="s">
        <v>473</v>
      </c>
      <c r="CC1311" s="18" t="str">
        <f t="shared" si="140"/>
        <v>S,C,X主構Rp</v>
      </c>
      <c r="CD1311" s="18">
        <v>1</v>
      </c>
      <c r="CE1311" s="18" t="e">
        <f>IF(COUNTIFS([2]その１１!$CV$10:CV6306,リスト!CC1311),"該当","")</f>
        <v>#VALUE!</v>
      </c>
      <c r="CF1311" s="18" t="e">
        <f>IF($CE1311="","",COUNTIF($CC$5:CC1311,CC1311))</f>
        <v>#VALUE!</v>
      </c>
      <c r="CG1311" s="18" t="e">
        <f t="shared" si="141"/>
        <v>#VALUE!</v>
      </c>
      <c r="CH1311" s="18" t="s">
        <v>331</v>
      </c>
      <c r="CI1311" s="18" t="s">
        <v>496</v>
      </c>
      <c r="CJ1311" s="18" t="s">
        <v>508</v>
      </c>
      <c r="CK1311" s="18" t="str">
        <f t="shared" si="142"/>
        <v>C,X翼壁Ww</v>
      </c>
      <c r="CL1311" s="18">
        <v>6</v>
      </c>
      <c r="CM1311" s="18" t="e">
        <f>IF(COUNTIFS([2]その１２!$CU$10:CU6462,リスト!CK1311),"該当","")</f>
        <v>#VALUE!</v>
      </c>
      <c r="CN1311" s="18" t="e">
        <f>IF($CM1311="","",COUNTIF($CK$5:CK1311,CK1311))</f>
        <v>#VALUE!</v>
      </c>
      <c r="CO1311" s="18" t="e">
        <f t="shared" si="143"/>
        <v>#VALUE!</v>
      </c>
      <c r="DC1311" s="21" t="e">
        <f t="shared" si="144"/>
        <v>#VALUE!</v>
      </c>
      <c r="DD1311" s="21" t="e">
        <f t="shared" si="145"/>
        <v>#VALUE!</v>
      </c>
    </row>
    <row r="1312" spans="78:108">
      <c r="BZ1312" s="18" t="s">
        <v>781</v>
      </c>
      <c r="CA1312" s="18" t="s">
        <v>338</v>
      </c>
      <c r="CB1312" s="18" t="s">
        <v>473</v>
      </c>
      <c r="CC1312" s="18" t="str">
        <f t="shared" si="140"/>
        <v>S,C,X主構Rp</v>
      </c>
      <c r="CD1312" s="18">
        <v>2</v>
      </c>
      <c r="CE1312" s="18" t="e">
        <f>IF(COUNTIFS([2]その１１!$CV$10:CV6307,リスト!CC1312),"該当","")</f>
        <v>#VALUE!</v>
      </c>
      <c r="CF1312" s="18" t="e">
        <f>IF($CE1312="","",COUNTIF($CC$5:CC1312,CC1312))</f>
        <v>#VALUE!</v>
      </c>
      <c r="CG1312" s="18" t="e">
        <f t="shared" si="141"/>
        <v>#VALUE!</v>
      </c>
      <c r="CH1312" s="18" t="s">
        <v>331</v>
      </c>
      <c r="CI1312" s="18" t="s">
        <v>496</v>
      </c>
      <c r="CJ1312" s="18" t="s">
        <v>508</v>
      </c>
      <c r="CK1312" s="18" t="str">
        <f t="shared" si="142"/>
        <v>C,X翼壁Ww</v>
      </c>
      <c r="CL1312" s="18">
        <v>7</v>
      </c>
      <c r="CM1312" s="18" t="e">
        <f>IF(COUNTIFS([2]その１２!$CU$10:CU6463,リスト!CK1312),"該当","")</f>
        <v>#VALUE!</v>
      </c>
      <c r="CN1312" s="18" t="e">
        <f>IF($CM1312="","",COUNTIF($CK$5:CK1312,CK1312))</f>
        <v>#VALUE!</v>
      </c>
      <c r="CO1312" s="18" t="e">
        <f t="shared" si="143"/>
        <v>#VALUE!</v>
      </c>
      <c r="DC1312" s="21" t="e">
        <f t="shared" si="144"/>
        <v>#VALUE!</v>
      </c>
      <c r="DD1312" s="21" t="e">
        <f t="shared" si="145"/>
        <v>#VALUE!</v>
      </c>
    </row>
    <row r="1313" spans="78:108">
      <c r="BZ1313" s="18" t="s">
        <v>781</v>
      </c>
      <c r="CA1313" s="18" t="s">
        <v>338</v>
      </c>
      <c r="CB1313" s="18" t="s">
        <v>473</v>
      </c>
      <c r="CC1313" s="18" t="str">
        <f t="shared" si="140"/>
        <v>S,C,X主構Rp</v>
      </c>
      <c r="CD1313" s="18">
        <v>3</v>
      </c>
      <c r="CE1313" s="18" t="e">
        <f>IF(COUNTIFS([2]その１１!$CV$10:CV6308,リスト!CC1313),"該当","")</f>
        <v>#VALUE!</v>
      </c>
      <c r="CF1313" s="18" t="e">
        <f>IF($CE1313="","",COUNTIF($CC$5:CC1313,CC1313))</f>
        <v>#VALUE!</v>
      </c>
      <c r="CG1313" s="18" t="e">
        <f t="shared" si="141"/>
        <v>#VALUE!</v>
      </c>
      <c r="CH1313" s="18" t="s">
        <v>331</v>
      </c>
      <c r="CI1313" s="18" t="s">
        <v>496</v>
      </c>
      <c r="CJ1313" s="18" t="s">
        <v>508</v>
      </c>
      <c r="CK1313" s="18" t="str">
        <f t="shared" si="142"/>
        <v>C,X翼壁Ww</v>
      </c>
      <c r="CL1313" s="18">
        <v>8</v>
      </c>
      <c r="CM1313" s="18" t="e">
        <f>IF(COUNTIFS([2]その１２!$CU$10:CU6464,リスト!CK1313),"該当","")</f>
        <v>#VALUE!</v>
      </c>
      <c r="CN1313" s="18" t="e">
        <f>IF($CM1313="","",COUNTIF($CK$5:CK1313,CK1313))</f>
        <v>#VALUE!</v>
      </c>
      <c r="CO1313" s="18" t="e">
        <f t="shared" si="143"/>
        <v>#VALUE!</v>
      </c>
      <c r="DC1313" s="21" t="e">
        <f t="shared" si="144"/>
        <v>#VALUE!</v>
      </c>
      <c r="DD1313" s="21" t="e">
        <f t="shared" si="145"/>
        <v>#VALUE!</v>
      </c>
    </row>
    <row r="1314" spans="78:108">
      <c r="BZ1314" s="18" t="s">
        <v>781</v>
      </c>
      <c r="CA1314" s="18" t="s">
        <v>338</v>
      </c>
      <c r="CB1314" s="18" t="s">
        <v>473</v>
      </c>
      <c r="CC1314" s="18" t="str">
        <f t="shared" si="140"/>
        <v>S,C,X主構Rp</v>
      </c>
      <c r="CD1314" s="18">
        <v>4</v>
      </c>
      <c r="CE1314" s="18" t="e">
        <f>IF(COUNTIFS([2]その１１!$CV$10:CV6309,リスト!CC1314),"該当","")</f>
        <v>#VALUE!</v>
      </c>
      <c r="CF1314" s="18" t="e">
        <f>IF($CE1314="","",COUNTIF($CC$5:CC1314,CC1314))</f>
        <v>#VALUE!</v>
      </c>
      <c r="CG1314" s="18" t="e">
        <f t="shared" si="141"/>
        <v>#VALUE!</v>
      </c>
      <c r="CH1314" s="18" t="s">
        <v>331</v>
      </c>
      <c r="CI1314" s="18" t="s">
        <v>496</v>
      </c>
      <c r="CJ1314" s="18" t="s">
        <v>508</v>
      </c>
      <c r="CK1314" s="18" t="str">
        <f t="shared" si="142"/>
        <v>C,X翼壁Ww</v>
      </c>
      <c r="CL1314" s="18">
        <v>10</v>
      </c>
      <c r="CM1314" s="18" t="e">
        <f>IF(COUNTIFS([2]その１２!$CU$10:CU6465,リスト!CK1314),"該当","")</f>
        <v>#VALUE!</v>
      </c>
      <c r="CN1314" s="18" t="e">
        <f>IF($CM1314="","",COUNTIF($CK$5:CK1314,CK1314))</f>
        <v>#VALUE!</v>
      </c>
      <c r="CO1314" s="18" t="e">
        <f t="shared" si="143"/>
        <v>#VALUE!</v>
      </c>
      <c r="DC1314" s="21" t="e">
        <f t="shared" si="144"/>
        <v>#VALUE!</v>
      </c>
      <c r="DD1314" s="21" t="e">
        <f t="shared" si="145"/>
        <v>#VALUE!</v>
      </c>
    </row>
    <row r="1315" spans="78:108">
      <c r="BZ1315" s="18" t="s">
        <v>781</v>
      </c>
      <c r="CA1315" s="18" t="s">
        <v>338</v>
      </c>
      <c r="CB1315" s="18" t="s">
        <v>473</v>
      </c>
      <c r="CC1315" s="18" t="str">
        <f t="shared" si="140"/>
        <v>S,C,X主構Rp</v>
      </c>
      <c r="CD1315" s="18">
        <v>5</v>
      </c>
      <c r="CE1315" s="18" t="e">
        <f>IF(COUNTIFS([2]その１１!$CV$10:CV6310,リスト!CC1315),"該当","")</f>
        <v>#VALUE!</v>
      </c>
      <c r="CF1315" s="18" t="e">
        <f>IF($CE1315="","",COUNTIF($CC$5:CC1315,CC1315))</f>
        <v>#VALUE!</v>
      </c>
      <c r="CG1315" s="18" t="e">
        <f t="shared" si="141"/>
        <v>#VALUE!</v>
      </c>
      <c r="CH1315" s="18" t="s">
        <v>331</v>
      </c>
      <c r="CI1315" s="18" t="s">
        <v>496</v>
      </c>
      <c r="CJ1315" s="18" t="s">
        <v>508</v>
      </c>
      <c r="CK1315" s="18" t="str">
        <f t="shared" si="142"/>
        <v>C,X翼壁Ww</v>
      </c>
      <c r="CL1315" s="18">
        <v>12</v>
      </c>
      <c r="CM1315" s="18" t="e">
        <f>IF(COUNTIFS([2]その１２!$CU$10:CU6466,リスト!CK1315),"該当","")</f>
        <v>#VALUE!</v>
      </c>
      <c r="CN1315" s="18" t="e">
        <f>IF($CM1315="","",COUNTIF($CK$5:CK1315,CK1315))</f>
        <v>#VALUE!</v>
      </c>
      <c r="CO1315" s="18" t="e">
        <f t="shared" si="143"/>
        <v>#VALUE!</v>
      </c>
      <c r="DC1315" s="21" t="e">
        <f t="shared" si="144"/>
        <v>#VALUE!</v>
      </c>
      <c r="DD1315" s="21" t="e">
        <f t="shared" si="145"/>
        <v>#VALUE!</v>
      </c>
    </row>
    <row r="1316" spans="78:108">
      <c r="BZ1316" s="18" t="s">
        <v>781</v>
      </c>
      <c r="CA1316" s="18" t="s">
        <v>338</v>
      </c>
      <c r="CB1316" s="18" t="s">
        <v>473</v>
      </c>
      <c r="CC1316" s="18" t="str">
        <f t="shared" si="140"/>
        <v>S,C,X主構Rp</v>
      </c>
      <c r="CD1316" s="18">
        <v>6</v>
      </c>
      <c r="CE1316" s="18" t="e">
        <f>IF(COUNTIFS([2]その１１!$CV$10:CV6311,リスト!CC1316),"該当","")</f>
        <v>#VALUE!</v>
      </c>
      <c r="CF1316" s="18" t="e">
        <f>IF($CE1316="","",COUNTIF($CC$5:CC1316,CC1316))</f>
        <v>#VALUE!</v>
      </c>
      <c r="CG1316" s="18" t="e">
        <f t="shared" si="141"/>
        <v>#VALUE!</v>
      </c>
      <c r="CH1316" s="18" t="s">
        <v>331</v>
      </c>
      <c r="CI1316" s="18" t="s">
        <v>496</v>
      </c>
      <c r="CJ1316" s="18" t="s">
        <v>508</v>
      </c>
      <c r="CK1316" s="18" t="str">
        <f t="shared" si="142"/>
        <v>C,X翼壁Ww</v>
      </c>
      <c r="CL1316" s="18">
        <v>17</v>
      </c>
      <c r="CM1316" s="18" t="e">
        <f>IF(COUNTIFS([2]その１２!$CU$10:CU6467,リスト!CK1316),"該当","")</f>
        <v>#VALUE!</v>
      </c>
      <c r="CN1316" s="18" t="e">
        <f>IF($CM1316="","",COUNTIF($CK$5:CK1316,CK1316))</f>
        <v>#VALUE!</v>
      </c>
      <c r="CO1316" s="18" t="e">
        <f t="shared" si="143"/>
        <v>#VALUE!</v>
      </c>
      <c r="DC1316" s="21" t="e">
        <f t="shared" si="144"/>
        <v>#VALUE!</v>
      </c>
      <c r="DD1316" s="21" t="e">
        <f t="shared" si="145"/>
        <v>#VALUE!</v>
      </c>
    </row>
    <row r="1317" spans="78:108">
      <c r="BZ1317" s="18" t="s">
        <v>781</v>
      </c>
      <c r="CA1317" s="18" t="s">
        <v>338</v>
      </c>
      <c r="CB1317" s="18" t="s">
        <v>473</v>
      </c>
      <c r="CC1317" s="18" t="str">
        <f t="shared" si="140"/>
        <v>S,C,X主構Rp</v>
      </c>
      <c r="CD1317" s="18">
        <v>7</v>
      </c>
      <c r="CE1317" s="18" t="e">
        <f>IF(COUNTIFS([2]その１１!$CV$10:CV6312,リスト!CC1317),"該当","")</f>
        <v>#VALUE!</v>
      </c>
      <c r="CF1317" s="18" t="e">
        <f>IF($CE1317="","",COUNTIF($CC$5:CC1317,CC1317))</f>
        <v>#VALUE!</v>
      </c>
      <c r="CG1317" s="18" t="e">
        <f t="shared" si="141"/>
        <v>#VALUE!</v>
      </c>
      <c r="CH1317" s="18" t="s">
        <v>331</v>
      </c>
      <c r="CI1317" s="18" t="s">
        <v>496</v>
      </c>
      <c r="CJ1317" s="18" t="s">
        <v>508</v>
      </c>
      <c r="CK1317" s="18" t="str">
        <f t="shared" si="142"/>
        <v>C,X翼壁Ww</v>
      </c>
      <c r="CL1317" s="18">
        <v>18</v>
      </c>
      <c r="CM1317" s="18" t="e">
        <f>IF(COUNTIFS([2]その１２!$CU$10:CU6468,リスト!CK1317),"該当","")</f>
        <v>#VALUE!</v>
      </c>
      <c r="CN1317" s="18" t="e">
        <f>IF($CM1317="","",COUNTIF($CK$5:CK1317,CK1317))</f>
        <v>#VALUE!</v>
      </c>
      <c r="CO1317" s="18" t="e">
        <f t="shared" si="143"/>
        <v>#VALUE!</v>
      </c>
      <c r="DC1317" s="21" t="e">
        <f t="shared" si="144"/>
        <v>#VALUE!</v>
      </c>
      <c r="DD1317" s="21" t="e">
        <f t="shared" si="145"/>
        <v>#VALUE!</v>
      </c>
    </row>
    <row r="1318" spans="78:108">
      <c r="BZ1318" s="18" t="s">
        <v>781</v>
      </c>
      <c r="CA1318" s="18" t="s">
        <v>338</v>
      </c>
      <c r="CB1318" s="18" t="s">
        <v>473</v>
      </c>
      <c r="CC1318" s="18" t="str">
        <f t="shared" si="140"/>
        <v>S,C,X主構Rp</v>
      </c>
      <c r="CD1318" s="18">
        <v>8</v>
      </c>
      <c r="CE1318" s="18" t="e">
        <f>IF(COUNTIFS([2]その１１!$CV$10:CV6313,リスト!CC1318),"該当","")</f>
        <v>#VALUE!</v>
      </c>
      <c r="CF1318" s="18" t="e">
        <f>IF($CE1318="","",COUNTIF($CC$5:CC1318,CC1318))</f>
        <v>#VALUE!</v>
      </c>
      <c r="CG1318" s="18" t="e">
        <f t="shared" si="141"/>
        <v>#VALUE!</v>
      </c>
      <c r="CH1318" s="18" t="s">
        <v>331</v>
      </c>
      <c r="CI1318" s="18" t="s">
        <v>496</v>
      </c>
      <c r="CJ1318" s="18" t="s">
        <v>508</v>
      </c>
      <c r="CK1318" s="18" t="str">
        <f t="shared" si="142"/>
        <v>C,X翼壁Ww</v>
      </c>
      <c r="CL1318" s="18">
        <v>19</v>
      </c>
      <c r="CM1318" s="18" t="e">
        <f>IF(COUNTIFS([2]その１２!$CU$10:CU6469,リスト!CK1318),"該当","")</f>
        <v>#VALUE!</v>
      </c>
      <c r="CN1318" s="18" t="e">
        <f>IF($CM1318="","",COUNTIF($CK$5:CK1318,CK1318))</f>
        <v>#VALUE!</v>
      </c>
      <c r="CO1318" s="18" t="e">
        <f t="shared" si="143"/>
        <v>#VALUE!</v>
      </c>
      <c r="DC1318" s="21" t="e">
        <f t="shared" si="144"/>
        <v>#VALUE!</v>
      </c>
      <c r="DD1318" s="21" t="e">
        <f t="shared" si="145"/>
        <v>#VALUE!</v>
      </c>
    </row>
    <row r="1319" spans="78:108">
      <c r="BZ1319" s="18" t="s">
        <v>781</v>
      </c>
      <c r="CA1319" s="18" t="s">
        <v>338</v>
      </c>
      <c r="CB1319" s="18" t="s">
        <v>473</v>
      </c>
      <c r="CC1319" s="18" t="str">
        <f t="shared" si="140"/>
        <v>S,C,X主構Rp</v>
      </c>
      <c r="CD1319" s="18">
        <v>9</v>
      </c>
      <c r="CE1319" s="18" t="e">
        <f>IF(COUNTIFS([2]その１１!$CV$10:CV6314,リスト!CC1319),"該当","")</f>
        <v>#VALUE!</v>
      </c>
      <c r="CF1319" s="18" t="e">
        <f>IF($CE1319="","",COUNTIF($CC$5:CC1319,CC1319))</f>
        <v>#VALUE!</v>
      </c>
      <c r="CG1319" s="18" t="e">
        <f t="shared" si="141"/>
        <v>#VALUE!</v>
      </c>
      <c r="CH1319" s="18" t="s">
        <v>331</v>
      </c>
      <c r="CI1319" s="18" t="s">
        <v>496</v>
      </c>
      <c r="CJ1319" s="18" t="s">
        <v>508</v>
      </c>
      <c r="CK1319" s="18" t="str">
        <f t="shared" si="142"/>
        <v>C,X翼壁Ww</v>
      </c>
      <c r="CL1319" s="18">
        <v>20</v>
      </c>
      <c r="CM1319" s="18" t="e">
        <f>IF(COUNTIFS([2]その１２!$CU$10:CU6470,リスト!CK1319),"該当","")</f>
        <v>#VALUE!</v>
      </c>
      <c r="CN1319" s="18" t="e">
        <f>IF($CM1319="","",COUNTIF($CK$5:CK1319,CK1319))</f>
        <v>#VALUE!</v>
      </c>
      <c r="CO1319" s="18" t="e">
        <f t="shared" si="143"/>
        <v>#VALUE!</v>
      </c>
      <c r="DC1319" s="21" t="e">
        <f t="shared" si="144"/>
        <v>#VALUE!</v>
      </c>
      <c r="DD1319" s="21" t="e">
        <f t="shared" si="145"/>
        <v>#VALUE!</v>
      </c>
    </row>
    <row r="1320" spans="78:108">
      <c r="BZ1320" s="18" t="s">
        <v>781</v>
      </c>
      <c r="CA1320" s="18" t="s">
        <v>338</v>
      </c>
      <c r="CB1320" s="18" t="s">
        <v>473</v>
      </c>
      <c r="CC1320" s="18" t="str">
        <f t="shared" si="140"/>
        <v>S,C,X主構Rp</v>
      </c>
      <c r="CD1320" s="18">
        <v>10</v>
      </c>
      <c r="CE1320" s="18" t="e">
        <f>IF(COUNTIFS([2]その１１!$CV$10:CV6315,リスト!CC1320),"該当","")</f>
        <v>#VALUE!</v>
      </c>
      <c r="CF1320" s="18" t="e">
        <f>IF($CE1320="","",COUNTIF($CC$5:CC1320,CC1320))</f>
        <v>#VALUE!</v>
      </c>
      <c r="CG1320" s="18" t="e">
        <f t="shared" si="141"/>
        <v>#VALUE!</v>
      </c>
      <c r="CH1320" s="18" t="s">
        <v>331</v>
      </c>
      <c r="CI1320" s="18" t="s">
        <v>496</v>
      </c>
      <c r="CJ1320" s="18" t="s">
        <v>508</v>
      </c>
      <c r="CK1320" s="18" t="str">
        <f t="shared" si="142"/>
        <v>C,X翼壁Ww</v>
      </c>
      <c r="CL1320" s="18">
        <v>21</v>
      </c>
      <c r="CM1320" s="18" t="e">
        <f>IF(COUNTIFS([2]その１２!$CU$10:CU6471,リスト!CK1320),"該当","")</f>
        <v>#VALUE!</v>
      </c>
      <c r="CN1320" s="18" t="e">
        <f>IF($CM1320="","",COUNTIF($CK$5:CK1320,CK1320))</f>
        <v>#VALUE!</v>
      </c>
      <c r="CO1320" s="18" t="e">
        <f t="shared" si="143"/>
        <v>#VALUE!</v>
      </c>
      <c r="DC1320" s="21" t="e">
        <f t="shared" si="144"/>
        <v>#VALUE!</v>
      </c>
      <c r="DD1320" s="21" t="e">
        <f t="shared" si="145"/>
        <v>#VALUE!</v>
      </c>
    </row>
    <row r="1321" spans="78:108">
      <c r="BZ1321" s="18" t="s">
        <v>781</v>
      </c>
      <c r="CA1321" s="18" t="s">
        <v>338</v>
      </c>
      <c r="CB1321" s="18" t="s">
        <v>473</v>
      </c>
      <c r="CC1321" s="18" t="str">
        <f t="shared" si="140"/>
        <v>S,C,X主構Rp</v>
      </c>
      <c r="CD1321" s="18">
        <v>11</v>
      </c>
      <c r="CE1321" s="18" t="e">
        <f>IF(COUNTIFS([2]その１１!$CV$10:CV6316,リスト!CC1321),"該当","")</f>
        <v>#VALUE!</v>
      </c>
      <c r="CF1321" s="18" t="e">
        <f>IF($CE1321="","",COUNTIF($CC$5:CC1321,CC1321))</f>
        <v>#VALUE!</v>
      </c>
      <c r="CG1321" s="18" t="e">
        <f t="shared" si="141"/>
        <v>#VALUE!</v>
      </c>
      <c r="CH1321" s="18" t="s">
        <v>331</v>
      </c>
      <c r="CI1321" s="18" t="s">
        <v>496</v>
      </c>
      <c r="CJ1321" s="18" t="s">
        <v>508</v>
      </c>
      <c r="CK1321" s="18" t="str">
        <f t="shared" si="142"/>
        <v>C,X翼壁Ww</v>
      </c>
      <c r="CL1321" s="18">
        <v>22</v>
      </c>
      <c r="CM1321" s="18" t="e">
        <f>IF(COUNTIFS([2]その１２!$CU$10:CU6472,リスト!CK1321),"該当","")</f>
        <v>#VALUE!</v>
      </c>
      <c r="CN1321" s="18" t="e">
        <f>IF($CM1321="","",COUNTIF($CK$5:CK1321,CK1321))</f>
        <v>#VALUE!</v>
      </c>
      <c r="CO1321" s="18" t="e">
        <f t="shared" si="143"/>
        <v>#VALUE!</v>
      </c>
      <c r="DC1321" s="21" t="e">
        <f t="shared" si="144"/>
        <v>#VALUE!</v>
      </c>
      <c r="DD1321" s="21" t="e">
        <f t="shared" si="145"/>
        <v>#VALUE!</v>
      </c>
    </row>
    <row r="1322" spans="78:108">
      <c r="BZ1322" s="18" t="s">
        <v>781</v>
      </c>
      <c r="CA1322" s="18" t="s">
        <v>338</v>
      </c>
      <c r="CB1322" s="18" t="s">
        <v>473</v>
      </c>
      <c r="CC1322" s="18" t="str">
        <f t="shared" si="140"/>
        <v>S,C,X主構Rp</v>
      </c>
      <c r="CD1322" s="18">
        <v>12</v>
      </c>
      <c r="CE1322" s="18" t="e">
        <f>IF(COUNTIFS([2]その１１!$CV$10:CV6317,リスト!CC1322),"該当","")</f>
        <v>#VALUE!</v>
      </c>
      <c r="CF1322" s="18" t="e">
        <f>IF($CE1322="","",COUNTIF($CC$5:CC1322,CC1322))</f>
        <v>#VALUE!</v>
      </c>
      <c r="CG1322" s="18" t="e">
        <f t="shared" si="141"/>
        <v>#VALUE!</v>
      </c>
      <c r="CH1322" s="39" t="s">
        <v>331</v>
      </c>
      <c r="CI1322" s="39" t="s">
        <v>496</v>
      </c>
      <c r="CJ1322" s="39" t="s">
        <v>508</v>
      </c>
      <c r="CK1322" s="39" t="str">
        <f t="shared" si="142"/>
        <v>C,X翼壁Ww</v>
      </c>
      <c r="CL1322" s="39">
        <v>23</v>
      </c>
      <c r="CM1322" s="39" t="e">
        <f>IF(COUNTIFS([2]その１２!$CU$10:CU6467,リスト!CK1322),"該当","")</f>
        <v>#VALUE!</v>
      </c>
      <c r="CN1322" s="39" t="e">
        <f>IF($CM1322="","",COUNTIF($CK$5:CK1322,CK1322))</f>
        <v>#VALUE!</v>
      </c>
      <c r="CO1322" s="39" t="e">
        <f t="shared" si="143"/>
        <v>#VALUE!</v>
      </c>
      <c r="DC1322" s="67" t="e">
        <f t="shared" si="144"/>
        <v>#VALUE!</v>
      </c>
      <c r="DD1322" s="52" t="e">
        <f t="shared" si="145"/>
        <v>#VALUE!</v>
      </c>
    </row>
    <row r="1323" spans="78:108">
      <c r="BZ1323" s="18" t="s">
        <v>781</v>
      </c>
      <c r="CA1323" s="18" t="s">
        <v>338</v>
      </c>
      <c r="CB1323" s="18" t="s">
        <v>473</v>
      </c>
      <c r="CC1323" s="18" t="str">
        <f t="shared" si="140"/>
        <v>S,C,X主構Rp</v>
      </c>
      <c r="CD1323" s="18">
        <v>13</v>
      </c>
      <c r="CE1323" s="18" t="e">
        <f>IF(COUNTIFS([2]その１１!$CV$10:CV6318,リスト!CC1323),"該当","")</f>
        <v>#VALUE!</v>
      </c>
      <c r="CF1323" s="18" t="e">
        <f>IF($CE1323="","",COUNTIF($CC$5:CC1323,CC1323))</f>
        <v>#VALUE!</v>
      </c>
      <c r="CG1323" s="18" t="e">
        <f t="shared" si="141"/>
        <v>#VALUE!</v>
      </c>
      <c r="DC1323" s="21" t="e">
        <f t="shared" si="144"/>
        <v>#VALUE!</v>
      </c>
    </row>
    <row r="1324" spans="78:108">
      <c r="BZ1324" s="18" t="s">
        <v>781</v>
      </c>
      <c r="CA1324" s="18" t="s">
        <v>338</v>
      </c>
      <c r="CB1324" s="18" t="s">
        <v>473</v>
      </c>
      <c r="CC1324" s="18" t="str">
        <f t="shared" si="140"/>
        <v>S,C,X主構Rp</v>
      </c>
      <c r="CD1324" s="18">
        <v>17</v>
      </c>
      <c r="CE1324" s="18" t="e">
        <f>IF(COUNTIFS([2]その１１!$CV$10:CV6319,リスト!CC1324),"該当","")</f>
        <v>#VALUE!</v>
      </c>
      <c r="CF1324" s="18" t="e">
        <f>IF($CE1324="","",COUNTIF($CC$5:CC1324,CC1324))</f>
        <v>#VALUE!</v>
      </c>
      <c r="CG1324" s="18" t="e">
        <f t="shared" si="141"/>
        <v>#VALUE!</v>
      </c>
      <c r="DC1324" s="21" t="e">
        <f t="shared" si="144"/>
        <v>#VALUE!</v>
      </c>
    </row>
    <row r="1325" spans="78:108">
      <c r="BZ1325" s="18" t="s">
        <v>781</v>
      </c>
      <c r="CA1325" s="18" t="s">
        <v>338</v>
      </c>
      <c r="CB1325" s="18" t="s">
        <v>473</v>
      </c>
      <c r="CC1325" s="18" t="str">
        <f t="shared" si="140"/>
        <v>S,C,X主構Rp</v>
      </c>
      <c r="CD1325" s="18">
        <v>18</v>
      </c>
      <c r="CE1325" s="18" t="e">
        <f>IF(COUNTIFS([2]その１１!$CV$10:CV6320,リスト!CC1325),"該当","")</f>
        <v>#VALUE!</v>
      </c>
      <c r="CF1325" s="18" t="e">
        <f>IF($CE1325="","",COUNTIF($CC$5:CC1325,CC1325))</f>
        <v>#VALUE!</v>
      </c>
      <c r="CG1325" s="18" t="e">
        <f t="shared" si="141"/>
        <v>#VALUE!</v>
      </c>
      <c r="DC1325" s="21" t="e">
        <f t="shared" si="144"/>
        <v>#VALUE!</v>
      </c>
    </row>
    <row r="1326" spans="78:108">
      <c r="BZ1326" s="18" t="s">
        <v>781</v>
      </c>
      <c r="CA1326" s="18" t="s">
        <v>338</v>
      </c>
      <c r="CB1326" s="18" t="s">
        <v>473</v>
      </c>
      <c r="CC1326" s="18" t="str">
        <f t="shared" si="140"/>
        <v>S,C,X主構Rp</v>
      </c>
      <c r="CD1326" s="18">
        <v>19</v>
      </c>
      <c r="CE1326" s="18" t="e">
        <f>IF(COUNTIFS([2]その１１!$CV$10:CV6321,リスト!CC1326),"該当","")</f>
        <v>#VALUE!</v>
      </c>
      <c r="CF1326" s="18" t="e">
        <f>IF($CE1326="","",COUNTIF($CC$5:CC1326,CC1326))</f>
        <v>#VALUE!</v>
      </c>
      <c r="CG1326" s="18" t="e">
        <f t="shared" si="141"/>
        <v>#VALUE!</v>
      </c>
      <c r="DC1326" s="21" t="e">
        <f t="shared" si="144"/>
        <v>#VALUE!</v>
      </c>
    </row>
    <row r="1327" spans="78:108">
      <c r="BZ1327" s="18" t="s">
        <v>781</v>
      </c>
      <c r="CA1327" s="18" t="s">
        <v>338</v>
      </c>
      <c r="CB1327" s="18" t="s">
        <v>473</v>
      </c>
      <c r="CC1327" s="18" t="str">
        <f t="shared" si="140"/>
        <v>S,C,X主構Rp</v>
      </c>
      <c r="CD1327" s="18">
        <v>20</v>
      </c>
      <c r="CE1327" s="18" t="e">
        <f>IF(COUNTIFS([2]その１１!$CV$10:CV6322,リスト!CC1327),"該当","")</f>
        <v>#VALUE!</v>
      </c>
      <c r="CF1327" s="18" t="e">
        <f>IF($CE1327="","",COUNTIF($CC$5:CC1327,CC1327))</f>
        <v>#VALUE!</v>
      </c>
      <c r="CG1327" s="18" t="e">
        <f t="shared" si="141"/>
        <v>#VALUE!</v>
      </c>
      <c r="DC1327" s="21" t="e">
        <f t="shared" si="144"/>
        <v>#VALUE!</v>
      </c>
    </row>
    <row r="1328" spans="78:108">
      <c r="BZ1328" s="18" t="s">
        <v>781</v>
      </c>
      <c r="CA1328" s="18" t="s">
        <v>338</v>
      </c>
      <c r="CB1328" s="18" t="s">
        <v>473</v>
      </c>
      <c r="CC1328" s="18" t="str">
        <f t="shared" si="140"/>
        <v>S,C,X主構Rp</v>
      </c>
      <c r="CD1328" s="18">
        <v>21</v>
      </c>
      <c r="CE1328" s="18" t="e">
        <f>IF(COUNTIFS([2]その１１!$CV$10:CV6323,リスト!CC1328),"該当","")</f>
        <v>#VALUE!</v>
      </c>
      <c r="CF1328" s="18" t="e">
        <f>IF($CE1328="","",COUNTIF($CC$5:CC1328,CC1328))</f>
        <v>#VALUE!</v>
      </c>
      <c r="CG1328" s="18" t="e">
        <f t="shared" si="141"/>
        <v>#VALUE!</v>
      </c>
      <c r="DC1328" s="21" t="e">
        <f t="shared" si="144"/>
        <v>#VALUE!</v>
      </c>
    </row>
    <row r="1329" spans="78:107">
      <c r="BZ1329" s="18" t="s">
        <v>781</v>
      </c>
      <c r="CA1329" s="18" t="s">
        <v>338</v>
      </c>
      <c r="CB1329" s="18" t="s">
        <v>473</v>
      </c>
      <c r="CC1329" s="18" t="str">
        <f t="shared" si="140"/>
        <v>S,C,X主構Rp</v>
      </c>
      <c r="CD1329" s="18">
        <v>22</v>
      </c>
      <c r="CE1329" s="18" t="e">
        <f>IF(COUNTIFS([2]その１１!$CV$10:CV6324,リスト!CC1329),"該当","")</f>
        <v>#VALUE!</v>
      </c>
      <c r="CF1329" s="18" t="e">
        <f>IF($CE1329="","",COUNTIF($CC$5:CC1329,CC1329))</f>
        <v>#VALUE!</v>
      </c>
      <c r="CG1329" s="18" t="e">
        <f t="shared" si="141"/>
        <v>#VALUE!</v>
      </c>
      <c r="DC1329" s="21" t="e">
        <f t="shared" si="144"/>
        <v>#VALUE!</v>
      </c>
    </row>
    <row r="1330" spans="78:107">
      <c r="BZ1330" s="18" t="s">
        <v>781</v>
      </c>
      <c r="CA1330" s="18" t="s">
        <v>338</v>
      </c>
      <c r="CB1330" s="18" t="s">
        <v>473</v>
      </c>
      <c r="CC1330" s="18" t="str">
        <f t="shared" si="140"/>
        <v>S,C,X主構Rp</v>
      </c>
      <c r="CD1330" s="18">
        <v>23</v>
      </c>
      <c r="CE1330" s="18" t="e">
        <f>IF(COUNTIFS([2]その１１!$CV$10:CV6325,リスト!CC1330),"該当","")</f>
        <v>#VALUE!</v>
      </c>
      <c r="CF1330" s="18" t="e">
        <f>IF($CE1330="","",COUNTIF($CC$5:CC1330,CC1330))</f>
        <v>#VALUE!</v>
      </c>
      <c r="CG1330" s="18" t="e">
        <f t="shared" si="141"/>
        <v>#VALUE!</v>
      </c>
      <c r="DC1330" s="21" t="e">
        <f t="shared" si="144"/>
        <v>#VALUE!</v>
      </c>
    </row>
    <row r="1331" spans="78:107">
      <c r="BZ1331" s="18" t="s">
        <v>76</v>
      </c>
      <c r="CA1331" s="18" t="s">
        <v>351</v>
      </c>
      <c r="CB1331" s="18" t="s">
        <v>486</v>
      </c>
      <c r="CC1331" s="18" t="str">
        <f t="shared" si="140"/>
        <v>S斜材Sc</v>
      </c>
      <c r="CD1331" s="18">
        <v>1</v>
      </c>
      <c r="CE1331" s="18" t="e">
        <f>IF(COUNTIFS([2]その１１!$CV$10:CV6326,リスト!CC1331),"該当","")</f>
        <v>#VALUE!</v>
      </c>
      <c r="CF1331" s="18" t="e">
        <f>IF($CE1331="","",COUNTIF($CC$5:CC1331,CC1331))</f>
        <v>#VALUE!</v>
      </c>
      <c r="CG1331" s="18" t="e">
        <f t="shared" si="141"/>
        <v>#VALUE!</v>
      </c>
      <c r="DC1331" s="21" t="e">
        <f t="shared" si="144"/>
        <v>#VALUE!</v>
      </c>
    </row>
    <row r="1332" spans="78:107">
      <c r="BZ1332" s="18" t="s">
        <v>76</v>
      </c>
      <c r="CA1332" s="18" t="s">
        <v>351</v>
      </c>
      <c r="CB1332" s="18" t="s">
        <v>486</v>
      </c>
      <c r="CC1332" s="18" t="str">
        <f t="shared" si="140"/>
        <v>S斜材Sc</v>
      </c>
      <c r="CD1332" s="18">
        <v>2</v>
      </c>
      <c r="CE1332" s="18" t="e">
        <f>IF(COUNTIFS([2]その１１!$CV$10:CV6327,リスト!CC1332),"該当","")</f>
        <v>#VALUE!</v>
      </c>
      <c r="CF1332" s="18" t="e">
        <f>IF($CE1332="","",COUNTIF($CC$5:CC1332,CC1332))</f>
        <v>#VALUE!</v>
      </c>
      <c r="CG1332" s="18" t="e">
        <f t="shared" si="141"/>
        <v>#VALUE!</v>
      </c>
      <c r="DC1332" s="21" t="e">
        <f t="shared" si="144"/>
        <v>#VALUE!</v>
      </c>
    </row>
    <row r="1333" spans="78:107">
      <c r="BZ1333" s="18" t="s">
        <v>76</v>
      </c>
      <c r="CA1333" s="18" t="s">
        <v>351</v>
      </c>
      <c r="CB1333" s="18" t="s">
        <v>486</v>
      </c>
      <c r="CC1333" s="18" t="str">
        <f t="shared" si="140"/>
        <v>S斜材Sc</v>
      </c>
      <c r="CD1333" s="18">
        <v>3</v>
      </c>
      <c r="CE1333" s="18" t="e">
        <f>IF(COUNTIFS([2]その１１!$CV$10:CV6328,リスト!CC1333),"該当","")</f>
        <v>#VALUE!</v>
      </c>
      <c r="CF1333" s="18" t="e">
        <f>IF($CE1333="","",COUNTIF($CC$5:CC1333,CC1333))</f>
        <v>#VALUE!</v>
      </c>
      <c r="CG1333" s="18" t="e">
        <f t="shared" si="141"/>
        <v>#VALUE!</v>
      </c>
      <c r="DC1333" s="21" t="e">
        <f t="shared" si="144"/>
        <v>#VALUE!</v>
      </c>
    </row>
    <row r="1334" spans="78:107">
      <c r="BZ1334" s="18" t="s">
        <v>76</v>
      </c>
      <c r="CA1334" s="18" t="s">
        <v>351</v>
      </c>
      <c r="CB1334" s="18" t="s">
        <v>486</v>
      </c>
      <c r="CC1334" s="18" t="str">
        <f t="shared" si="140"/>
        <v>S斜材Sc</v>
      </c>
      <c r="CD1334" s="18">
        <v>4</v>
      </c>
      <c r="CE1334" s="18" t="e">
        <f>IF(COUNTIFS([2]その１１!$CV$10:CV6329,リスト!CC1334),"該当","")</f>
        <v>#VALUE!</v>
      </c>
      <c r="CF1334" s="18" t="e">
        <f>IF($CE1334="","",COUNTIF($CC$5:CC1334,CC1334))</f>
        <v>#VALUE!</v>
      </c>
      <c r="CG1334" s="18" t="e">
        <f t="shared" si="141"/>
        <v>#VALUE!</v>
      </c>
      <c r="DC1334" s="21" t="e">
        <f t="shared" si="144"/>
        <v>#VALUE!</v>
      </c>
    </row>
    <row r="1335" spans="78:107">
      <c r="BZ1335" s="18" t="s">
        <v>76</v>
      </c>
      <c r="CA1335" s="18" t="s">
        <v>351</v>
      </c>
      <c r="CB1335" s="18" t="s">
        <v>486</v>
      </c>
      <c r="CC1335" s="18" t="str">
        <f t="shared" si="140"/>
        <v>S斜材Sc</v>
      </c>
      <c r="CD1335" s="18">
        <v>5</v>
      </c>
      <c r="CE1335" s="18" t="e">
        <f>IF(COUNTIFS([2]その１１!$CV$10:CV6330,リスト!CC1335),"該当","")</f>
        <v>#VALUE!</v>
      </c>
      <c r="CF1335" s="18" t="e">
        <f>IF($CE1335="","",COUNTIF($CC$5:CC1335,CC1335))</f>
        <v>#VALUE!</v>
      </c>
      <c r="CG1335" s="18" t="e">
        <f t="shared" si="141"/>
        <v>#VALUE!</v>
      </c>
      <c r="DC1335" s="21" t="e">
        <f t="shared" si="144"/>
        <v>#VALUE!</v>
      </c>
    </row>
    <row r="1336" spans="78:107">
      <c r="BZ1336" s="18" t="s">
        <v>76</v>
      </c>
      <c r="CA1336" s="18" t="s">
        <v>351</v>
      </c>
      <c r="CB1336" s="18" t="s">
        <v>486</v>
      </c>
      <c r="CC1336" s="18" t="str">
        <f t="shared" si="140"/>
        <v>S斜材Sc</v>
      </c>
      <c r="CD1336" s="18">
        <v>10</v>
      </c>
      <c r="CE1336" s="18" t="e">
        <f>IF(COUNTIFS([2]その１１!$CV$10:CV6331,リスト!CC1336),"該当","")</f>
        <v>#VALUE!</v>
      </c>
      <c r="CF1336" s="18" t="e">
        <f>IF($CE1336="","",COUNTIF($CC$5:CC1336,CC1336))</f>
        <v>#VALUE!</v>
      </c>
      <c r="CG1336" s="18" t="e">
        <f t="shared" si="141"/>
        <v>#VALUE!</v>
      </c>
      <c r="DC1336" s="21" t="e">
        <f t="shared" si="144"/>
        <v>#VALUE!</v>
      </c>
    </row>
    <row r="1337" spans="78:107">
      <c r="BZ1337" s="18" t="s">
        <v>76</v>
      </c>
      <c r="CA1337" s="18" t="s">
        <v>351</v>
      </c>
      <c r="CB1337" s="18" t="s">
        <v>486</v>
      </c>
      <c r="CC1337" s="18" t="str">
        <f t="shared" si="140"/>
        <v>S斜材Sc</v>
      </c>
      <c r="CD1337" s="18">
        <v>13</v>
      </c>
      <c r="CE1337" s="18" t="e">
        <f>IF(COUNTIFS([2]その１１!$CV$10:CV6332,リスト!CC1337),"該当","")</f>
        <v>#VALUE!</v>
      </c>
      <c r="CF1337" s="18" t="e">
        <f>IF($CE1337="","",COUNTIF($CC$5:CC1337,CC1337))</f>
        <v>#VALUE!</v>
      </c>
      <c r="CG1337" s="18" t="e">
        <f t="shared" si="141"/>
        <v>#VALUE!</v>
      </c>
      <c r="DC1337" s="21" t="e">
        <f t="shared" si="144"/>
        <v>#VALUE!</v>
      </c>
    </row>
    <row r="1338" spans="78:107">
      <c r="BZ1338" s="18" t="s">
        <v>76</v>
      </c>
      <c r="CA1338" s="18" t="s">
        <v>351</v>
      </c>
      <c r="CB1338" s="18" t="s">
        <v>486</v>
      </c>
      <c r="CC1338" s="18" t="str">
        <f t="shared" si="140"/>
        <v>S斜材Sc</v>
      </c>
      <c r="CD1338" s="18">
        <v>17</v>
      </c>
      <c r="CE1338" s="18" t="e">
        <f>IF(COUNTIFS([2]その１１!$CV$10:CV6333,リスト!CC1338),"該当","")</f>
        <v>#VALUE!</v>
      </c>
      <c r="CF1338" s="18" t="e">
        <f>IF($CE1338="","",COUNTIF($CC$5:CC1338,CC1338))</f>
        <v>#VALUE!</v>
      </c>
      <c r="CG1338" s="18" t="e">
        <f t="shared" si="141"/>
        <v>#VALUE!</v>
      </c>
      <c r="DC1338" s="21" t="e">
        <f t="shared" si="144"/>
        <v>#VALUE!</v>
      </c>
    </row>
    <row r="1339" spans="78:107">
      <c r="BZ1339" s="18" t="s">
        <v>76</v>
      </c>
      <c r="CA1339" s="18" t="s">
        <v>351</v>
      </c>
      <c r="CB1339" s="18" t="s">
        <v>486</v>
      </c>
      <c r="CC1339" s="18" t="str">
        <f t="shared" si="140"/>
        <v>S斜材Sc</v>
      </c>
      <c r="CD1339" s="18">
        <v>18</v>
      </c>
      <c r="CE1339" s="18" t="e">
        <f>IF(COUNTIFS([2]その１１!$CV$10:CV6334,リスト!CC1339),"該当","")</f>
        <v>#VALUE!</v>
      </c>
      <c r="CF1339" s="18" t="e">
        <f>IF($CE1339="","",COUNTIF($CC$5:CC1339,CC1339))</f>
        <v>#VALUE!</v>
      </c>
      <c r="CG1339" s="18" t="e">
        <f t="shared" si="141"/>
        <v>#VALUE!</v>
      </c>
      <c r="DC1339" s="21" t="e">
        <f t="shared" si="144"/>
        <v>#VALUE!</v>
      </c>
    </row>
    <row r="1340" spans="78:107">
      <c r="BZ1340" s="18" t="s">
        <v>76</v>
      </c>
      <c r="CA1340" s="18" t="s">
        <v>351</v>
      </c>
      <c r="CB1340" s="18" t="s">
        <v>486</v>
      </c>
      <c r="CC1340" s="18" t="str">
        <f t="shared" si="140"/>
        <v>S斜材Sc</v>
      </c>
      <c r="CD1340" s="18">
        <v>20</v>
      </c>
      <c r="CE1340" s="18" t="e">
        <f>IF(COUNTIFS([2]その１１!$CV$10:CV6335,リスト!CC1340),"該当","")</f>
        <v>#VALUE!</v>
      </c>
      <c r="CF1340" s="18" t="e">
        <f>IF($CE1340="","",COUNTIF($CC$5:CC1340,CC1340))</f>
        <v>#VALUE!</v>
      </c>
      <c r="CG1340" s="18" t="e">
        <f t="shared" si="141"/>
        <v>#VALUE!</v>
      </c>
      <c r="DC1340" s="21" t="e">
        <f t="shared" si="144"/>
        <v>#VALUE!</v>
      </c>
    </row>
    <row r="1341" spans="78:107">
      <c r="BZ1341" s="18" t="s">
        <v>76</v>
      </c>
      <c r="CA1341" s="18" t="s">
        <v>351</v>
      </c>
      <c r="CB1341" s="18" t="s">
        <v>486</v>
      </c>
      <c r="CC1341" s="18" t="str">
        <f t="shared" si="140"/>
        <v>S斜材Sc</v>
      </c>
      <c r="CD1341" s="18">
        <v>21</v>
      </c>
      <c r="CE1341" s="18" t="e">
        <f>IF(COUNTIFS([2]その１１!$CV$10:CV6336,リスト!CC1341),"該当","")</f>
        <v>#VALUE!</v>
      </c>
      <c r="CF1341" s="18" t="e">
        <f>IF($CE1341="","",COUNTIF($CC$5:CC1341,CC1341))</f>
        <v>#VALUE!</v>
      </c>
      <c r="CG1341" s="18" t="e">
        <f t="shared" si="141"/>
        <v>#VALUE!</v>
      </c>
      <c r="DC1341" s="21" t="e">
        <f t="shared" si="144"/>
        <v>#VALUE!</v>
      </c>
    </row>
    <row r="1342" spans="78:107">
      <c r="BZ1342" s="18" t="s">
        <v>76</v>
      </c>
      <c r="CA1342" s="18" t="s">
        <v>351</v>
      </c>
      <c r="CB1342" s="18" t="s">
        <v>486</v>
      </c>
      <c r="CC1342" s="18" t="str">
        <f t="shared" si="140"/>
        <v>S斜材Sc</v>
      </c>
      <c r="CD1342" s="18">
        <v>22</v>
      </c>
      <c r="CE1342" s="18" t="e">
        <f>IF(COUNTIFS([2]その１１!$CV$10:CV6337,リスト!CC1342),"該当","")</f>
        <v>#VALUE!</v>
      </c>
      <c r="CF1342" s="18" t="e">
        <f>IF($CE1342="","",COUNTIF($CC$5:CC1342,CC1342))</f>
        <v>#VALUE!</v>
      </c>
      <c r="CG1342" s="18" t="e">
        <f t="shared" si="141"/>
        <v>#VALUE!</v>
      </c>
      <c r="DC1342" s="21" t="e">
        <f t="shared" si="144"/>
        <v>#VALUE!</v>
      </c>
    </row>
    <row r="1343" spans="78:107">
      <c r="BZ1343" s="18" t="s">
        <v>76</v>
      </c>
      <c r="CA1343" s="18" t="s">
        <v>351</v>
      </c>
      <c r="CB1343" s="18" t="s">
        <v>486</v>
      </c>
      <c r="CC1343" s="18" t="str">
        <f t="shared" si="140"/>
        <v>S斜材Sc</v>
      </c>
      <c r="CD1343" s="18">
        <v>23</v>
      </c>
      <c r="CE1343" s="18" t="e">
        <f>IF(COUNTIFS([2]その１１!$CV$10:CV6338,リスト!CC1343),"該当","")</f>
        <v>#VALUE!</v>
      </c>
      <c r="CF1343" s="18" t="e">
        <f>IF($CE1343="","",COUNTIF($CC$5:CC1343,CC1343))</f>
        <v>#VALUE!</v>
      </c>
      <c r="CG1343" s="18" t="e">
        <f t="shared" si="141"/>
        <v>#VALUE!</v>
      </c>
      <c r="DC1343" s="21" t="e">
        <f t="shared" si="144"/>
        <v>#VALUE!</v>
      </c>
    </row>
    <row r="1344" spans="78:107">
      <c r="BZ1344" s="18" t="s">
        <v>97</v>
      </c>
      <c r="CA1344" s="18" t="s">
        <v>351</v>
      </c>
      <c r="CB1344" s="18" t="s">
        <v>486</v>
      </c>
      <c r="CC1344" s="18" t="str">
        <f t="shared" si="140"/>
        <v>C斜材Sc</v>
      </c>
      <c r="CD1344" s="18">
        <v>6</v>
      </c>
      <c r="CE1344" s="18" t="e">
        <f>IF(COUNTIFS([2]その１１!$CV$10:CV6339,リスト!CC1344),"該当","")</f>
        <v>#VALUE!</v>
      </c>
      <c r="CF1344" s="18" t="e">
        <f>IF($CE1344="","",COUNTIF($CC$5:CC1344,CC1344))</f>
        <v>#VALUE!</v>
      </c>
      <c r="CG1344" s="18" t="e">
        <f t="shared" si="141"/>
        <v>#VALUE!</v>
      </c>
      <c r="DC1344" s="21" t="e">
        <f t="shared" si="144"/>
        <v>#VALUE!</v>
      </c>
    </row>
    <row r="1345" spans="78:107">
      <c r="BZ1345" s="18" t="s">
        <v>97</v>
      </c>
      <c r="CA1345" s="18" t="s">
        <v>351</v>
      </c>
      <c r="CB1345" s="18" t="s">
        <v>486</v>
      </c>
      <c r="CC1345" s="18" t="str">
        <f t="shared" si="140"/>
        <v>C斜材Sc</v>
      </c>
      <c r="CD1345" s="18">
        <v>7</v>
      </c>
      <c r="CE1345" s="18" t="e">
        <f>IF(COUNTIFS([2]その１１!$CV$10:CV6340,リスト!CC1345),"該当","")</f>
        <v>#VALUE!</v>
      </c>
      <c r="CF1345" s="18" t="e">
        <f>IF($CE1345="","",COUNTIF($CC$5:CC1345,CC1345))</f>
        <v>#VALUE!</v>
      </c>
      <c r="CG1345" s="18" t="e">
        <f t="shared" si="141"/>
        <v>#VALUE!</v>
      </c>
      <c r="DC1345" s="21" t="e">
        <f t="shared" si="144"/>
        <v>#VALUE!</v>
      </c>
    </row>
    <row r="1346" spans="78:107">
      <c r="BZ1346" s="18" t="s">
        <v>97</v>
      </c>
      <c r="CA1346" s="18" t="s">
        <v>351</v>
      </c>
      <c r="CB1346" s="18" t="s">
        <v>486</v>
      </c>
      <c r="CC1346" s="18" t="str">
        <f t="shared" si="140"/>
        <v>C斜材Sc</v>
      </c>
      <c r="CD1346" s="18">
        <v>8</v>
      </c>
      <c r="CE1346" s="18" t="e">
        <f>IF(COUNTIFS([2]その１１!$CV$10:CV6341,リスト!CC1346),"該当","")</f>
        <v>#VALUE!</v>
      </c>
      <c r="CF1346" s="18" t="e">
        <f>IF($CE1346="","",COUNTIF($CC$5:CC1346,CC1346))</f>
        <v>#VALUE!</v>
      </c>
      <c r="CG1346" s="18" t="e">
        <f t="shared" si="141"/>
        <v>#VALUE!</v>
      </c>
      <c r="DC1346" s="21" t="e">
        <f t="shared" si="144"/>
        <v>#VALUE!</v>
      </c>
    </row>
    <row r="1347" spans="78:107">
      <c r="BZ1347" s="18" t="s">
        <v>97</v>
      </c>
      <c r="CA1347" s="18" t="s">
        <v>351</v>
      </c>
      <c r="CB1347" s="18" t="s">
        <v>486</v>
      </c>
      <c r="CC1347" s="18" t="str">
        <f t="shared" si="140"/>
        <v>C斜材Sc</v>
      </c>
      <c r="CD1347" s="18">
        <v>9</v>
      </c>
      <c r="CE1347" s="18" t="e">
        <f>IF(COUNTIFS([2]その１１!$CV$10:CV6342,リスト!CC1347),"該当","")</f>
        <v>#VALUE!</v>
      </c>
      <c r="CF1347" s="18" t="e">
        <f>IF($CE1347="","",COUNTIF($CC$5:CC1347,CC1347))</f>
        <v>#VALUE!</v>
      </c>
      <c r="CG1347" s="18" t="e">
        <f t="shared" si="141"/>
        <v>#VALUE!</v>
      </c>
      <c r="DC1347" s="21" t="e">
        <f t="shared" si="144"/>
        <v>#VALUE!</v>
      </c>
    </row>
    <row r="1348" spans="78:107">
      <c r="BZ1348" s="18" t="s">
        <v>97</v>
      </c>
      <c r="CA1348" s="18" t="s">
        <v>351</v>
      </c>
      <c r="CB1348" s="18" t="s">
        <v>486</v>
      </c>
      <c r="CC1348" s="18" t="str">
        <f t="shared" si="140"/>
        <v>C斜材Sc</v>
      </c>
      <c r="CD1348" s="18">
        <v>10</v>
      </c>
      <c r="CE1348" s="18" t="e">
        <f>IF(COUNTIFS([2]その１１!$CV$10:CV6343,リスト!CC1348),"該当","")</f>
        <v>#VALUE!</v>
      </c>
      <c r="CF1348" s="18" t="e">
        <f>IF($CE1348="","",COUNTIF($CC$5:CC1348,CC1348))</f>
        <v>#VALUE!</v>
      </c>
      <c r="CG1348" s="18" t="e">
        <f t="shared" si="141"/>
        <v>#VALUE!</v>
      </c>
      <c r="DC1348" s="21" t="e">
        <f t="shared" si="144"/>
        <v>#VALUE!</v>
      </c>
    </row>
    <row r="1349" spans="78:107">
      <c r="BZ1349" s="18" t="s">
        <v>97</v>
      </c>
      <c r="CA1349" s="18" t="s">
        <v>351</v>
      </c>
      <c r="CB1349" s="18" t="s">
        <v>486</v>
      </c>
      <c r="CC1349" s="18" t="str">
        <f t="shared" ref="CC1349:CC1412" si="146">IF(LEFT(CA1349,2)="基礎",CONCATENATE(BZ1349,LEFT(CA1349,3),CB1349),CONCATENATE(BZ1349,LEFT(CA1349,2),CB1349))</f>
        <v>C斜材Sc</v>
      </c>
      <c r="CD1349" s="18">
        <v>11</v>
      </c>
      <c r="CE1349" s="18" t="e">
        <f>IF(COUNTIFS([2]その１１!$CV$10:CV6344,リスト!CC1349),"該当","")</f>
        <v>#VALUE!</v>
      </c>
      <c r="CF1349" s="18" t="e">
        <f>IF($CE1349="","",COUNTIF($CC$5:CC1349,CC1349))</f>
        <v>#VALUE!</v>
      </c>
      <c r="CG1349" s="18" t="e">
        <f t="shared" ref="CG1349:CG1412" si="147">IF($CE1349="","",CONCATENATE(CC1349,CF1349))</f>
        <v>#VALUE!</v>
      </c>
      <c r="DC1349" s="21" t="e">
        <f t="shared" ref="DC1349:DC1412" si="148">IF(CG1349="","",CONCATENATE(CC1349,CD1349))</f>
        <v>#VALUE!</v>
      </c>
    </row>
    <row r="1350" spans="78:107">
      <c r="BZ1350" s="18" t="s">
        <v>97</v>
      </c>
      <c r="CA1350" s="18" t="s">
        <v>351</v>
      </c>
      <c r="CB1350" s="18" t="s">
        <v>486</v>
      </c>
      <c r="CC1350" s="18" t="str">
        <f t="shared" si="146"/>
        <v>C斜材Sc</v>
      </c>
      <c r="CD1350" s="18">
        <v>12</v>
      </c>
      <c r="CE1350" s="18" t="e">
        <f>IF(COUNTIFS([2]その１１!$CV$10:CV6345,リスト!CC1350),"該当","")</f>
        <v>#VALUE!</v>
      </c>
      <c r="CF1350" s="18" t="e">
        <f>IF($CE1350="","",COUNTIF($CC$5:CC1350,CC1350))</f>
        <v>#VALUE!</v>
      </c>
      <c r="CG1350" s="18" t="e">
        <f t="shared" si="147"/>
        <v>#VALUE!</v>
      </c>
      <c r="DC1350" s="21" t="e">
        <f t="shared" si="148"/>
        <v>#VALUE!</v>
      </c>
    </row>
    <row r="1351" spans="78:107">
      <c r="BZ1351" s="18" t="s">
        <v>97</v>
      </c>
      <c r="CA1351" s="18" t="s">
        <v>351</v>
      </c>
      <c r="CB1351" s="18" t="s">
        <v>486</v>
      </c>
      <c r="CC1351" s="18" t="str">
        <f t="shared" si="146"/>
        <v>C斜材Sc</v>
      </c>
      <c r="CD1351" s="18">
        <v>13</v>
      </c>
      <c r="CE1351" s="18" t="e">
        <f>IF(COUNTIFS([2]その１１!$CV$10:CV6346,リスト!CC1351),"該当","")</f>
        <v>#VALUE!</v>
      </c>
      <c r="CF1351" s="18" t="e">
        <f>IF($CE1351="","",COUNTIF($CC$5:CC1351,CC1351))</f>
        <v>#VALUE!</v>
      </c>
      <c r="CG1351" s="18" t="e">
        <f t="shared" si="147"/>
        <v>#VALUE!</v>
      </c>
      <c r="DC1351" s="21" t="e">
        <f t="shared" si="148"/>
        <v>#VALUE!</v>
      </c>
    </row>
    <row r="1352" spans="78:107">
      <c r="BZ1352" s="18" t="s">
        <v>97</v>
      </c>
      <c r="CA1352" s="18" t="s">
        <v>351</v>
      </c>
      <c r="CB1352" s="18" t="s">
        <v>486</v>
      </c>
      <c r="CC1352" s="18" t="str">
        <f t="shared" si="146"/>
        <v>C斜材Sc</v>
      </c>
      <c r="CD1352" s="18">
        <v>17</v>
      </c>
      <c r="CE1352" s="18" t="e">
        <f>IF(COUNTIFS([2]その１１!$CV$10:CV6347,リスト!CC1352),"該当","")</f>
        <v>#VALUE!</v>
      </c>
      <c r="CF1352" s="18" t="e">
        <f>IF($CE1352="","",COUNTIF($CC$5:CC1352,CC1352))</f>
        <v>#VALUE!</v>
      </c>
      <c r="CG1352" s="18" t="e">
        <f t="shared" si="147"/>
        <v>#VALUE!</v>
      </c>
      <c r="DC1352" s="21" t="e">
        <f t="shared" si="148"/>
        <v>#VALUE!</v>
      </c>
    </row>
    <row r="1353" spans="78:107">
      <c r="BZ1353" s="18" t="s">
        <v>97</v>
      </c>
      <c r="CA1353" s="18" t="s">
        <v>351</v>
      </c>
      <c r="CB1353" s="18" t="s">
        <v>486</v>
      </c>
      <c r="CC1353" s="18" t="str">
        <f t="shared" si="146"/>
        <v>C斜材Sc</v>
      </c>
      <c r="CD1353" s="18">
        <v>18</v>
      </c>
      <c r="CE1353" s="18" t="e">
        <f>IF(COUNTIFS([2]その１１!$CV$10:CV6348,リスト!CC1353),"該当","")</f>
        <v>#VALUE!</v>
      </c>
      <c r="CF1353" s="18" t="e">
        <f>IF($CE1353="","",COUNTIF($CC$5:CC1353,CC1353))</f>
        <v>#VALUE!</v>
      </c>
      <c r="CG1353" s="18" t="e">
        <f t="shared" si="147"/>
        <v>#VALUE!</v>
      </c>
      <c r="DC1353" s="21" t="e">
        <f t="shared" si="148"/>
        <v>#VALUE!</v>
      </c>
    </row>
    <row r="1354" spans="78:107">
      <c r="BZ1354" s="18" t="s">
        <v>97</v>
      </c>
      <c r="CA1354" s="18" t="s">
        <v>351</v>
      </c>
      <c r="CB1354" s="18" t="s">
        <v>486</v>
      </c>
      <c r="CC1354" s="18" t="str">
        <f t="shared" si="146"/>
        <v>C斜材Sc</v>
      </c>
      <c r="CD1354" s="18">
        <v>19</v>
      </c>
      <c r="CE1354" s="18" t="e">
        <f>IF(COUNTIFS([2]その１１!$CV$10:CV6349,リスト!CC1354),"該当","")</f>
        <v>#VALUE!</v>
      </c>
      <c r="CF1354" s="18" t="e">
        <f>IF($CE1354="","",COUNTIF($CC$5:CC1354,CC1354))</f>
        <v>#VALUE!</v>
      </c>
      <c r="CG1354" s="18" t="e">
        <f t="shared" si="147"/>
        <v>#VALUE!</v>
      </c>
      <c r="DC1354" s="21" t="e">
        <f t="shared" si="148"/>
        <v>#VALUE!</v>
      </c>
    </row>
    <row r="1355" spans="78:107">
      <c r="BZ1355" s="18" t="s">
        <v>97</v>
      </c>
      <c r="CA1355" s="18" t="s">
        <v>351</v>
      </c>
      <c r="CB1355" s="18" t="s">
        <v>486</v>
      </c>
      <c r="CC1355" s="18" t="str">
        <f t="shared" si="146"/>
        <v>C斜材Sc</v>
      </c>
      <c r="CD1355" s="18">
        <v>20</v>
      </c>
      <c r="CE1355" s="18" t="e">
        <f>IF(COUNTIFS([2]その１１!$CV$10:CV6350,リスト!CC1355),"該当","")</f>
        <v>#VALUE!</v>
      </c>
      <c r="CF1355" s="18" t="e">
        <f>IF($CE1355="","",COUNTIF($CC$5:CC1355,CC1355))</f>
        <v>#VALUE!</v>
      </c>
      <c r="CG1355" s="18" t="e">
        <f t="shared" si="147"/>
        <v>#VALUE!</v>
      </c>
      <c r="DC1355" s="21" t="e">
        <f t="shared" si="148"/>
        <v>#VALUE!</v>
      </c>
    </row>
    <row r="1356" spans="78:107">
      <c r="BZ1356" s="18" t="s">
        <v>97</v>
      </c>
      <c r="CA1356" s="18" t="s">
        <v>351</v>
      </c>
      <c r="CB1356" s="18" t="s">
        <v>486</v>
      </c>
      <c r="CC1356" s="18" t="str">
        <f t="shared" si="146"/>
        <v>C斜材Sc</v>
      </c>
      <c r="CD1356" s="18">
        <v>21</v>
      </c>
      <c r="CE1356" s="18" t="e">
        <f>IF(COUNTIFS([2]その１１!$CV$10:CV6351,リスト!CC1356),"該当","")</f>
        <v>#VALUE!</v>
      </c>
      <c r="CF1356" s="18" t="e">
        <f>IF($CE1356="","",COUNTIF($CC$5:CC1356,CC1356))</f>
        <v>#VALUE!</v>
      </c>
      <c r="CG1356" s="18" t="e">
        <f t="shared" si="147"/>
        <v>#VALUE!</v>
      </c>
      <c r="DC1356" s="21" t="e">
        <f t="shared" si="148"/>
        <v>#VALUE!</v>
      </c>
    </row>
    <row r="1357" spans="78:107">
      <c r="BZ1357" s="18" t="s">
        <v>97</v>
      </c>
      <c r="CA1357" s="18" t="s">
        <v>351</v>
      </c>
      <c r="CB1357" s="18" t="s">
        <v>486</v>
      </c>
      <c r="CC1357" s="18" t="str">
        <f t="shared" si="146"/>
        <v>C斜材Sc</v>
      </c>
      <c r="CD1357" s="18">
        <v>22</v>
      </c>
      <c r="CE1357" s="18" t="e">
        <f>IF(COUNTIFS([2]その１１!$CV$10:CV6352,リスト!CC1357),"該当","")</f>
        <v>#VALUE!</v>
      </c>
      <c r="CF1357" s="18" t="e">
        <f>IF($CE1357="","",COUNTIF($CC$5:CC1357,CC1357))</f>
        <v>#VALUE!</v>
      </c>
      <c r="CG1357" s="18" t="e">
        <f t="shared" si="147"/>
        <v>#VALUE!</v>
      </c>
      <c r="DC1357" s="21" t="e">
        <f t="shared" si="148"/>
        <v>#VALUE!</v>
      </c>
    </row>
    <row r="1358" spans="78:107">
      <c r="BZ1358" s="18" t="s">
        <v>97</v>
      </c>
      <c r="CA1358" s="18" t="s">
        <v>351</v>
      </c>
      <c r="CB1358" s="18" t="s">
        <v>486</v>
      </c>
      <c r="CC1358" s="18" t="str">
        <f t="shared" si="146"/>
        <v>C斜材Sc</v>
      </c>
      <c r="CD1358" s="18">
        <v>23</v>
      </c>
      <c r="CE1358" s="18" t="e">
        <f>IF(COUNTIFS([2]その１１!$CV$10:CV6353,リスト!CC1358),"該当","")</f>
        <v>#VALUE!</v>
      </c>
      <c r="CF1358" s="18" t="e">
        <f>IF($CE1358="","",COUNTIF($CC$5:CC1358,CC1358))</f>
        <v>#VALUE!</v>
      </c>
      <c r="CG1358" s="18" t="e">
        <f t="shared" si="147"/>
        <v>#VALUE!</v>
      </c>
      <c r="DC1358" s="21" t="e">
        <f t="shared" si="148"/>
        <v>#VALUE!</v>
      </c>
    </row>
    <row r="1359" spans="78:107">
      <c r="BZ1359" s="18" t="s">
        <v>227</v>
      </c>
      <c r="CA1359" s="18" t="s">
        <v>351</v>
      </c>
      <c r="CB1359" s="18" t="s">
        <v>486</v>
      </c>
      <c r="CC1359" s="18" t="str">
        <f t="shared" si="146"/>
        <v>S,C斜材Sc</v>
      </c>
      <c r="CD1359" s="18">
        <v>1</v>
      </c>
      <c r="CE1359" s="18" t="e">
        <f>IF(COUNTIFS([2]その１１!$CV$10:CV6354,リスト!CC1359),"該当","")</f>
        <v>#VALUE!</v>
      </c>
      <c r="CF1359" s="18" t="e">
        <f>IF($CE1359="","",COUNTIF($CC$5:CC1359,CC1359))</f>
        <v>#VALUE!</v>
      </c>
      <c r="CG1359" s="18" t="e">
        <f t="shared" si="147"/>
        <v>#VALUE!</v>
      </c>
      <c r="DC1359" s="21" t="e">
        <f t="shared" si="148"/>
        <v>#VALUE!</v>
      </c>
    </row>
    <row r="1360" spans="78:107">
      <c r="BZ1360" s="18" t="s">
        <v>227</v>
      </c>
      <c r="CA1360" s="18" t="s">
        <v>351</v>
      </c>
      <c r="CB1360" s="18" t="s">
        <v>486</v>
      </c>
      <c r="CC1360" s="18" t="str">
        <f t="shared" si="146"/>
        <v>S,C斜材Sc</v>
      </c>
      <c r="CD1360" s="18">
        <v>2</v>
      </c>
      <c r="CE1360" s="18" t="e">
        <f>IF(COUNTIFS([2]その１１!$CV$10:CV6355,リスト!CC1360),"該当","")</f>
        <v>#VALUE!</v>
      </c>
      <c r="CF1360" s="18" t="e">
        <f>IF($CE1360="","",COUNTIF($CC$5:CC1360,CC1360))</f>
        <v>#VALUE!</v>
      </c>
      <c r="CG1360" s="18" t="e">
        <f t="shared" si="147"/>
        <v>#VALUE!</v>
      </c>
      <c r="DC1360" s="21" t="e">
        <f t="shared" si="148"/>
        <v>#VALUE!</v>
      </c>
    </row>
    <row r="1361" spans="78:107">
      <c r="BZ1361" s="18" t="s">
        <v>227</v>
      </c>
      <c r="CA1361" s="18" t="s">
        <v>351</v>
      </c>
      <c r="CB1361" s="18" t="s">
        <v>486</v>
      </c>
      <c r="CC1361" s="18" t="str">
        <f t="shared" si="146"/>
        <v>S,C斜材Sc</v>
      </c>
      <c r="CD1361" s="18">
        <v>3</v>
      </c>
      <c r="CE1361" s="18" t="e">
        <f>IF(COUNTIFS([2]その１１!$CV$10:CV6356,リスト!CC1361),"該当","")</f>
        <v>#VALUE!</v>
      </c>
      <c r="CF1361" s="18" t="e">
        <f>IF($CE1361="","",COUNTIF($CC$5:CC1361,CC1361))</f>
        <v>#VALUE!</v>
      </c>
      <c r="CG1361" s="18" t="e">
        <f t="shared" si="147"/>
        <v>#VALUE!</v>
      </c>
      <c r="DC1361" s="21" t="e">
        <f t="shared" si="148"/>
        <v>#VALUE!</v>
      </c>
    </row>
    <row r="1362" spans="78:107">
      <c r="BZ1362" s="18" t="s">
        <v>227</v>
      </c>
      <c r="CA1362" s="18" t="s">
        <v>351</v>
      </c>
      <c r="CB1362" s="18" t="s">
        <v>486</v>
      </c>
      <c r="CC1362" s="18" t="str">
        <f t="shared" si="146"/>
        <v>S,C斜材Sc</v>
      </c>
      <c r="CD1362" s="18">
        <v>4</v>
      </c>
      <c r="CE1362" s="18" t="e">
        <f>IF(COUNTIFS([2]その１１!$CV$10:CV6357,リスト!CC1362),"該当","")</f>
        <v>#VALUE!</v>
      </c>
      <c r="CF1362" s="18" t="e">
        <f>IF($CE1362="","",COUNTIF($CC$5:CC1362,CC1362))</f>
        <v>#VALUE!</v>
      </c>
      <c r="CG1362" s="18" t="e">
        <f t="shared" si="147"/>
        <v>#VALUE!</v>
      </c>
      <c r="DC1362" s="21" t="e">
        <f t="shared" si="148"/>
        <v>#VALUE!</v>
      </c>
    </row>
    <row r="1363" spans="78:107">
      <c r="BZ1363" s="18" t="s">
        <v>227</v>
      </c>
      <c r="CA1363" s="18" t="s">
        <v>351</v>
      </c>
      <c r="CB1363" s="18" t="s">
        <v>486</v>
      </c>
      <c r="CC1363" s="18" t="str">
        <f t="shared" si="146"/>
        <v>S,C斜材Sc</v>
      </c>
      <c r="CD1363" s="18">
        <v>5</v>
      </c>
      <c r="CE1363" s="18" t="e">
        <f>IF(COUNTIFS([2]その１１!$CV$10:CV6358,リスト!CC1363),"該当","")</f>
        <v>#VALUE!</v>
      </c>
      <c r="CF1363" s="18" t="e">
        <f>IF($CE1363="","",COUNTIF($CC$5:CC1363,CC1363))</f>
        <v>#VALUE!</v>
      </c>
      <c r="CG1363" s="18" t="e">
        <f t="shared" si="147"/>
        <v>#VALUE!</v>
      </c>
      <c r="DC1363" s="21" t="e">
        <f t="shared" si="148"/>
        <v>#VALUE!</v>
      </c>
    </row>
    <row r="1364" spans="78:107">
      <c r="BZ1364" s="18" t="s">
        <v>227</v>
      </c>
      <c r="CA1364" s="18" t="s">
        <v>351</v>
      </c>
      <c r="CB1364" s="18" t="s">
        <v>486</v>
      </c>
      <c r="CC1364" s="18" t="str">
        <f t="shared" si="146"/>
        <v>S,C斜材Sc</v>
      </c>
      <c r="CD1364" s="18">
        <v>6</v>
      </c>
      <c r="CE1364" s="18" t="e">
        <f>IF(COUNTIFS([2]その１１!$CV$10:CV6359,リスト!CC1364),"該当","")</f>
        <v>#VALUE!</v>
      </c>
      <c r="CF1364" s="18" t="e">
        <f>IF($CE1364="","",COUNTIF($CC$5:CC1364,CC1364))</f>
        <v>#VALUE!</v>
      </c>
      <c r="CG1364" s="18" t="e">
        <f t="shared" si="147"/>
        <v>#VALUE!</v>
      </c>
      <c r="DC1364" s="21" t="e">
        <f t="shared" si="148"/>
        <v>#VALUE!</v>
      </c>
    </row>
    <row r="1365" spans="78:107">
      <c r="BZ1365" s="18" t="s">
        <v>227</v>
      </c>
      <c r="CA1365" s="18" t="s">
        <v>351</v>
      </c>
      <c r="CB1365" s="18" t="s">
        <v>486</v>
      </c>
      <c r="CC1365" s="18" t="str">
        <f t="shared" si="146"/>
        <v>S,C斜材Sc</v>
      </c>
      <c r="CD1365" s="18">
        <v>7</v>
      </c>
      <c r="CE1365" s="18" t="e">
        <f>IF(COUNTIFS([2]その１１!$CV$10:CV6360,リスト!CC1365),"該当","")</f>
        <v>#VALUE!</v>
      </c>
      <c r="CF1365" s="18" t="e">
        <f>IF($CE1365="","",COUNTIF($CC$5:CC1365,CC1365))</f>
        <v>#VALUE!</v>
      </c>
      <c r="CG1365" s="18" t="e">
        <f t="shared" si="147"/>
        <v>#VALUE!</v>
      </c>
      <c r="DC1365" s="21" t="e">
        <f t="shared" si="148"/>
        <v>#VALUE!</v>
      </c>
    </row>
    <row r="1366" spans="78:107">
      <c r="BZ1366" s="18" t="s">
        <v>227</v>
      </c>
      <c r="CA1366" s="18" t="s">
        <v>351</v>
      </c>
      <c r="CB1366" s="18" t="s">
        <v>486</v>
      </c>
      <c r="CC1366" s="18" t="str">
        <f t="shared" si="146"/>
        <v>S,C斜材Sc</v>
      </c>
      <c r="CD1366" s="18">
        <v>8</v>
      </c>
      <c r="CE1366" s="18" t="e">
        <f>IF(COUNTIFS([2]その１１!$CV$10:CV6361,リスト!CC1366),"該当","")</f>
        <v>#VALUE!</v>
      </c>
      <c r="CF1366" s="18" t="e">
        <f>IF($CE1366="","",COUNTIF($CC$5:CC1366,CC1366))</f>
        <v>#VALUE!</v>
      </c>
      <c r="CG1366" s="18" t="e">
        <f t="shared" si="147"/>
        <v>#VALUE!</v>
      </c>
      <c r="DC1366" s="21" t="e">
        <f t="shared" si="148"/>
        <v>#VALUE!</v>
      </c>
    </row>
    <row r="1367" spans="78:107">
      <c r="BZ1367" s="18" t="s">
        <v>227</v>
      </c>
      <c r="CA1367" s="18" t="s">
        <v>351</v>
      </c>
      <c r="CB1367" s="18" t="s">
        <v>486</v>
      </c>
      <c r="CC1367" s="18" t="str">
        <f t="shared" si="146"/>
        <v>S,C斜材Sc</v>
      </c>
      <c r="CD1367" s="18">
        <v>9</v>
      </c>
      <c r="CE1367" s="18" t="e">
        <f>IF(COUNTIFS([2]その１１!$CV$10:CV6362,リスト!CC1367),"該当","")</f>
        <v>#VALUE!</v>
      </c>
      <c r="CF1367" s="18" t="e">
        <f>IF($CE1367="","",COUNTIF($CC$5:CC1367,CC1367))</f>
        <v>#VALUE!</v>
      </c>
      <c r="CG1367" s="18" t="e">
        <f t="shared" si="147"/>
        <v>#VALUE!</v>
      </c>
      <c r="DC1367" s="21" t="e">
        <f t="shared" si="148"/>
        <v>#VALUE!</v>
      </c>
    </row>
    <row r="1368" spans="78:107">
      <c r="BZ1368" s="18" t="s">
        <v>227</v>
      </c>
      <c r="CA1368" s="18" t="s">
        <v>351</v>
      </c>
      <c r="CB1368" s="18" t="s">
        <v>486</v>
      </c>
      <c r="CC1368" s="18" t="str">
        <f t="shared" si="146"/>
        <v>S,C斜材Sc</v>
      </c>
      <c r="CD1368" s="18">
        <v>10</v>
      </c>
      <c r="CE1368" s="18" t="e">
        <f>IF(COUNTIFS([2]その１１!$CV$10:CV6363,リスト!CC1368),"該当","")</f>
        <v>#VALUE!</v>
      </c>
      <c r="CF1368" s="18" t="e">
        <f>IF($CE1368="","",COUNTIF($CC$5:CC1368,CC1368))</f>
        <v>#VALUE!</v>
      </c>
      <c r="CG1368" s="18" t="e">
        <f t="shared" si="147"/>
        <v>#VALUE!</v>
      </c>
      <c r="DC1368" s="21" t="e">
        <f t="shared" si="148"/>
        <v>#VALUE!</v>
      </c>
    </row>
    <row r="1369" spans="78:107">
      <c r="BZ1369" s="18" t="s">
        <v>227</v>
      </c>
      <c r="CA1369" s="18" t="s">
        <v>351</v>
      </c>
      <c r="CB1369" s="18" t="s">
        <v>486</v>
      </c>
      <c r="CC1369" s="18" t="str">
        <f t="shared" si="146"/>
        <v>S,C斜材Sc</v>
      </c>
      <c r="CD1369" s="18">
        <v>11</v>
      </c>
      <c r="CE1369" s="18" t="e">
        <f>IF(COUNTIFS([2]その１１!$CV$10:CV6364,リスト!CC1369),"該当","")</f>
        <v>#VALUE!</v>
      </c>
      <c r="CF1369" s="18" t="e">
        <f>IF($CE1369="","",COUNTIF($CC$5:CC1369,CC1369))</f>
        <v>#VALUE!</v>
      </c>
      <c r="CG1369" s="18" t="e">
        <f t="shared" si="147"/>
        <v>#VALUE!</v>
      </c>
      <c r="DC1369" s="21" t="e">
        <f t="shared" si="148"/>
        <v>#VALUE!</v>
      </c>
    </row>
    <row r="1370" spans="78:107">
      <c r="BZ1370" s="18" t="s">
        <v>227</v>
      </c>
      <c r="CA1370" s="18" t="s">
        <v>351</v>
      </c>
      <c r="CB1370" s="18" t="s">
        <v>486</v>
      </c>
      <c r="CC1370" s="18" t="str">
        <f t="shared" si="146"/>
        <v>S,C斜材Sc</v>
      </c>
      <c r="CD1370" s="18">
        <v>12</v>
      </c>
      <c r="CE1370" s="18" t="e">
        <f>IF(COUNTIFS([2]その１１!$CV$10:CV6365,リスト!CC1370),"該当","")</f>
        <v>#VALUE!</v>
      </c>
      <c r="CF1370" s="18" t="e">
        <f>IF($CE1370="","",COUNTIF($CC$5:CC1370,CC1370))</f>
        <v>#VALUE!</v>
      </c>
      <c r="CG1370" s="18" t="e">
        <f t="shared" si="147"/>
        <v>#VALUE!</v>
      </c>
      <c r="DC1370" s="21" t="e">
        <f t="shared" si="148"/>
        <v>#VALUE!</v>
      </c>
    </row>
    <row r="1371" spans="78:107">
      <c r="BZ1371" s="18" t="s">
        <v>227</v>
      </c>
      <c r="CA1371" s="18" t="s">
        <v>351</v>
      </c>
      <c r="CB1371" s="18" t="s">
        <v>486</v>
      </c>
      <c r="CC1371" s="18" t="str">
        <f t="shared" si="146"/>
        <v>S,C斜材Sc</v>
      </c>
      <c r="CD1371" s="18">
        <v>13</v>
      </c>
      <c r="CE1371" s="18" t="e">
        <f>IF(COUNTIFS([2]その１１!$CV$10:CV6366,リスト!CC1371),"該当","")</f>
        <v>#VALUE!</v>
      </c>
      <c r="CF1371" s="18" t="e">
        <f>IF($CE1371="","",COUNTIF($CC$5:CC1371,CC1371))</f>
        <v>#VALUE!</v>
      </c>
      <c r="CG1371" s="18" t="e">
        <f t="shared" si="147"/>
        <v>#VALUE!</v>
      </c>
      <c r="DC1371" s="21" t="e">
        <f t="shared" si="148"/>
        <v>#VALUE!</v>
      </c>
    </row>
    <row r="1372" spans="78:107">
      <c r="BZ1372" s="18" t="s">
        <v>227</v>
      </c>
      <c r="CA1372" s="18" t="s">
        <v>351</v>
      </c>
      <c r="CB1372" s="18" t="s">
        <v>486</v>
      </c>
      <c r="CC1372" s="18" t="str">
        <f t="shared" si="146"/>
        <v>S,C斜材Sc</v>
      </c>
      <c r="CD1372" s="18">
        <v>17</v>
      </c>
      <c r="CE1372" s="18" t="e">
        <f>IF(COUNTIFS([2]その１１!$CV$10:CV6367,リスト!CC1372),"該当","")</f>
        <v>#VALUE!</v>
      </c>
      <c r="CF1372" s="18" t="e">
        <f>IF($CE1372="","",COUNTIF($CC$5:CC1372,CC1372))</f>
        <v>#VALUE!</v>
      </c>
      <c r="CG1372" s="18" t="e">
        <f t="shared" si="147"/>
        <v>#VALUE!</v>
      </c>
      <c r="DC1372" s="21" t="e">
        <f t="shared" si="148"/>
        <v>#VALUE!</v>
      </c>
    </row>
    <row r="1373" spans="78:107">
      <c r="BZ1373" s="18" t="s">
        <v>227</v>
      </c>
      <c r="CA1373" s="18" t="s">
        <v>351</v>
      </c>
      <c r="CB1373" s="18" t="s">
        <v>486</v>
      </c>
      <c r="CC1373" s="18" t="str">
        <f t="shared" si="146"/>
        <v>S,C斜材Sc</v>
      </c>
      <c r="CD1373" s="18">
        <v>18</v>
      </c>
      <c r="CE1373" s="18" t="e">
        <f>IF(COUNTIFS([2]その１１!$CV$10:CV6368,リスト!CC1373),"該当","")</f>
        <v>#VALUE!</v>
      </c>
      <c r="CF1373" s="18" t="e">
        <f>IF($CE1373="","",COUNTIF($CC$5:CC1373,CC1373))</f>
        <v>#VALUE!</v>
      </c>
      <c r="CG1373" s="18" t="e">
        <f t="shared" si="147"/>
        <v>#VALUE!</v>
      </c>
      <c r="DC1373" s="21" t="e">
        <f t="shared" si="148"/>
        <v>#VALUE!</v>
      </c>
    </row>
    <row r="1374" spans="78:107">
      <c r="BZ1374" s="18" t="s">
        <v>227</v>
      </c>
      <c r="CA1374" s="18" t="s">
        <v>351</v>
      </c>
      <c r="CB1374" s="18" t="s">
        <v>486</v>
      </c>
      <c r="CC1374" s="18" t="str">
        <f t="shared" si="146"/>
        <v>S,C斜材Sc</v>
      </c>
      <c r="CD1374" s="18">
        <v>19</v>
      </c>
      <c r="CE1374" s="18" t="e">
        <f>IF(COUNTIFS([2]その１１!$CV$10:CV6369,リスト!CC1374),"該当","")</f>
        <v>#VALUE!</v>
      </c>
      <c r="CF1374" s="18" t="e">
        <f>IF($CE1374="","",COUNTIF($CC$5:CC1374,CC1374))</f>
        <v>#VALUE!</v>
      </c>
      <c r="CG1374" s="18" t="e">
        <f t="shared" si="147"/>
        <v>#VALUE!</v>
      </c>
      <c r="DC1374" s="21" t="e">
        <f t="shared" si="148"/>
        <v>#VALUE!</v>
      </c>
    </row>
    <row r="1375" spans="78:107">
      <c r="BZ1375" s="18" t="s">
        <v>227</v>
      </c>
      <c r="CA1375" s="18" t="s">
        <v>351</v>
      </c>
      <c r="CB1375" s="18" t="s">
        <v>486</v>
      </c>
      <c r="CC1375" s="18" t="str">
        <f t="shared" si="146"/>
        <v>S,C斜材Sc</v>
      </c>
      <c r="CD1375" s="18">
        <v>20</v>
      </c>
      <c r="CE1375" s="18" t="e">
        <f>IF(COUNTIFS([2]その１１!$CV$10:CV6370,リスト!CC1375),"該当","")</f>
        <v>#VALUE!</v>
      </c>
      <c r="CF1375" s="18" t="e">
        <f>IF($CE1375="","",COUNTIF($CC$5:CC1375,CC1375))</f>
        <v>#VALUE!</v>
      </c>
      <c r="CG1375" s="18" t="e">
        <f t="shared" si="147"/>
        <v>#VALUE!</v>
      </c>
      <c r="DC1375" s="21" t="e">
        <f t="shared" si="148"/>
        <v>#VALUE!</v>
      </c>
    </row>
    <row r="1376" spans="78:107">
      <c r="BZ1376" s="18" t="s">
        <v>227</v>
      </c>
      <c r="CA1376" s="18" t="s">
        <v>351</v>
      </c>
      <c r="CB1376" s="18" t="s">
        <v>486</v>
      </c>
      <c r="CC1376" s="18" t="str">
        <f t="shared" si="146"/>
        <v>S,C斜材Sc</v>
      </c>
      <c r="CD1376" s="18">
        <v>21</v>
      </c>
      <c r="CE1376" s="18" t="e">
        <f>IF(COUNTIFS([2]その１１!$CV$10:CV6371,リスト!CC1376),"該当","")</f>
        <v>#VALUE!</v>
      </c>
      <c r="CF1376" s="18" t="e">
        <f>IF($CE1376="","",COUNTIF($CC$5:CC1376,CC1376))</f>
        <v>#VALUE!</v>
      </c>
      <c r="CG1376" s="18" t="e">
        <f t="shared" si="147"/>
        <v>#VALUE!</v>
      </c>
      <c r="DC1376" s="21" t="e">
        <f t="shared" si="148"/>
        <v>#VALUE!</v>
      </c>
    </row>
    <row r="1377" spans="78:107">
      <c r="BZ1377" s="18" t="s">
        <v>227</v>
      </c>
      <c r="CA1377" s="18" t="s">
        <v>351</v>
      </c>
      <c r="CB1377" s="18" t="s">
        <v>486</v>
      </c>
      <c r="CC1377" s="18" t="str">
        <f t="shared" si="146"/>
        <v>S,C斜材Sc</v>
      </c>
      <c r="CD1377" s="18">
        <v>22</v>
      </c>
      <c r="CE1377" s="18" t="e">
        <f>IF(COUNTIFS([2]その１１!$CV$10:CV6372,リスト!CC1377),"該当","")</f>
        <v>#VALUE!</v>
      </c>
      <c r="CF1377" s="18" t="e">
        <f>IF($CE1377="","",COUNTIF($CC$5:CC1377,CC1377))</f>
        <v>#VALUE!</v>
      </c>
      <c r="CG1377" s="18" t="e">
        <f t="shared" si="147"/>
        <v>#VALUE!</v>
      </c>
      <c r="DC1377" s="21" t="e">
        <f t="shared" si="148"/>
        <v>#VALUE!</v>
      </c>
    </row>
    <row r="1378" spans="78:107">
      <c r="BZ1378" s="18" t="s">
        <v>227</v>
      </c>
      <c r="CA1378" s="18" t="s">
        <v>351</v>
      </c>
      <c r="CB1378" s="18" t="s">
        <v>486</v>
      </c>
      <c r="CC1378" s="18" t="str">
        <f t="shared" si="146"/>
        <v>S,C斜材Sc</v>
      </c>
      <c r="CD1378" s="18">
        <v>23</v>
      </c>
      <c r="CE1378" s="18" t="e">
        <f>IF(COUNTIFS([2]その１１!$CV$10:CV6373,リスト!CC1378),"該当","")</f>
        <v>#VALUE!</v>
      </c>
      <c r="CF1378" s="18" t="e">
        <f>IF($CE1378="","",COUNTIF($CC$5:CC1378,CC1378))</f>
        <v>#VALUE!</v>
      </c>
      <c r="CG1378" s="18" t="e">
        <f t="shared" si="147"/>
        <v>#VALUE!</v>
      </c>
      <c r="DC1378" s="21" t="e">
        <f t="shared" si="148"/>
        <v>#VALUE!</v>
      </c>
    </row>
    <row r="1379" spans="78:107">
      <c r="BZ1379" s="18" t="s">
        <v>279</v>
      </c>
      <c r="CA1379" s="18" t="s">
        <v>351</v>
      </c>
      <c r="CB1379" s="18" t="s">
        <v>486</v>
      </c>
      <c r="CC1379" s="18" t="str">
        <f t="shared" si="146"/>
        <v>S,X斜材Sc</v>
      </c>
      <c r="CD1379" s="18">
        <v>1</v>
      </c>
      <c r="CE1379" s="18" t="e">
        <f>IF(COUNTIFS([2]その１１!$CV$10:CV6374,リスト!CC1379),"該当","")</f>
        <v>#VALUE!</v>
      </c>
      <c r="CF1379" s="18" t="e">
        <f>IF($CE1379="","",COUNTIF($CC$5:CC1379,CC1379))</f>
        <v>#VALUE!</v>
      </c>
      <c r="CG1379" s="18" t="e">
        <f t="shared" si="147"/>
        <v>#VALUE!</v>
      </c>
      <c r="DC1379" s="21" t="e">
        <f t="shared" si="148"/>
        <v>#VALUE!</v>
      </c>
    </row>
    <row r="1380" spans="78:107">
      <c r="BZ1380" s="18" t="s">
        <v>279</v>
      </c>
      <c r="CA1380" s="18" t="s">
        <v>351</v>
      </c>
      <c r="CB1380" s="18" t="s">
        <v>486</v>
      </c>
      <c r="CC1380" s="18" t="str">
        <f t="shared" si="146"/>
        <v>S,X斜材Sc</v>
      </c>
      <c r="CD1380" s="18">
        <v>2</v>
      </c>
      <c r="CE1380" s="18" t="e">
        <f>IF(COUNTIFS([2]その１１!$CV$10:CV6375,リスト!CC1380),"該当","")</f>
        <v>#VALUE!</v>
      </c>
      <c r="CF1380" s="18" t="e">
        <f>IF($CE1380="","",COUNTIF($CC$5:CC1380,CC1380))</f>
        <v>#VALUE!</v>
      </c>
      <c r="CG1380" s="18" t="e">
        <f t="shared" si="147"/>
        <v>#VALUE!</v>
      </c>
      <c r="DC1380" s="21" t="e">
        <f t="shared" si="148"/>
        <v>#VALUE!</v>
      </c>
    </row>
    <row r="1381" spans="78:107">
      <c r="BZ1381" s="18" t="s">
        <v>279</v>
      </c>
      <c r="CA1381" s="18" t="s">
        <v>351</v>
      </c>
      <c r="CB1381" s="18" t="s">
        <v>486</v>
      </c>
      <c r="CC1381" s="18" t="str">
        <f t="shared" si="146"/>
        <v>S,X斜材Sc</v>
      </c>
      <c r="CD1381" s="18">
        <v>3</v>
      </c>
      <c r="CE1381" s="18" t="e">
        <f>IF(COUNTIFS([2]その１１!$CV$10:CV6376,リスト!CC1381),"該当","")</f>
        <v>#VALUE!</v>
      </c>
      <c r="CF1381" s="18" t="e">
        <f>IF($CE1381="","",COUNTIF($CC$5:CC1381,CC1381))</f>
        <v>#VALUE!</v>
      </c>
      <c r="CG1381" s="18" t="e">
        <f t="shared" si="147"/>
        <v>#VALUE!</v>
      </c>
      <c r="DC1381" s="21" t="e">
        <f t="shared" si="148"/>
        <v>#VALUE!</v>
      </c>
    </row>
    <row r="1382" spans="78:107">
      <c r="BZ1382" s="18" t="s">
        <v>279</v>
      </c>
      <c r="CA1382" s="18" t="s">
        <v>351</v>
      </c>
      <c r="CB1382" s="18" t="s">
        <v>486</v>
      </c>
      <c r="CC1382" s="18" t="str">
        <f t="shared" si="146"/>
        <v>S,X斜材Sc</v>
      </c>
      <c r="CD1382" s="18">
        <v>4</v>
      </c>
      <c r="CE1382" s="18" t="e">
        <f>IF(COUNTIFS([2]その１１!$CV$10:CV6377,リスト!CC1382),"該当","")</f>
        <v>#VALUE!</v>
      </c>
      <c r="CF1382" s="18" t="e">
        <f>IF($CE1382="","",COUNTIF($CC$5:CC1382,CC1382))</f>
        <v>#VALUE!</v>
      </c>
      <c r="CG1382" s="18" t="e">
        <f t="shared" si="147"/>
        <v>#VALUE!</v>
      </c>
      <c r="DC1382" s="21" t="e">
        <f t="shared" si="148"/>
        <v>#VALUE!</v>
      </c>
    </row>
    <row r="1383" spans="78:107">
      <c r="BZ1383" s="18" t="s">
        <v>279</v>
      </c>
      <c r="CA1383" s="18" t="s">
        <v>351</v>
      </c>
      <c r="CB1383" s="18" t="s">
        <v>486</v>
      </c>
      <c r="CC1383" s="18" t="str">
        <f t="shared" si="146"/>
        <v>S,X斜材Sc</v>
      </c>
      <c r="CD1383" s="18">
        <v>5</v>
      </c>
      <c r="CE1383" s="18" t="e">
        <f>IF(COUNTIFS([2]その１１!$CV$10:CV6378,リスト!CC1383),"該当","")</f>
        <v>#VALUE!</v>
      </c>
      <c r="CF1383" s="18" t="e">
        <f>IF($CE1383="","",COUNTIF($CC$5:CC1383,CC1383))</f>
        <v>#VALUE!</v>
      </c>
      <c r="CG1383" s="18" t="e">
        <f t="shared" si="147"/>
        <v>#VALUE!</v>
      </c>
      <c r="DC1383" s="21" t="e">
        <f t="shared" si="148"/>
        <v>#VALUE!</v>
      </c>
    </row>
    <row r="1384" spans="78:107">
      <c r="BZ1384" s="18" t="s">
        <v>279</v>
      </c>
      <c r="CA1384" s="18" t="s">
        <v>351</v>
      </c>
      <c r="CB1384" s="18" t="s">
        <v>486</v>
      </c>
      <c r="CC1384" s="18" t="str">
        <f t="shared" si="146"/>
        <v>S,X斜材Sc</v>
      </c>
      <c r="CD1384" s="18">
        <v>10</v>
      </c>
      <c r="CE1384" s="18" t="e">
        <f>IF(COUNTIFS([2]その１１!$CV$10:CV6379,リスト!CC1384),"該当","")</f>
        <v>#VALUE!</v>
      </c>
      <c r="CF1384" s="18" t="e">
        <f>IF($CE1384="","",COUNTIF($CC$5:CC1384,CC1384))</f>
        <v>#VALUE!</v>
      </c>
      <c r="CG1384" s="18" t="e">
        <f t="shared" si="147"/>
        <v>#VALUE!</v>
      </c>
      <c r="DC1384" s="21" t="e">
        <f t="shared" si="148"/>
        <v>#VALUE!</v>
      </c>
    </row>
    <row r="1385" spans="78:107">
      <c r="BZ1385" s="18" t="s">
        <v>279</v>
      </c>
      <c r="CA1385" s="18" t="s">
        <v>351</v>
      </c>
      <c r="CB1385" s="18" t="s">
        <v>486</v>
      </c>
      <c r="CC1385" s="18" t="str">
        <f t="shared" si="146"/>
        <v>S,X斜材Sc</v>
      </c>
      <c r="CD1385" s="18">
        <v>13</v>
      </c>
      <c r="CE1385" s="18" t="e">
        <f>IF(COUNTIFS([2]その１１!$CV$10:CV6380,リスト!CC1385),"該当","")</f>
        <v>#VALUE!</v>
      </c>
      <c r="CF1385" s="18" t="e">
        <f>IF($CE1385="","",COUNTIF($CC$5:CC1385,CC1385))</f>
        <v>#VALUE!</v>
      </c>
      <c r="CG1385" s="18" t="e">
        <f t="shared" si="147"/>
        <v>#VALUE!</v>
      </c>
      <c r="DC1385" s="21" t="e">
        <f t="shared" si="148"/>
        <v>#VALUE!</v>
      </c>
    </row>
    <row r="1386" spans="78:107">
      <c r="BZ1386" s="18" t="s">
        <v>279</v>
      </c>
      <c r="CA1386" s="18" t="s">
        <v>351</v>
      </c>
      <c r="CB1386" s="18" t="s">
        <v>486</v>
      </c>
      <c r="CC1386" s="18" t="str">
        <f t="shared" si="146"/>
        <v>S,X斜材Sc</v>
      </c>
      <c r="CD1386" s="18">
        <v>17</v>
      </c>
      <c r="CE1386" s="18" t="e">
        <f>IF(COUNTIFS([2]その１１!$CV$10:CV6381,リスト!CC1386),"該当","")</f>
        <v>#VALUE!</v>
      </c>
      <c r="CF1386" s="18" t="e">
        <f>IF($CE1386="","",COUNTIF($CC$5:CC1386,CC1386))</f>
        <v>#VALUE!</v>
      </c>
      <c r="CG1386" s="18" t="e">
        <f t="shared" si="147"/>
        <v>#VALUE!</v>
      </c>
      <c r="DC1386" s="21" t="e">
        <f t="shared" si="148"/>
        <v>#VALUE!</v>
      </c>
    </row>
    <row r="1387" spans="78:107">
      <c r="BZ1387" s="18" t="s">
        <v>279</v>
      </c>
      <c r="CA1387" s="18" t="s">
        <v>351</v>
      </c>
      <c r="CB1387" s="18" t="s">
        <v>486</v>
      </c>
      <c r="CC1387" s="18" t="str">
        <f t="shared" si="146"/>
        <v>S,X斜材Sc</v>
      </c>
      <c r="CD1387" s="18">
        <v>18</v>
      </c>
      <c r="CE1387" s="18" t="e">
        <f>IF(COUNTIFS([2]その１１!$CV$10:CV6382,リスト!CC1387),"該当","")</f>
        <v>#VALUE!</v>
      </c>
      <c r="CF1387" s="18" t="e">
        <f>IF($CE1387="","",COUNTIF($CC$5:CC1387,CC1387))</f>
        <v>#VALUE!</v>
      </c>
      <c r="CG1387" s="18" t="e">
        <f t="shared" si="147"/>
        <v>#VALUE!</v>
      </c>
      <c r="DC1387" s="21" t="e">
        <f t="shared" si="148"/>
        <v>#VALUE!</v>
      </c>
    </row>
    <row r="1388" spans="78:107">
      <c r="BZ1388" s="18" t="s">
        <v>279</v>
      </c>
      <c r="CA1388" s="18" t="s">
        <v>351</v>
      </c>
      <c r="CB1388" s="18" t="s">
        <v>486</v>
      </c>
      <c r="CC1388" s="18" t="str">
        <f t="shared" si="146"/>
        <v>S,X斜材Sc</v>
      </c>
      <c r="CD1388" s="18">
        <v>20</v>
      </c>
      <c r="CE1388" s="18" t="e">
        <f>IF(COUNTIFS([2]その１１!$CV$10:CV6383,リスト!CC1388),"該当","")</f>
        <v>#VALUE!</v>
      </c>
      <c r="CF1388" s="18" t="e">
        <f>IF($CE1388="","",COUNTIF($CC$5:CC1388,CC1388))</f>
        <v>#VALUE!</v>
      </c>
      <c r="CG1388" s="18" t="e">
        <f t="shared" si="147"/>
        <v>#VALUE!</v>
      </c>
      <c r="DC1388" s="21" t="e">
        <f t="shared" si="148"/>
        <v>#VALUE!</v>
      </c>
    </row>
    <row r="1389" spans="78:107">
      <c r="BZ1389" s="18" t="s">
        <v>279</v>
      </c>
      <c r="CA1389" s="18" t="s">
        <v>351</v>
      </c>
      <c r="CB1389" s="18" t="s">
        <v>486</v>
      </c>
      <c r="CC1389" s="18" t="str">
        <f t="shared" si="146"/>
        <v>S,X斜材Sc</v>
      </c>
      <c r="CD1389" s="18">
        <v>21</v>
      </c>
      <c r="CE1389" s="18" t="e">
        <f>IF(COUNTIFS([2]その１１!$CV$10:CV6384,リスト!CC1389),"該当","")</f>
        <v>#VALUE!</v>
      </c>
      <c r="CF1389" s="18" t="e">
        <f>IF($CE1389="","",COUNTIF($CC$5:CC1389,CC1389))</f>
        <v>#VALUE!</v>
      </c>
      <c r="CG1389" s="18" t="e">
        <f t="shared" si="147"/>
        <v>#VALUE!</v>
      </c>
      <c r="DC1389" s="21" t="e">
        <f t="shared" si="148"/>
        <v>#VALUE!</v>
      </c>
    </row>
    <row r="1390" spans="78:107">
      <c r="BZ1390" s="18" t="s">
        <v>279</v>
      </c>
      <c r="CA1390" s="18" t="s">
        <v>351</v>
      </c>
      <c r="CB1390" s="18" t="s">
        <v>486</v>
      </c>
      <c r="CC1390" s="18" t="str">
        <f t="shared" si="146"/>
        <v>S,X斜材Sc</v>
      </c>
      <c r="CD1390" s="18">
        <v>22</v>
      </c>
      <c r="CE1390" s="18" t="e">
        <f>IF(COUNTIFS([2]その１１!$CV$10:CV6385,リスト!CC1390),"該当","")</f>
        <v>#VALUE!</v>
      </c>
      <c r="CF1390" s="18" t="e">
        <f>IF($CE1390="","",COUNTIF($CC$5:CC1390,CC1390))</f>
        <v>#VALUE!</v>
      </c>
      <c r="CG1390" s="18" t="e">
        <f t="shared" si="147"/>
        <v>#VALUE!</v>
      </c>
      <c r="DC1390" s="21" t="e">
        <f t="shared" si="148"/>
        <v>#VALUE!</v>
      </c>
    </row>
    <row r="1391" spans="78:107">
      <c r="BZ1391" s="18" t="s">
        <v>279</v>
      </c>
      <c r="CA1391" s="18" t="s">
        <v>351</v>
      </c>
      <c r="CB1391" s="18" t="s">
        <v>486</v>
      </c>
      <c r="CC1391" s="18" t="str">
        <f t="shared" si="146"/>
        <v>S,X斜材Sc</v>
      </c>
      <c r="CD1391" s="18">
        <v>23</v>
      </c>
      <c r="CE1391" s="18" t="e">
        <f>IF(COUNTIFS([2]その１１!$CV$10:CV6386,リスト!CC1391),"該当","")</f>
        <v>#VALUE!</v>
      </c>
      <c r="CF1391" s="18" t="e">
        <f>IF($CE1391="","",COUNTIF($CC$5:CC1391,CC1391))</f>
        <v>#VALUE!</v>
      </c>
      <c r="CG1391" s="18" t="e">
        <f t="shared" si="147"/>
        <v>#VALUE!</v>
      </c>
      <c r="DC1391" s="21" t="e">
        <f t="shared" si="148"/>
        <v>#VALUE!</v>
      </c>
    </row>
    <row r="1392" spans="78:107">
      <c r="BZ1392" s="18" t="s">
        <v>331</v>
      </c>
      <c r="CA1392" s="18" t="s">
        <v>351</v>
      </c>
      <c r="CB1392" s="18" t="s">
        <v>486</v>
      </c>
      <c r="CC1392" s="18" t="str">
        <f t="shared" si="146"/>
        <v>C,X斜材Sc</v>
      </c>
      <c r="CD1392" s="18">
        <v>6</v>
      </c>
      <c r="CE1392" s="18" t="e">
        <f>IF(COUNTIFS([2]その１１!$CV$10:CV6387,リスト!CC1392),"該当","")</f>
        <v>#VALUE!</v>
      </c>
      <c r="CF1392" s="18" t="e">
        <f>IF($CE1392="","",COUNTIF($CC$5:CC1392,CC1392))</f>
        <v>#VALUE!</v>
      </c>
      <c r="CG1392" s="18" t="e">
        <f t="shared" si="147"/>
        <v>#VALUE!</v>
      </c>
      <c r="DC1392" s="21" t="e">
        <f t="shared" si="148"/>
        <v>#VALUE!</v>
      </c>
    </row>
    <row r="1393" spans="78:107">
      <c r="BZ1393" s="18" t="s">
        <v>331</v>
      </c>
      <c r="CA1393" s="18" t="s">
        <v>351</v>
      </c>
      <c r="CB1393" s="18" t="s">
        <v>486</v>
      </c>
      <c r="CC1393" s="18" t="str">
        <f t="shared" si="146"/>
        <v>C,X斜材Sc</v>
      </c>
      <c r="CD1393" s="18">
        <v>7</v>
      </c>
      <c r="CE1393" s="18" t="e">
        <f>IF(COUNTIFS([2]その１１!$CV$10:CV6388,リスト!CC1393),"該当","")</f>
        <v>#VALUE!</v>
      </c>
      <c r="CF1393" s="18" t="e">
        <f>IF($CE1393="","",COUNTIF($CC$5:CC1393,CC1393))</f>
        <v>#VALUE!</v>
      </c>
      <c r="CG1393" s="18" t="e">
        <f t="shared" si="147"/>
        <v>#VALUE!</v>
      </c>
      <c r="DC1393" s="21" t="e">
        <f t="shared" si="148"/>
        <v>#VALUE!</v>
      </c>
    </row>
    <row r="1394" spans="78:107">
      <c r="BZ1394" s="18" t="s">
        <v>331</v>
      </c>
      <c r="CA1394" s="18" t="s">
        <v>351</v>
      </c>
      <c r="CB1394" s="18" t="s">
        <v>486</v>
      </c>
      <c r="CC1394" s="18" t="str">
        <f t="shared" si="146"/>
        <v>C,X斜材Sc</v>
      </c>
      <c r="CD1394" s="18">
        <v>8</v>
      </c>
      <c r="CE1394" s="18" t="e">
        <f>IF(COUNTIFS([2]その１１!$CV$10:CV6389,リスト!CC1394),"該当","")</f>
        <v>#VALUE!</v>
      </c>
      <c r="CF1394" s="18" t="e">
        <f>IF($CE1394="","",COUNTIF($CC$5:CC1394,CC1394))</f>
        <v>#VALUE!</v>
      </c>
      <c r="CG1394" s="18" t="e">
        <f t="shared" si="147"/>
        <v>#VALUE!</v>
      </c>
      <c r="DC1394" s="21" t="e">
        <f t="shared" si="148"/>
        <v>#VALUE!</v>
      </c>
    </row>
    <row r="1395" spans="78:107">
      <c r="BZ1395" s="18" t="s">
        <v>331</v>
      </c>
      <c r="CA1395" s="18" t="s">
        <v>351</v>
      </c>
      <c r="CB1395" s="18" t="s">
        <v>486</v>
      </c>
      <c r="CC1395" s="18" t="str">
        <f t="shared" si="146"/>
        <v>C,X斜材Sc</v>
      </c>
      <c r="CD1395" s="18">
        <v>9</v>
      </c>
      <c r="CE1395" s="18" t="e">
        <f>IF(COUNTIFS([2]その１１!$CV$10:CV6390,リスト!CC1395),"該当","")</f>
        <v>#VALUE!</v>
      </c>
      <c r="CF1395" s="18" t="e">
        <f>IF($CE1395="","",COUNTIF($CC$5:CC1395,CC1395))</f>
        <v>#VALUE!</v>
      </c>
      <c r="CG1395" s="18" t="e">
        <f t="shared" si="147"/>
        <v>#VALUE!</v>
      </c>
      <c r="DC1395" s="21" t="e">
        <f t="shared" si="148"/>
        <v>#VALUE!</v>
      </c>
    </row>
    <row r="1396" spans="78:107">
      <c r="BZ1396" s="18" t="s">
        <v>331</v>
      </c>
      <c r="CA1396" s="18" t="s">
        <v>351</v>
      </c>
      <c r="CB1396" s="18" t="s">
        <v>486</v>
      </c>
      <c r="CC1396" s="18" t="str">
        <f t="shared" si="146"/>
        <v>C,X斜材Sc</v>
      </c>
      <c r="CD1396" s="18">
        <v>10</v>
      </c>
      <c r="CE1396" s="18" t="e">
        <f>IF(COUNTIFS([2]その１１!$CV$10:CV6391,リスト!CC1396),"該当","")</f>
        <v>#VALUE!</v>
      </c>
      <c r="CF1396" s="18" t="e">
        <f>IF($CE1396="","",COUNTIF($CC$5:CC1396,CC1396))</f>
        <v>#VALUE!</v>
      </c>
      <c r="CG1396" s="18" t="e">
        <f t="shared" si="147"/>
        <v>#VALUE!</v>
      </c>
      <c r="DC1396" s="21" t="e">
        <f t="shared" si="148"/>
        <v>#VALUE!</v>
      </c>
    </row>
    <row r="1397" spans="78:107">
      <c r="BZ1397" s="18" t="s">
        <v>331</v>
      </c>
      <c r="CA1397" s="18" t="s">
        <v>351</v>
      </c>
      <c r="CB1397" s="18" t="s">
        <v>486</v>
      </c>
      <c r="CC1397" s="18" t="str">
        <f t="shared" si="146"/>
        <v>C,X斜材Sc</v>
      </c>
      <c r="CD1397" s="18">
        <v>11</v>
      </c>
      <c r="CE1397" s="18" t="e">
        <f>IF(COUNTIFS([2]その１１!$CV$10:CV6392,リスト!CC1397),"該当","")</f>
        <v>#VALUE!</v>
      </c>
      <c r="CF1397" s="18" t="e">
        <f>IF($CE1397="","",COUNTIF($CC$5:CC1397,CC1397))</f>
        <v>#VALUE!</v>
      </c>
      <c r="CG1397" s="18" t="e">
        <f t="shared" si="147"/>
        <v>#VALUE!</v>
      </c>
      <c r="DC1397" s="21" t="e">
        <f t="shared" si="148"/>
        <v>#VALUE!</v>
      </c>
    </row>
    <row r="1398" spans="78:107">
      <c r="BZ1398" s="18" t="s">
        <v>331</v>
      </c>
      <c r="CA1398" s="18" t="s">
        <v>351</v>
      </c>
      <c r="CB1398" s="18" t="s">
        <v>486</v>
      </c>
      <c r="CC1398" s="18" t="str">
        <f t="shared" si="146"/>
        <v>C,X斜材Sc</v>
      </c>
      <c r="CD1398" s="18">
        <v>12</v>
      </c>
      <c r="CE1398" s="18" t="e">
        <f>IF(COUNTIFS([2]その１１!$CV$10:CV6393,リスト!CC1398),"該当","")</f>
        <v>#VALUE!</v>
      </c>
      <c r="CF1398" s="18" t="e">
        <f>IF($CE1398="","",COUNTIF($CC$5:CC1398,CC1398))</f>
        <v>#VALUE!</v>
      </c>
      <c r="CG1398" s="18" t="e">
        <f t="shared" si="147"/>
        <v>#VALUE!</v>
      </c>
      <c r="DC1398" s="21" t="e">
        <f t="shared" si="148"/>
        <v>#VALUE!</v>
      </c>
    </row>
    <row r="1399" spans="78:107">
      <c r="BZ1399" s="18" t="s">
        <v>331</v>
      </c>
      <c r="CA1399" s="18" t="s">
        <v>351</v>
      </c>
      <c r="CB1399" s="18" t="s">
        <v>486</v>
      </c>
      <c r="CC1399" s="18" t="str">
        <f t="shared" si="146"/>
        <v>C,X斜材Sc</v>
      </c>
      <c r="CD1399" s="18">
        <v>13</v>
      </c>
      <c r="CE1399" s="18" t="e">
        <f>IF(COUNTIFS([2]その１１!$CV$10:CV6394,リスト!CC1399),"該当","")</f>
        <v>#VALUE!</v>
      </c>
      <c r="CF1399" s="18" t="e">
        <f>IF($CE1399="","",COUNTIF($CC$5:CC1399,CC1399))</f>
        <v>#VALUE!</v>
      </c>
      <c r="CG1399" s="18" t="e">
        <f t="shared" si="147"/>
        <v>#VALUE!</v>
      </c>
      <c r="DC1399" s="21" t="e">
        <f t="shared" si="148"/>
        <v>#VALUE!</v>
      </c>
    </row>
    <row r="1400" spans="78:107">
      <c r="BZ1400" s="18" t="s">
        <v>331</v>
      </c>
      <c r="CA1400" s="18" t="s">
        <v>351</v>
      </c>
      <c r="CB1400" s="18" t="s">
        <v>486</v>
      </c>
      <c r="CC1400" s="18" t="str">
        <f t="shared" si="146"/>
        <v>C,X斜材Sc</v>
      </c>
      <c r="CD1400" s="18">
        <v>17</v>
      </c>
      <c r="CE1400" s="18" t="e">
        <f>IF(COUNTIFS([2]その１１!$CV$10:CV6395,リスト!CC1400),"該当","")</f>
        <v>#VALUE!</v>
      </c>
      <c r="CF1400" s="18" t="e">
        <f>IF($CE1400="","",COUNTIF($CC$5:CC1400,CC1400))</f>
        <v>#VALUE!</v>
      </c>
      <c r="CG1400" s="18" t="e">
        <f t="shared" si="147"/>
        <v>#VALUE!</v>
      </c>
      <c r="DC1400" s="21" t="e">
        <f t="shared" si="148"/>
        <v>#VALUE!</v>
      </c>
    </row>
    <row r="1401" spans="78:107">
      <c r="BZ1401" s="18" t="s">
        <v>331</v>
      </c>
      <c r="CA1401" s="18" t="s">
        <v>351</v>
      </c>
      <c r="CB1401" s="18" t="s">
        <v>486</v>
      </c>
      <c r="CC1401" s="18" t="str">
        <f t="shared" si="146"/>
        <v>C,X斜材Sc</v>
      </c>
      <c r="CD1401" s="18">
        <v>18</v>
      </c>
      <c r="CE1401" s="18" t="e">
        <f>IF(COUNTIFS([2]その１１!$CV$10:CV6396,リスト!CC1401),"該当","")</f>
        <v>#VALUE!</v>
      </c>
      <c r="CF1401" s="18" t="e">
        <f>IF($CE1401="","",COUNTIF($CC$5:CC1401,CC1401))</f>
        <v>#VALUE!</v>
      </c>
      <c r="CG1401" s="18" t="e">
        <f t="shared" si="147"/>
        <v>#VALUE!</v>
      </c>
      <c r="DC1401" s="21" t="e">
        <f t="shared" si="148"/>
        <v>#VALUE!</v>
      </c>
    </row>
    <row r="1402" spans="78:107">
      <c r="BZ1402" s="18" t="s">
        <v>331</v>
      </c>
      <c r="CA1402" s="18" t="s">
        <v>351</v>
      </c>
      <c r="CB1402" s="18" t="s">
        <v>486</v>
      </c>
      <c r="CC1402" s="18" t="str">
        <f t="shared" si="146"/>
        <v>C,X斜材Sc</v>
      </c>
      <c r="CD1402" s="18">
        <v>19</v>
      </c>
      <c r="CE1402" s="18" t="e">
        <f>IF(COUNTIFS([2]その１１!$CV$10:CV6397,リスト!CC1402),"該当","")</f>
        <v>#VALUE!</v>
      </c>
      <c r="CF1402" s="18" t="e">
        <f>IF($CE1402="","",COUNTIF($CC$5:CC1402,CC1402))</f>
        <v>#VALUE!</v>
      </c>
      <c r="CG1402" s="18" t="e">
        <f t="shared" si="147"/>
        <v>#VALUE!</v>
      </c>
      <c r="DC1402" s="21" t="e">
        <f t="shared" si="148"/>
        <v>#VALUE!</v>
      </c>
    </row>
    <row r="1403" spans="78:107">
      <c r="BZ1403" s="18" t="s">
        <v>331</v>
      </c>
      <c r="CA1403" s="18" t="s">
        <v>351</v>
      </c>
      <c r="CB1403" s="18" t="s">
        <v>486</v>
      </c>
      <c r="CC1403" s="18" t="str">
        <f t="shared" si="146"/>
        <v>C,X斜材Sc</v>
      </c>
      <c r="CD1403" s="18">
        <v>20</v>
      </c>
      <c r="CE1403" s="18" t="e">
        <f>IF(COUNTIFS([2]その１１!$CV$10:CV6398,リスト!CC1403),"該当","")</f>
        <v>#VALUE!</v>
      </c>
      <c r="CF1403" s="18" t="e">
        <f>IF($CE1403="","",COUNTIF($CC$5:CC1403,CC1403))</f>
        <v>#VALUE!</v>
      </c>
      <c r="CG1403" s="18" t="e">
        <f t="shared" si="147"/>
        <v>#VALUE!</v>
      </c>
      <c r="DC1403" s="21" t="e">
        <f t="shared" si="148"/>
        <v>#VALUE!</v>
      </c>
    </row>
    <row r="1404" spans="78:107">
      <c r="BZ1404" s="18" t="s">
        <v>331</v>
      </c>
      <c r="CA1404" s="18" t="s">
        <v>351</v>
      </c>
      <c r="CB1404" s="18" t="s">
        <v>486</v>
      </c>
      <c r="CC1404" s="18" t="str">
        <f t="shared" si="146"/>
        <v>C,X斜材Sc</v>
      </c>
      <c r="CD1404" s="18">
        <v>21</v>
      </c>
      <c r="CE1404" s="18" t="e">
        <f>IF(COUNTIFS([2]その１１!$CV$10:CV6399,リスト!CC1404),"該当","")</f>
        <v>#VALUE!</v>
      </c>
      <c r="CF1404" s="18" t="e">
        <f>IF($CE1404="","",COUNTIF($CC$5:CC1404,CC1404))</f>
        <v>#VALUE!</v>
      </c>
      <c r="CG1404" s="18" t="e">
        <f t="shared" si="147"/>
        <v>#VALUE!</v>
      </c>
      <c r="DC1404" s="21" t="e">
        <f t="shared" si="148"/>
        <v>#VALUE!</v>
      </c>
    </row>
    <row r="1405" spans="78:107">
      <c r="BZ1405" s="18" t="s">
        <v>331</v>
      </c>
      <c r="CA1405" s="18" t="s">
        <v>351</v>
      </c>
      <c r="CB1405" s="18" t="s">
        <v>486</v>
      </c>
      <c r="CC1405" s="18" t="str">
        <f t="shared" si="146"/>
        <v>C,X斜材Sc</v>
      </c>
      <c r="CD1405" s="18">
        <v>22</v>
      </c>
      <c r="CE1405" s="18" t="e">
        <f>IF(COUNTIFS([2]その１１!$CV$10:CV6400,リスト!CC1405),"該当","")</f>
        <v>#VALUE!</v>
      </c>
      <c r="CF1405" s="18" t="e">
        <f>IF($CE1405="","",COUNTIF($CC$5:CC1405,CC1405))</f>
        <v>#VALUE!</v>
      </c>
      <c r="CG1405" s="18" t="e">
        <f t="shared" si="147"/>
        <v>#VALUE!</v>
      </c>
      <c r="DC1405" s="21" t="e">
        <f t="shared" si="148"/>
        <v>#VALUE!</v>
      </c>
    </row>
    <row r="1406" spans="78:107">
      <c r="BZ1406" s="18" t="s">
        <v>331</v>
      </c>
      <c r="CA1406" s="18" t="s">
        <v>351</v>
      </c>
      <c r="CB1406" s="18" t="s">
        <v>486</v>
      </c>
      <c r="CC1406" s="18" t="str">
        <f t="shared" si="146"/>
        <v>C,X斜材Sc</v>
      </c>
      <c r="CD1406" s="18">
        <v>23</v>
      </c>
      <c r="CE1406" s="18" t="e">
        <f>IF(COUNTIFS([2]その１１!$CV$10:CV6401,リスト!CC1406),"該当","")</f>
        <v>#VALUE!</v>
      </c>
      <c r="CF1406" s="18" t="e">
        <f>IF($CE1406="","",COUNTIF($CC$5:CC1406,CC1406))</f>
        <v>#VALUE!</v>
      </c>
      <c r="CG1406" s="18" t="e">
        <f t="shared" si="147"/>
        <v>#VALUE!</v>
      </c>
      <c r="DC1406" s="21" t="e">
        <f t="shared" si="148"/>
        <v>#VALUE!</v>
      </c>
    </row>
    <row r="1407" spans="78:107">
      <c r="BZ1407" s="18" t="s">
        <v>781</v>
      </c>
      <c r="CA1407" s="18" t="s">
        <v>351</v>
      </c>
      <c r="CB1407" s="18" t="s">
        <v>486</v>
      </c>
      <c r="CC1407" s="18" t="str">
        <f t="shared" si="146"/>
        <v>S,C,X斜材Sc</v>
      </c>
      <c r="CD1407" s="18">
        <v>1</v>
      </c>
      <c r="CE1407" s="18" t="e">
        <f>IF(COUNTIFS([2]その１１!$CV$10:CV6402,リスト!CC1407),"該当","")</f>
        <v>#VALUE!</v>
      </c>
      <c r="CF1407" s="18" t="e">
        <f>IF($CE1407="","",COUNTIF($CC$5:CC1407,CC1407))</f>
        <v>#VALUE!</v>
      </c>
      <c r="CG1407" s="18" t="e">
        <f t="shared" si="147"/>
        <v>#VALUE!</v>
      </c>
      <c r="DC1407" s="21" t="e">
        <f t="shared" si="148"/>
        <v>#VALUE!</v>
      </c>
    </row>
    <row r="1408" spans="78:107">
      <c r="BZ1408" s="18" t="s">
        <v>781</v>
      </c>
      <c r="CA1408" s="18" t="s">
        <v>351</v>
      </c>
      <c r="CB1408" s="18" t="s">
        <v>486</v>
      </c>
      <c r="CC1408" s="18" t="str">
        <f t="shared" si="146"/>
        <v>S,C,X斜材Sc</v>
      </c>
      <c r="CD1408" s="18">
        <v>2</v>
      </c>
      <c r="CE1408" s="18" t="e">
        <f>IF(COUNTIFS([2]その１１!$CV$10:CV6403,リスト!CC1408),"該当","")</f>
        <v>#VALUE!</v>
      </c>
      <c r="CF1408" s="18" t="e">
        <f>IF($CE1408="","",COUNTIF($CC$5:CC1408,CC1408))</f>
        <v>#VALUE!</v>
      </c>
      <c r="CG1408" s="18" t="e">
        <f t="shared" si="147"/>
        <v>#VALUE!</v>
      </c>
      <c r="DC1408" s="21" t="e">
        <f t="shared" si="148"/>
        <v>#VALUE!</v>
      </c>
    </row>
    <row r="1409" spans="78:107">
      <c r="BZ1409" s="18" t="s">
        <v>781</v>
      </c>
      <c r="CA1409" s="18" t="s">
        <v>351</v>
      </c>
      <c r="CB1409" s="18" t="s">
        <v>486</v>
      </c>
      <c r="CC1409" s="18" t="str">
        <f t="shared" si="146"/>
        <v>S,C,X斜材Sc</v>
      </c>
      <c r="CD1409" s="18">
        <v>3</v>
      </c>
      <c r="CE1409" s="18" t="e">
        <f>IF(COUNTIFS([2]その１１!$CV$10:CV6404,リスト!CC1409),"該当","")</f>
        <v>#VALUE!</v>
      </c>
      <c r="CF1409" s="18" t="e">
        <f>IF($CE1409="","",COUNTIF($CC$5:CC1409,CC1409))</f>
        <v>#VALUE!</v>
      </c>
      <c r="CG1409" s="18" t="e">
        <f t="shared" si="147"/>
        <v>#VALUE!</v>
      </c>
      <c r="DC1409" s="21" t="e">
        <f t="shared" si="148"/>
        <v>#VALUE!</v>
      </c>
    </row>
    <row r="1410" spans="78:107">
      <c r="BZ1410" s="18" t="s">
        <v>781</v>
      </c>
      <c r="CA1410" s="18" t="s">
        <v>351</v>
      </c>
      <c r="CB1410" s="18" t="s">
        <v>486</v>
      </c>
      <c r="CC1410" s="18" t="str">
        <f t="shared" si="146"/>
        <v>S,C,X斜材Sc</v>
      </c>
      <c r="CD1410" s="18">
        <v>4</v>
      </c>
      <c r="CE1410" s="18" t="e">
        <f>IF(COUNTIFS([2]その１１!$CV$10:CV6405,リスト!CC1410),"該当","")</f>
        <v>#VALUE!</v>
      </c>
      <c r="CF1410" s="18" t="e">
        <f>IF($CE1410="","",COUNTIF($CC$5:CC1410,CC1410))</f>
        <v>#VALUE!</v>
      </c>
      <c r="CG1410" s="18" t="e">
        <f t="shared" si="147"/>
        <v>#VALUE!</v>
      </c>
      <c r="DC1410" s="21" t="e">
        <f t="shared" si="148"/>
        <v>#VALUE!</v>
      </c>
    </row>
    <row r="1411" spans="78:107">
      <c r="BZ1411" s="18" t="s">
        <v>781</v>
      </c>
      <c r="CA1411" s="18" t="s">
        <v>351</v>
      </c>
      <c r="CB1411" s="18" t="s">
        <v>486</v>
      </c>
      <c r="CC1411" s="18" t="str">
        <f t="shared" si="146"/>
        <v>S,C,X斜材Sc</v>
      </c>
      <c r="CD1411" s="18">
        <v>5</v>
      </c>
      <c r="CE1411" s="18" t="e">
        <f>IF(COUNTIFS([2]その１１!$CV$10:CV6406,リスト!CC1411),"該当","")</f>
        <v>#VALUE!</v>
      </c>
      <c r="CF1411" s="18" t="e">
        <f>IF($CE1411="","",COUNTIF($CC$5:CC1411,CC1411))</f>
        <v>#VALUE!</v>
      </c>
      <c r="CG1411" s="18" t="e">
        <f t="shared" si="147"/>
        <v>#VALUE!</v>
      </c>
      <c r="DC1411" s="21" t="e">
        <f t="shared" si="148"/>
        <v>#VALUE!</v>
      </c>
    </row>
    <row r="1412" spans="78:107">
      <c r="BZ1412" s="18" t="s">
        <v>781</v>
      </c>
      <c r="CA1412" s="18" t="s">
        <v>351</v>
      </c>
      <c r="CB1412" s="18" t="s">
        <v>486</v>
      </c>
      <c r="CC1412" s="18" t="str">
        <f t="shared" si="146"/>
        <v>S,C,X斜材Sc</v>
      </c>
      <c r="CD1412" s="18">
        <v>6</v>
      </c>
      <c r="CE1412" s="18" t="e">
        <f>IF(COUNTIFS([2]その１１!$CV$10:CV6407,リスト!CC1412),"該当","")</f>
        <v>#VALUE!</v>
      </c>
      <c r="CF1412" s="18" t="e">
        <f>IF($CE1412="","",COUNTIF($CC$5:CC1412,CC1412))</f>
        <v>#VALUE!</v>
      </c>
      <c r="CG1412" s="18" t="e">
        <f t="shared" si="147"/>
        <v>#VALUE!</v>
      </c>
      <c r="DC1412" s="21" t="e">
        <f t="shared" si="148"/>
        <v>#VALUE!</v>
      </c>
    </row>
    <row r="1413" spans="78:107">
      <c r="BZ1413" s="18" t="s">
        <v>781</v>
      </c>
      <c r="CA1413" s="18" t="s">
        <v>351</v>
      </c>
      <c r="CB1413" s="18" t="s">
        <v>486</v>
      </c>
      <c r="CC1413" s="18" t="str">
        <f t="shared" ref="CC1413:CC1476" si="149">IF(LEFT(CA1413,2)="基礎",CONCATENATE(BZ1413,LEFT(CA1413,3),CB1413),CONCATENATE(BZ1413,LEFT(CA1413,2),CB1413))</f>
        <v>S,C,X斜材Sc</v>
      </c>
      <c r="CD1413" s="18">
        <v>7</v>
      </c>
      <c r="CE1413" s="18" t="e">
        <f>IF(COUNTIFS([2]その１１!$CV$10:CV6408,リスト!CC1413),"該当","")</f>
        <v>#VALUE!</v>
      </c>
      <c r="CF1413" s="18" t="e">
        <f>IF($CE1413="","",COUNTIF($CC$5:CC1413,CC1413))</f>
        <v>#VALUE!</v>
      </c>
      <c r="CG1413" s="18" t="e">
        <f t="shared" ref="CG1413:CG1476" si="150">IF($CE1413="","",CONCATENATE(CC1413,CF1413))</f>
        <v>#VALUE!</v>
      </c>
      <c r="DC1413" s="21" t="e">
        <f t="shared" ref="DC1413:DC1476" si="151">IF(CG1413="","",CONCATENATE(CC1413,CD1413))</f>
        <v>#VALUE!</v>
      </c>
    </row>
    <row r="1414" spans="78:107">
      <c r="BZ1414" s="18" t="s">
        <v>781</v>
      </c>
      <c r="CA1414" s="18" t="s">
        <v>351</v>
      </c>
      <c r="CB1414" s="18" t="s">
        <v>486</v>
      </c>
      <c r="CC1414" s="18" t="str">
        <f t="shared" si="149"/>
        <v>S,C,X斜材Sc</v>
      </c>
      <c r="CD1414" s="18">
        <v>8</v>
      </c>
      <c r="CE1414" s="18" t="e">
        <f>IF(COUNTIFS([2]その１１!$CV$10:CV6409,リスト!CC1414),"該当","")</f>
        <v>#VALUE!</v>
      </c>
      <c r="CF1414" s="18" t="e">
        <f>IF($CE1414="","",COUNTIF($CC$5:CC1414,CC1414))</f>
        <v>#VALUE!</v>
      </c>
      <c r="CG1414" s="18" t="e">
        <f t="shared" si="150"/>
        <v>#VALUE!</v>
      </c>
      <c r="DC1414" s="21" t="e">
        <f t="shared" si="151"/>
        <v>#VALUE!</v>
      </c>
    </row>
    <row r="1415" spans="78:107">
      <c r="BZ1415" s="18" t="s">
        <v>781</v>
      </c>
      <c r="CA1415" s="18" t="s">
        <v>351</v>
      </c>
      <c r="CB1415" s="18" t="s">
        <v>486</v>
      </c>
      <c r="CC1415" s="18" t="str">
        <f t="shared" si="149"/>
        <v>S,C,X斜材Sc</v>
      </c>
      <c r="CD1415" s="18">
        <v>9</v>
      </c>
      <c r="CE1415" s="18" t="e">
        <f>IF(COUNTIFS([2]その１１!$CV$10:CV6410,リスト!CC1415),"該当","")</f>
        <v>#VALUE!</v>
      </c>
      <c r="CF1415" s="18" t="e">
        <f>IF($CE1415="","",COUNTIF($CC$5:CC1415,CC1415))</f>
        <v>#VALUE!</v>
      </c>
      <c r="CG1415" s="18" t="e">
        <f t="shared" si="150"/>
        <v>#VALUE!</v>
      </c>
      <c r="DC1415" s="21" t="e">
        <f t="shared" si="151"/>
        <v>#VALUE!</v>
      </c>
    </row>
    <row r="1416" spans="78:107">
      <c r="BZ1416" s="18" t="s">
        <v>781</v>
      </c>
      <c r="CA1416" s="18" t="s">
        <v>351</v>
      </c>
      <c r="CB1416" s="18" t="s">
        <v>486</v>
      </c>
      <c r="CC1416" s="18" t="str">
        <f t="shared" si="149"/>
        <v>S,C,X斜材Sc</v>
      </c>
      <c r="CD1416" s="18">
        <v>10</v>
      </c>
      <c r="CE1416" s="18" t="e">
        <f>IF(COUNTIFS([2]その１１!$CV$10:CV6411,リスト!CC1416),"該当","")</f>
        <v>#VALUE!</v>
      </c>
      <c r="CF1416" s="18" t="e">
        <f>IF($CE1416="","",COUNTIF($CC$5:CC1416,CC1416))</f>
        <v>#VALUE!</v>
      </c>
      <c r="CG1416" s="18" t="e">
        <f t="shared" si="150"/>
        <v>#VALUE!</v>
      </c>
      <c r="DC1416" s="21" t="e">
        <f t="shared" si="151"/>
        <v>#VALUE!</v>
      </c>
    </row>
    <row r="1417" spans="78:107">
      <c r="BZ1417" s="18" t="s">
        <v>781</v>
      </c>
      <c r="CA1417" s="18" t="s">
        <v>351</v>
      </c>
      <c r="CB1417" s="18" t="s">
        <v>486</v>
      </c>
      <c r="CC1417" s="18" t="str">
        <f t="shared" si="149"/>
        <v>S,C,X斜材Sc</v>
      </c>
      <c r="CD1417" s="18">
        <v>11</v>
      </c>
      <c r="CE1417" s="18" t="e">
        <f>IF(COUNTIFS([2]その１１!$CV$10:CV6412,リスト!CC1417),"該当","")</f>
        <v>#VALUE!</v>
      </c>
      <c r="CF1417" s="18" t="e">
        <f>IF($CE1417="","",COUNTIF($CC$5:CC1417,CC1417))</f>
        <v>#VALUE!</v>
      </c>
      <c r="CG1417" s="18" t="e">
        <f t="shared" si="150"/>
        <v>#VALUE!</v>
      </c>
      <c r="DC1417" s="21" t="e">
        <f t="shared" si="151"/>
        <v>#VALUE!</v>
      </c>
    </row>
    <row r="1418" spans="78:107">
      <c r="BZ1418" s="18" t="s">
        <v>781</v>
      </c>
      <c r="CA1418" s="18" t="s">
        <v>351</v>
      </c>
      <c r="CB1418" s="18" t="s">
        <v>486</v>
      </c>
      <c r="CC1418" s="18" t="str">
        <f t="shared" si="149"/>
        <v>S,C,X斜材Sc</v>
      </c>
      <c r="CD1418" s="18">
        <v>12</v>
      </c>
      <c r="CE1418" s="18" t="e">
        <f>IF(COUNTIFS([2]その１１!$CV$10:CV6413,リスト!CC1418),"該当","")</f>
        <v>#VALUE!</v>
      </c>
      <c r="CF1418" s="18" t="e">
        <f>IF($CE1418="","",COUNTIF($CC$5:CC1418,CC1418))</f>
        <v>#VALUE!</v>
      </c>
      <c r="CG1418" s="18" t="e">
        <f t="shared" si="150"/>
        <v>#VALUE!</v>
      </c>
      <c r="DC1418" s="21" t="e">
        <f t="shared" si="151"/>
        <v>#VALUE!</v>
      </c>
    </row>
    <row r="1419" spans="78:107">
      <c r="BZ1419" s="18" t="s">
        <v>781</v>
      </c>
      <c r="CA1419" s="18" t="s">
        <v>351</v>
      </c>
      <c r="CB1419" s="18" t="s">
        <v>486</v>
      </c>
      <c r="CC1419" s="18" t="str">
        <f t="shared" si="149"/>
        <v>S,C,X斜材Sc</v>
      </c>
      <c r="CD1419" s="18">
        <v>13</v>
      </c>
      <c r="CE1419" s="18" t="e">
        <f>IF(COUNTIFS([2]その１１!$CV$10:CV6414,リスト!CC1419),"該当","")</f>
        <v>#VALUE!</v>
      </c>
      <c r="CF1419" s="18" t="e">
        <f>IF($CE1419="","",COUNTIF($CC$5:CC1419,CC1419))</f>
        <v>#VALUE!</v>
      </c>
      <c r="CG1419" s="18" t="e">
        <f t="shared" si="150"/>
        <v>#VALUE!</v>
      </c>
      <c r="DC1419" s="21" t="e">
        <f t="shared" si="151"/>
        <v>#VALUE!</v>
      </c>
    </row>
    <row r="1420" spans="78:107">
      <c r="BZ1420" s="18" t="s">
        <v>781</v>
      </c>
      <c r="CA1420" s="18" t="s">
        <v>351</v>
      </c>
      <c r="CB1420" s="18" t="s">
        <v>486</v>
      </c>
      <c r="CC1420" s="18" t="str">
        <f t="shared" si="149"/>
        <v>S,C,X斜材Sc</v>
      </c>
      <c r="CD1420" s="18">
        <v>17</v>
      </c>
      <c r="CE1420" s="18" t="e">
        <f>IF(COUNTIFS([2]その１１!$CV$10:CV6415,リスト!CC1420),"該当","")</f>
        <v>#VALUE!</v>
      </c>
      <c r="CF1420" s="18" t="e">
        <f>IF($CE1420="","",COUNTIF($CC$5:CC1420,CC1420))</f>
        <v>#VALUE!</v>
      </c>
      <c r="CG1420" s="18" t="e">
        <f t="shared" si="150"/>
        <v>#VALUE!</v>
      </c>
      <c r="DC1420" s="21" t="e">
        <f t="shared" si="151"/>
        <v>#VALUE!</v>
      </c>
    </row>
    <row r="1421" spans="78:107">
      <c r="BZ1421" s="18" t="s">
        <v>781</v>
      </c>
      <c r="CA1421" s="18" t="s">
        <v>351</v>
      </c>
      <c r="CB1421" s="18" t="s">
        <v>486</v>
      </c>
      <c r="CC1421" s="18" t="str">
        <f t="shared" si="149"/>
        <v>S,C,X斜材Sc</v>
      </c>
      <c r="CD1421" s="18">
        <v>18</v>
      </c>
      <c r="CE1421" s="18" t="e">
        <f>IF(COUNTIFS([2]その１１!$CV$10:CV6416,リスト!CC1421),"該当","")</f>
        <v>#VALUE!</v>
      </c>
      <c r="CF1421" s="18" t="e">
        <f>IF($CE1421="","",COUNTIF($CC$5:CC1421,CC1421))</f>
        <v>#VALUE!</v>
      </c>
      <c r="CG1421" s="18" t="e">
        <f t="shared" si="150"/>
        <v>#VALUE!</v>
      </c>
      <c r="DC1421" s="21" t="e">
        <f t="shared" si="151"/>
        <v>#VALUE!</v>
      </c>
    </row>
    <row r="1422" spans="78:107">
      <c r="BZ1422" s="18" t="s">
        <v>781</v>
      </c>
      <c r="CA1422" s="18" t="s">
        <v>351</v>
      </c>
      <c r="CB1422" s="18" t="s">
        <v>486</v>
      </c>
      <c r="CC1422" s="18" t="str">
        <f t="shared" si="149"/>
        <v>S,C,X斜材Sc</v>
      </c>
      <c r="CD1422" s="18">
        <v>19</v>
      </c>
      <c r="CE1422" s="18" t="e">
        <f>IF(COUNTIFS([2]その１１!$CV$10:CV6417,リスト!CC1422),"該当","")</f>
        <v>#VALUE!</v>
      </c>
      <c r="CF1422" s="18" t="e">
        <f>IF($CE1422="","",COUNTIF($CC$5:CC1422,CC1422))</f>
        <v>#VALUE!</v>
      </c>
      <c r="CG1422" s="18" t="e">
        <f t="shared" si="150"/>
        <v>#VALUE!</v>
      </c>
      <c r="DC1422" s="21" t="e">
        <f t="shared" si="151"/>
        <v>#VALUE!</v>
      </c>
    </row>
    <row r="1423" spans="78:107">
      <c r="BZ1423" s="18" t="s">
        <v>781</v>
      </c>
      <c r="CA1423" s="18" t="s">
        <v>351</v>
      </c>
      <c r="CB1423" s="18" t="s">
        <v>486</v>
      </c>
      <c r="CC1423" s="18" t="str">
        <f t="shared" si="149"/>
        <v>S,C,X斜材Sc</v>
      </c>
      <c r="CD1423" s="18">
        <v>20</v>
      </c>
      <c r="CE1423" s="18" t="e">
        <f>IF(COUNTIFS([2]その１１!$CV$10:CV6418,リスト!CC1423),"該当","")</f>
        <v>#VALUE!</v>
      </c>
      <c r="CF1423" s="18" t="e">
        <f>IF($CE1423="","",COUNTIF($CC$5:CC1423,CC1423))</f>
        <v>#VALUE!</v>
      </c>
      <c r="CG1423" s="18" t="e">
        <f t="shared" si="150"/>
        <v>#VALUE!</v>
      </c>
      <c r="DC1423" s="21" t="e">
        <f t="shared" si="151"/>
        <v>#VALUE!</v>
      </c>
    </row>
    <row r="1424" spans="78:107">
      <c r="BZ1424" s="18" t="s">
        <v>781</v>
      </c>
      <c r="CA1424" s="18" t="s">
        <v>351</v>
      </c>
      <c r="CB1424" s="18" t="s">
        <v>486</v>
      </c>
      <c r="CC1424" s="18" t="str">
        <f t="shared" si="149"/>
        <v>S,C,X斜材Sc</v>
      </c>
      <c r="CD1424" s="18">
        <v>21</v>
      </c>
      <c r="CE1424" s="18" t="e">
        <f>IF(COUNTIFS([2]その１１!$CV$10:CV6419,リスト!CC1424),"該当","")</f>
        <v>#VALUE!</v>
      </c>
      <c r="CF1424" s="18" t="e">
        <f>IF($CE1424="","",COUNTIF($CC$5:CC1424,CC1424))</f>
        <v>#VALUE!</v>
      </c>
      <c r="CG1424" s="18" t="e">
        <f t="shared" si="150"/>
        <v>#VALUE!</v>
      </c>
      <c r="DC1424" s="21" t="e">
        <f t="shared" si="151"/>
        <v>#VALUE!</v>
      </c>
    </row>
    <row r="1425" spans="78:107">
      <c r="BZ1425" s="18" t="s">
        <v>781</v>
      </c>
      <c r="CA1425" s="18" t="s">
        <v>351</v>
      </c>
      <c r="CB1425" s="18" t="s">
        <v>486</v>
      </c>
      <c r="CC1425" s="18" t="str">
        <f t="shared" si="149"/>
        <v>S,C,X斜材Sc</v>
      </c>
      <c r="CD1425" s="18">
        <v>22</v>
      </c>
      <c r="CE1425" s="18" t="e">
        <f>IF(COUNTIFS([2]その１１!$CV$10:CV6420,リスト!CC1425),"該当","")</f>
        <v>#VALUE!</v>
      </c>
      <c r="CF1425" s="18" t="e">
        <f>IF($CE1425="","",COUNTIF($CC$5:CC1425,CC1425))</f>
        <v>#VALUE!</v>
      </c>
      <c r="CG1425" s="18" t="e">
        <f t="shared" si="150"/>
        <v>#VALUE!</v>
      </c>
      <c r="DC1425" s="21" t="e">
        <f t="shared" si="151"/>
        <v>#VALUE!</v>
      </c>
    </row>
    <row r="1426" spans="78:107">
      <c r="BZ1426" s="18" t="s">
        <v>781</v>
      </c>
      <c r="CA1426" s="18" t="s">
        <v>351</v>
      </c>
      <c r="CB1426" s="18" t="s">
        <v>486</v>
      </c>
      <c r="CC1426" s="18" t="str">
        <f t="shared" si="149"/>
        <v>S,C,X斜材Sc</v>
      </c>
      <c r="CD1426" s="18">
        <v>23</v>
      </c>
      <c r="CE1426" s="18" t="e">
        <f>IF(COUNTIFS([2]その１１!$CV$10:CV6421,リスト!CC1426),"該当","")</f>
        <v>#VALUE!</v>
      </c>
      <c r="CF1426" s="18" t="e">
        <f>IF($CE1426="","",COUNTIF($CC$5:CC1426,CC1426))</f>
        <v>#VALUE!</v>
      </c>
      <c r="CG1426" s="18" t="e">
        <f t="shared" si="150"/>
        <v>#VALUE!</v>
      </c>
      <c r="DC1426" s="21" t="e">
        <f t="shared" si="151"/>
        <v>#VALUE!</v>
      </c>
    </row>
    <row r="1427" spans="78:107">
      <c r="BZ1427" s="18" t="s">
        <v>76</v>
      </c>
      <c r="CA1427" s="18" t="s">
        <v>361</v>
      </c>
      <c r="CB1427" s="18" t="s">
        <v>498</v>
      </c>
      <c r="CC1427" s="18" t="str">
        <f t="shared" si="149"/>
        <v>S塔柱Ts</v>
      </c>
      <c r="CD1427" s="18">
        <v>1</v>
      </c>
      <c r="CE1427" s="18" t="e">
        <f>IF(COUNTIFS([2]その１１!$CV$10:CV6422,リスト!CC1427),"該当","")</f>
        <v>#VALUE!</v>
      </c>
      <c r="CF1427" s="18" t="e">
        <f>IF($CE1427="","",COUNTIF($CC$5:CC1427,CC1427))</f>
        <v>#VALUE!</v>
      </c>
      <c r="CG1427" s="18" t="e">
        <f t="shared" si="150"/>
        <v>#VALUE!</v>
      </c>
      <c r="DC1427" s="21" t="e">
        <f t="shared" si="151"/>
        <v>#VALUE!</v>
      </c>
    </row>
    <row r="1428" spans="78:107">
      <c r="BZ1428" s="18" t="s">
        <v>76</v>
      </c>
      <c r="CA1428" s="18" t="s">
        <v>361</v>
      </c>
      <c r="CB1428" s="18" t="s">
        <v>498</v>
      </c>
      <c r="CC1428" s="18" t="str">
        <f t="shared" si="149"/>
        <v>S塔柱Ts</v>
      </c>
      <c r="CD1428" s="18">
        <v>2</v>
      </c>
      <c r="CE1428" s="18" t="e">
        <f>IF(COUNTIFS([2]その１１!$CV$10:CV6423,リスト!CC1428),"該当","")</f>
        <v>#VALUE!</v>
      </c>
      <c r="CF1428" s="18" t="e">
        <f>IF($CE1428="","",COUNTIF($CC$5:CC1428,CC1428))</f>
        <v>#VALUE!</v>
      </c>
      <c r="CG1428" s="18" t="e">
        <f t="shared" si="150"/>
        <v>#VALUE!</v>
      </c>
      <c r="DC1428" s="21" t="e">
        <f t="shared" si="151"/>
        <v>#VALUE!</v>
      </c>
    </row>
    <row r="1429" spans="78:107">
      <c r="BZ1429" s="18" t="s">
        <v>76</v>
      </c>
      <c r="CA1429" s="18" t="s">
        <v>361</v>
      </c>
      <c r="CB1429" s="18" t="s">
        <v>498</v>
      </c>
      <c r="CC1429" s="18" t="str">
        <f t="shared" si="149"/>
        <v>S塔柱Ts</v>
      </c>
      <c r="CD1429" s="18">
        <v>3</v>
      </c>
      <c r="CE1429" s="18" t="e">
        <f>IF(COUNTIFS([2]その１１!$CV$10:CV6424,リスト!CC1429),"該当","")</f>
        <v>#VALUE!</v>
      </c>
      <c r="CF1429" s="18" t="e">
        <f>IF($CE1429="","",COUNTIF($CC$5:CC1429,CC1429))</f>
        <v>#VALUE!</v>
      </c>
      <c r="CG1429" s="18" t="e">
        <f t="shared" si="150"/>
        <v>#VALUE!</v>
      </c>
      <c r="DC1429" s="21" t="e">
        <f t="shared" si="151"/>
        <v>#VALUE!</v>
      </c>
    </row>
    <row r="1430" spans="78:107">
      <c r="BZ1430" s="18" t="s">
        <v>76</v>
      </c>
      <c r="CA1430" s="18" t="s">
        <v>361</v>
      </c>
      <c r="CB1430" s="18" t="s">
        <v>498</v>
      </c>
      <c r="CC1430" s="18" t="str">
        <f t="shared" si="149"/>
        <v>S塔柱Ts</v>
      </c>
      <c r="CD1430" s="18">
        <v>4</v>
      </c>
      <c r="CE1430" s="18" t="e">
        <f>IF(COUNTIFS([2]その１１!$CV$10:CV6425,リスト!CC1430),"該当","")</f>
        <v>#VALUE!</v>
      </c>
      <c r="CF1430" s="18" t="e">
        <f>IF($CE1430="","",COUNTIF($CC$5:CC1430,CC1430))</f>
        <v>#VALUE!</v>
      </c>
      <c r="CG1430" s="18" t="e">
        <f t="shared" si="150"/>
        <v>#VALUE!</v>
      </c>
      <c r="DC1430" s="21" t="e">
        <f t="shared" si="151"/>
        <v>#VALUE!</v>
      </c>
    </row>
    <row r="1431" spans="78:107">
      <c r="BZ1431" s="18" t="s">
        <v>76</v>
      </c>
      <c r="CA1431" s="18" t="s">
        <v>361</v>
      </c>
      <c r="CB1431" s="18" t="s">
        <v>498</v>
      </c>
      <c r="CC1431" s="18" t="str">
        <f t="shared" si="149"/>
        <v>S塔柱Ts</v>
      </c>
      <c r="CD1431" s="18">
        <v>5</v>
      </c>
      <c r="CE1431" s="18" t="e">
        <f>IF(COUNTIFS([2]その１１!$CV$10:CV6426,リスト!CC1431),"該当","")</f>
        <v>#VALUE!</v>
      </c>
      <c r="CF1431" s="18" t="e">
        <f>IF($CE1431="","",COUNTIF($CC$5:CC1431,CC1431))</f>
        <v>#VALUE!</v>
      </c>
      <c r="CG1431" s="18" t="e">
        <f t="shared" si="150"/>
        <v>#VALUE!</v>
      </c>
      <c r="DC1431" s="21" t="e">
        <f t="shared" si="151"/>
        <v>#VALUE!</v>
      </c>
    </row>
    <row r="1432" spans="78:107">
      <c r="BZ1432" s="18" t="s">
        <v>76</v>
      </c>
      <c r="CA1432" s="18" t="s">
        <v>361</v>
      </c>
      <c r="CB1432" s="18" t="s">
        <v>498</v>
      </c>
      <c r="CC1432" s="18" t="str">
        <f t="shared" si="149"/>
        <v>S塔柱Ts</v>
      </c>
      <c r="CD1432" s="18">
        <v>10</v>
      </c>
      <c r="CE1432" s="18" t="e">
        <f>IF(COUNTIFS([2]その１１!$CV$10:CV6427,リスト!CC1432),"該当","")</f>
        <v>#VALUE!</v>
      </c>
      <c r="CF1432" s="18" t="e">
        <f>IF($CE1432="","",COUNTIF($CC$5:CC1432,CC1432))</f>
        <v>#VALUE!</v>
      </c>
      <c r="CG1432" s="18" t="e">
        <f t="shared" si="150"/>
        <v>#VALUE!</v>
      </c>
      <c r="DC1432" s="21" t="e">
        <f t="shared" si="151"/>
        <v>#VALUE!</v>
      </c>
    </row>
    <row r="1433" spans="78:107">
      <c r="BZ1433" s="18" t="s">
        <v>76</v>
      </c>
      <c r="CA1433" s="18" t="s">
        <v>361</v>
      </c>
      <c r="CB1433" s="18" t="s">
        <v>498</v>
      </c>
      <c r="CC1433" s="18" t="str">
        <f t="shared" si="149"/>
        <v>S塔柱Ts</v>
      </c>
      <c r="CD1433" s="18">
        <v>13</v>
      </c>
      <c r="CE1433" s="18" t="e">
        <f>IF(COUNTIFS([2]その１１!$CV$10:CV6428,リスト!CC1433),"該当","")</f>
        <v>#VALUE!</v>
      </c>
      <c r="CF1433" s="18" t="e">
        <f>IF($CE1433="","",COUNTIF($CC$5:CC1433,CC1433))</f>
        <v>#VALUE!</v>
      </c>
      <c r="CG1433" s="18" t="e">
        <f t="shared" si="150"/>
        <v>#VALUE!</v>
      </c>
      <c r="DC1433" s="21" t="e">
        <f t="shared" si="151"/>
        <v>#VALUE!</v>
      </c>
    </row>
    <row r="1434" spans="78:107">
      <c r="BZ1434" s="18" t="s">
        <v>76</v>
      </c>
      <c r="CA1434" s="18" t="s">
        <v>361</v>
      </c>
      <c r="CB1434" s="18" t="s">
        <v>498</v>
      </c>
      <c r="CC1434" s="18" t="str">
        <f t="shared" si="149"/>
        <v>S塔柱Ts</v>
      </c>
      <c r="CD1434" s="18">
        <v>17</v>
      </c>
      <c r="CE1434" s="18" t="e">
        <f>IF(COUNTIFS([2]その１１!$CV$10:CV6429,リスト!CC1434),"該当","")</f>
        <v>#VALUE!</v>
      </c>
      <c r="CF1434" s="18" t="e">
        <f>IF($CE1434="","",COUNTIF($CC$5:CC1434,CC1434))</f>
        <v>#VALUE!</v>
      </c>
      <c r="CG1434" s="18" t="e">
        <f t="shared" si="150"/>
        <v>#VALUE!</v>
      </c>
      <c r="DC1434" s="21" t="e">
        <f t="shared" si="151"/>
        <v>#VALUE!</v>
      </c>
    </row>
    <row r="1435" spans="78:107">
      <c r="BZ1435" s="18" t="s">
        <v>76</v>
      </c>
      <c r="CA1435" s="18" t="s">
        <v>361</v>
      </c>
      <c r="CB1435" s="18" t="s">
        <v>498</v>
      </c>
      <c r="CC1435" s="18" t="str">
        <f t="shared" si="149"/>
        <v>S塔柱Ts</v>
      </c>
      <c r="CD1435" s="18">
        <v>18</v>
      </c>
      <c r="CE1435" s="18" t="e">
        <f>IF(COUNTIFS([2]その１１!$CV$10:CV6430,リスト!CC1435),"該当","")</f>
        <v>#VALUE!</v>
      </c>
      <c r="CF1435" s="18" t="e">
        <f>IF($CE1435="","",COUNTIF($CC$5:CC1435,CC1435))</f>
        <v>#VALUE!</v>
      </c>
      <c r="CG1435" s="18" t="e">
        <f t="shared" si="150"/>
        <v>#VALUE!</v>
      </c>
      <c r="DC1435" s="21" t="e">
        <f t="shared" si="151"/>
        <v>#VALUE!</v>
      </c>
    </row>
    <row r="1436" spans="78:107">
      <c r="BZ1436" s="18" t="s">
        <v>76</v>
      </c>
      <c r="CA1436" s="18" t="s">
        <v>361</v>
      </c>
      <c r="CB1436" s="18" t="s">
        <v>498</v>
      </c>
      <c r="CC1436" s="18" t="str">
        <f t="shared" si="149"/>
        <v>S塔柱Ts</v>
      </c>
      <c r="CD1436" s="18">
        <v>20</v>
      </c>
      <c r="CE1436" s="18" t="e">
        <f>IF(COUNTIFS([2]その１１!$CV$10:CV6431,リスト!CC1436),"該当","")</f>
        <v>#VALUE!</v>
      </c>
      <c r="CF1436" s="18" t="e">
        <f>IF($CE1436="","",COUNTIF($CC$5:CC1436,CC1436))</f>
        <v>#VALUE!</v>
      </c>
      <c r="CG1436" s="18" t="e">
        <f t="shared" si="150"/>
        <v>#VALUE!</v>
      </c>
      <c r="DC1436" s="21" t="e">
        <f t="shared" si="151"/>
        <v>#VALUE!</v>
      </c>
    </row>
    <row r="1437" spans="78:107">
      <c r="BZ1437" s="18" t="s">
        <v>76</v>
      </c>
      <c r="CA1437" s="18" t="s">
        <v>361</v>
      </c>
      <c r="CB1437" s="18" t="s">
        <v>498</v>
      </c>
      <c r="CC1437" s="18" t="str">
        <f t="shared" si="149"/>
        <v>S塔柱Ts</v>
      </c>
      <c r="CD1437" s="18">
        <v>21</v>
      </c>
      <c r="CE1437" s="18" t="e">
        <f>IF(COUNTIFS([2]その１１!$CV$10:CV6432,リスト!CC1437),"該当","")</f>
        <v>#VALUE!</v>
      </c>
      <c r="CF1437" s="18" t="e">
        <f>IF($CE1437="","",COUNTIF($CC$5:CC1437,CC1437))</f>
        <v>#VALUE!</v>
      </c>
      <c r="CG1437" s="18" t="e">
        <f t="shared" si="150"/>
        <v>#VALUE!</v>
      </c>
      <c r="DC1437" s="21" t="e">
        <f t="shared" si="151"/>
        <v>#VALUE!</v>
      </c>
    </row>
    <row r="1438" spans="78:107">
      <c r="BZ1438" s="18" t="s">
        <v>76</v>
      </c>
      <c r="CA1438" s="18" t="s">
        <v>361</v>
      </c>
      <c r="CB1438" s="18" t="s">
        <v>498</v>
      </c>
      <c r="CC1438" s="18" t="str">
        <f t="shared" si="149"/>
        <v>S塔柱Ts</v>
      </c>
      <c r="CD1438" s="18">
        <v>22</v>
      </c>
      <c r="CE1438" s="18" t="e">
        <f>IF(COUNTIFS([2]その１１!$CV$10:CV6433,リスト!CC1438),"該当","")</f>
        <v>#VALUE!</v>
      </c>
      <c r="CF1438" s="18" t="e">
        <f>IF($CE1438="","",COUNTIF($CC$5:CC1438,CC1438))</f>
        <v>#VALUE!</v>
      </c>
      <c r="CG1438" s="18" t="e">
        <f t="shared" si="150"/>
        <v>#VALUE!</v>
      </c>
      <c r="DC1438" s="21" t="e">
        <f t="shared" si="151"/>
        <v>#VALUE!</v>
      </c>
    </row>
    <row r="1439" spans="78:107">
      <c r="BZ1439" s="18" t="s">
        <v>76</v>
      </c>
      <c r="CA1439" s="18" t="s">
        <v>361</v>
      </c>
      <c r="CB1439" s="18" t="s">
        <v>498</v>
      </c>
      <c r="CC1439" s="18" t="str">
        <f t="shared" si="149"/>
        <v>S塔柱Ts</v>
      </c>
      <c r="CD1439" s="18">
        <v>23</v>
      </c>
      <c r="CE1439" s="18" t="e">
        <f>IF(COUNTIFS([2]その１１!$CV$10:CV6434,リスト!CC1439),"該当","")</f>
        <v>#VALUE!</v>
      </c>
      <c r="CF1439" s="18" t="e">
        <f>IF($CE1439="","",COUNTIF($CC$5:CC1439,CC1439))</f>
        <v>#VALUE!</v>
      </c>
      <c r="CG1439" s="18" t="e">
        <f t="shared" si="150"/>
        <v>#VALUE!</v>
      </c>
      <c r="DC1439" s="21" t="e">
        <f t="shared" si="151"/>
        <v>#VALUE!</v>
      </c>
    </row>
    <row r="1440" spans="78:107">
      <c r="BZ1440" s="18" t="s">
        <v>97</v>
      </c>
      <c r="CA1440" s="18" t="s">
        <v>361</v>
      </c>
      <c r="CB1440" s="18" t="s">
        <v>498</v>
      </c>
      <c r="CC1440" s="18" t="str">
        <f t="shared" si="149"/>
        <v>C塔柱Ts</v>
      </c>
      <c r="CD1440" s="18">
        <v>6</v>
      </c>
      <c r="CE1440" s="18" t="e">
        <f>IF(COUNTIFS([2]その１１!$CV$10:CV6435,リスト!CC1440),"該当","")</f>
        <v>#VALUE!</v>
      </c>
      <c r="CF1440" s="18" t="e">
        <f>IF($CE1440="","",COUNTIF($CC$5:CC1440,CC1440))</f>
        <v>#VALUE!</v>
      </c>
      <c r="CG1440" s="18" t="e">
        <f t="shared" si="150"/>
        <v>#VALUE!</v>
      </c>
      <c r="DC1440" s="21" t="e">
        <f t="shared" si="151"/>
        <v>#VALUE!</v>
      </c>
    </row>
    <row r="1441" spans="78:107">
      <c r="BZ1441" s="18" t="s">
        <v>97</v>
      </c>
      <c r="CA1441" s="18" t="s">
        <v>361</v>
      </c>
      <c r="CB1441" s="18" t="s">
        <v>498</v>
      </c>
      <c r="CC1441" s="18" t="str">
        <f t="shared" si="149"/>
        <v>C塔柱Ts</v>
      </c>
      <c r="CD1441" s="18">
        <v>7</v>
      </c>
      <c r="CE1441" s="18" t="e">
        <f>IF(COUNTIFS([2]その１１!$CV$10:CV6436,リスト!CC1441),"該当","")</f>
        <v>#VALUE!</v>
      </c>
      <c r="CF1441" s="18" t="e">
        <f>IF($CE1441="","",COUNTIF($CC$5:CC1441,CC1441))</f>
        <v>#VALUE!</v>
      </c>
      <c r="CG1441" s="18" t="e">
        <f t="shared" si="150"/>
        <v>#VALUE!</v>
      </c>
      <c r="DC1441" s="21" t="e">
        <f t="shared" si="151"/>
        <v>#VALUE!</v>
      </c>
    </row>
    <row r="1442" spans="78:107">
      <c r="BZ1442" s="18" t="s">
        <v>97</v>
      </c>
      <c r="CA1442" s="18" t="s">
        <v>361</v>
      </c>
      <c r="CB1442" s="18" t="s">
        <v>498</v>
      </c>
      <c r="CC1442" s="18" t="str">
        <f t="shared" si="149"/>
        <v>C塔柱Ts</v>
      </c>
      <c r="CD1442" s="18">
        <v>8</v>
      </c>
      <c r="CE1442" s="18" t="e">
        <f>IF(COUNTIFS([2]その１１!$CV$10:CV6437,リスト!CC1442),"該当","")</f>
        <v>#VALUE!</v>
      </c>
      <c r="CF1442" s="18" t="e">
        <f>IF($CE1442="","",COUNTIF($CC$5:CC1442,CC1442))</f>
        <v>#VALUE!</v>
      </c>
      <c r="CG1442" s="18" t="e">
        <f t="shared" si="150"/>
        <v>#VALUE!</v>
      </c>
      <c r="DC1442" s="21" t="e">
        <f t="shared" si="151"/>
        <v>#VALUE!</v>
      </c>
    </row>
    <row r="1443" spans="78:107">
      <c r="BZ1443" s="18" t="s">
        <v>97</v>
      </c>
      <c r="CA1443" s="18" t="s">
        <v>361</v>
      </c>
      <c r="CB1443" s="18" t="s">
        <v>498</v>
      </c>
      <c r="CC1443" s="18" t="str">
        <f t="shared" si="149"/>
        <v>C塔柱Ts</v>
      </c>
      <c r="CD1443" s="18">
        <v>9</v>
      </c>
      <c r="CE1443" s="18" t="e">
        <f>IF(COUNTIFS([2]その１１!$CV$10:CV6438,リスト!CC1443),"該当","")</f>
        <v>#VALUE!</v>
      </c>
      <c r="CF1443" s="18" t="e">
        <f>IF($CE1443="","",COUNTIF($CC$5:CC1443,CC1443))</f>
        <v>#VALUE!</v>
      </c>
      <c r="CG1443" s="18" t="e">
        <f t="shared" si="150"/>
        <v>#VALUE!</v>
      </c>
      <c r="DC1443" s="21" t="e">
        <f t="shared" si="151"/>
        <v>#VALUE!</v>
      </c>
    </row>
    <row r="1444" spans="78:107">
      <c r="BZ1444" s="18" t="s">
        <v>97</v>
      </c>
      <c r="CA1444" s="18" t="s">
        <v>361</v>
      </c>
      <c r="CB1444" s="18" t="s">
        <v>498</v>
      </c>
      <c r="CC1444" s="18" t="str">
        <f t="shared" si="149"/>
        <v>C塔柱Ts</v>
      </c>
      <c r="CD1444" s="18">
        <v>10</v>
      </c>
      <c r="CE1444" s="18" t="e">
        <f>IF(COUNTIFS([2]その１１!$CV$10:CV6439,リスト!CC1444),"該当","")</f>
        <v>#VALUE!</v>
      </c>
      <c r="CF1444" s="18" t="e">
        <f>IF($CE1444="","",COUNTIF($CC$5:CC1444,CC1444))</f>
        <v>#VALUE!</v>
      </c>
      <c r="CG1444" s="18" t="e">
        <f t="shared" si="150"/>
        <v>#VALUE!</v>
      </c>
      <c r="DC1444" s="21" t="e">
        <f t="shared" si="151"/>
        <v>#VALUE!</v>
      </c>
    </row>
    <row r="1445" spans="78:107">
      <c r="BZ1445" s="18" t="s">
        <v>97</v>
      </c>
      <c r="CA1445" s="18" t="s">
        <v>361</v>
      </c>
      <c r="CB1445" s="18" t="s">
        <v>498</v>
      </c>
      <c r="CC1445" s="18" t="str">
        <f t="shared" si="149"/>
        <v>C塔柱Ts</v>
      </c>
      <c r="CD1445" s="18">
        <v>11</v>
      </c>
      <c r="CE1445" s="18" t="e">
        <f>IF(COUNTIFS([2]その１１!$CV$10:CV6440,リスト!CC1445),"該当","")</f>
        <v>#VALUE!</v>
      </c>
      <c r="CF1445" s="18" t="e">
        <f>IF($CE1445="","",COUNTIF($CC$5:CC1445,CC1445))</f>
        <v>#VALUE!</v>
      </c>
      <c r="CG1445" s="18" t="e">
        <f t="shared" si="150"/>
        <v>#VALUE!</v>
      </c>
      <c r="DC1445" s="21" t="e">
        <f t="shared" si="151"/>
        <v>#VALUE!</v>
      </c>
    </row>
    <row r="1446" spans="78:107">
      <c r="BZ1446" s="18" t="s">
        <v>97</v>
      </c>
      <c r="CA1446" s="18" t="s">
        <v>361</v>
      </c>
      <c r="CB1446" s="18" t="s">
        <v>498</v>
      </c>
      <c r="CC1446" s="18" t="str">
        <f t="shared" si="149"/>
        <v>C塔柱Ts</v>
      </c>
      <c r="CD1446" s="18">
        <v>12</v>
      </c>
      <c r="CE1446" s="18" t="e">
        <f>IF(COUNTIFS([2]その１１!$CV$10:CV6441,リスト!CC1446),"該当","")</f>
        <v>#VALUE!</v>
      </c>
      <c r="CF1446" s="18" t="e">
        <f>IF($CE1446="","",COUNTIF($CC$5:CC1446,CC1446))</f>
        <v>#VALUE!</v>
      </c>
      <c r="CG1446" s="18" t="e">
        <f t="shared" si="150"/>
        <v>#VALUE!</v>
      </c>
      <c r="DC1446" s="21" t="e">
        <f t="shared" si="151"/>
        <v>#VALUE!</v>
      </c>
    </row>
    <row r="1447" spans="78:107">
      <c r="BZ1447" s="18" t="s">
        <v>97</v>
      </c>
      <c r="CA1447" s="18" t="s">
        <v>361</v>
      </c>
      <c r="CB1447" s="18" t="s">
        <v>498</v>
      </c>
      <c r="CC1447" s="18" t="str">
        <f t="shared" si="149"/>
        <v>C塔柱Ts</v>
      </c>
      <c r="CD1447" s="18">
        <v>13</v>
      </c>
      <c r="CE1447" s="18" t="e">
        <f>IF(COUNTIFS([2]その１１!$CV$10:CV6442,リスト!CC1447),"該当","")</f>
        <v>#VALUE!</v>
      </c>
      <c r="CF1447" s="18" t="e">
        <f>IF($CE1447="","",COUNTIF($CC$5:CC1447,CC1447))</f>
        <v>#VALUE!</v>
      </c>
      <c r="CG1447" s="18" t="e">
        <f t="shared" si="150"/>
        <v>#VALUE!</v>
      </c>
      <c r="DC1447" s="21" t="e">
        <f t="shared" si="151"/>
        <v>#VALUE!</v>
      </c>
    </row>
    <row r="1448" spans="78:107">
      <c r="BZ1448" s="18" t="s">
        <v>97</v>
      </c>
      <c r="CA1448" s="18" t="s">
        <v>361</v>
      </c>
      <c r="CB1448" s="18" t="s">
        <v>498</v>
      </c>
      <c r="CC1448" s="18" t="str">
        <f t="shared" si="149"/>
        <v>C塔柱Ts</v>
      </c>
      <c r="CD1448" s="18">
        <v>17</v>
      </c>
      <c r="CE1448" s="18" t="e">
        <f>IF(COUNTIFS([2]その１１!$CV$10:CV6443,リスト!CC1448),"該当","")</f>
        <v>#VALUE!</v>
      </c>
      <c r="CF1448" s="18" t="e">
        <f>IF($CE1448="","",COUNTIF($CC$5:CC1448,CC1448))</f>
        <v>#VALUE!</v>
      </c>
      <c r="CG1448" s="18" t="e">
        <f t="shared" si="150"/>
        <v>#VALUE!</v>
      </c>
      <c r="DC1448" s="21" t="e">
        <f t="shared" si="151"/>
        <v>#VALUE!</v>
      </c>
    </row>
    <row r="1449" spans="78:107">
      <c r="BZ1449" s="18" t="s">
        <v>97</v>
      </c>
      <c r="CA1449" s="18" t="s">
        <v>361</v>
      </c>
      <c r="CB1449" s="18" t="s">
        <v>498</v>
      </c>
      <c r="CC1449" s="18" t="str">
        <f t="shared" si="149"/>
        <v>C塔柱Ts</v>
      </c>
      <c r="CD1449" s="18">
        <v>18</v>
      </c>
      <c r="CE1449" s="18" t="e">
        <f>IF(COUNTIFS([2]その１１!$CV$10:CV6444,リスト!CC1449),"該当","")</f>
        <v>#VALUE!</v>
      </c>
      <c r="CF1449" s="18" t="e">
        <f>IF($CE1449="","",COUNTIF($CC$5:CC1449,CC1449))</f>
        <v>#VALUE!</v>
      </c>
      <c r="CG1449" s="18" t="e">
        <f t="shared" si="150"/>
        <v>#VALUE!</v>
      </c>
      <c r="DC1449" s="21" t="e">
        <f t="shared" si="151"/>
        <v>#VALUE!</v>
      </c>
    </row>
    <row r="1450" spans="78:107">
      <c r="BZ1450" s="18" t="s">
        <v>97</v>
      </c>
      <c r="CA1450" s="18" t="s">
        <v>361</v>
      </c>
      <c r="CB1450" s="18" t="s">
        <v>498</v>
      </c>
      <c r="CC1450" s="18" t="str">
        <f t="shared" si="149"/>
        <v>C塔柱Ts</v>
      </c>
      <c r="CD1450" s="18">
        <v>19</v>
      </c>
      <c r="CE1450" s="18" t="e">
        <f>IF(COUNTIFS([2]その１１!$CV$10:CV6445,リスト!CC1450),"該当","")</f>
        <v>#VALUE!</v>
      </c>
      <c r="CF1450" s="18" t="e">
        <f>IF($CE1450="","",COUNTIF($CC$5:CC1450,CC1450))</f>
        <v>#VALUE!</v>
      </c>
      <c r="CG1450" s="18" t="e">
        <f t="shared" si="150"/>
        <v>#VALUE!</v>
      </c>
      <c r="DC1450" s="21" t="e">
        <f t="shared" si="151"/>
        <v>#VALUE!</v>
      </c>
    </row>
    <row r="1451" spans="78:107">
      <c r="BZ1451" s="18" t="s">
        <v>97</v>
      </c>
      <c r="CA1451" s="18" t="s">
        <v>361</v>
      </c>
      <c r="CB1451" s="18" t="s">
        <v>498</v>
      </c>
      <c r="CC1451" s="18" t="str">
        <f t="shared" si="149"/>
        <v>C塔柱Ts</v>
      </c>
      <c r="CD1451" s="18">
        <v>20</v>
      </c>
      <c r="CE1451" s="18" t="e">
        <f>IF(COUNTIFS([2]その１１!$CV$10:CV6446,リスト!CC1451),"該当","")</f>
        <v>#VALUE!</v>
      </c>
      <c r="CF1451" s="18" t="e">
        <f>IF($CE1451="","",COUNTIF($CC$5:CC1451,CC1451))</f>
        <v>#VALUE!</v>
      </c>
      <c r="CG1451" s="18" t="e">
        <f t="shared" si="150"/>
        <v>#VALUE!</v>
      </c>
      <c r="DC1451" s="21" t="e">
        <f t="shared" si="151"/>
        <v>#VALUE!</v>
      </c>
    </row>
    <row r="1452" spans="78:107">
      <c r="BZ1452" s="18" t="s">
        <v>97</v>
      </c>
      <c r="CA1452" s="18" t="s">
        <v>361</v>
      </c>
      <c r="CB1452" s="18" t="s">
        <v>498</v>
      </c>
      <c r="CC1452" s="18" t="str">
        <f t="shared" si="149"/>
        <v>C塔柱Ts</v>
      </c>
      <c r="CD1452" s="18">
        <v>21</v>
      </c>
      <c r="CE1452" s="18" t="e">
        <f>IF(COUNTIFS([2]その１１!$CV$10:CV6447,リスト!CC1452),"該当","")</f>
        <v>#VALUE!</v>
      </c>
      <c r="CF1452" s="18" t="e">
        <f>IF($CE1452="","",COUNTIF($CC$5:CC1452,CC1452))</f>
        <v>#VALUE!</v>
      </c>
      <c r="CG1452" s="18" t="e">
        <f t="shared" si="150"/>
        <v>#VALUE!</v>
      </c>
      <c r="DC1452" s="21" t="e">
        <f t="shared" si="151"/>
        <v>#VALUE!</v>
      </c>
    </row>
    <row r="1453" spans="78:107">
      <c r="BZ1453" s="18" t="s">
        <v>97</v>
      </c>
      <c r="CA1453" s="18" t="s">
        <v>361</v>
      </c>
      <c r="CB1453" s="18" t="s">
        <v>498</v>
      </c>
      <c r="CC1453" s="18" t="str">
        <f t="shared" si="149"/>
        <v>C塔柱Ts</v>
      </c>
      <c r="CD1453" s="18">
        <v>22</v>
      </c>
      <c r="CE1453" s="18" t="e">
        <f>IF(COUNTIFS([2]その１１!$CV$10:CV6448,リスト!CC1453),"該当","")</f>
        <v>#VALUE!</v>
      </c>
      <c r="CF1453" s="18" t="e">
        <f>IF($CE1453="","",COUNTIF($CC$5:CC1453,CC1453))</f>
        <v>#VALUE!</v>
      </c>
      <c r="CG1453" s="18" t="e">
        <f t="shared" si="150"/>
        <v>#VALUE!</v>
      </c>
      <c r="DC1453" s="21" t="e">
        <f t="shared" si="151"/>
        <v>#VALUE!</v>
      </c>
    </row>
    <row r="1454" spans="78:107">
      <c r="BZ1454" s="18" t="s">
        <v>97</v>
      </c>
      <c r="CA1454" s="18" t="s">
        <v>361</v>
      </c>
      <c r="CB1454" s="18" t="s">
        <v>498</v>
      </c>
      <c r="CC1454" s="18" t="str">
        <f t="shared" si="149"/>
        <v>C塔柱Ts</v>
      </c>
      <c r="CD1454" s="18">
        <v>23</v>
      </c>
      <c r="CE1454" s="18" t="e">
        <f>IF(COUNTIFS([2]その１１!$CV$10:CV6449,リスト!CC1454),"該当","")</f>
        <v>#VALUE!</v>
      </c>
      <c r="CF1454" s="18" t="e">
        <f>IF($CE1454="","",COUNTIF($CC$5:CC1454,CC1454))</f>
        <v>#VALUE!</v>
      </c>
      <c r="CG1454" s="18" t="e">
        <f t="shared" si="150"/>
        <v>#VALUE!</v>
      </c>
      <c r="DC1454" s="21" t="e">
        <f t="shared" si="151"/>
        <v>#VALUE!</v>
      </c>
    </row>
    <row r="1455" spans="78:107">
      <c r="BZ1455" s="18" t="s">
        <v>227</v>
      </c>
      <c r="CA1455" s="18" t="s">
        <v>361</v>
      </c>
      <c r="CB1455" s="18" t="s">
        <v>498</v>
      </c>
      <c r="CC1455" s="18" t="str">
        <f t="shared" si="149"/>
        <v>S,C塔柱Ts</v>
      </c>
      <c r="CD1455" s="18">
        <v>1</v>
      </c>
      <c r="CE1455" s="18" t="e">
        <f>IF(COUNTIFS([2]その１１!$CV$10:CV6450,リスト!CC1455),"該当","")</f>
        <v>#VALUE!</v>
      </c>
      <c r="CF1455" s="18" t="e">
        <f>IF($CE1455="","",COUNTIF($CC$5:CC1455,CC1455))</f>
        <v>#VALUE!</v>
      </c>
      <c r="CG1455" s="18" t="e">
        <f t="shared" si="150"/>
        <v>#VALUE!</v>
      </c>
      <c r="DC1455" s="21" t="e">
        <f t="shared" si="151"/>
        <v>#VALUE!</v>
      </c>
    </row>
    <row r="1456" spans="78:107">
      <c r="BZ1456" s="18" t="s">
        <v>227</v>
      </c>
      <c r="CA1456" s="18" t="s">
        <v>361</v>
      </c>
      <c r="CB1456" s="18" t="s">
        <v>498</v>
      </c>
      <c r="CC1456" s="18" t="str">
        <f t="shared" si="149"/>
        <v>S,C塔柱Ts</v>
      </c>
      <c r="CD1456" s="18">
        <v>2</v>
      </c>
      <c r="CE1456" s="18" t="e">
        <f>IF(COUNTIFS([2]その１１!$CV$10:CV6451,リスト!CC1456),"該当","")</f>
        <v>#VALUE!</v>
      </c>
      <c r="CF1456" s="18" t="e">
        <f>IF($CE1456="","",COUNTIF($CC$5:CC1456,CC1456))</f>
        <v>#VALUE!</v>
      </c>
      <c r="CG1456" s="18" t="e">
        <f t="shared" si="150"/>
        <v>#VALUE!</v>
      </c>
      <c r="DC1456" s="21" t="e">
        <f t="shared" si="151"/>
        <v>#VALUE!</v>
      </c>
    </row>
    <row r="1457" spans="78:107">
      <c r="BZ1457" s="18" t="s">
        <v>227</v>
      </c>
      <c r="CA1457" s="18" t="s">
        <v>361</v>
      </c>
      <c r="CB1457" s="18" t="s">
        <v>498</v>
      </c>
      <c r="CC1457" s="18" t="str">
        <f t="shared" si="149"/>
        <v>S,C塔柱Ts</v>
      </c>
      <c r="CD1457" s="18">
        <v>3</v>
      </c>
      <c r="CE1457" s="18" t="e">
        <f>IF(COUNTIFS([2]その１１!$CV$10:CV6452,リスト!CC1457),"該当","")</f>
        <v>#VALUE!</v>
      </c>
      <c r="CF1457" s="18" t="e">
        <f>IF($CE1457="","",COUNTIF($CC$5:CC1457,CC1457))</f>
        <v>#VALUE!</v>
      </c>
      <c r="CG1457" s="18" t="e">
        <f t="shared" si="150"/>
        <v>#VALUE!</v>
      </c>
      <c r="DC1457" s="21" t="e">
        <f t="shared" si="151"/>
        <v>#VALUE!</v>
      </c>
    </row>
    <row r="1458" spans="78:107">
      <c r="BZ1458" s="18" t="s">
        <v>227</v>
      </c>
      <c r="CA1458" s="18" t="s">
        <v>361</v>
      </c>
      <c r="CB1458" s="18" t="s">
        <v>498</v>
      </c>
      <c r="CC1458" s="18" t="str">
        <f t="shared" si="149"/>
        <v>S,C塔柱Ts</v>
      </c>
      <c r="CD1458" s="18">
        <v>4</v>
      </c>
      <c r="CE1458" s="18" t="e">
        <f>IF(COUNTIFS([2]その１１!$CV$10:CV6453,リスト!CC1458),"該当","")</f>
        <v>#VALUE!</v>
      </c>
      <c r="CF1458" s="18" t="e">
        <f>IF($CE1458="","",COUNTIF($CC$5:CC1458,CC1458))</f>
        <v>#VALUE!</v>
      </c>
      <c r="CG1458" s="18" t="e">
        <f t="shared" si="150"/>
        <v>#VALUE!</v>
      </c>
      <c r="DC1458" s="21" t="e">
        <f t="shared" si="151"/>
        <v>#VALUE!</v>
      </c>
    </row>
    <row r="1459" spans="78:107">
      <c r="BZ1459" s="18" t="s">
        <v>227</v>
      </c>
      <c r="CA1459" s="18" t="s">
        <v>361</v>
      </c>
      <c r="CB1459" s="18" t="s">
        <v>498</v>
      </c>
      <c r="CC1459" s="18" t="str">
        <f t="shared" si="149"/>
        <v>S,C塔柱Ts</v>
      </c>
      <c r="CD1459" s="18">
        <v>5</v>
      </c>
      <c r="CE1459" s="18" t="e">
        <f>IF(COUNTIFS([2]その１１!$CV$10:CV6454,リスト!CC1459),"該当","")</f>
        <v>#VALUE!</v>
      </c>
      <c r="CF1459" s="18" t="e">
        <f>IF($CE1459="","",COUNTIF($CC$5:CC1459,CC1459))</f>
        <v>#VALUE!</v>
      </c>
      <c r="CG1459" s="18" t="e">
        <f t="shared" si="150"/>
        <v>#VALUE!</v>
      </c>
      <c r="DC1459" s="21" t="e">
        <f t="shared" si="151"/>
        <v>#VALUE!</v>
      </c>
    </row>
    <row r="1460" spans="78:107">
      <c r="BZ1460" s="18" t="s">
        <v>227</v>
      </c>
      <c r="CA1460" s="18" t="s">
        <v>361</v>
      </c>
      <c r="CB1460" s="18" t="s">
        <v>498</v>
      </c>
      <c r="CC1460" s="18" t="str">
        <f t="shared" si="149"/>
        <v>S,C塔柱Ts</v>
      </c>
      <c r="CD1460" s="18">
        <v>6</v>
      </c>
      <c r="CE1460" s="18" t="e">
        <f>IF(COUNTIFS([2]その１１!$CV$10:CV6455,リスト!CC1460),"該当","")</f>
        <v>#VALUE!</v>
      </c>
      <c r="CF1460" s="18" t="e">
        <f>IF($CE1460="","",COUNTIF($CC$5:CC1460,CC1460))</f>
        <v>#VALUE!</v>
      </c>
      <c r="CG1460" s="18" t="e">
        <f t="shared" si="150"/>
        <v>#VALUE!</v>
      </c>
      <c r="DC1460" s="21" t="e">
        <f t="shared" si="151"/>
        <v>#VALUE!</v>
      </c>
    </row>
    <row r="1461" spans="78:107">
      <c r="BZ1461" s="18" t="s">
        <v>227</v>
      </c>
      <c r="CA1461" s="18" t="s">
        <v>361</v>
      </c>
      <c r="CB1461" s="18" t="s">
        <v>498</v>
      </c>
      <c r="CC1461" s="18" t="str">
        <f t="shared" si="149"/>
        <v>S,C塔柱Ts</v>
      </c>
      <c r="CD1461" s="18">
        <v>7</v>
      </c>
      <c r="CE1461" s="18" t="e">
        <f>IF(COUNTIFS([2]その１１!$CV$10:CV6456,リスト!CC1461),"該当","")</f>
        <v>#VALUE!</v>
      </c>
      <c r="CF1461" s="18" t="e">
        <f>IF($CE1461="","",COUNTIF($CC$5:CC1461,CC1461))</f>
        <v>#VALUE!</v>
      </c>
      <c r="CG1461" s="18" t="e">
        <f t="shared" si="150"/>
        <v>#VALUE!</v>
      </c>
      <c r="DC1461" s="21" t="e">
        <f t="shared" si="151"/>
        <v>#VALUE!</v>
      </c>
    </row>
    <row r="1462" spans="78:107">
      <c r="BZ1462" s="18" t="s">
        <v>227</v>
      </c>
      <c r="CA1462" s="18" t="s">
        <v>361</v>
      </c>
      <c r="CB1462" s="18" t="s">
        <v>498</v>
      </c>
      <c r="CC1462" s="18" t="str">
        <f t="shared" si="149"/>
        <v>S,C塔柱Ts</v>
      </c>
      <c r="CD1462" s="18">
        <v>8</v>
      </c>
      <c r="CE1462" s="18" t="e">
        <f>IF(COUNTIFS([2]その１１!$CV$10:CV6457,リスト!CC1462),"該当","")</f>
        <v>#VALUE!</v>
      </c>
      <c r="CF1462" s="18" t="e">
        <f>IF($CE1462="","",COUNTIF($CC$5:CC1462,CC1462))</f>
        <v>#VALUE!</v>
      </c>
      <c r="CG1462" s="18" t="e">
        <f t="shared" si="150"/>
        <v>#VALUE!</v>
      </c>
      <c r="DC1462" s="21" t="e">
        <f t="shared" si="151"/>
        <v>#VALUE!</v>
      </c>
    </row>
    <row r="1463" spans="78:107">
      <c r="BZ1463" s="18" t="s">
        <v>227</v>
      </c>
      <c r="CA1463" s="18" t="s">
        <v>361</v>
      </c>
      <c r="CB1463" s="18" t="s">
        <v>498</v>
      </c>
      <c r="CC1463" s="18" t="str">
        <f t="shared" si="149"/>
        <v>S,C塔柱Ts</v>
      </c>
      <c r="CD1463" s="18">
        <v>9</v>
      </c>
      <c r="CE1463" s="18" t="e">
        <f>IF(COUNTIFS([2]その１１!$CV$10:CV6458,リスト!CC1463),"該当","")</f>
        <v>#VALUE!</v>
      </c>
      <c r="CF1463" s="18" t="e">
        <f>IF($CE1463="","",COUNTIF($CC$5:CC1463,CC1463))</f>
        <v>#VALUE!</v>
      </c>
      <c r="CG1463" s="18" t="e">
        <f t="shared" si="150"/>
        <v>#VALUE!</v>
      </c>
      <c r="DC1463" s="21" t="e">
        <f t="shared" si="151"/>
        <v>#VALUE!</v>
      </c>
    </row>
    <row r="1464" spans="78:107">
      <c r="BZ1464" s="18" t="s">
        <v>227</v>
      </c>
      <c r="CA1464" s="18" t="s">
        <v>361</v>
      </c>
      <c r="CB1464" s="18" t="s">
        <v>498</v>
      </c>
      <c r="CC1464" s="18" t="str">
        <f t="shared" si="149"/>
        <v>S,C塔柱Ts</v>
      </c>
      <c r="CD1464" s="18">
        <v>10</v>
      </c>
      <c r="CE1464" s="18" t="e">
        <f>IF(COUNTIFS([2]その１１!$CV$10:CV6459,リスト!CC1464),"該当","")</f>
        <v>#VALUE!</v>
      </c>
      <c r="CF1464" s="18" t="e">
        <f>IF($CE1464="","",COUNTIF($CC$5:CC1464,CC1464))</f>
        <v>#VALUE!</v>
      </c>
      <c r="CG1464" s="18" t="e">
        <f t="shared" si="150"/>
        <v>#VALUE!</v>
      </c>
      <c r="DC1464" s="21" t="e">
        <f t="shared" si="151"/>
        <v>#VALUE!</v>
      </c>
    </row>
    <row r="1465" spans="78:107">
      <c r="BZ1465" s="18" t="s">
        <v>227</v>
      </c>
      <c r="CA1465" s="18" t="s">
        <v>361</v>
      </c>
      <c r="CB1465" s="18" t="s">
        <v>498</v>
      </c>
      <c r="CC1465" s="18" t="str">
        <f t="shared" si="149"/>
        <v>S,C塔柱Ts</v>
      </c>
      <c r="CD1465" s="18">
        <v>11</v>
      </c>
      <c r="CE1465" s="18" t="e">
        <f>IF(COUNTIFS([2]その１１!$CV$10:CV6460,リスト!CC1465),"該当","")</f>
        <v>#VALUE!</v>
      </c>
      <c r="CF1465" s="18" t="e">
        <f>IF($CE1465="","",COUNTIF($CC$5:CC1465,CC1465))</f>
        <v>#VALUE!</v>
      </c>
      <c r="CG1465" s="18" t="e">
        <f t="shared" si="150"/>
        <v>#VALUE!</v>
      </c>
      <c r="DC1465" s="21" t="e">
        <f t="shared" si="151"/>
        <v>#VALUE!</v>
      </c>
    </row>
    <row r="1466" spans="78:107">
      <c r="BZ1466" s="18" t="s">
        <v>227</v>
      </c>
      <c r="CA1466" s="18" t="s">
        <v>361</v>
      </c>
      <c r="CB1466" s="18" t="s">
        <v>498</v>
      </c>
      <c r="CC1466" s="18" t="str">
        <f t="shared" si="149"/>
        <v>S,C塔柱Ts</v>
      </c>
      <c r="CD1466" s="18">
        <v>12</v>
      </c>
      <c r="CE1466" s="18" t="e">
        <f>IF(COUNTIFS([2]その１１!$CV$10:CV6461,リスト!CC1466),"該当","")</f>
        <v>#VALUE!</v>
      </c>
      <c r="CF1466" s="18" t="e">
        <f>IF($CE1466="","",COUNTIF($CC$5:CC1466,CC1466))</f>
        <v>#VALUE!</v>
      </c>
      <c r="CG1466" s="18" t="e">
        <f t="shared" si="150"/>
        <v>#VALUE!</v>
      </c>
      <c r="DC1466" s="21" t="e">
        <f t="shared" si="151"/>
        <v>#VALUE!</v>
      </c>
    </row>
    <row r="1467" spans="78:107">
      <c r="BZ1467" s="18" t="s">
        <v>227</v>
      </c>
      <c r="CA1467" s="18" t="s">
        <v>361</v>
      </c>
      <c r="CB1467" s="18" t="s">
        <v>498</v>
      </c>
      <c r="CC1467" s="18" t="str">
        <f t="shared" si="149"/>
        <v>S,C塔柱Ts</v>
      </c>
      <c r="CD1467" s="18">
        <v>13</v>
      </c>
      <c r="CE1467" s="18" t="e">
        <f>IF(COUNTIFS([2]その１１!$CV$10:CV6462,リスト!CC1467),"該当","")</f>
        <v>#VALUE!</v>
      </c>
      <c r="CF1467" s="18" t="e">
        <f>IF($CE1467="","",COUNTIF($CC$5:CC1467,CC1467))</f>
        <v>#VALUE!</v>
      </c>
      <c r="CG1467" s="18" t="e">
        <f t="shared" si="150"/>
        <v>#VALUE!</v>
      </c>
      <c r="DC1467" s="21" t="e">
        <f t="shared" si="151"/>
        <v>#VALUE!</v>
      </c>
    </row>
    <row r="1468" spans="78:107">
      <c r="BZ1468" s="18" t="s">
        <v>227</v>
      </c>
      <c r="CA1468" s="18" t="s">
        <v>361</v>
      </c>
      <c r="CB1468" s="18" t="s">
        <v>498</v>
      </c>
      <c r="CC1468" s="18" t="str">
        <f t="shared" si="149"/>
        <v>S,C塔柱Ts</v>
      </c>
      <c r="CD1468" s="18">
        <v>17</v>
      </c>
      <c r="CE1468" s="18" t="e">
        <f>IF(COUNTIFS([2]その１１!$CV$10:CV6463,リスト!CC1468),"該当","")</f>
        <v>#VALUE!</v>
      </c>
      <c r="CF1468" s="18" t="e">
        <f>IF($CE1468="","",COUNTIF($CC$5:CC1468,CC1468))</f>
        <v>#VALUE!</v>
      </c>
      <c r="CG1468" s="18" t="e">
        <f t="shared" si="150"/>
        <v>#VALUE!</v>
      </c>
      <c r="DC1468" s="21" t="e">
        <f t="shared" si="151"/>
        <v>#VALUE!</v>
      </c>
    </row>
    <row r="1469" spans="78:107">
      <c r="BZ1469" s="18" t="s">
        <v>227</v>
      </c>
      <c r="CA1469" s="18" t="s">
        <v>361</v>
      </c>
      <c r="CB1469" s="18" t="s">
        <v>498</v>
      </c>
      <c r="CC1469" s="18" t="str">
        <f t="shared" si="149"/>
        <v>S,C塔柱Ts</v>
      </c>
      <c r="CD1469" s="18">
        <v>18</v>
      </c>
      <c r="CE1469" s="18" t="e">
        <f>IF(COUNTIFS([2]その１１!$CV$10:CV6464,リスト!CC1469),"該当","")</f>
        <v>#VALUE!</v>
      </c>
      <c r="CF1469" s="18" t="e">
        <f>IF($CE1469="","",COUNTIF($CC$5:CC1469,CC1469))</f>
        <v>#VALUE!</v>
      </c>
      <c r="CG1469" s="18" t="e">
        <f t="shared" si="150"/>
        <v>#VALUE!</v>
      </c>
      <c r="DC1469" s="21" t="e">
        <f t="shared" si="151"/>
        <v>#VALUE!</v>
      </c>
    </row>
    <row r="1470" spans="78:107">
      <c r="BZ1470" s="18" t="s">
        <v>227</v>
      </c>
      <c r="CA1470" s="18" t="s">
        <v>361</v>
      </c>
      <c r="CB1470" s="18" t="s">
        <v>498</v>
      </c>
      <c r="CC1470" s="18" t="str">
        <f t="shared" si="149"/>
        <v>S,C塔柱Ts</v>
      </c>
      <c r="CD1470" s="18">
        <v>19</v>
      </c>
      <c r="CE1470" s="18" t="e">
        <f>IF(COUNTIFS([2]その１１!$CV$10:CV6465,リスト!CC1470),"該当","")</f>
        <v>#VALUE!</v>
      </c>
      <c r="CF1470" s="18" t="e">
        <f>IF($CE1470="","",COUNTIF($CC$5:CC1470,CC1470))</f>
        <v>#VALUE!</v>
      </c>
      <c r="CG1470" s="18" t="e">
        <f t="shared" si="150"/>
        <v>#VALUE!</v>
      </c>
      <c r="DC1470" s="21" t="e">
        <f t="shared" si="151"/>
        <v>#VALUE!</v>
      </c>
    </row>
    <row r="1471" spans="78:107">
      <c r="BZ1471" s="18" t="s">
        <v>227</v>
      </c>
      <c r="CA1471" s="18" t="s">
        <v>361</v>
      </c>
      <c r="CB1471" s="18" t="s">
        <v>498</v>
      </c>
      <c r="CC1471" s="18" t="str">
        <f t="shared" si="149"/>
        <v>S,C塔柱Ts</v>
      </c>
      <c r="CD1471" s="18">
        <v>20</v>
      </c>
      <c r="CE1471" s="18" t="e">
        <f>IF(COUNTIFS([2]その１１!$CV$10:CV6466,リスト!CC1471),"該当","")</f>
        <v>#VALUE!</v>
      </c>
      <c r="CF1471" s="18" t="e">
        <f>IF($CE1471="","",COUNTIF($CC$5:CC1471,CC1471))</f>
        <v>#VALUE!</v>
      </c>
      <c r="CG1471" s="18" t="e">
        <f t="shared" si="150"/>
        <v>#VALUE!</v>
      </c>
      <c r="DC1471" s="21" t="e">
        <f t="shared" si="151"/>
        <v>#VALUE!</v>
      </c>
    </row>
    <row r="1472" spans="78:107">
      <c r="BZ1472" s="18" t="s">
        <v>227</v>
      </c>
      <c r="CA1472" s="18" t="s">
        <v>361</v>
      </c>
      <c r="CB1472" s="18" t="s">
        <v>498</v>
      </c>
      <c r="CC1472" s="18" t="str">
        <f t="shared" si="149"/>
        <v>S,C塔柱Ts</v>
      </c>
      <c r="CD1472" s="18">
        <v>21</v>
      </c>
      <c r="CE1472" s="18" t="e">
        <f>IF(COUNTIFS([2]その１１!$CV$10:CV6467,リスト!CC1472),"該当","")</f>
        <v>#VALUE!</v>
      </c>
      <c r="CF1472" s="18" t="e">
        <f>IF($CE1472="","",COUNTIF($CC$5:CC1472,CC1472))</f>
        <v>#VALUE!</v>
      </c>
      <c r="CG1472" s="18" t="e">
        <f t="shared" si="150"/>
        <v>#VALUE!</v>
      </c>
      <c r="DC1472" s="21" t="e">
        <f t="shared" si="151"/>
        <v>#VALUE!</v>
      </c>
    </row>
    <row r="1473" spans="78:107">
      <c r="BZ1473" s="18" t="s">
        <v>227</v>
      </c>
      <c r="CA1473" s="18" t="s">
        <v>361</v>
      </c>
      <c r="CB1473" s="18" t="s">
        <v>498</v>
      </c>
      <c r="CC1473" s="18" t="str">
        <f t="shared" si="149"/>
        <v>S,C塔柱Ts</v>
      </c>
      <c r="CD1473" s="18">
        <v>22</v>
      </c>
      <c r="CE1473" s="18" t="e">
        <f>IF(COUNTIFS([2]その１１!$CV$10:CV6468,リスト!CC1473),"該当","")</f>
        <v>#VALUE!</v>
      </c>
      <c r="CF1473" s="18" t="e">
        <f>IF($CE1473="","",COUNTIF($CC$5:CC1473,CC1473))</f>
        <v>#VALUE!</v>
      </c>
      <c r="CG1473" s="18" t="e">
        <f t="shared" si="150"/>
        <v>#VALUE!</v>
      </c>
      <c r="DC1473" s="21" t="e">
        <f t="shared" si="151"/>
        <v>#VALUE!</v>
      </c>
    </row>
    <row r="1474" spans="78:107">
      <c r="BZ1474" s="18" t="s">
        <v>227</v>
      </c>
      <c r="CA1474" s="18" t="s">
        <v>361</v>
      </c>
      <c r="CB1474" s="18" t="s">
        <v>498</v>
      </c>
      <c r="CC1474" s="18" t="str">
        <f t="shared" si="149"/>
        <v>S,C塔柱Ts</v>
      </c>
      <c r="CD1474" s="18">
        <v>23</v>
      </c>
      <c r="CE1474" s="18" t="e">
        <f>IF(COUNTIFS([2]その１１!$CV$10:CV6469,リスト!CC1474),"該当","")</f>
        <v>#VALUE!</v>
      </c>
      <c r="CF1474" s="18" t="e">
        <f>IF($CE1474="","",COUNTIF($CC$5:CC1474,CC1474))</f>
        <v>#VALUE!</v>
      </c>
      <c r="CG1474" s="18" t="e">
        <f t="shared" si="150"/>
        <v>#VALUE!</v>
      </c>
      <c r="DC1474" s="21" t="e">
        <f t="shared" si="151"/>
        <v>#VALUE!</v>
      </c>
    </row>
    <row r="1475" spans="78:107">
      <c r="BZ1475" s="18" t="s">
        <v>279</v>
      </c>
      <c r="CA1475" s="18" t="s">
        <v>361</v>
      </c>
      <c r="CB1475" s="18" t="s">
        <v>498</v>
      </c>
      <c r="CC1475" s="18" t="str">
        <f t="shared" si="149"/>
        <v>S,X塔柱Ts</v>
      </c>
      <c r="CD1475" s="18">
        <v>1</v>
      </c>
      <c r="CE1475" s="18" t="e">
        <f>IF(COUNTIFS([2]その１１!$CV$10:CV6470,リスト!CC1475),"該当","")</f>
        <v>#VALUE!</v>
      </c>
      <c r="CF1475" s="18" t="e">
        <f>IF($CE1475="","",COUNTIF($CC$5:CC1475,CC1475))</f>
        <v>#VALUE!</v>
      </c>
      <c r="CG1475" s="18" t="e">
        <f t="shared" si="150"/>
        <v>#VALUE!</v>
      </c>
      <c r="DC1475" s="21" t="e">
        <f t="shared" si="151"/>
        <v>#VALUE!</v>
      </c>
    </row>
    <row r="1476" spans="78:107">
      <c r="BZ1476" s="18" t="s">
        <v>279</v>
      </c>
      <c r="CA1476" s="18" t="s">
        <v>361</v>
      </c>
      <c r="CB1476" s="18" t="s">
        <v>498</v>
      </c>
      <c r="CC1476" s="18" t="str">
        <f t="shared" si="149"/>
        <v>S,X塔柱Ts</v>
      </c>
      <c r="CD1476" s="18">
        <v>2</v>
      </c>
      <c r="CE1476" s="18" t="e">
        <f>IF(COUNTIFS([2]その１１!$CV$10:CV6471,リスト!CC1476),"該当","")</f>
        <v>#VALUE!</v>
      </c>
      <c r="CF1476" s="18" t="e">
        <f>IF($CE1476="","",COUNTIF($CC$5:CC1476,CC1476))</f>
        <v>#VALUE!</v>
      </c>
      <c r="CG1476" s="18" t="e">
        <f t="shared" si="150"/>
        <v>#VALUE!</v>
      </c>
      <c r="DC1476" s="21" t="e">
        <f t="shared" si="151"/>
        <v>#VALUE!</v>
      </c>
    </row>
    <row r="1477" spans="78:107">
      <c r="BZ1477" s="18" t="s">
        <v>279</v>
      </c>
      <c r="CA1477" s="18" t="s">
        <v>361</v>
      </c>
      <c r="CB1477" s="18" t="s">
        <v>498</v>
      </c>
      <c r="CC1477" s="18" t="str">
        <f t="shared" ref="CC1477:CC1540" si="152">IF(LEFT(CA1477,2)="基礎",CONCATENATE(BZ1477,LEFT(CA1477,3),CB1477),CONCATENATE(BZ1477,LEFT(CA1477,2),CB1477))</f>
        <v>S,X塔柱Ts</v>
      </c>
      <c r="CD1477" s="18">
        <v>3</v>
      </c>
      <c r="CE1477" s="18" t="e">
        <f>IF(COUNTIFS([2]その１１!$CV$10:CV6472,リスト!CC1477),"該当","")</f>
        <v>#VALUE!</v>
      </c>
      <c r="CF1477" s="18" t="e">
        <f>IF($CE1477="","",COUNTIF($CC$5:CC1477,CC1477))</f>
        <v>#VALUE!</v>
      </c>
      <c r="CG1477" s="18" t="e">
        <f t="shared" ref="CG1477:CG1540" si="153">IF($CE1477="","",CONCATENATE(CC1477,CF1477))</f>
        <v>#VALUE!</v>
      </c>
      <c r="DC1477" s="21" t="e">
        <f t="shared" ref="DC1477:DC1540" si="154">IF(CG1477="","",CONCATENATE(CC1477,CD1477))</f>
        <v>#VALUE!</v>
      </c>
    </row>
    <row r="1478" spans="78:107">
      <c r="BZ1478" s="18" t="s">
        <v>279</v>
      </c>
      <c r="CA1478" s="18" t="s">
        <v>361</v>
      </c>
      <c r="CB1478" s="18" t="s">
        <v>498</v>
      </c>
      <c r="CC1478" s="18" t="str">
        <f t="shared" si="152"/>
        <v>S,X塔柱Ts</v>
      </c>
      <c r="CD1478" s="18">
        <v>4</v>
      </c>
      <c r="CE1478" s="18" t="e">
        <f>IF(COUNTIFS([2]その１１!$CV$10:CV6473,リスト!CC1478),"該当","")</f>
        <v>#VALUE!</v>
      </c>
      <c r="CF1478" s="18" t="e">
        <f>IF($CE1478="","",COUNTIF($CC$5:CC1478,CC1478))</f>
        <v>#VALUE!</v>
      </c>
      <c r="CG1478" s="18" t="e">
        <f t="shared" si="153"/>
        <v>#VALUE!</v>
      </c>
      <c r="DC1478" s="21" t="e">
        <f t="shared" si="154"/>
        <v>#VALUE!</v>
      </c>
    </row>
    <row r="1479" spans="78:107">
      <c r="BZ1479" s="18" t="s">
        <v>279</v>
      </c>
      <c r="CA1479" s="18" t="s">
        <v>361</v>
      </c>
      <c r="CB1479" s="18" t="s">
        <v>498</v>
      </c>
      <c r="CC1479" s="18" t="str">
        <f t="shared" si="152"/>
        <v>S,X塔柱Ts</v>
      </c>
      <c r="CD1479" s="18">
        <v>5</v>
      </c>
      <c r="CE1479" s="18" t="e">
        <f>IF(COUNTIFS([2]その１１!$CV$10:CV6474,リスト!CC1479),"該当","")</f>
        <v>#VALUE!</v>
      </c>
      <c r="CF1479" s="18" t="e">
        <f>IF($CE1479="","",COUNTIF($CC$5:CC1479,CC1479))</f>
        <v>#VALUE!</v>
      </c>
      <c r="CG1479" s="18" t="e">
        <f t="shared" si="153"/>
        <v>#VALUE!</v>
      </c>
      <c r="DC1479" s="21" t="e">
        <f t="shared" si="154"/>
        <v>#VALUE!</v>
      </c>
    </row>
    <row r="1480" spans="78:107">
      <c r="BZ1480" s="18" t="s">
        <v>279</v>
      </c>
      <c r="CA1480" s="18" t="s">
        <v>361</v>
      </c>
      <c r="CB1480" s="18" t="s">
        <v>498</v>
      </c>
      <c r="CC1480" s="18" t="str">
        <f t="shared" si="152"/>
        <v>S,X塔柱Ts</v>
      </c>
      <c r="CD1480" s="18">
        <v>10</v>
      </c>
      <c r="CE1480" s="18" t="e">
        <f>IF(COUNTIFS([2]その１１!$CV$10:CV6475,リスト!CC1480),"該当","")</f>
        <v>#VALUE!</v>
      </c>
      <c r="CF1480" s="18" t="e">
        <f>IF($CE1480="","",COUNTIF($CC$5:CC1480,CC1480))</f>
        <v>#VALUE!</v>
      </c>
      <c r="CG1480" s="18" t="e">
        <f t="shared" si="153"/>
        <v>#VALUE!</v>
      </c>
      <c r="DC1480" s="21" t="e">
        <f t="shared" si="154"/>
        <v>#VALUE!</v>
      </c>
    </row>
    <row r="1481" spans="78:107">
      <c r="BZ1481" s="18" t="s">
        <v>279</v>
      </c>
      <c r="CA1481" s="18" t="s">
        <v>361</v>
      </c>
      <c r="CB1481" s="18" t="s">
        <v>498</v>
      </c>
      <c r="CC1481" s="18" t="str">
        <f t="shared" si="152"/>
        <v>S,X塔柱Ts</v>
      </c>
      <c r="CD1481" s="18">
        <v>13</v>
      </c>
      <c r="CE1481" s="18" t="e">
        <f>IF(COUNTIFS([2]その１１!$CV$10:CV6476,リスト!CC1481),"該当","")</f>
        <v>#VALUE!</v>
      </c>
      <c r="CF1481" s="18" t="e">
        <f>IF($CE1481="","",COUNTIF($CC$5:CC1481,CC1481))</f>
        <v>#VALUE!</v>
      </c>
      <c r="CG1481" s="18" t="e">
        <f t="shared" si="153"/>
        <v>#VALUE!</v>
      </c>
      <c r="DC1481" s="21" t="e">
        <f t="shared" si="154"/>
        <v>#VALUE!</v>
      </c>
    </row>
    <row r="1482" spans="78:107">
      <c r="BZ1482" s="18" t="s">
        <v>279</v>
      </c>
      <c r="CA1482" s="18" t="s">
        <v>361</v>
      </c>
      <c r="CB1482" s="18" t="s">
        <v>498</v>
      </c>
      <c r="CC1482" s="18" t="str">
        <f t="shared" si="152"/>
        <v>S,X塔柱Ts</v>
      </c>
      <c r="CD1482" s="18">
        <v>17</v>
      </c>
      <c r="CE1482" s="18" t="e">
        <f>IF(COUNTIFS([2]その１１!$CV$10:CV6477,リスト!CC1482),"該当","")</f>
        <v>#VALUE!</v>
      </c>
      <c r="CF1482" s="18" t="e">
        <f>IF($CE1482="","",COUNTIF($CC$5:CC1482,CC1482))</f>
        <v>#VALUE!</v>
      </c>
      <c r="CG1482" s="18" t="e">
        <f t="shared" si="153"/>
        <v>#VALUE!</v>
      </c>
      <c r="DC1482" s="21" t="e">
        <f t="shared" si="154"/>
        <v>#VALUE!</v>
      </c>
    </row>
    <row r="1483" spans="78:107">
      <c r="BZ1483" s="18" t="s">
        <v>279</v>
      </c>
      <c r="CA1483" s="18" t="s">
        <v>361</v>
      </c>
      <c r="CB1483" s="18" t="s">
        <v>498</v>
      </c>
      <c r="CC1483" s="18" t="str">
        <f t="shared" si="152"/>
        <v>S,X塔柱Ts</v>
      </c>
      <c r="CD1483" s="18">
        <v>18</v>
      </c>
      <c r="CE1483" s="18" t="e">
        <f>IF(COUNTIFS([2]その１１!$CV$10:CV6478,リスト!CC1483),"該当","")</f>
        <v>#VALUE!</v>
      </c>
      <c r="CF1483" s="18" t="e">
        <f>IF($CE1483="","",COUNTIF($CC$5:CC1483,CC1483))</f>
        <v>#VALUE!</v>
      </c>
      <c r="CG1483" s="18" t="e">
        <f t="shared" si="153"/>
        <v>#VALUE!</v>
      </c>
      <c r="DC1483" s="21" t="e">
        <f t="shared" si="154"/>
        <v>#VALUE!</v>
      </c>
    </row>
    <row r="1484" spans="78:107">
      <c r="BZ1484" s="18" t="s">
        <v>279</v>
      </c>
      <c r="CA1484" s="18" t="s">
        <v>361</v>
      </c>
      <c r="CB1484" s="18" t="s">
        <v>498</v>
      </c>
      <c r="CC1484" s="18" t="str">
        <f t="shared" si="152"/>
        <v>S,X塔柱Ts</v>
      </c>
      <c r="CD1484" s="18">
        <v>20</v>
      </c>
      <c r="CE1484" s="18" t="e">
        <f>IF(COUNTIFS([2]その１１!$CV$10:CV6479,リスト!CC1484),"該当","")</f>
        <v>#VALUE!</v>
      </c>
      <c r="CF1484" s="18" t="e">
        <f>IF($CE1484="","",COUNTIF($CC$5:CC1484,CC1484))</f>
        <v>#VALUE!</v>
      </c>
      <c r="CG1484" s="18" t="e">
        <f t="shared" si="153"/>
        <v>#VALUE!</v>
      </c>
      <c r="DC1484" s="21" t="e">
        <f t="shared" si="154"/>
        <v>#VALUE!</v>
      </c>
    </row>
    <row r="1485" spans="78:107">
      <c r="BZ1485" s="18" t="s">
        <v>279</v>
      </c>
      <c r="CA1485" s="18" t="s">
        <v>361</v>
      </c>
      <c r="CB1485" s="18" t="s">
        <v>498</v>
      </c>
      <c r="CC1485" s="18" t="str">
        <f t="shared" si="152"/>
        <v>S,X塔柱Ts</v>
      </c>
      <c r="CD1485" s="18">
        <v>21</v>
      </c>
      <c r="CE1485" s="18" t="e">
        <f>IF(COUNTIFS([2]その１１!$CV$10:CV6480,リスト!CC1485),"該当","")</f>
        <v>#VALUE!</v>
      </c>
      <c r="CF1485" s="18" t="e">
        <f>IF($CE1485="","",COUNTIF($CC$5:CC1485,CC1485))</f>
        <v>#VALUE!</v>
      </c>
      <c r="CG1485" s="18" t="e">
        <f t="shared" si="153"/>
        <v>#VALUE!</v>
      </c>
      <c r="DC1485" s="21" t="e">
        <f t="shared" si="154"/>
        <v>#VALUE!</v>
      </c>
    </row>
    <row r="1486" spans="78:107">
      <c r="BZ1486" s="18" t="s">
        <v>279</v>
      </c>
      <c r="CA1486" s="18" t="s">
        <v>361</v>
      </c>
      <c r="CB1486" s="18" t="s">
        <v>498</v>
      </c>
      <c r="CC1486" s="18" t="str">
        <f t="shared" si="152"/>
        <v>S,X塔柱Ts</v>
      </c>
      <c r="CD1486" s="18">
        <v>22</v>
      </c>
      <c r="CE1486" s="18" t="e">
        <f>IF(COUNTIFS([2]その１１!$CV$10:CV6481,リスト!CC1486),"該当","")</f>
        <v>#VALUE!</v>
      </c>
      <c r="CF1486" s="18" t="e">
        <f>IF($CE1486="","",COUNTIF($CC$5:CC1486,CC1486))</f>
        <v>#VALUE!</v>
      </c>
      <c r="CG1486" s="18" t="e">
        <f t="shared" si="153"/>
        <v>#VALUE!</v>
      </c>
      <c r="DC1486" s="21" t="e">
        <f t="shared" si="154"/>
        <v>#VALUE!</v>
      </c>
    </row>
    <row r="1487" spans="78:107">
      <c r="BZ1487" s="18" t="s">
        <v>279</v>
      </c>
      <c r="CA1487" s="18" t="s">
        <v>361</v>
      </c>
      <c r="CB1487" s="18" t="s">
        <v>498</v>
      </c>
      <c r="CC1487" s="18" t="str">
        <f t="shared" si="152"/>
        <v>S,X塔柱Ts</v>
      </c>
      <c r="CD1487" s="18">
        <v>23</v>
      </c>
      <c r="CE1487" s="18" t="e">
        <f>IF(COUNTIFS([2]その１１!$CV$10:CV6482,リスト!CC1487),"該当","")</f>
        <v>#VALUE!</v>
      </c>
      <c r="CF1487" s="18" t="e">
        <f>IF($CE1487="","",COUNTIF($CC$5:CC1487,CC1487))</f>
        <v>#VALUE!</v>
      </c>
      <c r="CG1487" s="18" t="e">
        <f t="shared" si="153"/>
        <v>#VALUE!</v>
      </c>
      <c r="DC1487" s="21" t="e">
        <f t="shared" si="154"/>
        <v>#VALUE!</v>
      </c>
    </row>
    <row r="1488" spans="78:107">
      <c r="BZ1488" s="18" t="s">
        <v>331</v>
      </c>
      <c r="CA1488" s="18" t="s">
        <v>361</v>
      </c>
      <c r="CB1488" s="18" t="s">
        <v>498</v>
      </c>
      <c r="CC1488" s="18" t="str">
        <f t="shared" si="152"/>
        <v>C,X塔柱Ts</v>
      </c>
      <c r="CD1488" s="18">
        <v>6</v>
      </c>
      <c r="CE1488" s="18" t="e">
        <f>IF(COUNTIFS([2]その１１!$CV$10:CV6483,リスト!CC1488),"該当","")</f>
        <v>#VALUE!</v>
      </c>
      <c r="CF1488" s="18" t="e">
        <f>IF($CE1488="","",COUNTIF($CC$5:CC1488,CC1488))</f>
        <v>#VALUE!</v>
      </c>
      <c r="CG1488" s="18" t="e">
        <f t="shared" si="153"/>
        <v>#VALUE!</v>
      </c>
      <c r="DC1488" s="21" t="e">
        <f t="shared" si="154"/>
        <v>#VALUE!</v>
      </c>
    </row>
    <row r="1489" spans="78:107">
      <c r="BZ1489" s="18" t="s">
        <v>331</v>
      </c>
      <c r="CA1489" s="18" t="s">
        <v>361</v>
      </c>
      <c r="CB1489" s="18" t="s">
        <v>498</v>
      </c>
      <c r="CC1489" s="18" t="str">
        <f t="shared" si="152"/>
        <v>C,X塔柱Ts</v>
      </c>
      <c r="CD1489" s="18">
        <v>7</v>
      </c>
      <c r="CE1489" s="18" t="e">
        <f>IF(COUNTIFS([2]その１１!$CV$10:CV6484,リスト!CC1489),"該当","")</f>
        <v>#VALUE!</v>
      </c>
      <c r="CF1489" s="18" t="e">
        <f>IF($CE1489="","",COUNTIF($CC$5:CC1489,CC1489))</f>
        <v>#VALUE!</v>
      </c>
      <c r="CG1489" s="18" t="e">
        <f t="shared" si="153"/>
        <v>#VALUE!</v>
      </c>
      <c r="DC1489" s="21" t="e">
        <f t="shared" si="154"/>
        <v>#VALUE!</v>
      </c>
    </row>
    <row r="1490" spans="78:107">
      <c r="BZ1490" s="18" t="s">
        <v>331</v>
      </c>
      <c r="CA1490" s="18" t="s">
        <v>361</v>
      </c>
      <c r="CB1490" s="18" t="s">
        <v>498</v>
      </c>
      <c r="CC1490" s="18" t="str">
        <f t="shared" si="152"/>
        <v>C,X塔柱Ts</v>
      </c>
      <c r="CD1490" s="18">
        <v>8</v>
      </c>
      <c r="CE1490" s="18" t="e">
        <f>IF(COUNTIFS([2]その１１!$CV$10:CV6485,リスト!CC1490),"該当","")</f>
        <v>#VALUE!</v>
      </c>
      <c r="CF1490" s="18" t="e">
        <f>IF($CE1490="","",COUNTIF($CC$5:CC1490,CC1490))</f>
        <v>#VALUE!</v>
      </c>
      <c r="CG1490" s="18" t="e">
        <f t="shared" si="153"/>
        <v>#VALUE!</v>
      </c>
      <c r="DC1490" s="21" t="e">
        <f t="shared" si="154"/>
        <v>#VALUE!</v>
      </c>
    </row>
    <row r="1491" spans="78:107">
      <c r="BZ1491" s="18" t="s">
        <v>331</v>
      </c>
      <c r="CA1491" s="18" t="s">
        <v>361</v>
      </c>
      <c r="CB1491" s="18" t="s">
        <v>498</v>
      </c>
      <c r="CC1491" s="18" t="str">
        <f t="shared" si="152"/>
        <v>C,X塔柱Ts</v>
      </c>
      <c r="CD1491" s="18">
        <v>9</v>
      </c>
      <c r="CE1491" s="18" t="e">
        <f>IF(COUNTIFS([2]その１１!$CV$10:CV6486,リスト!CC1491),"該当","")</f>
        <v>#VALUE!</v>
      </c>
      <c r="CF1491" s="18" t="e">
        <f>IF($CE1491="","",COUNTIF($CC$5:CC1491,CC1491))</f>
        <v>#VALUE!</v>
      </c>
      <c r="CG1491" s="18" t="e">
        <f t="shared" si="153"/>
        <v>#VALUE!</v>
      </c>
      <c r="DC1491" s="21" t="e">
        <f t="shared" si="154"/>
        <v>#VALUE!</v>
      </c>
    </row>
    <row r="1492" spans="78:107">
      <c r="BZ1492" s="18" t="s">
        <v>331</v>
      </c>
      <c r="CA1492" s="18" t="s">
        <v>361</v>
      </c>
      <c r="CB1492" s="18" t="s">
        <v>498</v>
      </c>
      <c r="CC1492" s="18" t="str">
        <f t="shared" si="152"/>
        <v>C,X塔柱Ts</v>
      </c>
      <c r="CD1492" s="18">
        <v>10</v>
      </c>
      <c r="CE1492" s="18" t="e">
        <f>IF(COUNTIFS([2]その１１!$CV$10:CV6487,リスト!CC1492),"該当","")</f>
        <v>#VALUE!</v>
      </c>
      <c r="CF1492" s="18" t="e">
        <f>IF($CE1492="","",COUNTIF($CC$5:CC1492,CC1492))</f>
        <v>#VALUE!</v>
      </c>
      <c r="CG1492" s="18" t="e">
        <f t="shared" si="153"/>
        <v>#VALUE!</v>
      </c>
      <c r="DC1492" s="21" t="e">
        <f t="shared" si="154"/>
        <v>#VALUE!</v>
      </c>
    </row>
    <row r="1493" spans="78:107">
      <c r="BZ1493" s="18" t="s">
        <v>331</v>
      </c>
      <c r="CA1493" s="18" t="s">
        <v>361</v>
      </c>
      <c r="CB1493" s="18" t="s">
        <v>498</v>
      </c>
      <c r="CC1493" s="18" t="str">
        <f t="shared" si="152"/>
        <v>C,X塔柱Ts</v>
      </c>
      <c r="CD1493" s="18">
        <v>11</v>
      </c>
      <c r="CE1493" s="18" t="e">
        <f>IF(COUNTIFS([2]その１１!$CV$10:CV6488,リスト!CC1493),"該当","")</f>
        <v>#VALUE!</v>
      </c>
      <c r="CF1493" s="18" t="e">
        <f>IF($CE1493="","",COUNTIF($CC$5:CC1493,CC1493))</f>
        <v>#VALUE!</v>
      </c>
      <c r="CG1493" s="18" t="e">
        <f t="shared" si="153"/>
        <v>#VALUE!</v>
      </c>
      <c r="DC1493" s="21" t="e">
        <f t="shared" si="154"/>
        <v>#VALUE!</v>
      </c>
    </row>
    <row r="1494" spans="78:107">
      <c r="BZ1494" s="18" t="s">
        <v>331</v>
      </c>
      <c r="CA1494" s="18" t="s">
        <v>361</v>
      </c>
      <c r="CB1494" s="18" t="s">
        <v>498</v>
      </c>
      <c r="CC1494" s="18" t="str">
        <f t="shared" si="152"/>
        <v>C,X塔柱Ts</v>
      </c>
      <c r="CD1494" s="18">
        <v>12</v>
      </c>
      <c r="CE1494" s="18" t="e">
        <f>IF(COUNTIFS([2]その１１!$CV$10:CV6489,リスト!CC1494),"該当","")</f>
        <v>#VALUE!</v>
      </c>
      <c r="CF1494" s="18" t="e">
        <f>IF($CE1494="","",COUNTIF($CC$5:CC1494,CC1494))</f>
        <v>#VALUE!</v>
      </c>
      <c r="CG1494" s="18" t="e">
        <f t="shared" si="153"/>
        <v>#VALUE!</v>
      </c>
      <c r="DC1494" s="21" t="e">
        <f t="shared" si="154"/>
        <v>#VALUE!</v>
      </c>
    </row>
    <row r="1495" spans="78:107">
      <c r="BZ1495" s="18" t="s">
        <v>331</v>
      </c>
      <c r="CA1495" s="18" t="s">
        <v>361</v>
      </c>
      <c r="CB1495" s="18" t="s">
        <v>498</v>
      </c>
      <c r="CC1495" s="18" t="str">
        <f t="shared" si="152"/>
        <v>C,X塔柱Ts</v>
      </c>
      <c r="CD1495" s="18">
        <v>13</v>
      </c>
      <c r="CE1495" s="18" t="e">
        <f>IF(COUNTIFS([2]その１１!$CV$10:CV6490,リスト!CC1495),"該当","")</f>
        <v>#VALUE!</v>
      </c>
      <c r="CF1495" s="18" t="e">
        <f>IF($CE1495="","",COUNTIF($CC$5:CC1495,CC1495))</f>
        <v>#VALUE!</v>
      </c>
      <c r="CG1495" s="18" t="e">
        <f t="shared" si="153"/>
        <v>#VALUE!</v>
      </c>
      <c r="DC1495" s="21" t="e">
        <f t="shared" si="154"/>
        <v>#VALUE!</v>
      </c>
    </row>
    <row r="1496" spans="78:107">
      <c r="BZ1496" s="18" t="s">
        <v>331</v>
      </c>
      <c r="CA1496" s="18" t="s">
        <v>361</v>
      </c>
      <c r="CB1496" s="18" t="s">
        <v>498</v>
      </c>
      <c r="CC1496" s="18" t="str">
        <f t="shared" si="152"/>
        <v>C,X塔柱Ts</v>
      </c>
      <c r="CD1496" s="18">
        <v>17</v>
      </c>
      <c r="CE1496" s="18" t="e">
        <f>IF(COUNTIFS([2]その１１!$CV$10:CV6491,リスト!CC1496),"該当","")</f>
        <v>#VALUE!</v>
      </c>
      <c r="CF1496" s="18" t="e">
        <f>IF($CE1496="","",COUNTIF($CC$5:CC1496,CC1496))</f>
        <v>#VALUE!</v>
      </c>
      <c r="CG1496" s="18" t="e">
        <f t="shared" si="153"/>
        <v>#VALUE!</v>
      </c>
      <c r="DC1496" s="21" t="e">
        <f t="shared" si="154"/>
        <v>#VALUE!</v>
      </c>
    </row>
    <row r="1497" spans="78:107">
      <c r="BZ1497" s="18" t="s">
        <v>331</v>
      </c>
      <c r="CA1497" s="18" t="s">
        <v>361</v>
      </c>
      <c r="CB1497" s="18" t="s">
        <v>498</v>
      </c>
      <c r="CC1497" s="18" t="str">
        <f t="shared" si="152"/>
        <v>C,X塔柱Ts</v>
      </c>
      <c r="CD1497" s="18">
        <v>18</v>
      </c>
      <c r="CE1497" s="18" t="e">
        <f>IF(COUNTIFS([2]その１１!$CV$10:CV6492,リスト!CC1497),"該当","")</f>
        <v>#VALUE!</v>
      </c>
      <c r="CF1497" s="18" t="e">
        <f>IF($CE1497="","",COUNTIF($CC$5:CC1497,CC1497))</f>
        <v>#VALUE!</v>
      </c>
      <c r="CG1497" s="18" t="e">
        <f t="shared" si="153"/>
        <v>#VALUE!</v>
      </c>
      <c r="DC1497" s="21" t="e">
        <f t="shared" si="154"/>
        <v>#VALUE!</v>
      </c>
    </row>
    <row r="1498" spans="78:107">
      <c r="BZ1498" s="18" t="s">
        <v>331</v>
      </c>
      <c r="CA1498" s="18" t="s">
        <v>361</v>
      </c>
      <c r="CB1498" s="18" t="s">
        <v>498</v>
      </c>
      <c r="CC1498" s="18" t="str">
        <f t="shared" si="152"/>
        <v>C,X塔柱Ts</v>
      </c>
      <c r="CD1498" s="18">
        <v>19</v>
      </c>
      <c r="CE1498" s="18" t="e">
        <f>IF(COUNTIFS([2]その１１!$CV$10:CV6493,リスト!CC1498),"該当","")</f>
        <v>#VALUE!</v>
      </c>
      <c r="CF1498" s="18" t="e">
        <f>IF($CE1498="","",COUNTIF($CC$5:CC1498,CC1498))</f>
        <v>#VALUE!</v>
      </c>
      <c r="CG1498" s="18" t="e">
        <f t="shared" si="153"/>
        <v>#VALUE!</v>
      </c>
      <c r="DC1498" s="21" t="e">
        <f t="shared" si="154"/>
        <v>#VALUE!</v>
      </c>
    </row>
    <row r="1499" spans="78:107">
      <c r="BZ1499" s="18" t="s">
        <v>331</v>
      </c>
      <c r="CA1499" s="18" t="s">
        <v>361</v>
      </c>
      <c r="CB1499" s="18" t="s">
        <v>498</v>
      </c>
      <c r="CC1499" s="18" t="str">
        <f t="shared" si="152"/>
        <v>C,X塔柱Ts</v>
      </c>
      <c r="CD1499" s="18">
        <v>20</v>
      </c>
      <c r="CE1499" s="18" t="e">
        <f>IF(COUNTIFS([2]その１１!$CV$10:CV6494,リスト!CC1499),"該当","")</f>
        <v>#VALUE!</v>
      </c>
      <c r="CF1499" s="18" t="e">
        <f>IF($CE1499="","",COUNTIF($CC$5:CC1499,CC1499))</f>
        <v>#VALUE!</v>
      </c>
      <c r="CG1499" s="18" t="e">
        <f t="shared" si="153"/>
        <v>#VALUE!</v>
      </c>
      <c r="DC1499" s="21" t="e">
        <f t="shared" si="154"/>
        <v>#VALUE!</v>
      </c>
    </row>
    <row r="1500" spans="78:107">
      <c r="BZ1500" s="18" t="s">
        <v>331</v>
      </c>
      <c r="CA1500" s="18" t="s">
        <v>361</v>
      </c>
      <c r="CB1500" s="18" t="s">
        <v>498</v>
      </c>
      <c r="CC1500" s="18" t="str">
        <f t="shared" si="152"/>
        <v>C,X塔柱Ts</v>
      </c>
      <c r="CD1500" s="18">
        <v>21</v>
      </c>
      <c r="CE1500" s="18" t="e">
        <f>IF(COUNTIFS([2]その１１!$CV$10:CV6495,リスト!CC1500),"該当","")</f>
        <v>#VALUE!</v>
      </c>
      <c r="CF1500" s="18" t="e">
        <f>IF($CE1500="","",COUNTIF($CC$5:CC1500,CC1500))</f>
        <v>#VALUE!</v>
      </c>
      <c r="CG1500" s="18" t="e">
        <f t="shared" si="153"/>
        <v>#VALUE!</v>
      </c>
      <c r="DC1500" s="21" t="e">
        <f t="shared" si="154"/>
        <v>#VALUE!</v>
      </c>
    </row>
    <row r="1501" spans="78:107">
      <c r="BZ1501" s="18" t="s">
        <v>331</v>
      </c>
      <c r="CA1501" s="18" t="s">
        <v>361</v>
      </c>
      <c r="CB1501" s="18" t="s">
        <v>498</v>
      </c>
      <c r="CC1501" s="18" t="str">
        <f t="shared" si="152"/>
        <v>C,X塔柱Ts</v>
      </c>
      <c r="CD1501" s="18">
        <v>22</v>
      </c>
      <c r="CE1501" s="18" t="e">
        <f>IF(COUNTIFS([2]その１１!$CV$10:CV6496,リスト!CC1501),"該当","")</f>
        <v>#VALUE!</v>
      </c>
      <c r="CF1501" s="18" t="e">
        <f>IF($CE1501="","",COUNTIF($CC$5:CC1501,CC1501))</f>
        <v>#VALUE!</v>
      </c>
      <c r="CG1501" s="18" t="e">
        <f t="shared" si="153"/>
        <v>#VALUE!</v>
      </c>
      <c r="DC1501" s="21" t="e">
        <f t="shared" si="154"/>
        <v>#VALUE!</v>
      </c>
    </row>
    <row r="1502" spans="78:107">
      <c r="BZ1502" s="18" t="s">
        <v>331</v>
      </c>
      <c r="CA1502" s="18" t="s">
        <v>361</v>
      </c>
      <c r="CB1502" s="18" t="s">
        <v>498</v>
      </c>
      <c r="CC1502" s="18" t="str">
        <f t="shared" si="152"/>
        <v>C,X塔柱Ts</v>
      </c>
      <c r="CD1502" s="18">
        <v>23</v>
      </c>
      <c r="CE1502" s="18" t="e">
        <f>IF(COUNTIFS([2]その１１!$CV$10:CV6497,リスト!CC1502),"該当","")</f>
        <v>#VALUE!</v>
      </c>
      <c r="CF1502" s="18" t="e">
        <f>IF($CE1502="","",COUNTIF($CC$5:CC1502,CC1502))</f>
        <v>#VALUE!</v>
      </c>
      <c r="CG1502" s="18" t="e">
        <f t="shared" si="153"/>
        <v>#VALUE!</v>
      </c>
      <c r="DC1502" s="21" t="e">
        <f t="shared" si="154"/>
        <v>#VALUE!</v>
      </c>
    </row>
    <row r="1503" spans="78:107">
      <c r="BZ1503" s="18" t="s">
        <v>781</v>
      </c>
      <c r="CA1503" s="18" t="s">
        <v>361</v>
      </c>
      <c r="CB1503" s="18" t="s">
        <v>498</v>
      </c>
      <c r="CC1503" s="18" t="str">
        <f t="shared" si="152"/>
        <v>S,C,X塔柱Ts</v>
      </c>
      <c r="CD1503" s="18">
        <v>1</v>
      </c>
      <c r="CE1503" s="18" t="e">
        <f>IF(COUNTIFS([2]その１１!$CV$10:CV6498,リスト!CC1503),"該当","")</f>
        <v>#VALUE!</v>
      </c>
      <c r="CF1503" s="18" t="e">
        <f>IF($CE1503="","",COUNTIF($CC$5:CC1503,CC1503))</f>
        <v>#VALUE!</v>
      </c>
      <c r="CG1503" s="18" t="e">
        <f t="shared" si="153"/>
        <v>#VALUE!</v>
      </c>
      <c r="DC1503" s="21" t="e">
        <f t="shared" si="154"/>
        <v>#VALUE!</v>
      </c>
    </row>
    <row r="1504" spans="78:107">
      <c r="BZ1504" s="18" t="s">
        <v>781</v>
      </c>
      <c r="CA1504" s="18" t="s">
        <v>361</v>
      </c>
      <c r="CB1504" s="18" t="s">
        <v>498</v>
      </c>
      <c r="CC1504" s="18" t="str">
        <f t="shared" si="152"/>
        <v>S,C,X塔柱Ts</v>
      </c>
      <c r="CD1504" s="18">
        <v>2</v>
      </c>
      <c r="CE1504" s="18" t="e">
        <f>IF(COUNTIFS([2]その１１!$CV$10:CV6499,リスト!CC1504),"該当","")</f>
        <v>#VALUE!</v>
      </c>
      <c r="CF1504" s="18" t="e">
        <f>IF($CE1504="","",COUNTIF($CC$5:CC1504,CC1504))</f>
        <v>#VALUE!</v>
      </c>
      <c r="CG1504" s="18" t="e">
        <f t="shared" si="153"/>
        <v>#VALUE!</v>
      </c>
      <c r="DC1504" s="21" t="e">
        <f t="shared" si="154"/>
        <v>#VALUE!</v>
      </c>
    </row>
    <row r="1505" spans="78:107">
      <c r="BZ1505" s="18" t="s">
        <v>781</v>
      </c>
      <c r="CA1505" s="18" t="s">
        <v>361</v>
      </c>
      <c r="CB1505" s="18" t="s">
        <v>498</v>
      </c>
      <c r="CC1505" s="18" t="str">
        <f t="shared" si="152"/>
        <v>S,C,X塔柱Ts</v>
      </c>
      <c r="CD1505" s="18">
        <v>3</v>
      </c>
      <c r="CE1505" s="18" t="e">
        <f>IF(COUNTIFS([2]その１１!$CV$10:CV6500,リスト!CC1505),"該当","")</f>
        <v>#VALUE!</v>
      </c>
      <c r="CF1505" s="18" t="e">
        <f>IF($CE1505="","",COUNTIF($CC$5:CC1505,CC1505))</f>
        <v>#VALUE!</v>
      </c>
      <c r="CG1505" s="18" t="e">
        <f t="shared" si="153"/>
        <v>#VALUE!</v>
      </c>
      <c r="DC1505" s="21" t="e">
        <f t="shared" si="154"/>
        <v>#VALUE!</v>
      </c>
    </row>
    <row r="1506" spans="78:107">
      <c r="BZ1506" s="18" t="s">
        <v>781</v>
      </c>
      <c r="CA1506" s="18" t="s">
        <v>361</v>
      </c>
      <c r="CB1506" s="18" t="s">
        <v>498</v>
      </c>
      <c r="CC1506" s="18" t="str">
        <f t="shared" si="152"/>
        <v>S,C,X塔柱Ts</v>
      </c>
      <c r="CD1506" s="18">
        <v>4</v>
      </c>
      <c r="CE1506" s="18" t="e">
        <f>IF(COUNTIFS([2]その１１!$CV$10:CV6501,リスト!CC1506),"該当","")</f>
        <v>#VALUE!</v>
      </c>
      <c r="CF1506" s="18" t="e">
        <f>IF($CE1506="","",COUNTIF($CC$5:CC1506,CC1506))</f>
        <v>#VALUE!</v>
      </c>
      <c r="CG1506" s="18" t="e">
        <f t="shared" si="153"/>
        <v>#VALUE!</v>
      </c>
      <c r="DC1506" s="21" t="e">
        <f t="shared" si="154"/>
        <v>#VALUE!</v>
      </c>
    </row>
    <row r="1507" spans="78:107">
      <c r="BZ1507" s="18" t="s">
        <v>781</v>
      </c>
      <c r="CA1507" s="18" t="s">
        <v>361</v>
      </c>
      <c r="CB1507" s="18" t="s">
        <v>498</v>
      </c>
      <c r="CC1507" s="18" t="str">
        <f t="shared" si="152"/>
        <v>S,C,X塔柱Ts</v>
      </c>
      <c r="CD1507" s="18">
        <v>5</v>
      </c>
      <c r="CE1507" s="18" t="e">
        <f>IF(COUNTIFS([2]その１１!$CV$10:CV6502,リスト!CC1507),"該当","")</f>
        <v>#VALUE!</v>
      </c>
      <c r="CF1507" s="18" t="e">
        <f>IF($CE1507="","",COUNTIF($CC$5:CC1507,CC1507))</f>
        <v>#VALUE!</v>
      </c>
      <c r="CG1507" s="18" t="e">
        <f t="shared" si="153"/>
        <v>#VALUE!</v>
      </c>
      <c r="DC1507" s="21" t="e">
        <f t="shared" si="154"/>
        <v>#VALUE!</v>
      </c>
    </row>
    <row r="1508" spans="78:107">
      <c r="BZ1508" s="18" t="s">
        <v>781</v>
      </c>
      <c r="CA1508" s="18" t="s">
        <v>361</v>
      </c>
      <c r="CB1508" s="18" t="s">
        <v>498</v>
      </c>
      <c r="CC1508" s="18" t="str">
        <f t="shared" si="152"/>
        <v>S,C,X塔柱Ts</v>
      </c>
      <c r="CD1508" s="18">
        <v>6</v>
      </c>
      <c r="CE1508" s="18" t="e">
        <f>IF(COUNTIFS([2]その１１!$CV$10:CV6503,リスト!CC1508),"該当","")</f>
        <v>#VALUE!</v>
      </c>
      <c r="CF1508" s="18" t="e">
        <f>IF($CE1508="","",COUNTIF($CC$5:CC1508,CC1508))</f>
        <v>#VALUE!</v>
      </c>
      <c r="CG1508" s="18" t="e">
        <f t="shared" si="153"/>
        <v>#VALUE!</v>
      </c>
      <c r="DC1508" s="21" t="e">
        <f t="shared" si="154"/>
        <v>#VALUE!</v>
      </c>
    </row>
    <row r="1509" spans="78:107">
      <c r="BZ1509" s="18" t="s">
        <v>781</v>
      </c>
      <c r="CA1509" s="18" t="s">
        <v>361</v>
      </c>
      <c r="CB1509" s="18" t="s">
        <v>498</v>
      </c>
      <c r="CC1509" s="18" t="str">
        <f t="shared" si="152"/>
        <v>S,C,X塔柱Ts</v>
      </c>
      <c r="CD1509" s="18">
        <v>7</v>
      </c>
      <c r="CE1509" s="18" t="e">
        <f>IF(COUNTIFS([2]その１１!$CV$10:CV6504,リスト!CC1509),"該当","")</f>
        <v>#VALUE!</v>
      </c>
      <c r="CF1509" s="18" t="e">
        <f>IF($CE1509="","",COUNTIF($CC$5:CC1509,CC1509))</f>
        <v>#VALUE!</v>
      </c>
      <c r="CG1509" s="18" t="e">
        <f t="shared" si="153"/>
        <v>#VALUE!</v>
      </c>
      <c r="DC1509" s="21" t="e">
        <f t="shared" si="154"/>
        <v>#VALUE!</v>
      </c>
    </row>
    <row r="1510" spans="78:107">
      <c r="BZ1510" s="18" t="s">
        <v>781</v>
      </c>
      <c r="CA1510" s="18" t="s">
        <v>361</v>
      </c>
      <c r="CB1510" s="18" t="s">
        <v>498</v>
      </c>
      <c r="CC1510" s="18" t="str">
        <f t="shared" si="152"/>
        <v>S,C,X塔柱Ts</v>
      </c>
      <c r="CD1510" s="18">
        <v>8</v>
      </c>
      <c r="CE1510" s="18" t="e">
        <f>IF(COUNTIFS([2]その１１!$CV$10:CV6505,リスト!CC1510),"該当","")</f>
        <v>#VALUE!</v>
      </c>
      <c r="CF1510" s="18" t="e">
        <f>IF($CE1510="","",COUNTIF($CC$5:CC1510,CC1510))</f>
        <v>#VALUE!</v>
      </c>
      <c r="CG1510" s="18" t="e">
        <f t="shared" si="153"/>
        <v>#VALUE!</v>
      </c>
      <c r="DC1510" s="21" t="e">
        <f t="shared" si="154"/>
        <v>#VALUE!</v>
      </c>
    </row>
    <row r="1511" spans="78:107">
      <c r="BZ1511" s="18" t="s">
        <v>781</v>
      </c>
      <c r="CA1511" s="18" t="s">
        <v>361</v>
      </c>
      <c r="CB1511" s="18" t="s">
        <v>498</v>
      </c>
      <c r="CC1511" s="18" t="str">
        <f t="shared" si="152"/>
        <v>S,C,X塔柱Ts</v>
      </c>
      <c r="CD1511" s="18">
        <v>9</v>
      </c>
      <c r="CE1511" s="18" t="e">
        <f>IF(COUNTIFS([2]その１１!$CV$10:CV6506,リスト!CC1511),"該当","")</f>
        <v>#VALUE!</v>
      </c>
      <c r="CF1511" s="18" t="e">
        <f>IF($CE1511="","",COUNTIF($CC$5:CC1511,CC1511))</f>
        <v>#VALUE!</v>
      </c>
      <c r="CG1511" s="18" t="e">
        <f t="shared" si="153"/>
        <v>#VALUE!</v>
      </c>
      <c r="DC1511" s="21" t="e">
        <f t="shared" si="154"/>
        <v>#VALUE!</v>
      </c>
    </row>
    <row r="1512" spans="78:107">
      <c r="BZ1512" s="18" t="s">
        <v>781</v>
      </c>
      <c r="CA1512" s="18" t="s">
        <v>361</v>
      </c>
      <c r="CB1512" s="18" t="s">
        <v>498</v>
      </c>
      <c r="CC1512" s="18" t="str">
        <f t="shared" si="152"/>
        <v>S,C,X塔柱Ts</v>
      </c>
      <c r="CD1512" s="18">
        <v>10</v>
      </c>
      <c r="CE1512" s="18" t="e">
        <f>IF(COUNTIFS([2]その１１!$CV$10:CV6507,リスト!CC1512),"該当","")</f>
        <v>#VALUE!</v>
      </c>
      <c r="CF1512" s="18" t="e">
        <f>IF($CE1512="","",COUNTIF($CC$5:CC1512,CC1512))</f>
        <v>#VALUE!</v>
      </c>
      <c r="CG1512" s="18" t="e">
        <f t="shared" si="153"/>
        <v>#VALUE!</v>
      </c>
      <c r="DC1512" s="21" t="e">
        <f t="shared" si="154"/>
        <v>#VALUE!</v>
      </c>
    </row>
    <row r="1513" spans="78:107">
      <c r="BZ1513" s="18" t="s">
        <v>781</v>
      </c>
      <c r="CA1513" s="18" t="s">
        <v>361</v>
      </c>
      <c r="CB1513" s="18" t="s">
        <v>498</v>
      </c>
      <c r="CC1513" s="18" t="str">
        <f t="shared" si="152"/>
        <v>S,C,X塔柱Ts</v>
      </c>
      <c r="CD1513" s="18">
        <v>11</v>
      </c>
      <c r="CE1513" s="18" t="e">
        <f>IF(COUNTIFS([2]その１１!$CV$10:CV6508,リスト!CC1513),"該当","")</f>
        <v>#VALUE!</v>
      </c>
      <c r="CF1513" s="18" t="e">
        <f>IF($CE1513="","",COUNTIF($CC$5:CC1513,CC1513))</f>
        <v>#VALUE!</v>
      </c>
      <c r="CG1513" s="18" t="e">
        <f t="shared" si="153"/>
        <v>#VALUE!</v>
      </c>
      <c r="DC1513" s="21" t="e">
        <f t="shared" si="154"/>
        <v>#VALUE!</v>
      </c>
    </row>
    <row r="1514" spans="78:107">
      <c r="BZ1514" s="18" t="s">
        <v>781</v>
      </c>
      <c r="CA1514" s="18" t="s">
        <v>361</v>
      </c>
      <c r="CB1514" s="18" t="s">
        <v>498</v>
      </c>
      <c r="CC1514" s="18" t="str">
        <f t="shared" si="152"/>
        <v>S,C,X塔柱Ts</v>
      </c>
      <c r="CD1514" s="18">
        <v>12</v>
      </c>
      <c r="CE1514" s="18" t="e">
        <f>IF(COUNTIFS([2]その１１!$CV$10:CV6509,リスト!CC1514),"該当","")</f>
        <v>#VALUE!</v>
      </c>
      <c r="CF1514" s="18" t="e">
        <f>IF($CE1514="","",COUNTIF($CC$5:CC1514,CC1514))</f>
        <v>#VALUE!</v>
      </c>
      <c r="CG1514" s="18" t="e">
        <f t="shared" si="153"/>
        <v>#VALUE!</v>
      </c>
      <c r="DC1514" s="21" t="e">
        <f t="shared" si="154"/>
        <v>#VALUE!</v>
      </c>
    </row>
    <row r="1515" spans="78:107">
      <c r="BZ1515" s="18" t="s">
        <v>781</v>
      </c>
      <c r="CA1515" s="18" t="s">
        <v>361</v>
      </c>
      <c r="CB1515" s="18" t="s">
        <v>498</v>
      </c>
      <c r="CC1515" s="18" t="str">
        <f t="shared" si="152"/>
        <v>S,C,X塔柱Ts</v>
      </c>
      <c r="CD1515" s="18">
        <v>13</v>
      </c>
      <c r="CE1515" s="18" t="e">
        <f>IF(COUNTIFS([2]その１１!$CV$10:CV6510,リスト!CC1515),"該当","")</f>
        <v>#VALUE!</v>
      </c>
      <c r="CF1515" s="18" t="e">
        <f>IF($CE1515="","",COUNTIF($CC$5:CC1515,CC1515))</f>
        <v>#VALUE!</v>
      </c>
      <c r="CG1515" s="18" t="e">
        <f t="shared" si="153"/>
        <v>#VALUE!</v>
      </c>
      <c r="DC1515" s="21" t="e">
        <f t="shared" si="154"/>
        <v>#VALUE!</v>
      </c>
    </row>
    <row r="1516" spans="78:107">
      <c r="BZ1516" s="18" t="s">
        <v>781</v>
      </c>
      <c r="CA1516" s="18" t="s">
        <v>361</v>
      </c>
      <c r="CB1516" s="18" t="s">
        <v>498</v>
      </c>
      <c r="CC1516" s="18" t="str">
        <f t="shared" si="152"/>
        <v>S,C,X塔柱Ts</v>
      </c>
      <c r="CD1516" s="18">
        <v>17</v>
      </c>
      <c r="CE1516" s="18" t="e">
        <f>IF(COUNTIFS([2]その１１!$CV$10:CV6511,リスト!CC1516),"該当","")</f>
        <v>#VALUE!</v>
      </c>
      <c r="CF1516" s="18" t="e">
        <f>IF($CE1516="","",COUNTIF($CC$5:CC1516,CC1516))</f>
        <v>#VALUE!</v>
      </c>
      <c r="CG1516" s="18" t="e">
        <f t="shared" si="153"/>
        <v>#VALUE!</v>
      </c>
      <c r="DC1516" s="21" t="e">
        <f t="shared" si="154"/>
        <v>#VALUE!</v>
      </c>
    </row>
    <row r="1517" spans="78:107">
      <c r="BZ1517" s="18" t="s">
        <v>781</v>
      </c>
      <c r="CA1517" s="18" t="s">
        <v>361</v>
      </c>
      <c r="CB1517" s="18" t="s">
        <v>498</v>
      </c>
      <c r="CC1517" s="18" t="str">
        <f t="shared" si="152"/>
        <v>S,C,X塔柱Ts</v>
      </c>
      <c r="CD1517" s="18">
        <v>18</v>
      </c>
      <c r="CE1517" s="18" t="e">
        <f>IF(COUNTIFS([2]その１１!$CV$10:CV6512,リスト!CC1517),"該当","")</f>
        <v>#VALUE!</v>
      </c>
      <c r="CF1517" s="18" t="e">
        <f>IF($CE1517="","",COUNTIF($CC$5:CC1517,CC1517))</f>
        <v>#VALUE!</v>
      </c>
      <c r="CG1517" s="18" t="e">
        <f t="shared" si="153"/>
        <v>#VALUE!</v>
      </c>
      <c r="DC1517" s="21" t="e">
        <f t="shared" si="154"/>
        <v>#VALUE!</v>
      </c>
    </row>
    <row r="1518" spans="78:107">
      <c r="BZ1518" s="18" t="s">
        <v>781</v>
      </c>
      <c r="CA1518" s="18" t="s">
        <v>361</v>
      </c>
      <c r="CB1518" s="18" t="s">
        <v>498</v>
      </c>
      <c r="CC1518" s="18" t="str">
        <f t="shared" si="152"/>
        <v>S,C,X塔柱Ts</v>
      </c>
      <c r="CD1518" s="18">
        <v>19</v>
      </c>
      <c r="CE1518" s="18" t="e">
        <f>IF(COUNTIFS([2]その１１!$CV$10:CV6513,リスト!CC1518),"該当","")</f>
        <v>#VALUE!</v>
      </c>
      <c r="CF1518" s="18" t="e">
        <f>IF($CE1518="","",COUNTIF($CC$5:CC1518,CC1518))</f>
        <v>#VALUE!</v>
      </c>
      <c r="CG1518" s="18" t="e">
        <f t="shared" si="153"/>
        <v>#VALUE!</v>
      </c>
      <c r="DC1518" s="21" t="e">
        <f t="shared" si="154"/>
        <v>#VALUE!</v>
      </c>
    </row>
    <row r="1519" spans="78:107">
      <c r="BZ1519" s="18" t="s">
        <v>781</v>
      </c>
      <c r="CA1519" s="18" t="s">
        <v>361</v>
      </c>
      <c r="CB1519" s="18" t="s">
        <v>498</v>
      </c>
      <c r="CC1519" s="18" t="str">
        <f t="shared" si="152"/>
        <v>S,C,X塔柱Ts</v>
      </c>
      <c r="CD1519" s="18">
        <v>20</v>
      </c>
      <c r="CE1519" s="18" t="e">
        <f>IF(COUNTIFS([2]その１１!$CV$10:CV6514,リスト!CC1519),"該当","")</f>
        <v>#VALUE!</v>
      </c>
      <c r="CF1519" s="18" t="e">
        <f>IF($CE1519="","",COUNTIF($CC$5:CC1519,CC1519))</f>
        <v>#VALUE!</v>
      </c>
      <c r="CG1519" s="18" t="e">
        <f t="shared" si="153"/>
        <v>#VALUE!</v>
      </c>
      <c r="DC1519" s="21" t="e">
        <f t="shared" si="154"/>
        <v>#VALUE!</v>
      </c>
    </row>
    <row r="1520" spans="78:107">
      <c r="BZ1520" s="18" t="s">
        <v>781</v>
      </c>
      <c r="CA1520" s="18" t="s">
        <v>361</v>
      </c>
      <c r="CB1520" s="18" t="s">
        <v>498</v>
      </c>
      <c r="CC1520" s="18" t="str">
        <f t="shared" si="152"/>
        <v>S,C,X塔柱Ts</v>
      </c>
      <c r="CD1520" s="18">
        <v>21</v>
      </c>
      <c r="CE1520" s="18" t="e">
        <f>IF(COUNTIFS([2]その１１!$CV$10:CV6515,リスト!CC1520),"該当","")</f>
        <v>#VALUE!</v>
      </c>
      <c r="CF1520" s="18" t="e">
        <f>IF($CE1520="","",COUNTIF($CC$5:CC1520,CC1520))</f>
        <v>#VALUE!</v>
      </c>
      <c r="CG1520" s="18" t="e">
        <f t="shared" si="153"/>
        <v>#VALUE!</v>
      </c>
      <c r="DC1520" s="21" t="e">
        <f t="shared" si="154"/>
        <v>#VALUE!</v>
      </c>
    </row>
    <row r="1521" spans="78:107">
      <c r="BZ1521" s="18" t="s">
        <v>781</v>
      </c>
      <c r="CA1521" s="18" t="s">
        <v>361</v>
      </c>
      <c r="CB1521" s="18" t="s">
        <v>498</v>
      </c>
      <c r="CC1521" s="18" t="str">
        <f t="shared" si="152"/>
        <v>S,C,X塔柱Ts</v>
      </c>
      <c r="CD1521" s="18">
        <v>22</v>
      </c>
      <c r="CE1521" s="18" t="e">
        <f>IF(COUNTIFS([2]その１１!$CV$10:CV6516,リスト!CC1521),"該当","")</f>
        <v>#VALUE!</v>
      </c>
      <c r="CF1521" s="18" t="e">
        <f>IF($CE1521="","",COUNTIF($CC$5:CC1521,CC1521))</f>
        <v>#VALUE!</v>
      </c>
      <c r="CG1521" s="18" t="e">
        <f t="shared" si="153"/>
        <v>#VALUE!</v>
      </c>
      <c r="DC1521" s="21" t="e">
        <f t="shared" si="154"/>
        <v>#VALUE!</v>
      </c>
    </row>
    <row r="1522" spans="78:107">
      <c r="BZ1522" s="18" t="s">
        <v>781</v>
      </c>
      <c r="CA1522" s="18" t="s">
        <v>361</v>
      </c>
      <c r="CB1522" s="18" t="s">
        <v>498</v>
      </c>
      <c r="CC1522" s="18" t="str">
        <f t="shared" si="152"/>
        <v>S,C,X塔柱Ts</v>
      </c>
      <c r="CD1522" s="18">
        <v>23</v>
      </c>
      <c r="CE1522" s="18" t="e">
        <f>IF(COUNTIFS([2]その１１!$CV$10:CV6517,リスト!CC1522),"該当","")</f>
        <v>#VALUE!</v>
      </c>
      <c r="CF1522" s="18" t="e">
        <f>IF($CE1522="","",COUNTIF($CC$5:CC1522,CC1522))</f>
        <v>#VALUE!</v>
      </c>
      <c r="CG1522" s="18" t="e">
        <f t="shared" si="153"/>
        <v>#VALUE!</v>
      </c>
      <c r="DC1522" s="21" t="e">
        <f t="shared" si="154"/>
        <v>#VALUE!</v>
      </c>
    </row>
    <row r="1523" spans="78:107">
      <c r="BZ1523" s="18" t="s">
        <v>76</v>
      </c>
      <c r="CA1523" s="18" t="s">
        <v>372</v>
      </c>
      <c r="CB1523" s="18" t="s">
        <v>506</v>
      </c>
      <c r="CC1523" s="18" t="str">
        <f t="shared" si="152"/>
        <v>S外ケCo</v>
      </c>
      <c r="CD1523" s="18">
        <v>1</v>
      </c>
      <c r="CE1523" s="18" t="e">
        <f>IF(COUNTIFS([2]その１１!$CV$10:CV6518,リスト!CC1523),"該当","")</f>
        <v>#VALUE!</v>
      </c>
      <c r="CF1523" s="18" t="e">
        <f>IF($CE1523="","",COUNTIF($CC$5:CC1523,CC1523))</f>
        <v>#VALUE!</v>
      </c>
      <c r="CG1523" s="18" t="e">
        <f t="shared" si="153"/>
        <v>#VALUE!</v>
      </c>
      <c r="DC1523" s="21" t="e">
        <f t="shared" si="154"/>
        <v>#VALUE!</v>
      </c>
    </row>
    <row r="1524" spans="78:107">
      <c r="BZ1524" s="18" t="s">
        <v>76</v>
      </c>
      <c r="CA1524" s="18" t="s">
        <v>372</v>
      </c>
      <c r="CB1524" s="18" t="s">
        <v>506</v>
      </c>
      <c r="CC1524" s="18" t="str">
        <f t="shared" si="152"/>
        <v>S外ケCo</v>
      </c>
      <c r="CD1524" s="18">
        <v>2</v>
      </c>
      <c r="CE1524" s="18" t="e">
        <f>IF(COUNTIFS([2]その１１!$CV$10:CV6519,リスト!CC1524),"該当","")</f>
        <v>#VALUE!</v>
      </c>
      <c r="CF1524" s="18" t="e">
        <f>IF($CE1524="","",COUNTIF($CC$5:CC1524,CC1524))</f>
        <v>#VALUE!</v>
      </c>
      <c r="CG1524" s="18" t="e">
        <f t="shared" si="153"/>
        <v>#VALUE!</v>
      </c>
      <c r="DC1524" s="21" t="e">
        <f t="shared" si="154"/>
        <v>#VALUE!</v>
      </c>
    </row>
    <row r="1525" spans="78:107">
      <c r="BZ1525" s="18" t="s">
        <v>76</v>
      </c>
      <c r="CA1525" s="18" t="s">
        <v>372</v>
      </c>
      <c r="CB1525" s="18" t="s">
        <v>506</v>
      </c>
      <c r="CC1525" s="18" t="str">
        <f t="shared" si="152"/>
        <v>S外ケCo</v>
      </c>
      <c r="CD1525" s="18">
        <v>3</v>
      </c>
      <c r="CE1525" s="18" t="e">
        <f>IF(COUNTIFS([2]その１１!$CV$10:CV6520,リスト!CC1525),"該当","")</f>
        <v>#VALUE!</v>
      </c>
      <c r="CF1525" s="18" t="e">
        <f>IF($CE1525="","",COUNTIF($CC$5:CC1525,CC1525))</f>
        <v>#VALUE!</v>
      </c>
      <c r="CG1525" s="18" t="e">
        <f t="shared" si="153"/>
        <v>#VALUE!</v>
      </c>
      <c r="DC1525" s="21" t="e">
        <f t="shared" si="154"/>
        <v>#VALUE!</v>
      </c>
    </row>
    <row r="1526" spans="78:107">
      <c r="BZ1526" s="18" t="s">
        <v>76</v>
      </c>
      <c r="CA1526" s="18" t="s">
        <v>372</v>
      </c>
      <c r="CB1526" s="18" t="s">
        <v>506</v>
      </c>
      <c r="CC1526" s="18" t="str">
        <f t="shared" si="152"/>
        <v>S外ケCo</v>
      </c>
      <c r="CD1526" s="18">
        <v>4</v>
      </c>
      <c r="CE1526" s="18" t="e">
        <f>IF(COUNTIFS([2]その１１!$CV$10:CV6521,リスト!CC1526),"該当","")</f>
        <v>#VALUE!</v>
      </c>
      <c r="CF1526" s="18" t="e">
        <f>IF($CE1526="","",COUNTIF($CC$5:CC1526,CC1526))</f>
        <v>#VALUE!</v>
      </c>
      <c r="CG1526" s="18" t="e">
        <f t="shared" si="153"/>
        <v>#VALUE!</v>
      </c>
      <c r="DC1526" s="21" t="e">
        <f t="shared" si="154"/>
        <v>#VALUE!</v>
      </c>
    </row>
    <row r="1527" spans="78:107">
      <c r="BZ1527" s="18" t="s">
        <v>76</v>
      </c>
      <c r="CA1527" s="18" t="s">
        <v>372</v>
      </c>
      <c r="CB1527" s="18" t="s">
        <v>506</v>
      </c>
      <c r="CC1527" s="18" t="str">
        <f t="shared" si="152"/>
        <v>S外ケCo</v>
      </c>
      <c r="CD1527" s="18">
        <v>5</v>
      </c>
      <c r="CE1527" s="18" t="e">
        <f>IF(COUNTIFS([2]その１１!$CV$10:CV6522,リスト!CC1527),"該当","")</f>
        <v>#VALUE!</v>
      </c>
      <c r="CF1527" s="18" t="e">
        <f>IF($CE1527="","",COUNTIF($CC$5:CC1527,CC1527))</f>
        <v>#VALUE!</v>
      </c>
      <c r="CG1527" s="18" t="e">
        <f t="shared" si="153"/>
        <v>#VALUE!</v>
      </c>
      <c r="DC1527" s="21" t="e">
        <f t="shared" si="154"/>
        <v>#VALUE!</v>
      </c>
    </row>
    <row r="1528" spans="78:107">
      <c r="BZ1528" s="18" t="s">
        <v>76</v>
      </c>
      <c r="CA1528" s="18" t="s">
        <v>372</v>
      </c>
      <c r="CB1528" s="18" t="s">
        <v>506</v>
      </c>
      <c r="CC1528" s="18" t="str">
        <f t="shared" si="152"/>
        <v>S外ケCo</v>
      </c>
      <c r="CD1528" s="18">
        <v>10</v>
      </c>
      <c r="CE1528" s="18" t="e">
        <f>IF(COUNTIFS([2]その１１!$CV$10:CV6523,リスト!CC1528),"該当","")</f>
        <v>#VALUE!</v>
      </c>
      <c r="CF1528" s="18" t="e">
        <f>IF($CE1528="","",COUNTIF($CC$5:CC1528,CC1528))</f>
        <v>#VALUE!</v>
      </c>
      <c r="CG1528" s="18" t="e">
        <f t="shared" si="153"/>
        <v>#VALUE!</v>
      </c>
      <c r="DC1528" s="21" t="e">
        <f t="shared" si="154"/>
        <v>#VALUE!</v>
      </c>
    </row>
    <row r="1529" spans="78:107">
      <c r="BZ1529" s="18" t="s">
        <v>76</v>
      </c>
      <c r="CA1529" s="18" t="s">
        <v>372</v>
      </c>
      <c r="CB1529" s="18" t="s">
        <v>506</v>
      </c>
      <c r="CC1529" s="18" t="str">
        <f t="shared" si="152"/>
        <v>S外ケCo</v>
      </c>
      <c r="CD1529" s="18">
        <v>13</v>
      </c>
      <c r="CE1529" s="18" t="e">
        <f>IF(COUNTIFS([2]その１１!$CV$10:CV6524,リスト!CC1529),"該当","")</f>
        <v>#VALUE!</v>
      </c>
      <c r="CF1529" s="18" t="e">
        <f>IF($CE1529="","",COUNTIF($CC$5:CC1529,CC1529))</f>
        <v>#VALUE!</v>
      </c>
      <c r="CG1529" s="18" t="e">
        <f t="shared" si="153"/>
        <v>#VALUE!</v>
      </c>
      <c r="DC1529" s="21" t="e">
        <f t="shared" si="154"/>
        <v>#VALUE!</v>
      </c>
    </row>
    <row r="1530" spans="78:107">
      <c r="BZ1530" s="18" t="s">
        <v>76</v>
      </c>
      <c r="CA1530" s="18" t="s">
        <v>372</v>
      </c>
      <c r="CB1530" s="18" t="s">
        <v>506</v>
      </c>
      <c r="CC1530" s="18" t="str">
        <f t="shared" si="152"/>
        <v>S外ケCo</v>
      </c>
      <c r="CD1530" s="18">
        <v>17</v>
      </c>
      <c r="CE1530" s="18" t="e">
        <f>IF(COUNTIFS([2]その１１!$CV$10:CV6525,リスト!CC1530),"該当","")</f>
        <v>#VALUE!</v>
      </c>
      <c r="CF1530" s="18" t="e">
        <f>IF($CE1530="","",COUNTIF($CC$5:CC1530,CC1530))</f>
        <v>#VALUE!</v>
      </c>
      <c r="CG1530" s="18" t="e">
        <f t="shared" si="153"/>
        <v>#VALUE!</v>
      </c>
      <c r="DC1530" s="21" t="e">
        <f t="shared" si="154"/>
        <v>#VALUE!</v>
      </c>
    </row>
    <row r="1531" spans="78:107">
      <c r="BZ1531" s="18" t="s">
        <v>76</v>
      </c>
      <c r="CA1531" s="18" t="s">
        <v>372</v>
      </c>
      <c r="CB1531" s="18" t="s">
        <v>506</v>
      </c>
      <c r="CC1531" s="18" t="str">
        <f t="shared" si="152"/>
        <v>S外ケCo</v>
      </c>
      <c r="CD1531" s="18">
        <v>18</v>
      </c>
      <c r="CE1531" s="18" t="e">
        <f>IF(COUNTIFS([2]その１１!$CV$10:CV6526,リスト!CC1531),"該当","")</f>
        <v>#VALUE!</v>
      </c>
      <c r="CF1531" s="18" t="e">
        <f>IF($CE1531="","",COUNTIF($CC$5:CC1531,CC1531))</f>
        <v>#VALUE!</v>
      </c>
      <c r="CG1531" s="18" t="e">
        <f t="shared" si="153"/>
        <v>#VALUE!</v>
      </c>
      <c r="DC1531" s="21" t="e">
        <f t="shared" si="154"/>
        <v>#VALUE!</v>
      </c>
    </row>
    <row r="1532" spans="78:107">
      <c r="BZ1532" s="18" t="s">
        <v>76</v>
      </c>
      <c r="CA1532" s="18" t="s">
        <v>372</v>
      </c>
      <c r="CB1532" s="18" t="s">
        <v>506</v>
      </c>
      <c r="CC1532" s="18" t="str">
        <f t="shared" si="152"/>
        <v>S外ケCo</v>
      </c>
      <c r="CD1532" s="18">
        <v>20</v>
      </c>
      <c r="CE1532" s="18" t="e">
        <f>IF(COUNTIFS([2]その１１!$CV$10:CV6527,リスト!CC1532),"該当","")</f>
        <v>#VALUE!</v>
      </c>
      <c r="CF1532" s="18" t="e">
        <f>IF($CE1532="","",COUNTIF($CC$5:CC1532,CC1532))</f>
        <v>#VALUE!</v>
      </c>
      <c r="CG1532" s="18" t="e">
        <f t="shared" si="153"/>
        <v>#VALUE!</v>
      </c>
      <c r="DC1532" s="21" t="e">
        <f t="shared" si="154"/>
        <v>#VALUE!</v>
      </c>
    </row>
    <row r="1533" spans="78:107">
      <c r="BZ1533" s="18" t="s">
        <v>76</v>
      </c>
      <c r="CA1533" s="18" t="s">
        <v>372</v>
      </c>
      <c r="CB1533" s="18" t="s">
        <v>506</v>
      </c>
      <c r="CC1533" s="18" t="str">
        <f t="shared" si="152"/>
        <v>S外ケCo</v>
      </c>
      <c r="CD1533" s="18">
        <v>21</v>
      </c>
      <c r="CE1533" s="18" t="e">
        <f>IF(COUNTIFS([2]その１１!$CV$10:CV6528,リスト!CC1533),"該当","")</f>
        <v>#VALUE!</v>
      </c>
      <c r="CF1533" s="18" t="e">
        <f>IF($CE1533="","",COUNTIF($CC$5:CC1533,CC1533))</f>
        <v>#VALUE!</v>
      </c>
      <c r="CG1533" s="18" t="e">
        <f t="shared" si="153"/>
        <v>#VALUE!</v>
      </c>
      <c r="DC1533" s="21" t="e">
        <f t="shared" si="154"/>
        <v>#VALUE!</v>
      </c>
    </row>
    <row r="1534" spans="78:107">
      <c r="BZ1534" s="18" t="s">
        <v>76</v>
      </c>
      <c r="CA1534" s="18" t="s">
        <v>372</v>
      </c>
      <c r="CB1534" s="18" t="s">
        <v>506</v>
      </c>
      <c r="CC1534" s="18" t="str">
        <f t="shared" si="152"/>
        <v>S外ケCo</v>
      </c>
      <c r="CD1534" s="18">
        <v>22</v>
      </c>
      <c r="CE1534" s="18" t="e">
        <f>IF(COUNTIFS([2]その１１!$CV$10:CV6529,リスト!CC1534),"該当","")</f>
        <v>#VALUE!</v>
      </c>
      <c r="CF1534" s="18" t="e">
        <f>IF($CE1534="","",COUNTIF($CC$5:CC1534,CC1534))</f>
        <v>#VALUE!</v>
      </c>
      <c r="CG1534" s="18" t="e">
        <f t="shared" si="153"/>
        <v>#VALUE!</v>
      </c>
      <c r="DC1534" s="21" t="e">
        <f t="shared" si="154"/>
        <v>#VALUE!</v>
      </c>
    </row>
    <row r="1535" spans="78:107">
      <c r="BZ1535" s="18" t="s">
        <v>76</v>
      </c>
      <c r="CA1535" s="18" t="s">
        <v>372</v>
      </c>
      <c r="CB1535" s="18" t="s">
        <v>506</v>
      </c>
      <c r="CC1535" s="18" t="str">
        <f t="shared" si="152"/>
        <v>S外ケCo</v>
      </c>
      <c r="CD1535" s="18">
        <v>23</v>
      </c>
      <c r="CE1535" s="18" t="e">
        <f>IF(COUNTIFS([2]その１１!$CV$10:CV6530,リスト!CC1535),"該当","")</f>
        <v>#VALUE!</v>
      </c>
      <c r="CF1535" s="18" t="e">
        <f>IF($CE1535="","",COUNTIF($CC$5:CC1535,CC1535))</f>
        <v>#VALUE!</v>
      </c>
      <c r="CG1535" s="18" t="e">
        <f t="shared" si="153"/>
        <v>#VALUE!</v>
      </c>
      <c r="DC1535" s="21" t="e">
        <f t="shared" si="154"/>
        <v>#VALUE!</v>
      </c>
    </row>
    <row r="1536" spans="78:107">
      <c r="BZ1536" s="18" t="s">
        <v>279</v>
      </c>
      <c r="CA1536" s="18" t="s">
        <v>372</v>
      </c>
      <c r="CB1536" s="18" t="s">
        <v>506</v>
      </c>
      <c r="CC1536" s="18" t="str">
        <f t="shared" si="152"/>
        <v>S,X外ケCo</v>
      </c>
      <c r="CD1536" s="18">
        <v>1</v>
      </c>
      <c r="CE1536" s="18" t="e">
        <f>IF(COUNTIFS([2]その１１!$CV$10:CV6531,リスト!CC1536),"該当","")</f>
        <v>#VALUE!</v>
      </c>
      <c r="CF1536" s="18" t="e">
        <f>IF($CE1536="","",COUNTIF($CC$5:CC1536,CC1536))</f>
        <v>#VALUE!</v>
      </c>
      <c r="CG1536" s="18" t="e">
        <f t="shared" si="153"/>
        <v>#VALUE!</v>
      </c>
      <c r="DC1536" s="21" t="e">
        <f t="shared" si="154"/>
        <v>#VALUE!</v>
      </c>
    </row>
    <row r="1537" spans="78:107">
      <c r="BZ1537" s="18" t="s">
        <v>279</v>
      </c>
      <c r="CA1537" s="18" t="s">
        <v>372</v>
      </c>
      <c r="CB1537" s="18" t="s">
        <v>506</v>
      </c>
      <c r="CC1537" s="18" t="str">
        <f t="shared" si="152"/>
        <v>S,X外ケCo</v>
      </c>
      <c r="CD1537" s="18">
        <v>2</v>
      </c>
      <c r="CE1537" s="18" t="e">
        <f>IF(COUNTIFS([2]その１１!$CV$10:CV6532,リスト!CC1537),"該当","")</f>
        <v>#VALUE!</v>
      </c>
      <c r="CF1537" s="18" t="e">
        <f>IF($CE1537="","",COUNTIF($CC$5:CC1537,CC1537))</f>
        <v>#VALUE!</v>
      </c>
      <c r="CG1537" s="18" t="e">
        <f t="shared" si="153"/>
        <v>#VALUE!</v>
      </c>
      <c r="DC1537" s="21" t="e">
        <f t="shared" si="154"/>
        <v>#VALUE!</v>
      </c>
    </row>
    <row r="1538" spans="78:107">
      <c r="BZ1538" s="18" t="s">
        <v>279</v>
      </c>
      <c r="CA1538" s="18" t="s">
        <v>372</v>
      </c>
      <c r="CB1538" s="18" t="s">
        <v>506</v>
      </c>
      <c r="CC1538" s="18" t="str">
        <f t="shared" si="152"/>
        <v>S,X外ケCo</v>
      </c>
      <c r="CD1538" s="18">
        <v>3</v>
      </c>
      <c r="CE1538" s="18" t="e">
        <f>IF(COUNTIFS([2]その１１!$CV$10:CV6533,リスト!CC1538),"該当","")</f>
        <v>#VALUE!</v>
      </c>
      <c r="CF1538" s="18" t="e">
        <f>IF($CE1538="","",COUNTIF($CC$5:CC1538,CC1538))</f>
        <v>#VALUE!</v>
      </c>
      <c r="CG1538" s="18" t="e">
        <f t="shared" si="153"/>
        <v>#VALUE!</v>
      </c>
      <c r="DC1538" s="21" t="e">
        <f t="shared" si="154"/>
        <v>#VALUE!</v>
      </c>
    </row>
    <row r="1539" spans="78:107">
      <c r="BZ1539" s="18" t="s">
        <v>279</v>
      </c>
      <c r="CA1539" s="18" t="s">
        <v>372</v>
      </c>
      <c r="CB1539" s="18" t="s">
        <v>506</v>
      </c>
      <c r="CC1539" s="18" t="str">
        <f t="shared" si="152"/>
        <v>S,X外ケCo</v>
      </c>
      <c r="CD1539" s="18">
        <v>4</v>
      </c>
      <c r="CE1539" s="18" t="e">
        <f>IF(COUNTIFS([2]その１１!$CV$10:CV6534,リスト!CC1539),"該当","")</f>
        <v>#VALUE!</v>
      </c>
      <c r="CF1539" s="18" t="e">
        <f>IF($CE1539="","",COUNTIF($CC$5:CC1539,CC1539))</f>
        <v>#VALUE!</v>
      </c>
      <c r="CG1539" s="18" t="e">
        <f t="shared" si="153"/>
        <v>#VALUE!</v>
      </c>
      <c r="DC1539" s="21" t="e">
        <f t="shared" si="154"/>
        <v>#VALUE!</v>
      </c>
    </row>
    <row r="1540" spans="78:107">
      <c r="BZ1540" s="18" t="s">
        <v>279</v>
      </c>
      <c r="CA1540" s="18" t="s">
        <v>372</v>
      </c>
      <c r="CB1540" s="18" t="s">
        <v>506</v>
      </c>
      <c r="CC1540" s="18" t="str">
        <f t="shared" si="152"/>
        <v>S,X外ケCo</v>
      </c>
      <c r="CD1540" s="18">
        <v>5</v>
      </c>
      <c r="CE1540" s="18" t="e">
        <f>IF(COUNTIFS([2]その１１!$CV$10:CV6535,リスト!CC1540),"該当","")</f>
        <v>#VALUE!</v>
      </c>
      <c r="CF1540" s="18" t="e">
        <f>IF($CE1540="","",COUNTIF($CC$5:CC1540,CC1540))</f>
        <v>#VALUE!</v>
      </c>
      <c r="CG1540" s="18" t="e">
        <f t="shared" si="153"/>
        <v>#VALUE!</v>
      </c>
      <c r="DC1540" s="21" t="e">
        <f t="shared" si="154"/>
        <v>#VALUE!</v>
      </c>
    </row>
    <row r="1541" spans="78:107">
      <c r="BZ1541" s="18" t="s">
        <v>279</v>
      </c>
      <c r="CA1541" s="18" t="s">
        <v>372</v>
      </c>
      <c r="CB1541" s="18" t="s">
        <v>506</v>
      </c>
      <c r="CC1541" s="18" t="str">
        <f t="shared" ref="CC1541:CC1604" si="155">IF(LEFT(CA1541,2)="基礎",CONCATENATE(BZ1541,LEFT(CA1541,3),CB1541),CONCATENATE(BZ1541,LEFT(CA1541,2),CB1541))</f>
        <v>S,X外ケCo</v>
      </c>
      <c r="CD1541" s="18">
        <v>10</v>
      </c>
      <c r="CE1541" s="18" t="e">
        <f>IF(COUNTIFS([2]その１１!$CV$10:CV6536,リスト!CC1541),"該当","")</f>
        <v>#VALUE!</v>
      </c>
      <c r="CF1541" s="18" t="e">
        <f>IF($CE1541="","",COUNTIF($CC$5:CC1541,CC1541))</f>
        <v>#VALUE!</v>
      </c>
      <c r="CG1541" s="18" t="e">
        <f t="shared" ref="CG1541:CG1604" si="156">IF($CE1541="","",CONCATENATE(CC1541,CF1541))</f>
        <v>#VALUE!</v>
      </c>
      <c r="DC1541" s="21" t="e">
        <f t="shared" ref="DC1541:DC1604" si="157">IF(CG1541="","",CONCATENATE(CC1541,CD1541))</f>
        <v>#VALUE!</v>
      </c>
    </row>
    <row r="1542" spans="78:107">
      <c r="BZ1542" s="18" t="s">
        <v>279</v>
      </c>
      <c r="CA1542" s="18" t="s">
        <v>372</v>
      </c>
      <c r="CB1542" s="18" t="s">
        <v>506</v>
      </c>
      <c r="CC1542" s="18" t="str">
        <f t="shared" si="155"/>
        <v>S,X外ケCo</v>
      </c>
      <c r="CD1542" s="18">
        <v>13</v>
      </c>
      <c r="CE1542" s="18" t="e">
        <f>IF(COUNTIFS([2]その１１!$CV$10:CV6537,リスト!CC1542),"該当","")</f>
        <v>#VALUE!</v>
      </c>
      <c r="CF1542" s="18" t="e">
        <f>IF($CE1542="","",COUNTIF($CC$5:CC1542,CC1542))</f>
        <v>#VALUE!</v>
      </c>
      <c r="CG1542" s="18" t="e">
        <f t="shared" si="156"/>
        <v>#VALUE!</v>
      </c>
      <c r="DC1542" s="21" t="e">
        <f t="shared" si="157"/>
        <v>#VALUE!</v>
      </c>
    </row>
    <row r="1543" spans="78:107">
      <c r="BZ1543" s="18" t="s">
        <v>279</v>
      </c>
      <c r="CA1543" s="18" t="s">
        <v>372</v>
      </c>
      <c r="CB1543" s="18" t="s">
        <v>506</v>
      </c>
      <c r="CC1543" s="18" t="str">
        <f t="shared" si="155"/>
        <v>S,X外ケCo</v>
      </c>
      <c r="CD1543" s="18">
        <v>17</v>
      </c>
      <c r="CE1543" s="18" t="e">
        <f>IF(COUNTIFS([2]その１１!$CV$10:CV6538,リスト!CC1543),"該当","")</f>
        <v>#VALUE!</v>
      </c>
      <c r="CF1543" s="18" t="e">
        <f>IF($CE1543="","",COUNTIF($CC$5:CC1543,CC1543))</f>
        <v>#VALUE!</v>
      </c>
      <c r="CG1543" s="18" t="e">
        <f t="shared" si="156"/>
        <v>#VALUE!</v>
      </c>
      <c r="DC1543" s="21" t="e">
        <f t="shared" si="157"/>
        <v>#VALUE!</v>
      </c>
    </row>
    <row r="1544" spans="78:107">
      <c r="BZ1544" s="18" t="s">
        <v>279</v>
      </c>
      <c r="CA1544" s="18" t="s">
        <v>372</v>
      </c>
      <c r="CB1544" s="18" t="s">
        <v>506</v>
      </c>
      <c r="CC1544" s="18" t="str">
        <f t="shared" si="155"/>
        <v>S,X外ケCo</v>
      </c>
      <c r="CD1544" s="18">
        <v>18</v>
      </c>
      <c r="CE1544" s="18" t="e">
        <f>IF(COUNTIFS([2]その１１!$CV$10:CV6539,リスト!CC1544),"該当","")</f>
        <v>#VALUE!</v>
      </c>
      <c r="CF1544" s="18" t="e">
        <f>IF($CE1544="","",COUNTIF($CC$5:CC1544,CC1544))</f>
        <v>#VALUE!</v>
      </c>
      <c r="CG1544" s="18" t="e">
        <f t="shared" si="156"/>
        <v>#VALUE!</v>
      </c>
      <c r="DC1544" s="21" t="e">
        <f t="shared" si="157"/>
        <v>#VALUE!</v>
      </c>
    </row>
    <row r="1545" spans="78:107">
      <c r="BZ1545" s="18" t="s">
        <v>279</v>
      </c>
      <c r="CA1545" s="18" t="s">
        <v>372</v>
      </c>
      <c r="CB1545" s="18" t="s">
        <v>506</v>
      </c>
      <c r="CC1545" s="18" t="str">
        <f t="shared" si="155"/>
        <v>S,X外ケCo</v>
      </c>
      <c r="CD1545" s="18">
        <v>20</v>
      </c>
      <c r="CE1545" s="18" t="e">
        <f>IF(COUNTIFS([2]その１１!$CV$10:CV6540,リスト!CC1545),"該当","")</f>
        <v>#VALUE!</v>
      </c>
      <c r="CF1545" s="18" t="e">
        <f>IF($CE1545="","",COUNTIF($CC$5:CC1545,CC1545))</f>
        <v>#VALUE!</v>
      </c>
      <c r="CG1545" s="18" t="e">
        <f t="shared" si="156"/>
        <v>#VALUE!</v>
      </c>
      <c r="DC1545" s="21" t="e">
        <f t="shared" si="157"/>
        <v>#VALUE!</v>
      </c>
    </row>
    <row r="1546" spans="78:107">
      <c r="BZ1546" s="18" t="s">
        <v>279</v>
      </c>
      <c r="CA1546" s="18" t="s">
        <v>372</v>
      </c>
      <c r="CB1546" s="18" t="s">
        <v>506</v>
      </c>
      <c r="CC1546" s="18" t="str">
        <f t="shared" si="155"/>
        <v>S,X外ケCo</v>
      </c>
      <c r="CD1546" s="18">
        <v>21</v>
      </c>
      <c r="CE1546" s="18" t="e">
        <f>IF(COUNTIFS([2]その１１!$CV$10:CV6541,リスト!CC1546),"該当","")</f>
        <v>#VALUE!</v>
      </c>
      <c r="CF1546" s="18" t="e">
        <f>IF($CE1546="","",COUNTIF($CC$5:CC1546,CC1546))</f>
        <v>#VALUE!</v>
      </c>
      <c r="CG1546" s="18" t="e">
        <f t="shared" si="156"/>
        <v>#VALUE!</v>
      </c>
      <c r="DC1546" s="21" t="e">
        <f t="shared" si="157"/>
        <v>#VALUE!</v>
      </c>
    </row>
    <row r="1547" spans="78:107">
      <c r="BZ1547" s="18" t="s">
        <v>279</v>
      </c>
      <c r="CA1547" s="18" t="s">
        <v>372</v>
      </c>
      <c r="CB1547" s="18" t="s">
        <v>506</v>
      </c>
      <c r="CC1547" s="18" t="str">
        <f t="shared" si="155"/>
        <v>S,X外ケCo</v>
      </c>
      <c r="CD1547" s="18">
        <v>22</v>
      </c>
      <c r="CE1547" s="18" t="e">
        <f>IF(COUNTIFS([2]その１１!$CV$10:CV6542,リスト!CC1547),"該当","")</f>
        <v>#VALUE!</v>
      </c>
      <c r="CF1547" s="18" t="e">
        <f>IF($CE1547="","",COUNTIF($CC$5:CC1547,CC1547))</f>
        <v>#VALUE!</v>
      </c>
      <c r="CG1547" s="18" t="e">
        <f t="shared" si="156"/>
        <v>#VALUE!</v>
      </c>
      <c r="DC1547" s="21" t="e">
        <f t="shared" si="157"/>
        <v>#VALUE!</v>
      </c>
    </row>
    <row r="1548" spans="78:107">
      <c r="BZ1548" s="18" t="s">
        <v>279</v>
      </c>
      <c r="CA1548" s="18" t="s">
        <v>372</v>
      </c>
      <c r="CB1548" s="18" t="s">
        <v>506</v>
      </c>
      <c r="CC1548" s="18" t="str">
        <f t="shared" si="155"/>
        <v>S,X外ケCo</v>
      </c>
      <c r="CD1548" s="18">
        <v>23</v>
      </c>
      <c r="CE1548" s="18" t="e">
        <f>IF(COUNTIFS([2]その１１!$CV$10:CV6543,リスト!CC1548),"該当","")</f>
        <v>#VALUE!</v>
      </c>
      <c r="CF1548" s="18" t="e">
        <f>IF($CE1548="","",COUNTIF($CC$5:CC1548,CC1548))</f>
        <v>#VALUE!</v>
      </c>
      <c r="CG1548" s="18" t="e">
        <f t="shared" si="156"/>
        <v>#VALUE!</v>
      </c>
      <c r="DC1548" s="21" t="e">
        <f t="shared" si="157"/>
        <v>#VALUE!</v>
      </c>
    </row>
    <row r="1549" spans="78:107">
      <c r="BZ1549" s="18" t="s">
        <v>76</v>
      </c>
      <c r="CA1549" s="18" t="s">
        <v>382</v>
      </c>
      <c r="CB1549" s="18" t="s">
        <v>516</v>
      </c>
      <c r="CC1549" s="18" t="str">
        <f t="shared" si="155"/>
        <v>SゲルGb</v>
      </c>
      <c r="CD1549" s="18">
        <v>1</v>
      </c>
      <c r="CE1549" s="18" t="e">
        <f>IF(COUNTIFS([2]その１１!$CV$10:CV6544,リスト!CC1549),"該当","")</f>
        <v>#VALUE!</v>
      </c>
      <c r="CF1549" s="18" t="e">
        <f>IF($CE1549="","",COUNTIF($CC$5:CC1549,CC1549))</f>
        <v>#VALUE!</v>
      </c>
      <c r="CG1549" s="18" t="e">
        <f t="shared" si="156"/>
        <v>#VALUE!</v>
      </c>
      <c r="DC1549" s="21" t="e">
        <f t="shared" si="157"/>
        <v>#VALUE!</v>
      </c>
    </row>
    <row r="1550" spans="78:107">
      <c r="BZ1550" s="18" t="s">
        <v>76</v>
      </c>
      <c r="CA1550" s="18" t="s">
        <v>382</v>
      </c>
      <c r="CB1550" s="18" t="s">
        <v>516</v>
      </c>
      <c r="CC1550" s="18" t="str">
        <f t="shared" si="155"/>
        <v>SゲルGb</v>
      </c>
      <c r="CD1550" s="18">
        <v>2</v>
      </c>
      <c r="CE1550" s="18" t="e">
        <f>IF(COUNTIFS([2]その１１!$CV$10:CV6545,リスト!CC1550),"該当","")</f>
        <v>#VALUE!</v>
      </c>
      <c r="CF1550" s="18" t="e">
        <f>IF($CE1550="","",COUNTIF($CC$5:CC1550,CC1550))</f>
        <v>#VALUE!</v>
      </c>
      <c r="CG1550" s="18" t="e">
        <f t="shared" si="156"/>
        <v>#VALUE!</v>
      </c>
      <c r="DC1550" s="21" t="e">
        <f t="shared" si="157"/>
        <v>#VALUE!</v>
      </c>
    </row>
    <row r="1551" spans="78:107">
      <c r="BZ1551" s="18" t="s">
        <v>76</v>
      </c>
      <c r="CA1551" s="18" t="s">
        <v>382</v>
      </c>
      <c r="CB1551" s="18" t="s">
        <v>516</v>
      </c>
      <c r="CC1551" s="18" t="str">
        <f t="shared" si="155"/>
        <v>SゲルGb</v>
      </c>
      <c r="CD1551" s="18">
        <v>3</v>
      </c>
      <c r="CE1551" s="18" t="e">
        <f>IF(COUNTIFS([2]その１１!$CV$10:CV6546,リスト!CC1551),"該当","")</f>
        <v>#VALUE!</v>
      </c>
      <c r="CF1551" s="18" t="e">
        <f>IF($CE1551="","",COUNTIF($CC$5:CC1551,CC1551))</f>
        <v>#VALUE!</v>
      </c>
      <c r="CG1551" s="18" t="e">
        <f t="shared" si="156"/>
        <v>#VALUE!</v>
      </c>
      <c r="DC1551" s="21" t="e">
        <f t="shared" si="157"/>
        <v>#VALUE!</v>
      </c>
    </row>
    <row r="1552" spans="78:107">
      <c r="BZ1552" s="18" t="s">
        <v>76</v>
      </c>
      <c r="CA1552" s="18" t="s">
        <v>382</v>
      </c>
      <c r="CB1552" s="18" t="s">
        <v>516</v>
      </c>
      <c r="CC1552" s="18" t="str">
        <f t="shared" si="155"/>
        <v>SゲルGb</v>
      </c>
      <c r="CD1552" s="18">
        <v>4</v>
      </c>
      <c r="CE1552" s="18" t="e">
        <f>IF(COUNTIFS([2]その１１!$CV$10:CV6547,リスト!CC1552),"該当","")</f>
        <v>#VALUE!</v>
      </c>
      <c r="CF1552" s="18" t="e">
        <f>IF($CE1552="","",COUNTIF($CC$5:CC1552,CC1552))</f>
        <v>#VALUE!</v>
      </c>
      <c r="CG1552" s="18" t="e">
        <f t="shared" si="156"/>
        <v>#VALUE!</v>
      </c>
      <c r="DC1552" s="21" t="e">
        <f t="shared" si="157"/>
        <v>#VALUE!</v>
      </c>
    </row>
    <row r="1553" spans="78:107">
      <c r="BZ1553" s="18" t="s">
        <v>76</v>
      </c>
      <c r="CA1553" s="18" t="s">
        <v>382</v>
      </c>
      <c r="CB1553" s="18" t="s">
        <v>516</v>
      </c>
      <c r="CC1553" s="18" t="str">
        <f t="shared" si="155"/>
        <v>SゲルGb</v>
      </c>
      <c r="CD1553" s="18">
        <v>5</v>
      </c>
      <c r="CE1553" s="18" t="e">
        <f>IF(COUNTIFS([2]その１１!$CV$10:CV6548,リスト!CC1553),"該当","")</f>
        <v>#VALUE!</v>
      </c>
      <c r="CF1553" s="18" t="e">
        <f>IF($CE1553="","",COUNTIF($CC$5:CC1553,CC1553))</f>
        <v>#VALUE!</v>
      </c>
      <c r="CG1553" s="18" t="e">
        <f t="shared" si="156"/>
        <v>#VALUE!</v>
      </c>
      <c r="DC1553" s="21" t="e">
        <f t="shared" si="157"/>
        <v>#VALUE!</v>
      </c>
    </row>
    <row r="1554" spans="78:107">
      <c r="BZ1554" s="18" t="s">
        <v>76</v>
      </c>
      <c r="CA1554" s="18" t="s">
        <v>382</v>
      </c>
      <c r="CB1554" s="18" t="s">
        <v>516</v>
      </c>
      <c r="CC1554" s="18" t="str">
        <f t="shared" si="155"/>
        <v>SゲルGb</v>
      </c>
      <c r="CD1554" s="18">
        <v>10</v>
      </c>
      <c r="CE1554" s="18" t="e">
        <f>IF(COUNTIFS([2]その１１!$CV$10:CV6549,リスト!CC1554),"該当","")</f>
        <v>#VALUE!</v>
      </c>
      <c r="CF1554" s="18" t="e">
        <f>IF($CE1554="","",COUNTIF($CC$5:CC1554,CC1554))</f>
        <v>#VALUE!</v>
      </c>
      <c r="CG1554" s="18" t="e">
        <f t="shared" si="156"/>
        <v>#VALUE!</v>
      </c>
      <c r="DC1554" s="21" t="e">
        <f t="shared" si="157"/>
        <v>#VALUE!</v>
      </c>
    </row>
    <row r="1555" spans="78:107">
      <c r="BZ1555" s="18" t="s">
        <v>76</v>
      </c>
      <c r="CA1555" s="18" t="s">
        <v>382</v>
      </c>
      <c r="CB1555" s="18" t="s">
        <v>516</v>
      </c>
      <c r="CC1555" s="18" t="str">
        <f t="shared" si="155"/>
        <v>SゲルGb</v>
      </c>
      <c r="CD1555" s="18">
        <v>13</v>
      </c>
      <c r="CE1555" s="18" t="e">
        <f>IF(COUNTIFS([2]その１１!$CV$10:CV6550,リスト!CC1555),"該当","")</f>
        <v>#VALUE!</v>
      </c>
      <c r="CF1555" s="18" t="e">
        <f>IF($CE1555="","",COUNTIF($CC$5:CC1555,CC1555))</f>
        <v>#VALUE!</v>
      </c>
      <c r="CG1555" s="18" t="e">
        <f t="shared" si="156"/>
        <v>#VALUE!</v>
      </c>
      <c r="DC1555" s="21" t="e">
        <f t="shared" si="157"/>
        <v>#VALUE!</v>
      </c>
    </row>
    <row r="1556" spans="78:107">
      <c r="BZ1556" s="18" t="s">
        <v>76</v>
      </c>
      <c r="CA1556" s="18" t="s">
        <v>382</v>
      </c>
      <c r="CB1556" s="18" t="s">
        <v>516</v>
      </c>
      <c r="CC1556" s="18" t="str">
        <f t="shared" si="155"/>
        <v>SゲルGb</v>
      </c>
      <c r="CD1556" s="18">
        <v>17</v>
      </c>
      <c r="CE1556" s="18" t="e">
        <f>IF(COUNTIFS([2]その１１!$CV$10:CV6551,リスト!CC1556),"該当","")</f>
        <v>#VALUE!</v>
      </c>
      <c r="CF1556" s="18" t="e">
        <f>IF($CE1556="","",COUNTIF($CC$5:CC1556,CC1556))</f>
        <v>#VALUE!</v>
      </c>
      <c r="CG1556" s="18" t="e">
        <f t="shared" si="156"/>
        <v>#VALUE!</v>
      </c>
      <c r="DC1556" s="21" t="e">
        <f t="shared" si="157"/>
        <v>#VALUE!</v>
      </c>
    </row>
    <row r="1557" spans="78:107">
      <c r="BZ1557" s="18" t="s">
        <v>76</v>
      </c>
      <c r="CA1557" s="18" t="s">
        <v>382</v>
      </c>
      <c r="CB1557" s="18" t="s">
        <v>516</v>
      </c>
      <c r="CC1557" s="18" t="str">
        <f t="shared" si="155"/>
        <v>SゲルGb</v>
      </c>
      <c r="CD1557" s="18">
        <v>18</v>
      </c>
      <c r="CE1557" s="18" t="e">
        <f>IF(COUNTIFS([2]その１１!$CV$10:CV6552,リスト!CC1557),"該当","")</f>
        <v>#VALUE!</v>
      </c>
      <c r="CF1557" s="18" t="e">
        <f>IF($CE1557="","",COUNTIF($CC$5:CC1557,CC1557))</f>
        <v>#VALUE!</v>
      </c>
      <c r="CG1557" s="18" t="e">
        <f t="shared" si="156"/>
        <v>#VALUE!</v>
      </c>
      <c r="DC1557" s="21" t="e">
        <f t="shared" si="157"/>
        <v>#VALUE!</v>
      </c>
    </row>
    <row r="1558" spans="78:107">
      <c r="BZ1558" s="18" t="s">
        <v>76</v>
      </c>
      <c r="CA1558" s="18" t="s">
        <v>382</v>
      </c>
      <c r="CB1558" s="18" t="s">
        <v>516</v>
      </c>
      <c r="CC1558" s="18" t="str">
        <f t="shared" si="155"/>
        <v>SゲルGb</v>
      </c>
      <c r="CD1558" s="18">
        <v>20</v>
      </c>
      <c r="CE1558" s="18" t="e">
        <f>IF(COUNTIFS([2]その１１!$CV$10:CV6553,リスト!CC1558),"該当","")</f>
        <v>#VALUE!</v>
      </c>
      <c r="CF1558" s="18" t="e">
        <f>IF($CE1558="","",COUNTIF($CC$5:CC1558,CC1558))</f>
        <v>#VALUE!</v>
      </c>
      <c r="CG1558" s="18" t="e">
        <f t="shared" si="156"/>
        <v>#VALUE!</v>
      </c>
      <c r="DC1558" s="21" t="e">
        <f t="shared" si="157"/>
        <v>#VALUE!</v>
      </c>
    </row>
    <row r="1559" spans="78:107">
      <c r="BZ1559" s="18" t="s">
        <v>76</v>
      </c>
      <c r="CA1559" s="18" t="s">
        <v>382</v>
      </c>
      <c r="CB1559" s="18" t="s">
        <v>516</v>
      </c>
      <c r="CC1559" s="18" t="str">
        <f t="shared" si="155"/>
        <v>SゲルGb</v>
      </c>
      <c r="CD1559" s="18">
        <v>21</v>
      </c>
      <c r="CE1559" s="18" t="e">
        <f>IF(COUNTIFS([2]その１１!$CV$10:CV6554,リスト!CC1559),"該当","")</f>
        <v>#VALUE!</v>
      </c>
      <c r="CF1559" s="18" t="e">
        <f>IF($CE1559="","",COUNTIF($CC$5:CC1559,CC1559))</f>
        <v>#VALUE!</v>
      </c>
      <c r="CG1559" s="18" t="e">
        <f t="shared" si="156"/>
        <v>#VALUE!</v>
      </c>
      <c r="DC1559" s="21" t="e">
        <f t="shared" si="157"/>
        <v>#VALUE!</v>
      </c>
    </row>
    <row r="1560" spans="78:107">
      <c r="BZ1560" s="18" t="s">
        <v>76</v>
      </c>
      <c r="CA1560" s="18" t="s">
        <v>382</v>
      </c>
      <c r="CB1560" s="18" t="s">
        <v>516</v>
      </c>
      <c r="CC1560" s="18" t="str">
        <f t="shared" si="155"/>
        <v>SゲルGb</v>
      </c>
      <c r="CD1560" s="18">
        <v>22</v>
      </c>
      <c r="CE1560" s="18" t="e">
        <f>IF(COUNTIFS([2]その１１!$CV$10:CV6555,リスト!CC1560),"該当","")</f>
        <v>#VALUE!</v>
      </c>
      <c r="CF1560" s="18" t="e">
        <f>IF($CE1560="","",COUNTIF($CC$5:CC1560,CC1560))</f>
        <v>#VALUE!</v>
      </c>
      <c r="CG1560" s="18" t="e">
        <f t="shared" si="156"/>
        <v>#VALUE!</v>
      </c>
      <c r="DC1560" s="21" t="e">
        <f t="shared" si="157"/>
        <v>#VALUE!</v>
      </c>
    </row>
    <row r="1561" spans="78:107">
      <c r="BZ1561" s="18" t="s">
        <v>76</v>
      </c>
      <c r="CA1561" s="18" t="s">
        <v>382</v>
      </c>
      <c r="CB1561" s="18" t="s">
        <v>516</v>
      </c>
      <c r="CC1561" s="18" t="str">
        <f t="shared" si="155"/>
        <v>SゲルGb</v>
      </c>
      <c r="CD1561" s="18">
        <v>23</v>
      </c>
      <c r="CE1561" s="18" t="e">
        <f>IF(COUNTIFS([2]その１１!$CV$10:CV6556,リスト!CC1561),"該当","")</f>
        <v>#VALUE!</v>
      </c>
      <c r="CF1561" s="18" t="e">
        <f>IF($CE1561="","",COUNTIF($CC$5:CC1561,CC1561))</f>
        <v>#VALUE!</v>
      </c>
      <c r="CG1561" s="18" t="e">
        <f t="shared" si="156"/>
        <v>#VALUE!</v>
      </c>
      <c r="DC1561" s="21" t="e">
        <f t="shared" si="157"/>
        <v>#VALUE!</v>
      </c>
    </row>
    <row r="1562" spans="78:107">
      <c r="BZ1562" s="18" t="s">
        <v>97</v>
      </c>
      <c r="CA1562" s="18" t="s">
        <v>382</v>
      </c>
      <c r="CB1562" s="18" t="s">
        <v>516</v>
      </c>
      <c r="CC1562" s="18" t="str">
        <f t="shared" si="155"/>
        <v>CゲルGb</v>
      </c>
      <c r="CD1562" s="18">
        <v>6</v>
      </c>
      <c r="CE1562" s="18" t="e">
        <f>IF(COUNTIFS([2]その１１!$CV$10:CV6557,リスト!CC1562),"該当","")</f>
        <v>#VALUE!</v>
      </c>
      <c r="CF1562" s="18" t="e">
        <f>IF($CE1562="","",COUNTIF($CC$5:CC1562,CC1562))</f>
        <v>#VALUE!</v>
      </c>
      <c r="CG1562" s="18" t="e">
        <f t="shared" si="156"/>
        <v>#VALUE!</v>
      </c>
      <c r="DC1562" s="21" t="e">
        <f t="shared" si="157"/>
        <v>#VALUE!</v>
      </c>
    </row>
    <row r="1563" spans="78:107">
      <c r="BZ1563" s="18" t="s">
        <v>97</v>
      </c>
      <c r="CA1563" s="18" t="s">
        <v>382</v>
      </c>
      <c r="CB1563" s="18" t="s">
        <v>516</v>
      </c>
      <c r="CC1563" s="18" t="str">
        <f t="shared" si="155"/>
        <v>CゲルGb</v>
      </c>
      <c r="CD1563" s="18">
        <v>7</v>
      </c>
      <c r="CE1563" s="18" t="e">
        <f>IF(COUNTIFS([2]その１１!$CV$10:CV6558,リスト!CC1563),"該当","")</f>
        <v>#VALUE!</v>
      </c>
      <c r="CF1563" s="18" t="e">
        <f>IF($CE1563="","",COUNTIF($CC$5:CC1563,CC1563))</f>
        <v>#VALUE!</v>
      </c>
      <c r="CG1563" s="18" t="e">
        <f t="shared" si="156"/>
        <v>#VALUE!</v>
      </c>
      <c r="DC1563" s="21" t="e">
        <f t="shared" si="157"/>
        <v>#VALUE!</v>
      </c>
    </row>
    <row r="1564" spans="78:107">
      <c r="BZ1564" s="18" t="s">
        <v>97</v>
      </c>
      <c r="CA1564" s="18" t="s">
        <v>382</v>
      </c>
      <c r="CB1564" s="18" t="s">
        <v>516</v>
      </c>
      <c r="CC1564" s="18" t="str">
        <f t="shared" si="155"/>
        <v>CゲルGb</v>
      </c>
      <c r="CD1564" s="18">
        <v>8</v>
      </c>
      <c r="CE1564" s="18" t="e">
        <f>IF(COUNTIFS([2]その１１!$CV$10:CV6559,リスト!CC1564),"該当","")</f>
        <v>#VALUE!</v>
      </c>
      <c r="CF1564" s="18" t="e">
        <f>IF($CE1564="","",COUNTIF($CC$5:CC1564,CC1564))</f>
        <v>#VALUE!</v>
      </c>
      <c r="CG1564" s="18" t="e">
        <f t="shared" si="156"/>
        <v>#VALUE!</v>
      </c>
      <c r="DC1564" s="21" t="e">
        <f t="shared" si="157"/>
        <v>#VALUE!</v>
      </c>
    </row>
    <row r="1565" spans="78:107">
      <c r="BZ1565" s="18" t="s">
        <v>97</v>
      </c>
      <c r="CA1565" s="18" t="s">
        <v>382</v>
      </c>
      <c r="CB1565" s="18" t="s">
        <v>516</v>
      </c>
      <c r="CC1565" s="18" t="str">
        <f t="shared" si="155"/>
        <v>CゲルGb</v>
      </c>
      <c r="CD1565" s="18">
        <v>9</v>
      </c>
      <c r="CE1565" s="18" t="e">
        <f>IF(COUNTIFS([2]その１１!$CV$10:CV6560,リスト!CC1565),"該当","")</f>
        <v>#VALUE!</v>
      </c>
      <c r="CF1565" s="18" t="e">
        <f>IF($CE1565="","",COUNTIF($CC$5:CC1565,CC1565))</f>
        <v>#VALUE!</v>
      </c>
      <c r="CG1565" s="18" t="e">
        <f t="shared" si="156"/>
        <v>#VALUE!</v>
      </c>
      <c r="DC1565" s="21" t="e">
        <f t="shared" si="157"/>
        <v>#VALUE!</v>
      </c>
    </row>
    <row r="1566" spans="78:107">
      <c r="BZ1566" s="18" t="s">
        <v>97</v>
      </c>
      <c r="CA1566" s="18" t="s">
        <v>382</v>
      </c>
      <c r="CB1566" s="18" t="s">
        <v>516</v>
      </c>
      <c r="CC1566" s="18" t="str">
        <f t="shared" si="155"/>
        <v>CゲルGb</v>
      </c>
      <c r="CD1566" s="18">
        <v>10</v>
      </c>
      <c r="CE1566" s="18" t="e">
        <f>IF(COUNTIFS([2]その１１!$CV$10:CV6561,リスト!CC1566),"該当","")</f>
        <v>#VALUE!</v>
      </c>
      <c r="CF1566" s="18" t="e">
        <f>IF($CE1566="","",COUNTIF($CC$5:CC1566,CC1566))</f>
        <v>#VALUE!</v>
      </c>
      <c r="CG1566" s="18" t="e">
        <f t="shared" si="156"/>
        <v>#VALUE!</v>
      </c>
      <c r="DC1566" s="21" t="e">
        <f t="shared" si="157"/>
        <v>#VALUE!</v>
      </c>
    </row>
    <row r="1567" spans="78:107">
      <c r="BZ1567" s="18" t="s">
        <v>97</v>
      </c>
      <c r="CA1567" s="18" t="s">
        <v>382</v>
      </c>
      <c r="CB1567" s="18" t="s">
        <v>516</v>
      </c>
      <c r="CC1567" s="18" t="str">
        <f t="shared" si="155"/>
        <v>CゲルGb</v>
      </c>
      <c r="CD1567" s="18">
        <v>11</v>
      </c>
      <c r="CE1567" s="18" t="e">
        <f>IF(COUNTIFS([2]その１１!$CV$10:CV6562,リスト!CC1567),"該当","")</f>
        <v>#VALUE!</v>
      </c>
      <c r="CF1567" s="18" t="e">
        <f>IF($CE1567="","",COUNTIF($CC$5:CC1567,CC1567))</f>
        <v>#VALUE!</v>
      </c>
      <c r="CG1567" s="18" t="e">
        <f t="shared" si="156"/>
        <v>#VALUE!</v>
      </c>
      <c r="DC1567" s="21" t="e">
        <f t="shared" si="157"/>
        <v>#VALUE!</v>
      </c>
    </row>
    <row r="1568" spans="78:107">
      <c r="BZ1568" s="18" t="s">
        <v>97</v>
      </c>
      <c r="CA1568" s="18" t="s">
        <v>382</v>
      </c>
      <c r="CB1568" s="18" t="s">
        <v>516</v>
      </c>
      <c r="CC1568" s="18" t="str">
        <f t="shared" si="155"/>
        <v>CゲルGb</v>
      </c>
      <c r="CD1568" s="18">
        <v>12</v>
      </c>
      <c r="CE1568" s="18" t="e">
        <f>IF(COUNTIFS([2]その１１!$CV$10:CV6563,リスト!CC1568),"該当","")</f>
        <v>#VALUE!</v>
      </c>
      <c r="CF1568" s="18" t="e">
        <f>IF($CE1568="","",COUNTIF($CC$5:CC1568,CC1568))</f>
        <v>#VALUE!</v>
      </c>
      <c r="CG1568" s="18" t="e">
        <f t="shared" si="156"/>
        <v>#VALUE!</v>
      </c>
      <c r="DC1568" s="21" t="e">
        <f t="shared" si="157"/>
        <v>#VALUE!</v>
      </c>
    </row>
    <row r="1569" spans="78:107">
      <c r="BZ1569" s="18" t="s">
        <v>97</v>
      </c>
      <c r="CA1569" s="18" t="s">
        <v>382</v>
      </c>
      <c r="CB1569" s="18" t="s">
        <v>516</v>
      </c>
      <c r="CC1569" s="18" t="str">
        <f t="shared" si="155"/>
        <v>CゲルGb</v>
      </c>
      <c r="CD1569" s="18">
        <v>13</v>
      </c>
      <c r="CE1569" s="18" t="e">
        <f>IF(COUNTIFS([2]その１１!$CV$10:CV6564,リスト!CC1569),"該当","")</f>
        <v>#VALUE!</v>
      </c>
      <c r="CF1569" s="18" t="e">
        <f>IF($CE1569="","",COUNTIF($CC$5:CC1569,CC1569))</f>
        <v>#VALUE!</v>
      </c>
      <c r="CG1569" s="18" t="e">
        <f t="shared" si="156"/>
        <v>#VALUE!</v>
      </c>
      <c r="DC1569" s="21" t="e">
        <f t="shared" si="157"/>
        <v>#VALUE!</v>
      </c>
    </row>
    <row r="1570" spans="78:107">
      <c r="BZ1570" s="18" t="s">
        <v>97</v>
      </c>
      <c r="CA1570" s="18" t="s">
        <v>382</v>
      </c>
      <c r="CB1570" s="18" t="s">
        <v>516</v>
      </c>
      <c r="CC1570" s="18" t="str">
        <f t="shared" si="155"/>
        <v>CゲルGb</v>
      </c>
      <c r="CD1570" s="18">
        <v>17</v>
      </c>
      <c r="CE1570" s="18" t="e">
        <f>IF(COUNTIFS([2]その１１!$CV$10:CV6565,リスト!CC1570),"該当","")</f>
        <v>#VALUE!</v>
      </c>
      <c r="CF1570" s="18" t="e">
        <f>IF($CE1570="","",COUNTIF($CC$5:CC1570,CC1570))</f>
        <v>#VALUE!</v>
      </c>
      <c r="CG1570" s="18" t="e">
        <f t="shared" si="156"/>
        <v>#VALUE!</v>
      </c>
      <c r="DC1570" s="21" t="e">
        <f t="shared" si="157"/>
        <v>#VALUE!</v>
      </c>
    </row>
    <row r="1571" spans="78:107">
      <c r="BZ1571" s="18" t="s">
        <v>97</v>
      </c>
      <c r="CA1571" s="18" t="s">
        <v>382</v>
      </c>
      <c r="CB1571" s="18" t="s">
        <v>516</v>
      </c>
      <c r="CC1571" s="18" t="str">
        <f t="shared" si="155"/>
        <v>CゲルGb</v>
      </c>
      <c r="CD1571" s="18">
        <v>18</v>
      </c>
      <c r="CE1571" s="18" t="e">
        <f>IF(COUNTIFS([2]その１１!$CV$10:CV6566,リスト!CC1571),"該当","")</f>
        <v>#VALUE!</v>
      </c>
      <c r="CF1571" s="18" t="e">
        <f>IF($CE1571="","",COUNTIF($CC$5:CC1571,CC1571))</f>
        <v>#VALUE!</v>
      </c>
      <c r="CG1571" s="18" t="e">
        <f t="shared" si="156"/>
        <v>#VALUE!</v>
      </c>
      <c r="DC1571" s="21" t="e">
        <f t="shared" si="157"/>
        <v>#VALUE!</v>
      </c>
    </row>
    <row r="1572" spans="78:107">
      <c r="BZ1572" s="18" t="s">
        <v>97</v>
      </c>
      <c r="CA1572" s="18" t="s">
        <v>382</v>
      </c>
      <c r="CB1572" s="18" t="s">
        <v>516</v>
      </c>
      <c r="CC1572" s="18" t="str">
        <f t="shared" si="155"/>
        <v>CゲルGb</v>
      </c>
      <c r="CD1572" s="18">
        <v>19</v>
      </c>
      <c r="CE1572" s="18" t="e">
        <f>IF(COUNTIFS([2]その１１!$CV$10:CV6567,リスト!CC1572),"該当","")</f>
        <v>#VALUE!</v>
      </c>
      <c r="CF1572" s="18" t="e">
        <f>IF($CE1572="","",COUNTIF($CC$5:CC1572,CC1572))</f>
        <v>#VALUE!</v>
      </c>
      <c r="CG1572" s="18" t="e">
        <f t="shared" si="156"/>
        <v>#VALUE!</v>
      </c>
      <c r="DC1572" s="21" t="e">
        <f t="shared" si="157"/>
        <v>#VALUE!</v>
      </c>
    </row>
    <row r="1573" spans="78:107">
      <c r="BZ1573" s="18" t="s">
        <v>97</v>
      </c>
      <c r="CA1573" s="18" t="s">
        <v>382</v>
      </c>
      <c r="CB1573" s="18" t="s">
        <v>516</v>
      </c>
      <c r="CC1573" s="18" t="str">
        <f t="shared" si="155"/>
        <v>CゲルGb</v>
      </c>
      <c r="CD1573" s="18">
        <v>20</v>
      </c>
      <c r="CE1573" s="18" t="e">
        <f>IF(COUNTIFS([2]その１１!$CV$10:CV6568,リスト!CC1573),"該当","")</f>
        <v>#VALUE!</v>
      </c>
      <c r="CF1573" s="18" t="e">
        <f>IF($CE1573="","",COUNTIF($CC$5:CC1573,CC1573))</f>
        <v>#VALUE!</v>
      </c>
      <c r="CG1573" s="18" t="e">
        <f t="shared" si="156"/>
        <v>#VALUE!</v>
      </c>
      <c r="DC1573" s="21" t="e">
        <f t="shared" si="157"/>
        <v>#VALUE!</v>
      </c>
    </row>
    <row r="1574" spans="78:107">
      <c r="BZ1574" s="18" t="s">
        <v>97</v>
      </c>
      <c r="CA1574" s="18" t="s">
        <v>382</v>
      </c>
      <c r="CB1574" s="18" t="s">
        <v>516</v>
      </c>
      <c r="CC1574" s="18" t="str">
        <f t="shared" si="155"/>
        <v>CゲルGb</v>
      </c>
      <c r="CD1574" s="18">
        <v>21</v>
      </c>
      <c r="CE1574" s="18" t="e">
        <f>IF(COUNTIFS([2]その１１!$CV$10:CV6569,リスト!CC1574),"該当","")</f>
        <v>#VALUE!</v>
      </c>
      <c r="CF1574" s="18" t="e">
        <f>IF($CE1574="","",COUNTIF($CC$5:CC1574,CC1574))</f>
        <v>#VALUE!</v>
      </c>
      <c r="CG1574" s="18" t="e">
        <f t="shared" si="156"/>
        <v>#VALUE!</v>
      </c>
      <c r="DC1574" s="21" t="e">
        <f t="shared" si="157"/>
        <v>#VALUE!</v>
      </c>
    </row>
    <row r="1575" spans="78:107">
      <c r="BZ1575" s="18" t="s">
        <v>97</v>
      </c>
      <c r="CA1575" s="18" t="s">
        <v>382</v>
      </c>
      <c r="CB1575" s="18" t="s">
        <v>516</v>
      </c>
      <c r="CC1575" s="18" t="str">
        <f t="shared" si="155"/>
        <v>CゲルGb</v>
      </c>
      <c r="CD1575" s="18">
        <v>22</v>
      </c>
      <c r="CE1575" s="18" t="e">
        <f>IF(COUNTIFS([2]その１１!$CV$10:CV6570,リスト!CC1575),"該当","")</f>
        <v>#VALUE!</v>
      </c>
      <c r="CF1575" s="18" t="e">
        <f>IF($CE1575="","",COUNTIF($CC$5:CC1575,CC1575))</f>
        <v>#VALUE!</v>
      </c>
      <c r="CG1575" s="18" t="e">
        <f t="shared" si="156"/>
        <v>#VALUE!</v>
      </c>
      <c r="DC1575" s="21" t="e">
        <f t="shared" si="157"/>
        <v>#VALUE!</v>
      </c>
    </row>
    <row r="1576" spans="78:107">
      <c r="BZ1576" s="18" t="s">
        <v>97</v>
      </c>
      <c r="CA1576" s="18" t="s">
        <v>382</v>
      </c>
      <c r="CB1576" s="18" t="s">
        <v>516</v>
      </c>
      <c r="CC1576" s="18" t="str">
        <f t="shared" si="155"/>
        <v>CゲルGb</v>
      </c>
      <c r="CD1576" s="18">
        <v>23</v>
      </c>
      <c r="CE1576" s="18" t="e">
        <f>IF(COUNTIFS([2]その１１!$CV$10:CV6571,リスト!CC1576),"該当","")</f>
        <v>#VALUE!</v>
      </c>
      <c r="CF1576" s="18" t="e">
        <f>IF($CE1576="","",COUNTIF($CC$5:CC1576,CC1576))</f>
        <v>#VALUE!</v>
      </c>
      <c r="CG1576" s="18" t="e">
        <f t="shared" si="156"/>
        <v>#VALUE!</v>
      </c>
      <c r="DC1576" s="21" t="e">
        <f t="shared" si="157"/>
        <v>#VALUE!</v>
      </c>
    </row>
    <row r="1577" spans="78:107">
      <c r="BZ1577" s="18" t="s">
        <v>227</v>
      </c>
      <c r="CA1577" s="18" t="s">
        <v>382</v>
      </c>
      <c r="CB1577" s="18" t="s">
        <v>516</v>
      </c>
      <c r="CC1577" s="18" t="str">
        <f t="shared" si="155"/>
        <v>S,CゲルGb</v>
      </c>
      <c r="CD1577" s="18">
        <v>1</v>
      </c>
      <c r="CE1577" s="18" t="e">
        <f>IF(COUNTIFS([2]その１１!$CV$10:CV6572,リスト!CC1577),"該当","")</f>
        <v>#VALUE!</v>
      </c>
      <c r="CF1577" s="18" t="e">
        <f>IF($CE1577="","",COUNTIF($CC$5:CC1577,CC1577))</f>
        <v>#VALUE!</v>
      </c>
      <c r="CG1577" s="18" t="e">
        <f t="shared" si="156"/>
        <v>#VALUE!</v>
      </c>
      <c r="DC1577" s="21" t="e">
        <f t="shared" si="157"/>
        <v>#VALUE!</v>
      </c>
    </row>
    <row r="1578" spans="78:107">
      <c r="BZ1578" s="18" t="s">
        <v>227</v>
      </c>
      <c r="CA1578" s="18" t="s">
        <v>382</v>
      </c>
      <c r="CB1578" s="18" t="s">
        <v>516</v>
      </c>
      <c r="CC1578" s="18" t="str">
        <f t="shared" si="155"/>
        <v>S,CゲルGb</v>
      </c>
      <c r="CD1578" s="18">
        <v>2</v>
      </c>
      <c r="CE1578" s="18" t="e">
        <f>IF(COUNTIFS([2]その１１!$CV$10:CV6573,リスト!CC1578),"該当","")</f>
        <v>#VALUE!</v>
      </c>
      <c r="CF1578" s="18" t="e">
        <f>IF($CE1578="","",COUNTIF($CC$5:CC1578,CC1578))</f>
        <v>#VALUE!</v>
      </c>
      <c r="CG1578" s="18" t="e">
        <f t="shared" si="156"/>
        <v>#VALUE!</v>
      </c>
      <c r="DC1578" s="21" t="e">
        <f t="shared" si="157"/>
        <v>#VALUE!</v>
      </c>
    </row>
    <row r="1579" spans="78:107">
      <c r="BZ1579" s="18" t="s">
        <v>227</v>
      </c>
      <c r="CA1579" s="18" t="s">
        <v>382</v>
      </c>
      <c r="CB1579" s="18" t="s">
        <v>516</v>
      </c>
      <c r="CC1579" s="18" t="str">
        <f t="shared" si="155"/>
        <v>S,CゲルGb</v>
      </c>
      <c r="CD1579" s="18">
        <v>3</v>
      </c>
      <c r="CE1579" s="18" t="e">
        <f>IF(COUNTIFS([2]その１１!$CV$10:CV6574,リスト!CC1579),"該当","")</f>
        <v>#VALUE!</v>
      </c>
      <c r="CF1579" s="18" t="e">
        <f>IF($CE1579="","",COUNTIF($CC$5:CC1579,CC1579))</f>
        <v>#VALUE!</v>
      </c>
      <c r="CG1579" s="18" t="e">
        <f t="shared" si="156"/>
        <v>#VALUE!</v>
      </c>
      <c r="DC1579" s="21" t="e">
        <f t="shared" si="157"/>
        <v>#VALUE!</v>
      </c>
    </row>
    <row r="1580" spans="78:107">
      <c r="BZ1580" s="18" t="s">
        <v>227</v>
      </c>
      <c r="CA1580" s="18" t="s">
        <v>382</v>
      </c>
      <c r="CB1580" s="18" t="s">
        <v>516</v>
      </c>
      <c r="CC1580" s="18" t="str">
        <f t="shared" si="155"/>
        <v>S,CゲルGb</v>
      </c>
      <c r="CD1580" s="18">
        <v>4</v>
      </c>
      <c r="CE1580" s="18" t="e">
        <f>IF(COUNTIFS([2]その１１!$CV$10:CV6575,リスト!CC1580),"該当","")</f>
        <v>#VALUE!</v>
      </c>
      <c r="CF1580" s="18" t="e">
        <f>IF($CE1580="","",COUNTIF($CC$5:CC1580,CC1580))</f>
        <v>#VALUE!</v>
      </c>
      <c r="CG1580" s="18" t="e">
        <f t="shared" si="156"/>
        <v>#VALUE!</v>
      </c>
      <c r="DC1580" s="21" t="e">
        <f t="shared" si="157"/>
        <v>#VALUE!</v>
      </c>
    </row>
    <row r="1581" spans="78:107">
      <c r="BZ1581" s="18" t="s">
        <v>227</v>
      </c>
      <c r="CA1581" s="18" t="s">
        <v>382</v>
      </c>
      <c r="CB1581" s="18" t="s">
        <v>516</v>
      </c>
      <c r="CC1581" s="18" t="str">
        <f t="shared" si="155"/>
        <v>S,CゲルGb</v>
      </c>
      <c r="CD1581" s="18">
        <v>5</v>
      </c>
      <c r="CE1581" s="18" t="e">
        <f>IF(COUNTIFS([2]その１１!$CV$10:CV6576,リスト!CC1581),"該当","")</f>
        <v>#VALUE!</v>
      </c>
      <c r="CF1581" s="18" t="e">
        <f>IF($CE1581="","",COUNTIF($CC$5:CC1581,CC1581))</f>
        <v>#VALUE!</v>
      </c>
      <c r="CG1581" s="18" t="e">
        <f t="shared" si="156"/>
        <v>#VALUE!</v>
      </c>
      <c r="DC1581" s="21" t="e">
        <f t="shared" si="157"/>
        <v>#VALUE!</v>
      </c>
    </row>
    <row r="1582" spans="78:107">
      <c r="BZ1582" s="18" t="s">
        <v>227</v>
      </c>
      <c r="CA1582" s="18" t="s">
        <v>382</v>
      </c>
      <c r="CB1582" s="18" t="s">
        <v>516</v>
      </c>
      <c r="CC1582" s="18" t="str">
        <f t="shared" si="155"/>
        <v>S,CゲルGb</v>
      </c>
      <c r="CD1582" s="18">
        <v>6</v>
      </c>
      <c r="CE1582" s="18" t="e">
        <f>IF(COUNTIFS([2]その１１!$CV$10:CV6577,リスト!CC1582),"該当","")</f>
        <v>#VALUE!</v>
      </c>
      <c r="CF1582" s="18" t="e">
        <f>IF($CE1582="","",COUNTIF($CC$5:CC1582,CC1582))</f>
        <v>#VALUE!</v>
      </c>
      <c r="CG1582" s="18" t="e">
        <f t="shared" si="156"/>
        <v>#VALUE!</v>
      </c>
      <c r="DC1582" s="21" t="e">
        <f t="shared" si="157"/>
        <v>#VALUE!</v>
      </c>
    </row>
    <row r="1583" spans="78:107">
      <c r="BZ1583" s="18" t="s">
        <v>227</v>
      </c>
      <c r="CA1583" s="18" t="s">
        <v>382</v>
      </c>
      <c r="CB1583" s="18" t="s">
        <v>516</v>
      </c>
      <c r="CC1583" s="18" t="str">
        <f t="shared" si="155"/>
        <v>S,CゲルGb</v>
      </c>
      <c r="CD1583" s="18">
        <v>7</v>
      </c>
      <c r="CE1583" s="18" t="e">
        <f>IF(COUNTIFS([2]その１１!$CV$10:CV6578,リスト!CC1583),"該当","")</f>
        <v>#VALUE!</v>
      </c>
      <c r="CF1583" s="18" t="e">
        <f>IF($CE1583="","",COUNTIF($CC$5:CC1583,CC1583))</f>
        <v>#VALUE!</v>
      </c>
      <c r="CG1583" s="18" t="e">
        <f t="shared" si="156"/>
        <v>#VALUE!</v>
      </c>
      <c r="DC1583" s="21" t="e">
        <f t="shared" si="157"/>
        <v>#VALUE!</v>
      </c>
    </row>
    <row r="1584" spans="78:107">
      <c r="BZ1584" s="18" t="s">
        <v>227</v>
      </c>
      <c r="CA1584" s="18" t="s">
        <v>382</v>
      </c>
      <c r="CB1584" s="18" t="s">
        <v>516</v>
      </c>
      <c r="CC1584" s="18" t="str">
        <f t="shared" si="155"/>
        <v>S,CゲルGb</v>
      </c>
      <c r="CD1584" s="18">
        <v>8</v>
      </c>
      <c r="CE1584" s="18" t="e">
        <f>IF(COUNTIFS([2]その１１!$CV$10:CV6579,リスト!CC1584),"該当","")</f>
        <v>#VALUE!</v>
      </c>
      <c r="CF1584" s="18" t="e">
        <f>IF($CE1584="","",COUNTIF($CC$5:CC1584,CC1584))</f>
        <v>#VALUE!</v>
      </c>
      <c r="CG1584" s="18" t="e">
        <f t="shared" si="156"/>
        <v>#VALUE!</v>
      </c>
      <c r="DC1584" s="21" t="e">
        <f t="shared" si="157"/>
        <v>#VALUE!</v>
      </c>
    </row>
    <row r="1585" spans="78:107">
      <c r="BZ1585" s="18" t="s">
        <v>227</v>
      </c>
      <c r="CA1585" s="18" t="s">
        <v>382</v>
      </c>
      <c r="CB1585" s="18" t="s">
        <v>516</v>
      </c>
      <c r="CC1585" s="18" t="str">
        <f t="shared" si="155"/>
        <v>S,CゲルGb</v>
      </c>
      <c r="CD1585" s="18">
        <v>9</v>
      </c>
      <c r="CE1585" s="18" t="e">
        <f>IF(COUNTIFS([2]その１１!$CV$10:CV6580,リスト!CC1585),"該当","")</f>
        <v>#VALUE!</v>
      </c>
      <c r="CF1585" s="18" t="e">
        <f>IF($CE1585="","",COUNTIF($CC$5:CC1585,CC1585))</f>
        <v>#VALUE!</v>
      </c>
      <c r="CG1585" s="18" t="e">
        <f t="shared" si="156"/>
        <v>#VALUE!</v>
      </c>
      <c r="DC1585" s="21" t="e">
        <f t="shared" si="157"/>
        <v>#VALUE!</v>
      </c>
    </row>
    <row r="1586" spans="78:107">
      <c r="BZ1586" s="18" t="s">
        <v>227</v>
      </c>
      <c r="CA1586" s="18" t="s">
        <v>382</v>
      </c>
      <c r="CB1586" s="18" t="s">
        <v>516</v>
      </c>
      <c r="CC1586" s="18" t="str">
        <f t="shared" si="155"/>
        <v>S,CゲルGb</v>
      </c>
      <c r="CD1586" s="18">
        <v>10</v>
      </c>
      <c r="CE1586" s="18" t="e">
        <f>IF(COUNTIFS([2]その１１!$CV$10:CV6581,リスト!CC1586),"該当","")</f>
        <v>#VALUE!</v>
      </c>
      <c r="CF1586" s="18" t="e">
        <f>IF($CE1586="","",COUNTIF($CC$5:CC1586,CC1586))</f>
        <v>#VALUE!</v>
      </c>
      <c r="CG1586" s="18" t="e">
        <f t="shared" si="156"/>
        <v>#VALUE!</v>
      </c>
      <c r="DC1586" s="21" t="e">
        <f t="shared" si="157"/>
        <v>#VALUE!</v>
      </c>
    </row>
    <row r="1587" spans="78:107">
      <c r="BZ1587" s="18" t="s">
        <v>227</v>
      </c>
      <c r="CA1587" s="18" t="s">
        <v>382</v>
      </c>
      <c r="CB1587" s="18" t="s">
        <v>516</v>
      </c>
      <c r="CC1587" s="18" t="str">
        <f t="shared" si="155"/>
        <v>S,CゲルGb</v>
      </c>
      <c r="CD1587" s="18">
        <v>11</v>
      </c>
      <c r="CE1587" s="18" t="e">
        <f>IF(COUNTIFS([2]その１１!$CV$10:CV6582,リスト!CC1587),"該当","")</f>
        <v>#VALUE!</v>
      </c>
      <c r="CF1587" s="18" t="e">
        <f>IF($CE1587="","",COUNTIF($CC$5:CC1587,CC1587))</f>
        <v>#VALUE!</v>
      </c>
      <c r="CG1587" s="18" t="e">
        <f t="shared" si="156"/>
        <v>#VALUE!</v>
      </c>
      <c r="DC1587" s="21" t="e">
        <f t="shared" si="157"/>
        <v>#VALUE!</v>
      </c>
    </row>
    <row r="1588" spans="78:107">
      <c r="BZ1588" s="18" t="s">
        <v>227</v>
      </c>
      <c r="CA1588" s="18" t="s">
        <v>382</v>
      </c>
      <c r="CB1588" s="18" t="s">
        <v>516</v>
      </c>
      <c r="CC1588" s="18" t="str">
        <f t="shared" si="155"/>
        <v>S,CゲルGb</v>
      </c>
      <c r="CD1588" s="18">
        <v>12</v>
      </c>
      <c r="CE1588" s="18" t="e">
        <f>IF(COUNTIFS([2]その１１!$CV$10:CV6583,リスト!CC1588),"該当","")</f>
        <v>#VALUE!</v>
      </c>
      <c r="CF1588" s="18" t="e">
        <f>IF($CE1588="","",COUNTIF($CC$5:CC1588,CC1588))</f>
        <v>#VALUE!</v>
      </c>
      <c r="CG1588" s="18" t="e">
        <f t="shared" si="156"/>
        <v>#VALUE!</v>
      </c>
      <c r="DC1588" s="21" t="e">
        <f t="shared" si="157"/>
        <v>#VALUE!</v>
      </c>
    </row>
    <row r="1589" spans="78:107">
      <c r="BZ1589" s="18" t="s">
        <v>227</v>
      </c>
      <c r="CA1589" s="18" t="s">
        <v>382</v>
      </c>
      <c r="CB1589" s="18" t="s">
        <v>516</v>
      </c>
      <c r="CC1589" s="18" t="str">
        <f t="shared" si="155"/>
        <v>S,CゲルGb</v>
      </c>
      <c r="CD1589" s="18">
        <v>13</v>
      </c>
      <c r="CE1589" s="18" t="e">
        <f>IF(COUNTIFS([2]その１１!$CV$10:CV6584,リスト!CC1589),"該当","")</f>
        <v>#VALUE!</v>
      </c>
      <c r="CF1589" s="18" t="e">
        <f>IF($CE1589="","",COUNTIF($CC$5:CC1589,CC1589))</f>
        <v>#VALUE!</v>
      </c>
      <c r="CG1589" s="18" t="e">
        <f t="shared" si="156"/>
        <v>#VALUE!</v>
      </c>
      <c r="DC1589" s="21" t="e">
        <f t="shared" si="157"/>
        <v>#VALUE!</v>
      </c>
    </row>
    <row r="1590" spans="78:107">
      <c r="BZ1590" s="18" t="s">
        <v>227</v>
      </c>
      <c r="CA1590" s="18" t="s">
        <v>382</v>
      </c>
      <c r="CB1590" s="18" t="s">
        <v>516</v>
      </c>
      <c r="CC1590" s="18" t="str">
        <f t="shared" si="155"/>
        <v>S,CゲルGb</v>
      </c>
      <c r="CD1590" s="18">
        <v>17</v>
      </c>
      <c r="CE1590" s="18" t="e">
        <f>IF(COUNTIFS([2]その１１!$CV$10:CV6585,リスト!CC1590),"該当","")</f>
        <v>#VALUE!</v>
      </c>
      <c r="CF1590" s="18" t="e">
        <f>IF($CE1590="","",COUNTIF($CC$5:CC1590,CC1590))</f>
        <v>#VALUE!</v>
      </c>
      <c r="CG1590" s="18" t="e">
        <f t="shared" si="156"/>
        <v>#VALUE!</v>
      </c>
      <c r="DC1590" s="21" t="e">
        <f t="shared" si="157"/>
        <v>#VALUE!</v>
      </c>
    </row>
    <row r="1591" spans="78:107">
      <c r="BZ1591" s="18" t="s">
        <v>227</v>
      </c>
      <c r="CA1591" s="18" t="s">
        <v>382</v>
      </c>
      <c r="CB1591" s="18" t="s">
        <v>516</v>
      </c>
      <c r="CC1591" s="18" t="str">
        <f t="shared" si="155"/>
        <v>S,CゲルGb</v>
      </c>
      <c r="CD1591" s="18">
        <v>18</v>
      </c>
      <c r="CE1591" s="18" t="e">
        <f>IF(COUNTIFS([2]その１１!$CV$10:CV6586,リスト!CC1591),"該当","")</f>
        <v>#VALUE!</v>
      </c>
      <c r="CF1591" s="18" t="e">
        <f>IF($CE1591="","",COUNTIF($CC$5:CC1591,CC1591))</f>
        <v>#VALUE!</v>
      </c>
      <c r="CG1591" s="18" t="e">
        <f t="shared" si="156"/>
        <v>#VALUE!</v>
      </c>
      <c r="DC1591" s="21" t="e">
        <f t="shared" si="157"/>
        <v>#VALUE!</v>
      </c>
    </row>
    <row r="1592" spans="78:107">
      <c r="BZ1592" s="18" t="s">
        <v>227</v>
      </c>
      <c r="CA1592" s="18" t="s">
        <v>382</v>
      </c>
      <c r="CB1592" s="18" t="s">
        <v>516</v>
      </c>
      <c r="CC1592" s="18" t="str">
        <f t="shared" si="155"/>
        <v>S,CゲルGb</v>
      </c>
      <c r="CD1592" s="18">
        <v>19</v>
      </c>
      <c r="CE1592" s="18" t="e">
        <f>IF(COUNTIFS([2]その１１!$CV$10:CV6587,リスト!CC1592),"該当","")</f>
        <v>#VALUE!</v>
      </c>
      <c r="CF1592" s="18" t="e">
        <f>IF($CE1592="","",COUNTIF($CC$5:CC1592,CC1592))</f>
        <v>#VALUE!</v>
      </c>
      <c r="CG1592" s="18" t="e">
        <f t="shared" si="156"/>
        <v>#VALUE!</v>
      </c>
      <c r="DC1592" s="21" t="e">
        <f t="shared" si="157"/>
        <v>#VALUE!</v>
      </c>
    </row>
    <row r="1593" spans="78:107">
      <c r="BZ1593" s="18" t="s">
        <v>227</v>
      </c>
      <c r="CA1593" s="18" t="s">
        <v>382</v>
      </c>
      <c r="CB1593" s="18" t="s">
        <v>516</v>
      </c>
      <c r="CC1593" s="18" t="str">
        <f t="shared" si="155"/>
        <v>S,CゲルGb</v>
      </c>
      <c r="CD1593" s="18">
        <v>20</v>
      </c>
      <c r="CE1593" s="18" t="e">
        <f>IF(COUNTIFS([2]その１１!$CV$10:CV6588,リスト!CC1593),"該当","")</f>
        <v>#VALUE!</v>
      </c>
      <c r="CF1593" s="18" t="e">
        <f>IF($CE1593="","",COUNTIF($CC$5:CC1593,CC1593))</f>
        <v>#VALUE!</v>
      </c>
      <c r="CG1593" s="18" t="e">
        <f t="shared" si="156"/>
        <v>#VALUE!</v>
      </c>
      <c r="DC1593" s="21" t="e">
        <f t="shared" si="157"/>
        <v>#VALUE!</v>
      </c>
    </row>
    <row r="1594" spans="78:107">
      <c r="BZ1594" s="18" t="s">
        <v>227</v>
      </c>
      <c r="CA1594" s="18" t="s">
        <v>382</v>
      </c>
      <c r="CB1594" s="18" t="s">
        <v>516</v>
      </c>
      <c r="CC1594" s="18" t="str">
        <f t="shared" si="155"/>
        <v>S,CゲルGb</v>
      </c>
      <c r="CD1594" s="18">
        <v>21</v>
      </c>
      <c r="CE1594" s="18" t="e">
        <f>IF(COUNTIFS([2]その１１!$CV$10:CV6589,リスト!CC1594),"該当","")</f>
        <v>#VALUE!</v>
      </c>
      <c r="CF1594" s="18" t="e">
        <f>IF($CE1594="","",COUNTIF($CC$5:CC1594,CC1594))</f>
        <v>#VALUE!</v>
      </c>
      <c r="CG1594" s="18" t="e">
        <f t="shared" si="156"/>
        <v>#VALUE!</v>
      </c>
      <c r="DC1594" s="21" t="e">
        <f t="shared" si="157"/>
        <v>#VALUE!</v>
      </c>
    </row>
    <row r="1595" spans="78:107">
      <c r="BZ1595" s="18" t="s">
        <v>227</v>
      </c>
      <c r="CA1595" s="18" t="s">
        <v>382</v>
      </c>
      <c r="CB1595" s="18" t="s">
        <v>516</v>
      </c>
      <c r="CC1595" s="18" t="str">
        <f t="shared" si="155"/>
        <v>S,CゲルGb</v>
      </c>
      <c r="CD1595" s="18">
        <v>22</v>
      </c>
      <c r="CE1595" s="18" t="e">
        <f>IF(COUNTIFS([2]その１１!$CV$10:CV6590,リスト!CC1595),"該当","")</f>
        <v>#VALUE!</v>
      </c>
      <c r="CF1595" s="18" t="e">
        <f>IF($CE1595="","",COUNTIF($CC$5:CC1595,CC1595))</f>
        <v>#VALUE!</v>
      </c>
      <c r="CG1595" s="18" t="e">
        <f t="shared" si="156"/>
        <v>#VALUE!</v>
      </c>
      <c r="DC1595" s="21" t="e">
        <f t="shared" si="157"/>
        <v>#VALUE!</v>
      </c>
    </row>
    <row r="1596" spans="78:107">
      <c r="BZ1596" s="18" t="s">
        <v>227</v>
      </c>
      <c r="CA1596" s="18" t="s">
        <v>382</v>
      </c>
      <c r="CB1596" s="18" t="s">
        <v>516</v>
      </c>
      <c r="CC1596" s="18" t="str">
        <f t="shared" si="155"/>
        <v>S,CゲルGb</v>
      </c>
      <c r="CD1596" s="18">
        <v>23</v>
      </c>
      <c r="CE1596" s="18" t="e">
        <f>IF(COUNTIFS([2]その１１!$CV$10:CV6591,リスト!CC1596),"該当","")</f>
        <v>#VALUE!</v>
      </c>
      <c r="CF1596" s="18" t="e">
        <f>IF($CE1596="","",COUNTIF($CC$5:CC1596,CC1596))</f>
        <v>#VALUE!</v>
      </c>
      <c r="CG1596" s="18" t="e">
        <f t="shared" si="156"/>
        <v>#VALUE!</v>
      </c>
      <c r="DC1596" s="21" t="e">
        <f t="shared" si="157"/>
        <v>#VALUE!</v>
      </c>
    </row>
    <row r="1597" spans="78:107">
      <c r="BZ1597" s="18" t="s">
        <v>279</v>
      </c>
      <c r="CA1597" s="18" t="s">
        <v>382</v>
      </c>
      <c r="CB1597" s="18" t="s">
        <v>516</v>
      </c>
      <c r="CC1597" s="18" t="str">
        <f t="shared" si="155"/>
        <v>S,XゲルGb</v>
      </c>
      <c r="CD1597" s="18">
        <v>1</v>
      </c>
      <c r="CE1597" s="18" t="e">
        <f>IF(COUNTIFS([2]その１１!$CV$10:CV6592,リスト!CC1597),"該当","")</f>
        <v>#VALUE!</v>
      </c>
      <c r="CF1597" s="18" t="e">
        <f>IF($CE1597="","",COUNTIF($CC$5:CC1597,CC1597))</f>
        <v>#VALUE!</v>
      </c>
      <c r="CG1597" s="18" t="e">
        <f t="shared" si="156"/>
        <v>#VALUE!</v>
      </c>
      <c r="DC1597" s="21" t="e">
        <f t="shared" si="157"/>
        <v>#VALUE!</v>
      </c>
    </row>
    <row r="1598" spans="78:107">
      <c r="BZ1598" s="18" t="s">
        <v>279</v>
      </c>
      <c r="CA1598" s="18" t="s">
        <v>382</v>
      </c>
      <c r="CB1598" s="18" t="s">
        <v>516</v>
      </c>
      <c r="CC1598" s="18" t="str">
        <f t="shared" si="155"/>
        <v>S,XゲルGb</v>
      </c>
      <c r="CD1598" s="18">
        <v>2</v>
      </c>
      <c r="CE1598" s="18" t="e">
        <f>IF(COUNTIFS([2]その１１!$CV$10:CV6593,リスト!CC1598),"該当","")</f>
        <v>#VALUE!</v>
      </c>
      <c r="CF1598" s="18" t="e">
        <f>IF($CE1598="","",COUNTIF($CC$5:CC1598,CC1598))</f>
        <v>#VALUE!</v>
      </c>
      <c r="CG1598" s="18" t="e">
        <f t="shared" si="156"/>
        <v>#VALUE!</v>
      </c>
      <c r="DC1598" s="21" t="e">
        <f t="shared" si="157"/>
        <v>#VALUE!</v>
      </c>
    </row>
    <row r="1599" spans="78:107">
      <c r="BZ1599" s="18" t="s">
        <v>279</v>
      </c>
      <c r="CA1599" s="18" t="s">
        <v>382</v>
      </c>
      <c r="CB1599" s="18" t="s">
        <v>516</v>
      </c>
      <c r="CC1599" s="18" t="str">
        <f t="shared" si="155"/>
        <v>S,XゲルGb</v>
      </c>
      <c r="CD1599" s="18">
        <v>3</v>
      </c>
      <c r="CE1599" s="18" t="e">
        <f>IF(COUNTIFS([2]その１１!$CV$10:CV6594,リスト!CC1599),"該当","")</f>
        <v>#VALUE!</v>
      </c>
      <c r="CF1599" s="18" t="e">
        <f>IF($CE1599="","",COUNTIF($CC$5:CC1599,CC1599))</f>
        <v>#VALUE!</v>
      </c>
      <c r="CG1599" s="18" t="e">
        <f t="shared" si="156"/>
        <v>#VALUE!</v>
      </c>
      <c r="DC1599" s="21" t="e">
        <f t="shared" si="157"/>
        <v>#VALUE!</v>
      </c>
    </row>
    <row r="1600" spans="78:107">
      <c r="BZ1600" s="18" t="s">
        <v>279</v>
      </c>
      <c r="CA1600" s="18" t="s">
        <v>382</v>
      </c>
      <c r="CB1600" s="18" t="s">
        <v>516</v>
      </c>
      <c r="CC1600" s="18" t="str">
        <f t="shared" si="155"/>
        <v>S,XゲルGb</v>
      </c>
      <c r="CD1600" s="18">
        <v>4</v>
      </c>
      <c r="CE1600" s="18" t="e">
        <f>IF(COUNTIFS([2]その１１!$CV$10:CV6595,リスト!CC1600),"該当","")</f>
        <v>#VALUE!</v>
      </c>
      <c r="CF1600" s="18" t="e">
        <f>IF($CE1600="","",COUNTIF($CC$5:CC1600,CC1600))</f>
        <v>#VALUE!</v>
      </c>
      <c r="CG1600" s="18" t="e">
        <f t="shared" si="156"/>
        <v>#VALUE!</v>
      </c>
      <c r="DC1600" s="21" t="e">
        <f t="shared" si="157"/>
        <v>#VALUE!</v>
      </c>
    </row>
    <row r="1601" spans="78:107">
      <c r="BZ1601" s="18" t="s">
        <v>279</v>
      </c>
      <c r="CA1601" s="18" t="s">
        <v>382</v>
      </c>
      <c r="CB1601" s="18" t="s">
        <v>516</v>
      </c>
      <c r="CC1601" s="18" t="str">
        <f t="shared" si="155"/>
        <v>S,XゲルGb</v>
      </c>
      <c r="CD1601" s="18">
        <v>5</v>
      </c>
      <c r="CE1601" s="18" t="e">
        <f>IF(COUNTIFS([2]その１１!$CV$10:CV6596,リスト!CC1601),"該当","")</f>
        <v>#VALUE!</v>
      </c>
      <c r="CF1601" s="18" t="e">
        <f>IF($CE1601="","",COUNTIF($CC$5:CC1601,CC1601))</f>
        <v>#VALUE!</v>
      </c>
      <c r="CG1601" s="18" t="e">
        <f t="shared" si="156"/>
        <v>#VALUE!</v>
      </c>
      <c r="DC1601" s="21" t="e">
        <f t="shared" si="157"/>
        <v>#VALUE!</v>
      </c>
    </row>
    <row r="1602" spans="78:107">
      <c r="BZ1602" s="18" t="s">
        <v>279</v>
      </c>
      <c r="CA1602" s="18" t="s">
        <v>382</v>
      </c>
      <c r="CB1602" s="18" t="s">
        <v>516</v>
      </c>
      <c r="CC1602" s="18" t="str">
        <f t="shared" si="155"/>
        <v>S,XゲルGb</v>
      </c>
      <c r="CD1602" s="18">
        <v>10</v>
      </c>
      <c r="CE1602" s="18" t="e">
        <f>IF(COUNTIFS([2]その１１!$CV$10:CV6597,リスト!CC1602),"該当","")</f>
        <v>#VALUE!</v>
      </c>
      <c r="CF1602" s="18" t="e">
        <f>IF($CE1602="","",COUNTIF($CC$5:CC1602,CC1602))</f>
        <v>#VALUE!</v>
      </c>
      <c r="CG1602" s="18" t="e">
        <f t="shared" si="156"/>
        <v>#VALUE!</v>
      </c>
      <c r="DC1602" s="21" t="e">
        <f t="shared" si="157"/>
        <v>#VALUE!</v>
      </c>
    </row>
    <row r="1603" spans="78:107">
      <c r="BZ1603" s="18" t="s">
        <v>279</v>
      </c>
      <c r="CA1603" s="18" t="s">
        <v>382</v>
      </c>
      <c r="CB1603" s="18" t="s">
        <v>516</v>
      </c>
      <c r="CC1603" s="18" t="str">
        <f t="shared" si="155"/>
        <v>S,XゲルGb</v>
      </c>
      <c r="CD1603" s="18">
        <v>13</v>
      </c>
      <c r="CE1603" s="18" t="e">
        <f>IF(COUNTIFS([2]その１１!$CV$10:CV6598,リスト!CC1603),"該当","")</f>
        <v>#VALUE!</v>
      </c>
      <c r="CF1603" s="18" t="e">
        <f>IF($CE1603="","",COUNTIF($CC$5:CC1603,CC1603))</f>
        <v>#VALUE!</v>
      </c>
      <c r="CG1603" s="18" t="e">
        <f t="shared" si="156"/>
        <v>#VALUE!</v>
      </c>
      <c r="DC1603" s="21" t="e">
        <f t="shared" si="157"/>
        <v>#VALUE!</v>
      </c>
    </row>
    <row r="1604" spans="78:107">
      <c r="BZ1604" s="18" t="s">
        <v>279</v>
      </c>
      <c r="CA1604" s="18" t="s">
        <v>382</v>
      </c>
      <c r="CB1604" s="18" t="s">
        <v>516</v>
      </c>
      <c r="CC1604" s="18" t="str">
        <f t="shared" si="155"/>
        <v>S,XゲルGb</v>
      </c>
      <c r="CD1604" s="18">
        <v>17</v>
      </c>
      <c r="CE1604" s="18" t="e">
        <f>IF(COUNTIFS([2]その１１!$CV$10:CV6599,リスト!CC1604),"該当","")</f>
        <v>#VALUE!</v>
      </c>
      <c r="CF1604" s="18" t="e">
        <f>IF($CE1604="","",COUNTIF($CC$5:CC1604,CC1604))</f>
        <v>#VALUE!</v>
      </c>
      <c r="CG1604" s="18" t="e">
        <f t="shared" si="156"/>
        <v>#VALUE!</v>
      </c>
      <c r="DC1604" s="21" t="e">
        <f t="shared" si="157"/>
        <v>#VALUE!</v>
      </c>
    </row>
    <row r="1605" spans="78:107">
      <c r="BZ1605" s="18" t="s">
        <v>279</v>
      </c>
      <c r="CA1605" s="18" t="s">
        <v>382</v>
      </c>
      <c r="CB1605" s="18" t="s">
        <v>516</v>
      </c>
      <c r="CC1605" s="18" t="str">
        <f t="shared" ref="CC1605:CC1668" si="158">IF(LEFT(CA1605,2)="基礎",CONCATENATE(BZ1605,LEFT(CA1605,3),CB1605),CONCATENATE(BZ1605,LEFT(CA1605,2),CB1605))</f>
        <v>S,XゲルGb</v>
      </c>
      <c r="CD1605" s="18">
        <v>18</v>
      </c>
      <c r="CE1605" s="18" t="e">
        <f>IF(COUNTIFS([2]その１１!$CV$10:CV6600,リスト!CC1605),"該当","")</f>
        <v>#VALUE!</v>
      </c>
      <c r="CF1605" s="18" t="e">
        <f>IF($CE1605="","",COUNTIF($CC$5:CC1605,CC1605))</f>
        <v>#VALUE!</v>
      </c>
      <c r="CG1605" s="18" t="e">
        <f t="shared" ref="CG1605:CG1668" si="159">IF($CE1605="","",CONCATENATE(CC1605,CF1605))</f>
        <v>#VALUE!</v>
      </c>
      <c r="DC1605" s="21" t="e">
        <f t="shared" ref="DC1605:DC1668" si="160">IF(CG1605="","",CONCATENATE(CC1605,CD1605))</f>
        <v>#VALUE!</v>
      </c>
    </row>
    <row r="1606" spans="78:107">
      <c r="BZ1606" s="18" t="s">
        <v>279</v>
      </c>
      <c r="CA1606" s="18" t="s">
        <v>382</v>
      </c>
      <c r="CB1606" s="18" t="s">
        <v>516</v>
      </c>
      <c r="CC1606" s="18" t="str">
        <f t="shared" si="158"/>
        <v>S,XゲルGb</v>
      </c>
      <c r="CD1606" s="18">
        <v>20</v>
      </c>
      <c r="CE1606" s="18" t="e">
        <f>IF(COUNTIFS([2]その１１!$CV$10:CV6601,リスト!CC1606),"該当","")</f>
        <v>#VALUE!</v>
      </c>
      <c r="CF1606" s="18" t="e">
        <f>IF($CE1606="","",COUNTIF($CC$5:CC1606,CC1606))</f>
        <v>#VALUE!</v>
      </c>
      <c r="CG1606" s="18" t="e">
        <f t="shared" si="159"/>
        <v>#VALUE!</v>
      </c>
      <c r="DC1606" s="21" t="e">
        <f t="shared" si="160"/>
        <v>#VALUE!</v>
      </c>
    </row>
    <row r="1607" spans="78:107">
      <c r="BZ1607" s="18" t="s">
        <v>279</v>
      </c>
      <c r="CA1607" s="18" t="s">
        <v>382</v>
      </c>
      <c r="CB1607" s="18" t="s">
        <v>516</v>
      </c>
      <c r="CC1607" s="18" t="str">
        <f t="shared" si="158"/>
        <v>S,XゲルGb</v>
      </c>
      <c r="CD1607" s="18">
        <v>21</v>
      </c>
      <c r="CE1607" s="18" t="e">
        <f>IF(COUNTIFS([2]その１１!$CV$10:CV6602,リスト!CC1607),"該当","")</f>
        <v>#VALUE!</v>
      </c>
      <c r="CF1607" s="18" t="e">
        <f>IF($CE1607="","",COUNTIF($CC$5:CC1607,CC1607))</f>
        <v>#VALUE!</v>
      </c>
      <c r="CG1607" s="18" t="e">
        <f t="shared" si="159"/>
        <v>#VALUE!</v>
      </c>
      <c r="DC1607" s="21" t="e">
        <f t="shared" si="160"/>
        <v>#VALUE!</v>
      </c>
    </row>
    <row r="1608" spans="78:107">
      <c r="BZ1608" s="18" t="s">
        <v>279</v>
      </c>
      <c r="CA1608" s="18" t="s">
        <v>382</v>
      </c>
      <c r="CB1608" s="18" t="s">
        <v>516</v>
      </c>
      <c r="CC1608" s="18" t="str">
        <f t="shared" si="158"/>
        <v>S,XゲルGb</v>
      </c>
      <c r="CD1608" s="18">
        <v>22</v>
      </c>
      <c r="CE1608" s="18" t="e">
        <f>IF(COUNTIFS([2]その１１!$CV$10:CV6603,リスト!CC1608),"該当","")</f>
        <v>#VALUE!</v>
      </c>
      <c r="CF1608" s="18" t="e">
        <f>IF($CE1608="","",COUNTIF($CC$5:CC1608,CC1608))</f>
        <v>#VALUE!</v>
      </c>
      <c r="CG1608" s="18" t="e">
        <f t="shared" si="159"/>
        <v>#VALUE!</v>
      </c>
      <c r="DC1608" s="21" t="e">
        <f t="shared" si="160"/>
        <v>#VALUE!</v>
      </c>
    </row>
    <row r="1609" spans="78:107">
      <c r="BZ1609" s="18" t="s">
        <v>279</v>
      </c>
      <c r="CA1609" s="18" t="s">
        <v>382</v>
      </c>
      <c r="CB1609" s="18" t="s">
        <v>516</v>
      </c>
      <c r="CC1609" s="18" t="str">
        <f t="shared" si="158"/>
        <v>S,XゲルGb</v>
      </c>
      <c r="CD1609" s="18">
        <v>23</v>
      </c>
      <c r="CE1609" s="18" t="e">
        <f>IF(COUNTIFS([2]その１１!$CV$10:CV6604,リスト!CC1609),"該当","")</f>
        <v>#VALUE!</v>
      </c>
      <c r="CF1609" s="18" t="e">
        <f>IF($CE1609="","",COUNTIF($CC$5:CC1609,CC1609))</f>
        <v>#VALUE!</v>
      </c>
      <c r="CG1609" s="18" t="e">
        <f t="shared" si="159"/>
        <v>#VALUE!</v>
      </c>
      <c r="DC1609" s="21" t="e">
        <f t="shared" si="160"/>
        <v>#VALUE!</v>
      </c>
    </row>
    <row r="1610" spans="78:107">
      <c r="BZ1610" s="18" t="s">
        <v>331</v>
      </c>
      <c r="CA1610" s="18" t="s">
        <v>382</v>
      </c>
      <c r="CB1610" s="18" t="s">
        <v>516</v>
      </c>
      <c r="CC1610" s="18" t="str">
        <f t="shared" si="158"/>
        <v>C,XゲルGb</v>
      </c>
      <c r="CD1610" s="18">
        <v>6</v>
      </c>
      <c r="CE1610" s="18" t="e">
        <f>IF(COUNTIFS([2]その１１!$CV$10:CV6605,リスト!CC1610),"該当","")</f>
        <v>#VALUE!</v>
      </c>
      <c r="CF1610" s="18" t="e">
        <f>IF($CE1610="","",COUNTIF($CC$5:CC1610,CC1610))</f>
        <v>#VALUE!</v>
      </c>
      <c r="CG1610" s="18" t="e">
        <f t="shared" si="159"/>
        <v>#VALUE!</v>
      </c>
      <c r="DC1610" s="21" t="e">
        <f t="shared" si="160"/>
        <v>#VALUE!</v>
      </c>
    </row>
    <row r="1611" spans="78:107">
      <c r="BZ1611" s="18" t="s">
        <v>331</v>
      </c>
      <c r="CA1611" s="18" t="s">
        <v>382</v>
      </c>
      <c r="CB1611" s="18" t="s">
        <v>516</v>
      </c>
      <c r="CC1611" s="18" t="str">
        <f t="shared" si="158"/>
        <v>C,XゲルGb</v>
      </c>
      <c r="CD1611" s="18">
        <v>7</v>
      </c>
      <c r="CE1611" s="18" t="e">
        <f>IF(COUNTIFS([2]その１１!$CV$10:CV6606,リスト!CC1611),"該当","")</f>
        <v>#VALUE!</v>
      </c>
      <c r="CF1611" s="18" t="e">
        <f>IF($CE1611="","",COUNTIF($CC$5:CC1611,CC1611))</f>
        <v>#VALUE!</v>
      </c>
      <c r="CG1611" s="18" t="e">
        <f t="shared" si="159"/>
        <v>#VALUE!</v>
      </c>
      <c r="DC1611" s="21" t="e">
        <f t="shared" si="160"/>
        <v>#VALUE!</v>
      </c>
    </row>
    <row r="1612" spans="78:107">
      <c r="BZ1612" s="18" t="s">
        <v>331</v>
      </c>
      <c r="CA1612" s="18" t="s">
        <v>382</v>
      </c>
      <c r="CB1612" s="18" t="s">
        <v>516</v>
      </c>
      <c r="CC1612" s="18" t="str">
        <f t="shared" si="158"/>
        <v>C,XゲルGb</v>
      </c>
      <c r="CD1612" s="18">
        <v>8</v>
      </c>
      <c r="CE1612" s="18" t="e">
        <f>IF(COUNTIFS([2]その１１!$CV$10:CV6607,リスト!CC1612),"該当","")</f>
        <v>#VALUE!</v>
      </c>
      <c r="CF1612" s="18" t="e">
        <f>IF($CE1612="","",COUNTIF($CC$5:CC1612,CC1612))</f>
        <v>#VALUE!</v>
      </c>
      <c r="CG1612" s="18" t="e">
        <f t="shared" si="159"/>
        <v>#VALUE!</v>
      </c>
      <c r="DC1612" s="21" t="e">
        <f t="shared" si="160"/>
        <v>#VALUE!</v>
      </c>
    </row>
    <row r="1613" spans="78:107">
      <c r="BZ1613" s="18" t="s">
        <v>331</v>
      </c>
      <c r="CA1613" s="18" t="s">
        <v>382</v>
      </c>
      <c r="CB1613" s="18" t="s">
        <v>516</v>
      </c>
      <c r="CC1613" s="18" t="str">
        <f t="shared" si="158"/>
        <v>C,XゲルGb</v>
      </c>
      <c r="CD1613" s="18">
        <v>9</v>
      </c>
      <c r="CE1613" s="18" t="e">
        <f>IF(COUNTIFS([2]その１１!$CV$10:CV6608,リスト!CC1613),"該当","")</f>
        <v>#VALUE!</v>
      </c>
      <c r="CF1613" s="18" t="e">
        <f>IF($CE1613="","",COUNTIF($CC$5:CC1613,CC1613))</f>
        <v>#VALUE!</v>
      </c>
      <c r="CG1613" s="18" t="e">
        <f t="shared" si="159"/>
        <v>#VALUE!</v>
      </c>
      <c r="DC1613" s="21" t="e">
        <f t="shared" si="160"/>
        <v>#VALUE!</v>
      </c>
    </row>
    <row r="1614" spans="78:107">
      <c r="BZ1614" s="18" t="s">
        <v>331</v>
      </c>
      <c r="CA1614" s="18" t="s">
        <v>382</v>
      </c>
      <c r="CB1614" s="18" t="s">
        <v>516</v>
      </c>
      <c r="CC1614" s="18" t="str">
        <f t="shared" si="158"/>
        <v>C,XゲルGb</v>
      </c>
      <c r="CD1614" s="18">
        <v>10</v>
      </c>
      <c r="CE1614" s="18" t="e">
        <f>IF(COUNTIFS([2]その１１!$CV$10:CV6609,リスト!CC1614),"該当","")</f>
        <v>#VALUE!</v>
      </c>
      <c r="CF1614" s="18" t="e">
        <f>IF($CE1614="","",COUNTIF($CC$5:CC1614,CC1614))</f>
        <v>#VALUE!</v>
      </c>
      <c r="CG1614" s="18" t="e">
        <f t="shared" si="159"/>
        <v>#VALUE!</v>
      </c>
      <c r="DC1614" s="21" t="e">
        <f t="shared" si="160"/>
        <v>#VALUE!</v>
      </c>
    </row>
    <row r="1615" spans="78:107">
      <c r="BZ1615" s="18" t="s">
        <v>331</v>
      </c>
      <c r="CA1615" s="18" t="s">
        <v>382</v>
      </c>
      <c r="CB1615" s="18" t="s">
        <v>516</v>
      </c>
      <c r="CC1615" s="18" t="str">
        <f t="shared" si="158"/>
        <v>C,XゲルGb</v>
      </c>
      <c r="CD1615" s="18">
        <v>11</v>
      </c>
      <c r="CE1615" s="18" t="e">
        <f>IF(COUNTIFS([2]その１１!$CV$10:CV6610,リスト!CC1615),"該当","")</f>
        <v>#VALUE!</v>
      </c>
      <c r="CF1615" s="18" t="e">
        <f>IF($CE1615="","",COUNTIF($CC$5:CC1615,CC1615))</f>
        <v>#VALUE!</v>
      </c>
      <c r="CG1615" s="18" t="e">
        <f t="shared" si="159"/>
        <v>#VALUE!</v>
      </c>
      <c r="DC1615" s="21" t="e">
        <f t="shared" si="160"/>
        <v>#VALUE!</v>
      </c>
    </row>
    <row r="1616" spans="78:107">
      <c r="BZ1616" s="18" t="s">
        <v>331</v>
      </c>
      <c r="CA1616" s="18" t="s">
        <v>382</v>
      </c>
      <c r="CB1616" s="18" t="s">
        <v>516</v>
      </c>
      <c r="CC1616" s="18" t="str">
        <f t="shared" si="158"/>
        <v>C,XゲルGb</v>
      </c>
      <c r="CD1616" s="18">
        <v>12</v>
      </c>
      <c r="CE1616" s="18" t="e">
        <f>IF(COUNTIFS([2]その１１!$CV$10:CV6611,リスト!CC1616),"該当","")</f>
        <v>#VALUE!</v>
      </c>
      <c r="CF1616" s="18" t="e">
        <f>IF($CE1616="","",COUNTIF($CC$5:CC1616,CC1616))</f>
        <v>#VALUE!</v>
      </c>
      <c r="CG1616" s="18" t="e">
        <f t="shared" si="159"/>
        <v>#VALUE!</v>
      </c>
      <c r="DC1616" s="21" t="e">
        <f t="shared" si="160"/>
        <v>#VALUE!</v>
      </c>
    </row>
    <row r="1617" spans="78:107">
      <c r="BZ1617" s="18" t="s">
        <v>331</v>
      </c>
      <c r="CA1617" s="18" t="s">
        <v>382</v>
      </c>
      <c r="CB1617" s="18" t="s">
        <v>516</v>
      </c>
      <c r="CC1617" s="18" t="str">
        <f t="shared" si="158"/>
        <v>C,XゲルGb</v>
      </c>
      <c r="CD1617" s="18">
        <v>13</v>
      </c>
      <c r="CE1617" s="18" t="e">
        <f>IF(COUNTIFS([2]その１１!$CV$10:CV6612,リスト!CC1617),"該当","")</f>
        <v>#VALUE!</v>
      </c>
      <c r="CF1617" s="18" t="e">
        <f>IF($CE1617="","",COUNTIF($CC$5:CC1617,CC1617))</f>
        <v>#VALUE!</v>
      </c>
      <c r="CG1617" s="18" t="e">
        <f t="shared" si="159"/>
        <v>#VALUE!</v>
      </c>
      <c r="DC1617" s="21" t="e">
        <f t="shared" si="160"/>
        <v>#VALUE!</v>
      </c>
    </row>
    <row r="1618" spans="78:107">
      <c r="BZ1618" s="18" t="s">
        <v>331</v>
      </c>
      <c r="CA1618" s="18" t="s">
        <v>382</v>
      </c>
      <c r="CB1618" s="18" t="s">
        <v>516</v>
      </c>
      <c r="CC1618" s="18" t="str">
        <f t="shared" si="158"/>
        <v>C,XゲルGb</v>
      </c>
      <c r="CD1618" s="18">
        <v>17</v>
      </c>
      <c r="CE1618" s="18" t="e">
        <f>IF(COUNTIFS([2]その１１!$CV$10:CV6613,リスト!CC1618),"該当","")</f>
        <v>#VALUE!</v>
      </c>
      <c r="CF1618" s="18" t="e">
        <f>IF($CE1618="","",COUNTIF($CC$5:CC1618,CC1618))</f>
        <v>#VALUE!</v>
      </c>
      <c r="CG1618" s="18" t="e">
        <f t="shared" si="159"/>
        <v>#VALUE!</v>
      </c>
      <c r="DC1618" s="21" t="e">
        <f t="shared" si="160"/>
        <v>#VALUE!</v>
      </c>
    </row>
    <row r="1619" spans="78:107">
      <c r="BZ1619" s="18" t="s">
        <v>331</v>
      </c>
      <c r="CA1619" s="18" t="s">
        <v>382</v>
      </c>
      <c r="CB1619" s="18" t="s">
        <v>516</v>
      </c>
      <c r="CC1619" s="18" t="str">
        <f t="shared" si="158"/>
        <v>C,XゲルGb</v>
      </c>
      <c r="CD1619" s="18">
        <v>18</v>
      </c>
      <c r="CE1619" s="18" t="e">
        <f>IF(COUNTIFS([2]その１１!$CV$10:CV6614,リスト!CC1619),"該当","")</f>
        <v>#VALUE!</v>
      </c>
      <c r="CF1619" s="18" t="e">
        <f>IF($CE1619="","",COUNTIF($CC$5:CC1619,CC1619))</f>
        <v>#VALUE!</v>
      </c>
      <c r="CG1619" s="18" t="e">
        <f t="shared" si="159"/>
        <v>#VALUE!</v>
      </c>
      <c r="DC1619" s="21" t="e">
        <f t="shared" si="160"/>
        <v>#VALUE!</v>
      </c>
    </row>
    <row r="1620" spans="78:107">
      <c r="BZ1620" s="18" t="s">
        <v>331</v>
      </c>
      <c r="CA1620" s="18" t="s">
        <v>382</v>
      </c>
      <c r="CB1620" s="18" t="s">
        <v>516</v>
      </c>
      <c r="CC1620" s="18" t="str">
        <f t="shared" si="158"/>
        <v>C,XゲルGb</v>
      </c>
      <c r="CD1620" s="18">
        <v>19</v>
      </c>
      <c r="CE1620" s="18" t="e">
        <f>IF(COUNTIFS([2]その１１!$CV$10:CV6615,リスト!CC1620),"該当","")</f>
        <v>#VALUE!</v>
      </c>
      <c r="CF1620" s="18" t="e">
        <f>IF($CE1620="","",COUNTIF($CC$5:CC1620,CC1620))</f>
        <v>#VALUE!</v>
      </c>
      <c r="CG1620" s="18" t="e">
        <f t="shared" si="159"/>
        <v>#VALUE!</v>
      </c>
      <c r="DC1620" s="21" t="e">
        <f t="shared" si="160"/>
        <v>#VALUE!</v>
      </c>
    </row>
    <row r="1621" spans="78:107">
      <c r="BZ1621" s="18" t="s">
        <v>331</v>
      </c>
      <c r="CA1621" s="18" t="s">
        <v>382</v>
      </c>
      <c r="CB1621" s="18" t="s">
        <v>516</v>
      </c>
      <c r="CC1621" s="18" t="str">
        <f t="shared" si="158"/>
        <v>C,XゲルGb</v>
      </c>
      <c r="CD1621" s="18">
        <v>20</v>
      </c>
      <c r="CE1621" s="18" t="e">
        <f>IF(COUNTIFS([2]その１１!$CV$10:CV6616,リスト!CC1621),"該当","")</f>
        <v>#VALUE!</v>
      </c>
      <c r="CF1621" s="18" t="e">
        <f>IF($CE1621="","",COUNTIF($CC$5:CC1621,CC1621))</f>
        <v>#VALUE!</v>
      </c>
      <c r="CG1621" s="18" t="e">
        <f t="shared" si="159"/>
        <v>#VALUE!</v>
      </c>
      <c r="DC1621" s="21" t="e">
        <f t="shared" si="160"/>
        <v>#VALUE!</v>
      </c>
    </row>
    <row r="1622" spans="78:107">
      <c r="BZ1622" s="18" t="s">
        <v>331</v>
      </c>
      <c r="CA1622" s="18" t="s">
        <v>382</v>
      </c>
      <c r="CB1622" s="18" t="s">
        <v>516</v>
      </c>
      <c r="CC1622" s="18" t="str">
        <f t="shared" si="158"/>
        <v>C,XゲルGb</v>
      </c>
      <c r="CD1622" s="18">
        <v>21</v>
      </c>
      <c r="CE1622" s="18" t="e">
        <f>IF(COUNTIFS([2]その１１!$CV$10:CV6617,リスト!CC1622),"該当","")</f>
        <v>#VALUE!</v>
      </c>
      <c r="CF1622" s="18" t="e">
        <f>IF($CE1622="","",COUNTIF($CC$5:CC1622,CC1622))</f>
        <v>#VALUE!</v>
      </c>
      <c r="CG1622" s="18" t="e">
        <f t="shared" si="159"/>
        <v>#VALUE!</v>
      </c>
      <c r="DC1622" s="21" t="e">
        <f t="shared" si="160"/>
        <v>#VALUE!</v>
      </c>
    </row>
    <row r="1623" spans="78:107">
      <c r="BZ1623" s="18" t="s">
        <v>331</v>
      </c>
      <c r="CA1623" s="18" t="s">
        <v>382</v>
      </c>
      <c r="CB1623" s="18" t="s">
        <v>516</v>
      </c>
      <c r="CC1623" s="18" t="str">
        <f t="shared" si="158"/>
        <v>C,XゲルGb</v>
      </c>
      <c r="CD1623" s="18">
        <v>22</v>
      </c>
      <c r="CE1623" s="18" t="e">
        <f>IF(COUNTIFS([2]その１１!$CV$10:CV6618,リスト!CC1623),"該当","")</f>
        <v>#VALUE!</v>
      </c>
      <c r="CF1623" s="18" t="e">
        <f>IF($CE1623="","",COUNTIF($CC$5:CC1623,CC1623))</f>
        <v>#VALUE!</v>
      </c>
      <c r="CG1623" s="18" t="e">
        <f t="shared" si="159"/>
        <v>#VALUE!</v>
      </c>
      <c r="DC1623" s="21" t="e">
        <f t="shared" si="160"/>
        <v>#VALUE!</v>
      </c>
    </row>
    <row r="1624" spans="78:107">
      <c r="BZ1624" s="18" t="s">
        <v>331</v>
      </c>
      <c r="CA1624" s="18" t="s">
        <v>382</v>
      </c>
      <c r="CB1624" s="18" t="s">
        <v>516</v>
      </c>
      <c r="CC1624" s="18" t="str">
        <f t="shared" si="158"/>
        <v>C,XゲルGb</v>
      </c>
      <c r="CD1624" s="18">
        <v>23</v>
      </c>
      <c r="CE1624" s="18" t="e">
        <f>IF(COUNTIFS([2]その１１!$CV$10:CV6619,リスト!CC1624),"該当","")</f>
        <v>#VALUE!</v>
      </c>
      <c r="CF1624" s="18" t="e">
        <f>IF($CE1624="","",COUNTIF($CC$5:CC1624,CC1624))</f>
        <v>#VALUE!</v>
      </c>
      <c r="CG1624" s="18" t="e">
        <f t="shared" si="159"/>
        <v>#VALUE!</v>
      </c>
      <c r="DC1624" s="21" t="e">
        <f t="shared" si="160"/>
        <v>#VALUE!</v>
      </c>
    </row>
    <row r="1625" spans="78:107">
      <c r="BZ1625" s="18" t="s">
        <v>781</v>
      </c>
      <c r="CA1625" s="18" t="s">
        <v>382</v>
      </c>
      <c r="CB1625" s="18" t="s">
        <v>516</v>
      </c>
      <c r="CC1625" s="18" t="str">
        <f t="shared" si="158"/>
        <v>S,C,XゲルGb</v>
      </c>
      <c r="CD1625" s="18">
        <v>1</v>
      </c>
      <c r="CE1625" s="18" t="e">
        <f>IF(COUNTIFS([2]その１１!$CV$10:CV6620,リスト!CC1625),"該当","")</f>
        <v>#VALUE!</v>
      </c>
      <c r="CF1625" s="18" t="e">
        <f>IF($CE1625="","",COUNTIF($CC$5:CC1625,CC1625))</f>
        <v>#VALUE!</v>
      </c>
      <c r="CG1625" s="18" t="e">
        <f t="shared" si="159"/>
        <v>#VALUE!</v>
      </c>
      <c r="DC1625" s="21" t="e">
        <f t="shared" si="160"/>
        <v>#VALUE!</v>
      </c>
    </row>
    <row r="1626" spans="78:107">
      <c r="BZ1626" s="18" t="s">
        <v>781</v>
      </c>
      <c r="CA1626" s="18" t="s">
        <v>382</v>
      </c>
      <c r="CB1626" s="18" t="s">
        <v>516</v>
      </c>
      <c r="CC1626" s="18" t="str">
        <f t="shared" si="158"/>
        <v>S,C,XゲルGb</v>
      </c>
      <c r="CD1626" s="18">
        <v>2</v>
      </c>
      <c r="CE1626" s="18" t="e">
        <f>IF(COUNTIFS([2]その１１!$CV$10:CV6621,リスト!CC1626),"該当","")</f>
        <v>#VALUE!</v>
      </c>
      <c r="CF1626" s="18" t="e">
        <f>IF($CE1626="","",COUNTIF($CC$5:CC1626,CC1626))</f>
        <v>#VALUE!</v>
      </c>
      <c r="CG1626" s="18" t="e">
        <f t="shared" si="159"/>
        <v>#VALUE!</v>
      </c>
      <c r="DC1626" s="21" t="e">
        <f t="shared" si="160"/>
        <v>#VALUE!</v>
      </c>
    </row>
    <row r="1627" spans="78:107">
      <c r="BZ1627" s="18" t="s">
        <v>781</v>
      </c>
      <c r="CA1627" s="18" t="s">
        <v>382</v>
      </c>
      <c r="CB1627" s="18" t="s">
        <v>516</v>
      </c>
      <c r="CC1627" s="18" t="str">
        <f t="shared" si="158"/>
        <v>S,C,XゲルGb</v>
      </c>
      <c r="CD1627" s="18">
        <v>3</v>
      </c>
      <c r="CE1627" s="18" t="e">
        <f>IF(COUNTIFS([2]その１１!$CV$10:CV6622,リスト!CC1627),"該当","")</f>
        <v>#VALUE!</v>
      </c>
      <c r="CF1627" s="18" t="e">
        <f>IF($CE1627="","",COUNTIF($CC$5:CC1627,CC1627))</f>
        <v>#VALUE!</v>
      </c>
      <c r="CG1627" s="18" t="e">
        <f t="shared" si="159"/>
        <v>#VALUE!</v>
      </c>
      <c r="DC1627" s="21" t="e">
        <f t="shared" si="160"/>
        <v>#VALUE!</v>
      </c>
    </row>
    <row r="1628" spans="78:107">
      <c r="BZ1628" s="18" t="s">
        <v>781</v>
      </c>
      <c r="CA1628" s="18" t="s">
        <v>382</v>
      </c>
      <c r="CB1628" s="18" t="s">
        <v>516</v>
      </c>
      <c r="CC1628" s="18" t="str">
        <f t="shared" si="158"/>
        <v>S,C,XゲルGb</v>
      </c>
      <c r="CD1628" s="18">
        <v>4</v>
      </c>
      <c r="CE1628" s="18" t="e">
        <f>IF(COUNTIFS([2]その１１!$CV$10:CV6623,リスト!CC1628),"該当","")</f>
        <v>#VALUE!</v>
      </c>
      <c r="CF1628" s="18" t="e">
        <f>IF($CE1628="","",COUNTIF($CC$5:CC1628,CC1628))</f>
        <v>#VALUE!</v>
      </c>
      <c r="CG1628" s="18" t="e">
        <f t="shared" si="159"/>
        <v>#VALUE!</v>
      </c>
      <c r="DC1628" s="21" t="e">
        <f t="shared" si="160"/>
        <v>#VALUE!</v>
      </c>
    </row>
    <row r="1629" spans="78:107">
      <c r="BZ1629" s="18" t="s">
        <v>781</v>
      </c>
      <c r="CA1629" s="18" t="s">
        <v>382</v>
      </c>
      <c r="CB1629" s="18" t="s">
        <v>516</v>
      </c>
      <c r="CC1629" s="18" t="str">
        <f t="shared" si="158"/>
        <v>S,C,XゲルGb</v>
      </c>
      <c r="CD1629" s="18">
        <v>5</v>
      </c>
      <c r="CE1629" s="18" t="e">
        <f>IF(COUNTIFS([2]その１１!$CV$10:CV6624,リスト!CC1629),"該当","")</f>
        <v>#VALUE!</v>
      </c>
      <c r="CF1629" s="18" t="e">
        <f>IF($CE1629="","",COUNTIF($CC$5:CC1629,CC1629))</f>
        <v>#VALUE!</v>
      </c>
      <c r="CG1629" s="18" t="e">
        <f t="shared" si="159"/>
        <v>#VALUE!</v>
      </c>
      <c r="DC1629" s="21" t="e">
        <f t="shared" si="160"/>
        <v>#VALUE!</v>
      </c>
    </row>
    <row r="1630" spans="78:107">
      <c r="BZ1630" s="18" t="s">
        <v>781</v>
      </c>
      <c r="CA1630" s="18" t="s">
        <v>382</v>
      </c>
      <c r="CB1630" s="18" t="s">
        <v>516</v>
      </c>
      <c r="CC1630" s="18" t="str">
        <f t="shared" si="158"/>
        <v>S,C,XゲルGb</v>
      </c>
      <c r="CD1630" s="18">
        <v>6</v>
      </c>
      <c r="CE1630" s="18" t="e">
        <f>IF(COUNTIFS([2]その１１!$CV$10:CV6625,リスト!CC1630),"該当","")</f>
        <v>#VALUE!</v>
      </c>
      <c r="CF1630" s="18" t="e">
        <f>IF($CE1630="","",COUNTIF($CC$5:CC1630,CC1630))</f>
        <v>#VALUE!</v>
      </c>
      <c r="CG1630" s="18" t="e">
        <f t="shared" si="159"/>
        <v>#VALUE!</v>
      </c>
      <c r="DC1630" s="21" t="e">
        <f t="shared" si="160"/>
        <v>#VALUE!</v>
      </c>
    </row>
    <row r="1631" spans="78:107">
      <c r="BZ1631" s="18" t="s">
        <v>781</v>
      </c>
      <c r="CA1631" s="18" t="s">
        <v>382</v>
      </c>
      <c r="CB1631" s="18" t="s">
        <v>516</v>
      </c>
      <c r="CC1631" s="18" t="str">
        <f t="shared" si="158"/>
        <v>S,C,XゲルGb</v>
      </c>
      <c r="CD1631" s="18">
        <v>7</v>
      </c>
      <c r="CE1631" s="18" t="e">
        <f>IF(COUNTIFS([2]その１１!$CV$10:CV6626,リスト!CC1631),"該当","")</f>
        <v>#VALUE!</v>
      </c>
      <c r="CF1631" s="18" t="e">
        <f>IF($CE1631="","",COUNTIF($CC$5:CC1631,CC1631))</f>
        <v>#VALUE!</v>
      </c>
      <c r="CG1631" s="18" t="e">
        <f t="shared" si="159"/>
        <v>#VALUE!</v>
      </c>
      <c r="DC1631" s="21" t="e">
        <f t="shared" si="160"/>
        <v>#VALUE!</v>
      </c>
    </row>
    <row r="1632" spans="78:107">
      <c r="BZ1632" s="18" t="s">
        <v>781</v>
      </c>
      <c r="CA1632" s="18" t="s">
        <v>382</v>
      </c>
      <c r="CB1632" s="18" t="s">
        <v>516</v>
      </c>
      <c r="CC1632" s="18" t="str">
        <f t="shared" si="158"/>
        <v>S,C,XゲルGb</v>
      </c>
      <c r="CD1632" s="18">
        <v>8</v>
      </c>
      <c r="CE1632" s="18" t="e">
        <f>IF(COUNTIFS([2]その１１!$CV$10:CV6627,リスト!CC1632),"該当","")</f>
        <v>#VALUE!</v>
      </c>
      <c r="CF1632" s="18" t="e">
        <f>IF($CE1632="","",COUNTIF($CC$5:CC1632,CC1632))</f>
        <v>#VALUE!</v>
      </c>
      <c r="CG1632" s="18" t="e">
        <f t="shared" si="159"/>
        <v>#VALUE!</v>
      </c>
      <c r="DC1632" s="21" t="e">
        <f t="shared" si="160"/>
        <v>#VALUE!</v>
      </c>
    </row>
    <row r="1633" spans="78:107">
      <c r="BZ1633" s="18" t="s">
        <v>781</v>
      </c>
      <c r="CA1633" s="18" t="s">
        <v>382</v>
      </c>
      <c r="CB1633" s="18" t="s">
        <v>516</v>
      </c>
      <c r="CC1633" s="18" t="str">
        <f t="shared" si="158"/>
        <v>S,C,XゲルGb</v>
      </c>
      <c r="CD1633" s="18">
        <v>9</v>
      </c>
      <c r="CE1633" s="18" t="e">
        <f>IF(COUNTIFS([2]その１１!$CV$10:CV6628,リスト!CC1633),"該当","")</f>
        <v>#VALUE!</v>
      </c>
      <c r="CF1633" s="18" t="e">
        <f>IF($CE1633="","",COUNTIF($CC$5:CC1633,CC1633))</f>
        <v>#VALUE!</v>
      </c>
      <c r="CG1633" s="18" t="e">
        <f t="shared" si="159"/>
        <v>#VALUE!</v>
      </c>
      <c r="DC1633" s="21" t="e">
        <f t="shared" si="160"/>
        <v>#VALUE!</v>
      </c>
    </row>
    <row r="1634" spans="78:107">
      <c r="BZ1634" s="18" t="s">
        <v>781</v>
      </c>
      <c r="CA1634" s="18" t="s">
        <v>382</v>
      </c>
      <c r="CB1634" s="18" t="s">
        <v>516</v>
      </c>
      <c r="CC1634" s="18" t="str">
        <f t="shared" si="158"/>
        <v>S,C,XゲルGb</v>
      </c>
      <c r="CD1634" s="18">
        <v>10</v>
      </c>
      <c r="CE1634" s="18" t="e">
        <f>IF(COUNTIFS([2]その１１!$CV$10:CV6629,リスト!CC1634),"該当","")</f>
        <v>#VALUE!</v>
      </c>
      <c r="CF1634" s="18" t="e">
        <f>IF($CE1634="","",COUNTIF($CC$5:CC1634,CC1634))</f>
        <v>#VALUE!</v>
      </c>
      <c r="CG1634" s="18" t="e">
        <f t="shared" si="159"/>
        <v>#VALUE!</v>
      </c>
      <c r="DC1634" s="21" t="e">
        <f t="shared" si="160"/>
        <v>#VALUE!</v>
      </c>
    </row>
    <row r="1635" spans="78:107">
      <c r="BZ1635" s="18" t="s">
        <v>781</v>
      </c>
      <c r="CA1635" s="18" t="s">
        <v>382</v>
      </c>
      <c r="CB1635" s="18" t="s">
        <v>516</v>
      </c>
      <c r="CC1635" s="18" t="str">
        <f t="shared" si="158"/>
        <v>S,C,XゲルGb</v>
      </c>
      <c r="CD1635" s="18">
        <v>11</v>
      </c>
      <c r="CE1635" s="18" t="e">
        <f>IF(COUNTIFS([2]その１１!$CV$10:CV6630,リスト!CC1635),"該当","")</f>
        <v>#VALUE!</v>
      </c>
      <c r="CF1635" s="18" t="e">
        <f>IF($CE1635="","",COUNTIF($CC$5:CC1635,CC1635))</f>
        <v>#VALUE!</v>
      </c>
      <c r="CG1635" s="18" t="e">
        <f t="shared" si="159"/>
        <v>#VALUE!</v>
      </c>
      <c r="DC1635" s="21" t="e">
        <f t="shared" si="160"/>
        <v>#VALUE!</v>
      </c>
    </row>
    <row r="1636" spans="78:107">
      <c r="BZ1636" s="18" t="s">
        <v>781</v>
      </c>
      <c r="CA1636" s="18" t="s">
        <v>382</v>
      </c>
      <c r="CB1636" s="18" t="s">
        <v>516</v>
      </c>
      <c r="CC1636" s="18" t="str">
        <f t="shared" si="158"/>
        <v>S,C,XゲルGb</v>
      </c>
      <c r="CD1636" s="18">
        <v>12</v>
      </c>
      <c r="CE1636" s="18" t="e">
        <f>IF(COUNTIFS([2]その１１!$CV$10:CV6631,リスト!CC1636),"該当","")</f>
        <v>#VALUE!</v>
      </c>
      <c r="CF1636" s="18" t="e">
        <f>IF($CE1636="","",COUNTIF($CC$5:CC1636,CC1636))</f>
        <v>#VALUE!</v>
      </c>
      <c r="CG1636" s="18" t="e">
        <f t="shared" si="159"/>
        <v>#VALUE!</v>
      </c>
      <c r="DC1636" s="21" t="e">
        <f t="shared" si="160"/>
        <v>#VALUE!</v>
      </c>
    </row>
    <row r="1637" spans="78:107">
      <c r="BZ1637" s="18" t="s">
        <v>781</v>
      </c>
      <c r="CA1637" s="18" t="s">
        <v>382</v>
      </c>
      <c r="CB1637" s="18" t="s">
        <v>516</v>
      </c>
      <c r="CC1637" s="18" t="str">
        <f t="shared" si="158"/>
        <v>S,C,XゲルGb</v>
      </c>
      <c r="CD1637" s="18">
        <v>13</v>
      </c>
      <c r="CE1637" s="18" t="e">
        <f>IF(COUNTIFS([2]その１１!$CV$10:CV6632,リスト!CC1637),"該当","")</f>
        <v>#VALUE!</v>
      </c>
      <c r="CF1637" s="18" t="e">
        <f>IF($CE1637="","",COUNTIF($CC$5:CC1637,CC1637))</f>
        <v>#VALUE!</v>
      </c>
      <c r="CG1637" s="18" t="e">
        <f t="shared" si="159"/>
        <v>#VALUE!</v>
      </c>
      <c r="DC1637" s="21" t="e">
        <f t="shared" si="160"/>
        <v>#VALUE!</v>
      </c>
    </row>
    <row r="1638" spans="78:107">
      <c r="BZ1638" s="18" t="s">
        <v>781</v>
      </c>
      <c r="CA1638" s="18" t="s">
        <v>382</v>
      </c>
      <c r="CB1638" s="18" t="s">
        <v>516</v>
      </c>
      <c r="CC1638" s="18" t="str">
        <f t="shared" si="158"/>
        <v>S,C,XゲルGb</v>
      </c>
      <c r="CD1638" s="18">
        <v>17</v>
      </c>
      <c r="CE1638" s="18" t="e">
        <f>IF(COUNTIFS([2]その１１!$CV$10:CV6633,リスト!CC1638),"該当","")</f>
        <v>#VALUE!</v>
      </c>
      <c r="CF1638" s="18" t="e">
        <f>IF($CE1638="","",COUNTIF($CC$5:CC1638,CC1638))</f>
        <v>#VALUE!</v>
      </c>
      <c r="CG1638" s="18" t="e">
        <f t="shared" si="159"/>
        <v>#VALUE!</v>
      </c>
      <c r="DC1638" s="21" t="e">
        <f t="shared" si="160"/>
        <v>#VALUE!</v>
      </c>
    </row>
    <row r="1639" spans="78:107">
      <c r="BZ1639" s="18" t="s">
        <v>781</v>
      </c>
      <c r="CA1639" s="18" t="s">
        <v>382</v>
      </c>
      <c r="CB1639" s="18" t="s">
        <v>516</v>
      </c>
      <c r="CC1639" s="18" t="str">
        <f t="shared" si="158"/>
        <v>S,C,XゲルGb</v>
      </c>
      <c r="CD1639" s="18">
        <v>18</v>
      </c>
      <c r="CE1639" s="18" t="e">
        <f>IF(COUNTIFS([2]その１１!$CV$10:CV6634,リスト!CC1639),"該当","")</f>
        <v>#VALUE!</v>
      </c>
      <c r="CF1639" s="18" t="e">
        <f>IF($CE1639="","",COUNTIF($CC$5:CC1639,CC1639))</f>
        <v>#VALUE!</v>
      </c>
      <c r="CG1639" s="18" t="e">
        <f t="shared" si="159"/>
        <v>#VALUE!</v>
      </c>
      <c r="DC1639" s="21" t="e">
        <f t="shared" si="160"/>
        <v>#VALUE!</v>
      </c>
    </row>
    <row r="1640" spans="78:107">
      <c r="BZ1640" s="18" t="s">
        <v>781</v>
      </c>
      <c r="CA1640" s="18" t="s">
        <v>382</v>
      </c>
      <c r="CB1640" s="18" t="s">
        <v>516</v>
      </c>
      <c r="CC1640" s="18" t="str">
        <f t="shared" si="158"/>
        <v>S,C,XゲルGb</v>
      </c>
      <c r="CD1640" s="18">
        <v>19</v>
      </c>
      <c r="CE1640" s="18" t="e">
        <f>IF(COUNTIFS([2]その１１!$CV$10:CV6635,リスト!CC1640),"該当","")</f>
        <v>#VALUE!</v>
      </c>
      <c r="CF1640" s="18" t="e">
        <f>IF($CE1640="","",COUNTIF($CC$5:CC1640,CC1640))</f>
        <v>#VALUE!</v>
      </c>
      <c r="CG1640" s="18" t="e">
        <f t="shared" si="159"/>
        <v>#VALUE!</v>
      </c>
      <c r="DC1640" s="21" t="e">
        <f t="shared" si="160"/>
        <v>#VALUE!</v>
      </c>
    </row>
    <row r="1641" spans="78:107">
      <c r="BZ1641" s="18" t="s">
        <v>781</v>
      </c>
      <c r="CA1641" s="18" t="s">
        <v>382</v>
      </c>
      <c r="CB1641" s="18" t="s">
        <v>516</v>
      </c>
      <c r="CC1641" s="18" t="str">
        <f t="shared" si="158"/>
        <v>S,C,XゲルGb</v>
      </c>
      <c r="CD1641" s="18">
        <v>20</v>
      </c>
      <c r="CE1641" s="18" t="e">
        <f>IF(COUNTIFS([2]その１１!$CV$10:CV6636,リスト!CC1641),"該当","")</f>
        <v>#VALUE!</v>
      </c>
      <c r="CF1641" s="18" t="e">
        <f>IF($CE1641="","",COUNTIF($CC$5:CC1641,CC1641))</f>
        <v>#VALUE!</v>
      </c>
      <c r="CG1641" s="18" t="e">
        <f t="shared" si="159"/>
        <v>#VALUE!</v>
      </c>
      <c r="DC1641" s="21" t="e">
        <f t="shared" si="160"/>
        <v>#VALUE!</v>
      </c>
    </row>
    <row r="1642" spans="78:107">
      <c r="BZ1642" s="18" t="s">
        <v>781</v>
      </c>
      <c r="CA1642" s="18" t="s">
        <v>382</v>
      </c>
      <c r="CB1642" s="18" t="s">
        <v>516</v>
      </c>
      <c r="CC1642" s="18" t="str">
        <f t="shared" si="158"/>
        <v>S,C,XゲルGb</v>
      </c>
      <c r="CD1642" s="18">
        <v>21</v>
      </c>
      <c r="CE1642" s="18" t="e">
        <f>IF(COUNTIFS([2]その１１!$CV$10:CV6637,リスト!CC1642),"該当","")</f>
        <v>#VALUE!</v>
      </c>
      <c r="CF1642" s="18" t="e">
        <f>IF($CE1642="","",COUNTIF($CC$5:CC1642,CC1642))</f>
        <v>#VALUE!</v>
      </c>
      <c r="CG1642" s="18" t="e">
        <f t="shared" si="159"/>
        <v>#VALUE!</v>
      </c>
      <c r="DC1642" s="21" t="e">
        <f t="shared" si="160"/>
        <v>#VALUE!</v>
      </c>
    </row>
    <row r="1643" spans="78:107">
      <c r="BZ1643" s="18" t="s">
        <v>781</v>
      </c>
      <c r="CA1643" s="18" t="s">
        <v>382</v>
      </c>
      <c r="CB1643" s="18" t="s">
        <v>516</v>
      </c>
      <c r="CC1643" s="18" t="str">
        <f t="shared" si="158"/>
        <v>S,C,XゲルGb</v>
      </c>
      <c r="CD1643" s="18">
        <v>22</v>
      </c>
      <c r="CE1643" s="18" t="e">
        <f>IF(COUNTIFS([2]その１１!$CV$10:CV6638,リスト!CC1643),"該当","")</f>
        <v>#VALUE!</v>
      </c>
      <c r="CF1643" s="18" t="e">
        <f>IF($CE1643="","",COUNTIF($CC$5:CC1643,CC1643))</f>
        <v>#VALUE!</v>
      </c>
      <c r="CG1643" s="18" t="e">
        <f t="shared" si="159"/>
        <v>#VALUE!</v>
      </c>
      <c r="DC1643" s="21" t="e">
        <f t="shared" si="160"/>
        <v>#VALUE!</v>
      </c>
    </row>
    <row r="1644" spans="78:107">
      <c r="BZ1644" s="18" t="s">
        <v>781</v>
      </c>
      <c r="CA1644" s="18" t="s">
        <v>382</v>
      </c>
      <c r="CB1644" s="18" t="s">
        <v>516</v>
      </c>
      <c r="CC1644" s="18" t="str">
        <f t="shared" si="158"/>
        <v>S,C,XゲルGb</v>
      </c>
      <c r="CD1644" s="18">
        <v>23</v>
      </c>
      <c r="CE1644" s="18" t="e">
        <f>IF(COUNTIFS([2]その１１!$CV$10:CV6639,リスト!CC1644),"該当","")</f>
        <v>#VALUE!</v>
      </c>
      <c r="CF1644" s="18" t="e">
        <f>IF($CE1644="","",COUNTIF($CC$5:CC1644,CC1644))</f>
        <v>#VALUE!</v>
      </c>
      <c r="CG1644" s="18" t="e">
        <f t="shared" si="159"/>
        <v>#VALUE!</v>
      </c>
      <c r="DC1644" s="21" t="e">
        <f t="shared" si="160"/>
        <v>#VALUE!</v>
      </c>
    </row>
    <row r="1645" spans="78:107">
      <c r="BZ1645" s="18" t="s">
        <v>76</v>
      </c>
      <c r="CA1645" s="18" t="s">
        <v>131</v>
      </c>
      <c r="CB1645" s="18" t="s">
        <v>183</v>
      </c>
      <c r="CC1645" s="18" t="str">
        <f t="shared" si="158"/>
        <v>SPCCn</v>
      </c>
      <c r="CD1645" s="18">
        <v>1</v>
      </c>
      <c r="CE1645" s="18" t="e">
        <f>IF(COUNTIFS([2]その１１!$CV$10:CV6640,リスト!CC1645),"該当","")</f>
        <v>#VALUE!</v>
      </c>
      <c r="CF1645" s="18" t="e">
        <f>IF($CE1645="","",COUNTIF($CC$5:CC1645,CC1645))</f>
        <v>#VALUE!</v>
      </c>
      <c r="CG1645" s="18" t="e">
        <f t="shared" si="159"/>
        <v>#VALUE!</v>
      </c>
      <c r="DC1645" s="21" t="e">
        <f t="shared" si="160"/>
        <v>#VALUE!</v>
      </c>
    </row>
    <row r="1646" spans="78:107">
      <c r="BZ1646" s="18" t="s">
        <v>76</v>
      </c>
      <c r="CA1646" s="18" t="s">
        <v>131</v>
      </c>
      <c r="CB1646" s="18" t="s">
        <v>183</v>
      </c>
      <c r="CC1646" s="18" t="str">
        <f t="shared" si="158"/>
        <v>SPCCn</v>
      </c>
      <c r="CD1646" s="18">
        <v>5</v>
      </c>
      <c r="CE1646" s="18" t="e">
        <f>IF(COUNTIFS([2]その１１!$CV$10:CV6641,リスト!CC1646),"該当","")</f>
        <v>#VALUE!</v>
      </c>
      <c r="CF1646" s="18" t="e">
        <f>IF($CE1646="","",COUNTIF($CC$5:CC1646,CC1646))</f>
        <v>#VALUE!</v>
      </c>
      <c r="CG1646" s="18" t="e">
        <f t="shared" si="159"/>
        <v>#VALUE!</v>
      </c>
      <c r="DC1646" s="21" t="e">
        <f t="shared" si="160"/>
        <v>#VALUE!</v>
      </c>
    </row>
    <row r="1647" spans="78:107">
      <c r="BZ1647" s="18" t="s">
        <v>76</v>
      </c>
      <c r="CA1647" s="18" t="s">
        <v>131</v>
      </c>
      <c r="CB1647" s="18" t="s">
        <v>183</v>
      </c>
      <c r="CC1647" s="18" t="str">
        <f t="shared" si="158"/>
        <v>SPCCn</v>
      </c>
      <c r="CD1647" s="18">
        <v>17</v>
      </c>
      <c r="CE1647" s="18" t="e">
        <f>IF(COUNTIFS([2]その１１!$CV$10:CV6642,リスト!CC1647),"該当","")</f>
        <v>#VALUE!</v>
      </c>
      <c r="CF1647" s="18" t="e">
        <f>IF($CE1647="","",COUNTIF($CC$5:CC1647,CC1647))</f>
        <v>#VALUE!</v>
      </c>
      <c r="CG1647" s="18" t="e">
        <f t="shared" si="159"/>
        <v>#VALUE!</v>
      </c>
      <c r="DC1647" s="21" t="e">
        <f t="shared" si="160"/>
        <v>#VALUE!</v>
      </c>
    </row>
    <row r="1648" spans="78:107">
      <c r="BZ1648" s="18" t="s">
        <v>76</v>
      </c>
      <c r="CA1648" s="18" t="s">
        <v>131</v>
      </c>
      <c r="CB1648" s="18" t="s">
        <v>183</v>
      </c>
      <c r="CC1648" s="18" t="str">
        <f t="shared" si="158"/>
        <v>SPCCn</v>
      </c>
      <c r="CD1648" s="18">
        <v>23</v>
      </c>
      <c r="CE1648" s="18" t="e">
        <f>IF(COUNTIFS([2]その１１!$CV$10:CV6643,リスト!CC1648),"該当","")</f>
        <v>#VALUE!</v>
      </c>
      <c r="CF1648" s="18" t="e">
        <f>IF($CE1648="","",COUNTIF($CC$5:CC1648,CC1648))</f>
        <v>#VALUE!</v>
      </c>
      <c r="CG1648" s="18" t="e">
        <f t="shared" si="159"/>
        <v>#VALUE!</v>
      </c>
      <c r="DC1648" s="21" t="e">
        <f t="shared" si="160"/>
        <v>#VALUE!</v>
      </c>
    </row>
    <row r="1649" spans="78:107">
      <c r="BZ1649" s="18" t="s">
        <v>97</v>
      </c>
      <c r="CA1649" s="18" t="s">
        <v>131</v>
      </c>
      <c r="CB1649" s="18" t="s">
        <v>183</v>
      </c>
      <c r="CC1649" s="18" t="str">
        <f t="shared" si="158"/>
        <v>CPCCn</v>
      </c>
      <c r="CD1649" s="18">
        <v>6</v>
      </c>
      <c r="CE1649" s="18" t="e">
        <f>IF(COUNTIFS([2]その１１!$CV$10:CV6644,リスト!CC1649),"該当","")</f>
        <v>#VALUE!</v>
      </c>
      <c r="CF1649" s="18" t="e">
        <f>IF($CE1649="","",COUNTIF($CC$5:CC1649,CC1649))</f>
        <v>#VALUE!</v>
      </c>
      <c r="CG1649" s="18" t="e">
        <f t="shared" si="159"/>
        <v>#VALUE!</v>
      </c>
      <c r="DC1649" s="21" t="e">
        <f t="shared" si="160"/>
        <v>#VALUE!</v>
      </c>
    </row>
    <row r="1650" spans="78:107">
      <c r="BZ1650" s="18" t="s">
        <v>97</v>
      </c>
      <c r="CA1650" s="18" t="s">
        <v>131</v>
      </c>
      <c r="CB1650" s="18" t="s">
        <v>183</v>
      </c>
      <c r="CC1650" s="18" t="str">
        <f t="shared" si="158"/>
        <v>CPCCn</v>
      </c>
      <c r="CD1650" s="18">
        <v>7</v>
      </c>
      <c r="CE1650" s="18" t="e">
        <f>IF(COUNTIFS([2]その１１!$CV$10:CV6645,リスト!CC1650),"該当","")</f>
        <v>#VALUE!</v>
      </c>
      <c r="CF1650" s="18" t="e">
        <f>IF($CE1650="","",COUNTIF($CC$5:CC1650,CC1650))</f>
        <v>#VALUE!</v>
      </c>
      <c r="CG1650" s="18" t="e">
        <f t="shared" si="159"/>
        <v>#VALUE!</v>
      </c>
      <c r="DC1650" s="21" t="e">
        <f t="shared" si="160"/>
        <v>#VALUE!</v>
      </c>
    </row>
    <row r="1651" spans="78:107">
      <c r="BZ1651" s="18" t="s">
        <v>97</v>
      </c>
      <c r="CA1651" s="18" t="s">
        <v>131</v>
      </c>
      <c r="CB1651" s="18" t="s">
        <v>183</v>
      </c>
      <c r="CC1651" s="18" t="str">
        <f t="shared" si="158"/>
        <v>CPCCn</v>
      </c>
      <c r="CD1651" s="18">
        <v>8</v>
      </c>
      <c r="CE1651" s="18" t="e">
        <f>IF(COUNTIFS([2]その１１!$CV$10:CV6646,リスト!CC1651),"該当","")</f>
        <v>#VALUE!</v>
      </c>
      <c r="CF1651" s="18" t="e">
        <f>IF($CE1651="","",COUNTIF($CC$5:CC1651,CC1651))</f>
        <v>#VALUE!</v>
      </c>
      <c r="CG1651" s="18" t="e">
        <f t="shared" si="159"/>
        <v>#VALUE!</v>
      </c>
      <c r="DC1651" s="21" t="e">
        <f t="shared" si="160"/>
        <v>#VALUE!</v>
      </c>
    </row>
    <row r="1652" spans="78:107">
      <c r="BZ1652" s="18" t="s">
        <v>97</v>
      </c>
      <c r="CA1652" s="18" t="s">
        <v>131</v>
      </c>
      <c r="CB1652" s="18" t="s">
        <v>183</v>
      </c>
      <c r="CC1652" s="18" t="str">
        <f t="shared" si="158"/>
        <v>CPCCn</v>
      </c>
      <c r="CD1652" s="18">
        <v>12</v>
      </c>
      <c r="CE1652" s="18" t="e">
        <f>IF(COUNTIFS([2]その１１!$CV$10:CV6647,リスト!CC1652),"該当","")</f>
        <v>#VALUE!</v>
      </c>
      <c r="CF1652" s="18" t="e">
        <f>IF($CE1652="","",COUNTIF($CC$5:CC1652,CC1652))</f>
        <v>#VALUE!</v>
      </c>
      <c r="CG1652" s="18" t="e">
        <f t="shared" si="159"/>
        <v>#VALUE!</v>
      </c>
      <c r="DC1652" s="21" t="e">
        <f t="shared" si="160"/>
        <v>#VALUE!</v>
      </c>
    </row>
    <row r="1653" spans="78:107">
      <c r="BZ1653" s="18" t="s">
        <v>97</v>
      </c>
      <c r="CA1653" s="18" t="s">
        <v>131</v>
      </c>
      <c r="CB1653" s="18" t="s">
        <v>183</v>
      </c>
      <c r="CC1653" s="18" t="str">
        <f t="shared" si="158"/>
        <v>CPCCn</v>
      </c>
      <c r="CD1653" s="18">
        <v>17</v>
      </c>
      <c r="CE1653" s="18" t="e">
        <f>IF(COUNTIFS([2]その１１!$CV$10:CV6648,リスト!CC1653),"該当","")</f>
        <v>#VALUE!</v>
      </c>
      <c r="CF1653" s="18" t="e">
        <f>IF($CE1653="","",COUNTIF($CC$5:CC1653,CC1653))</f>
        <v>#VALUE!</v>
      </c>
      <c r="CG1653" s="18" t="e">
        <f t="shared" si="159"/>
        <v>#VALUE!</v>
      </c>
      <c r="DC1653" s="21" t="e">
        <f t="shared" si="160"/>
        <v>#VALUE!</v>
      </c>
    </row>
    <row r="1654" spans="78:107">
      <c r="BZ1654" s="18" t="s">
        <v>97</v>
      </c>
      <c r="CA1654" s="18" t="s">
        <v>131</v>
      </c>
      <c r="CB1654" s="18" t="s">
        <v>183</v>
      </c>
      <c r="CC1654" s="18" t="str">
        <f t="shared" si="158"/>
        <v>CPCCn</v>
      </c>
      <c r="CD1654" s="18">
        <v>18</v>
      </c>
      <c r="CE1654" s="18" t="e">
        <f>IF(COUNTIFS([2]その１１!$CV$10:CV6649,リスト!CC1654),"該当","")</f>
        <v>#VALUE!</v>
      </c>
      <c r="CF1654" s="18" t="e">
        <f>IF($CE1654="","",COUNTIF($CC$5:CC1654,CC1654))</f>
        <v>#VALUE!</v>
      </c>
      <c r="CG1654" s="18" t="e">
        <f t="shared" si="159"/>
        <v>#VALUE!</v>
      </c>
      <c r="DC1654" s="21" t="e">
        <f t="shared" si="160"/>
        <v>#VALUE!</v>
      </c>
    </row>
    <row r="1655" spans="78:107">
      <c r="BZ1655" s="18" t="s">
        <v>97</v>
      </c>
      <c r="CA1655" s="18" t="s">
        <v>131</v>
      </c>
      <c r="CB1655" s="18" t="s">
        <v>183</v>
      </c>
      <c r="CC1655" s="18" t="str">
        <f t="shared" si="158"/>
        <v>CPCCn</v>
      </c>
      <c r="CD1655" s="18">
        <v>19</v>
      </c>
      <c r="CE1655" s="18" t="e">
        <f>IF(COUNTIFS([2]その１１!$CV$10:CV6650,リスト!CC1655),"該当","")</f>
        <v>#VALUE!</v>
      </c>
      <c r="CF1655" s="18" t="e">
        <f>IF($CE1655="","",COUNTIF($CC$5:CC1655,CC1655))</f>
        <v>#VALUE!</v>
      </c>
      <c r="CG1655" s="18" t="e">
        <f t="shared" si="159"/>
        <v>#VALUE!</v>
      </c>
      <c r="DC1655" s="21" t="e">
        <f t="shared" si="160"/>
        <v>#VALUE!</v>
      </c>
    </row>
    <row r="1656" spans="78:107">
      <c r="BZ1656" s="18" t="s">
        <v>97</v>
      </c>
      <c r="CA1656" s="18" t="s">
        <v>131</v>
      </c>
      <c r="CB1656" s="18" t="s">
        <v>183</v>
      </c>
      <c r="CC1656" s="18" t="str">
        <f t="shared" si="158"/>
        <v>CPCCn</v>
      </c>
      <c r="CD1656" s="18">
        <v>23</v>
      </c>
      <c r="CE1656" s="18" t="e">
        <f>IF(COUNTIFS([2]その１１!$CV$10:CV6651,リスト!CC1656),"該当","")</f>
        <v>#VALUE!</v>
      </c>
      <c r="CF1656" s="18" t="e">
        <f>IF($CE1656="","",COUNTIF($CC$5:CC1656,CC1656))</f>
        <v>#VALUE!</v>
      </c>
      <c r="CG1656" s="18" t="e">
        <f t="shared" si="159"/>
        <v>#VALUE!</v>
      </c>
      <c r="DC1656" s="21" t="e">
        <f t="shared" si="160"/>
        <v>#VALUE!</v>
      </c>
    </row>
    <row r="1657" spans="78:107">
      <c r="BZ1657" s="18" t="s">
        <v>227</v>
      </c>
      <c r="CA1657" s="18" t="s">
        <v>131</v>
      </c>
      <c r="CB1657" s="18" t="s">
        <v>183</v>
      </c>
      <c r="CC1657" s="18" t="str">
        <f t="shared" si="158"/>
        <v>S,CPCCn</v>
      </c>
      <c r="CD1657" s="18">
        <v>1</v>
      </c>
      <c r="CE1657" s="18" t="e">
        <f>IF(COUNTIFS([2]その１１!$CV$10:CV6652,リスト!CC1657),"該当","")</f>
        <v>#VALUE!</v>
      </c>
      <c r="CF1657" s="18" t="e">
        <f>IF($CE1657="","",COUNTIF($CC$5:CC1657,CC1657))</f>
        <v>#VALUE!</v>
      </c>
      <c r="CG1657" s="18" t="e">
        <f t="shared" si="159"/>
        <v>#VALUE!</v>
      </c>
      <c r="DC1657" s="21" t="e">
        <f t="shared" si="160"/>
        <v>#VALUE!</v>
      </c>
    </row>
    <row r="1658" spans="78:107">
      <c r="BZ1658" s="18" t="s">
        <v>227</v>
      </c>
      <c r="CA1658" s="18" t="s">
        <v>131</v>
      </c>
      <c r="CB1658" s="18" t="s">
        <v>183</v>
      </c>
      <c r="CC1658" s="18" t="str">
        <f t="shared" si="158"/>
        <v>S,CPCCn</v>
      </c>
      <c r="CD1658" s="18">
        <v>5</v>
      </c>
      <c r="CE1658" s="18" t="e">
        <f>IF(COUNTIFS([2]その１１!$CV$10:CV6653,リスト!CC1658),"該当","")</f>
        <v>#VALUE!</v>
      </c>
      <c r="CF1658" s="18" t="e">
        <f>IF($CE1658="","",COUNTIF($CC$5:CC1658,CC1658))</f>
        <v>#VALUE!</v>
      </c>
      <c r="CG1658" s="18" t="e">
        <f t="shared" si="159"/>
        <v>#VALUE!</v>
      </c>
      <c r="DC1658" s="21" t="e">
        <f t="shared" si="160"/>
        <v>#VALUE!</v>
      </c>
    </row>
    <row r="1659" spans="78:107">
      <c r="BZ1659" s="18" t="s">
        <v>227</v>
      </c>
      <c r="CA1659" s="18" t="s">
        <v>131</v>
      </c>
      <c r="CB1659" s="18" t="s">
        <v>183</v>
      </c>
      <c r="CC1659" s="18" t="str">
        <f t="shared" si="158"/>
        <v>S,CPCCn</v>
      </c>
      <c r="CD1659" s="18">
        <v>6</v>
      </c>
      <c r="CE1659" s="18" t="e">
        <f>IF(COUNTIFS([2]その１１!$CV$10:CV6654,リスト!CC1659),"該当","")</f>
        <v>#VALUE!</v>
      </c>
      <c r="CF1659" s="18" t="e">
        <f>IF($CE1659="","",COUNTIF($CC$5:CC1659,CC1659))</f>
        <v>#VALUE!</v>
      </c>
      <c r="CG1659" s="18" t="e">
        <f t="shared" si="159"/>
        <v>#VALUE!</v>
      </c>
      <c r="DC1659" s="21" t="e">
        <f t="shared" si="160"/>
        <v>#VALUE!</v>
      </c>
    </row>
    <row r="1660" spans="78:107">
      <c r="BZ1660" s="18" t="s">
        <v>227</v>
      </c>
      <c r="CA1660" s="18" t="s">
        <v>131</v>
      </c>
      <c r="CB1660" s="18" t="s">
        <v>183</v>
      </c>
      <c r="CC1660" s="18" t="str">
        <f t="shared" si="158"/>
        <v>S,CPCCn</v>
      </c>
      <c r="CD1660" s="18">
        <v>7</v>
      </c>
      <c r="CE1660" s="18" t="e">
        <f>IF(COUNTIFS([2]その１１!$CV$10:CV6655,リスト!CC1660),"該当","")</f>
        <v>#VALUE!</v>
      </c>
      <c r="CF1660" s="18" t="e">
        <f>IF($CE1660="","",COUNTIF($CC$5:CC1660,CC1660))</f>
        <v>#VALUE!</v>
      </c>
      <c r="CG1660" s="18" t="e">
        <f t="shared" si="159"/>
        <v>#VALUE!</v>
      </c>
      <c r="DC1660" s="21" t="e">
        <f t="shared" si="160"/>
        <v>#VALUE!</v>
      </c>
    </row>
    <row r="1661" spans="78:107">
      <c r="BZ1661" s="18" t="s">
        <v>227</v>
      </c>
      <c r="CA1661" s="18" t="s">
        <v>131</v>
      </c>
      <c r="CB1661" s="18" t="s">
        <v>183</v>
      </c>
      <c r="CC1661" s="18" t="str">
        <f t="shared" si="158"/>
        <v>S,CPCCn</v>
      </c>
      <c r="CD1661" s="18">
        <v>8</v>
      </c>
      <c r="CE1661" s="18" t="e">
        <f>IF(COUNTIFS([2]その１１!$CV$10:CV6656,リスト!CC1661),"該当","")</f>
        <v>#VALUE!</v>
      </c>
      <c r="CF1661" s="18" t="e">
        <f>IF($CE1661="","",COUNTIF($CC$5:CC1661,CC1661))</f>
        <v>#VALUE!</v>
      </c>
      <c r="CG1661" s="18" t="e">
        <f t="shared" si="159"/>
        <v>#VALUE!</v>
      </c>
      <c r="DC1661" s="21" t="e">
        <f t="shared" si="160"/>
        <v>#VALUE!</v>
      </c>
    </row>
    <row r="1662" spans="78:107">
      <c r="BZ1662" s="18" t="s">
        <v>227</v>
      </c>
      <c r="CA1662" s="18" t="s">
        <v>131</v>
      </c>
      <c r="CB1662" s="18" t="s">
        <v>183</v>
      </c>
      <c r="CC1662" s="18" t="str">
        <f t="shared" si="158"/>
        <v>S,CPCCn</v>
      </c>
      <c r="CD1662" s="18">
        <v>12</v>
      </c>
      <c r="CE1662" s="18" t="e">
        <f>IF(COUNTIFS([2]その１１!$CV$10:CV6657,リスト!CC1662),"該当","")</f>
        <v>#VALUE!</v>
      </c>
      <c r="CF1662" s="18" t="e">
        <f>IF($CE1662="","",COUNTIF($CC$5:CC1662,CC1662))</f>
        <v>#VALUE!</v>
      </c>
      <c r="CG1662" s="18" t="e">
        <f t="shared" si="159"/>
        <v>#VALUE!</v>
      </c>
      <c r="DC1662" s="21" t="e">
        <f t="shared" si="160"/>
        <v>#VALUE!</v>
      </c>
    </row>
    <row r="1663" spans="78:107">
      <c r="BZ1663" s="18" t="s">
        <v>227</v>
      </c>
      <c r="CA1663" s="18" t="s">
        <v>131</v>
      </c>
      <c r="CB1663" s="18" t="s">
        <v>183</v>
      </c>
      <c r="CC1663" s="18" t="str">
        <f t="shared" si="158"/>
        <v>S,CPCCn</v>
      </c>
      <c r="CD1663" s="18">
        <v>17</v>
      </c>
      <c r="CE1663" s="18" t="e">
        <f>IF(COUNTIFS([2]その１１!$CV$10:CV6658,リスト!CC1663),"該当","")</f>
        <v>#VALUE!</v>
      </c>
      <c r="CF1663" s="18" t="e">
        <f>IF($CE1663="","",COUNTIF($CC$5:CC1663,CC1663))</f>
        <v>#VALUE!</v>
      </c>
      <c r="CG1663" s="18" t="e">
        <f t="shared" si="159"/>
        <v>#VALUE!</v>
      </c>
      <c r="DC1663" s="21" t="e">
        <f t="shared" si="160"/>
        <v>#VALUE!</v>
      </c>
    </row>
    <row r="1664" spans="78:107">
      <c r="BZ1664" s="18" t="s">
        <v>227</v>
      </c>
      <c r="CA1664" s="18" t="s">
        <v>131</v>
      </c>
      <c r="CB1664" s="18" t="s">
        <v>183</v>
      </c>
      <c r="CC1664" s="18" t="str">
        <f t="shared" si="158"/>
        <v>S,CPCCn</v>
      </c>
      <c r="CD1664" s="18">
        <v>18</v>
      </c>
      <c r="CE1664" s="18" t="e">
        <f>IF(COUNTIFS([2]その１１!$CV$10:CV6659,リスト!CC1664),"該当","")</f>
        <v>#VALUE!</v>
      </c>
      <c r="CF1664" s="18" t="e">
        <f>IF($CE1664="","",COUNTIF($CC$5:CC1664,CC1664))</f>
        <v>#VALUE!</v>
      </c>
      <c r="CG1664" s="18" t="e">
        <f t="shared" si="159"/>
        <v>#VALUE!</v>
      </c>
      <c r="DC1664" s="21" t="e">
        <f t="shared" si="160"/>
        <v>#VALUE!</v>
      </c>
    </row>
    <row r="1665" spans="78:107">
      <c r="BZ1665" s="18" t="s">
        <v>227</v>
      </c>
      <c r="CA1665" s="18" t="s">
        <v>131</v>
      </c>
      <c r="CB1665" s="18" t="s">
        <v>183</v>
      </c>
      <c r="CC1665" s="18" t="str">
        <f t="shared" si="158"/>
        <v>S,CPCCn</v>
      </c>
      <c r="CD1665" s="18">
        <v>19</v>
      </c>
      <c r="CE1665" s="18" t="e">
        <f>IF(COUNTIFS([2]その１１!$CV$10:CV6660,リスト!CC1665),"該当","")</f>
        <v>#VALUE!</v>
      </c>
      <c r="CF1665" s="18" t="e">
        <f>IF($CE1665="","",COUNTIF($CC$5:CC1665,CC1665))</f>
        <v>#VALUE!</v>
      </c>
      <c r="CG1665" s="18" t="e">
        <f t="shared" si="159"/>
        <v>#VALUE!</v>
      </c>
      <c r="DC1665" s="21" t="e">
        <f t="shared" si="160"/>
        <v>#VALUE!</v>
      </c>
    </row>
    <row r="1666" spans="78:107">
      <c r="BZ1666" s="18" t="s">
        <v>227</v>
      </c>
      <c r="CA1666" s="18" t="s">
        <v>131</v>
      </c>
      <c r="CB1666" s="18" t="s">
        <v>183</v>
      </c>
      <c r="CC1666" s="18" t="str">
        <f t="shared" si="158"/>
        <v>S,CPCCn</v>
      </c>
      <c r="CD1666" s="18">
        <v>23</v>
      </c>
      <c r="CE1666" s="18" t="e">
        <f>IF(COUNTIFS([2]その１１!$CV$10:CV6661,リスト!CC1666),"該当","")</f>
        <v>#VALUE!</v>
      </c>
      <c r="CF1666" s="18" t="e">
        <f>IF($CE1666="","",COUNTIF($CC$5:CC1666,CC1666))</f>
        <v>#VALUE!</v>
      </c>
      <c r="CG1666" s="18" t="e">
        <f t="shared" si="159"/>
        <v>#VALUE!</v>
      </c>
      <c r="DC1666" s="21" t="e">
        <f t="shared" si="160"/>
        <v>#VALUE!</v>
      </c>
    </row>
    <row r="1667" spans="78:107">
      <c r="BZ1667" s="18" t="s">
        <v>279</v>
      </c>
      <c r="CA1667" s="18" t="s">
        <v>131</v>
      </c>
      <c r="CB1667" s="18" t="s">
        <v>183</v>
      </c>
      <c r="CC1667" s="18" t="str">
        <f t="shared" si="158"/>
        <v>S,XPCCn</v>
      </c>
      <c r="CD1667" s="18">
        <v>1</v>
      </c>
      <c r="CE1667" s="18" t="e">
        <f>IF(COUNTIFS([2]その１１!$CV$10:CV6662,リスト!CC1667),"該当","")</f>
        <v>#VALUE!</v>
      </c>
      <c r="CF1667" s="18" t="e">
        <f>IF($CE1667="","",COUNTIF($CC$5:CC1667,CC1667))</f>
        <v>#VALUE!</v>
      </c>
      <c r="CG1667" s="18" t="e">
        <f t="shared" si="159"/>
        <v>#VALUE!</v>
      </c>
      <c r="DC1667" s="21" t="e">
        <f t="shared" si="160"/>
        <v>#VALUE!</v>
      </c>
    </row>
    <row r="1668" spans="78:107">
      <c r="BZ1668" s="18" t="s">
        <v>279</v>
      </c>
      <c r="CA1668" s="18" t="s">
        <v>131</v>
      </c>
      <c r="CB1668" s="18" t="s">
        <v>183</v>
      </c>
      <c r="CC1668" s="18" t="str">
        <f t="shared" si="158"/>
        <v>S,XPCCn</v>
      </c>
      <c r="CD1668" s="18">
        <v>5</v>
      </c>
      <c r="CE1668" s="18" t="e">
        <f>IF(COUNTIFS([2]その１１!$CV$10:CV6663,リスト!CC1668),"該当","")</f>
        <v>#VALUE!</v>
      </c>
      <c r="CF1668" s="18" t="e">
        <f>IF($CE1668="","",COUNTIF($CC$5:CC1668,CC1668))</f>
        <v>#VALUE!</v>
      </c>
      <c r="CG1668" s="18" t="e">
        <f t="shared" si="159"/>
        <v>#VALUE!</v>
      </c>
      <c r="DC1668" s="21" t="e">
        <f t="shared" si="160"/>
        <v>#VALUE!</v>
      </c>
    </row>
    <row r="1669" spans="78:107">
      <c r="BZ1669" s="18" t="s">
        <v>279</v>
      </c>
      <c r="CA1669" s="18" t="s">
        <v>131</v>
      </c>
      <c r="CB1669" s="18" t="s">
        <v>183</v>
      </c>
      <c r="CC1669" s="18" t="str">
        <f t="shared" ref="CC1669:CC1732" si="161">IF(LEFT(CA1669,2)="基礎",CONCATENATE(BZ1669,LEFT(CA1669,3),CB1669),CONCATENATE(BZ1669,LEFT(CA1669,2),CB1669))</f>
        <v>S,XPCCn</v>
      </c>
      <c r="CD1669" s="18">
        <v>17</v>
      </c>
      <c r="CE1669" s="18" t="e">
        <f>IF(COUNTIFS([2]その１１!$CV$10:CV6664,リスト!CC1669),"該当","")</f>
        <v>#VALUE!</v>
      </c>
      <c r="CF1669" s="18" t="e">
        <f>IF($CE1669="","",COUNTIF($CC$5:CC1669,CC1669))</f>
        <v>#VALUE!</v>
      </c>
      <c r="CG1669" s="18" t="e">
        <f t="shared" ref="CG1669:CG1732" si="162">IF($CE1669="","",CONCATENATE(CC1669,CF1669))</f>
        <v>#VALUE!</v>
      </c>
      <c r="DC1669" s="21" t="e">
        <f t="shared" ref="DC1669:DC1732" si="163">IF(CG1669="","",CONCATENATE(CC1669,CD1669))</f>
        <v>#VALUE!</v>
      </c>
    </row>
    <row r="1670" spans="78:107">
      <c r="BZ1670" s="18" t="s">
        <v>279</v>
      </c>
      <c r="CA1670" s="18" t="s">
        <v>131</v>
      </c>
      <c r="CB1670" s="18" t="s">
        <v>183</v>
      </c>
      <c r="CC1670" s="18" t="str">
        <f t="shared" si="161"/>
        <v>S,XPCCn</v>
      </c>
      <c r="CD1670" s="18">
        <v>23</v>
      </c>
      <c r="CE1670" s="18" t="e">
        <f>IF(COUNTIFS([2]その１１!$CV$10:CV6665,リスト!CC1670),"該当","")</f>
        <v>#VALUE!</v>
      </c>
      <c r="CF1670" s="18" t="e">
        <f>IF($CE1670="","",COUNTIF($CC$5:CC1670,CC1670))</f>
        <v>#VALUE!</v>
      </c>
      <c r="CG1670" s="18" t="e">
        <f t="shared" si="162"/>
        <v>#VALUE!</v>
      </c>
      <c r="DC1670" s="21" t="e">
        <f t="shared" si="163"/>
        <v>#VALUE!</v>
      </c>
    </row>
    <row r="1671" spans="78:107">
      <c r="BZ1671" s="18" t="s">
        <v>331</v>
      </c>
      <c r="CA1671" s="18" t="s">
        <v>131</v>
      </c>
      <c r="CB1671" s="18" t="s">
        <v>183</v>
      </c>
      <c r="CC1671" s="18" t="str">
        <f t="shared" si="161"/>
        <v>C,XPCCn</v>
      </c>
      <c r="CD1671" s="18">
        <v>6</v>
      </c>
      <c r="CE1671" s="18" t="e">
        <f>IF(COUNTIFS([2]その１１!$CV$10:CV6666,リスト!CC1671),"該当","")</f>
        <v>#VALUE!</v>
      </c>
      <c r="CF1671" s="18" t="e">
        <f>IF($CE1671="","",COUNTIF($CC$5:CC1671,CC1671))</f>
        <v>#VALUE!</v>
      </c>
      <c r="CG1671" s="18" t="e">
        <f t="shared" si="162"/>
        <v>#VALUE!</v>
      </c>
      <c r="DC1671" s="21" t="e">
        <f t="shared" si="163"/>
        <v>#VALUE!</v>
      </c>
    </row>
    <row r="1672" spans="78:107">
      <c r="BZ1672" s="18" t="s">
        <v>331</v>
      </c>
      <c r="CA1672" s="18" t="s">
        <v>131</v>
      </c>
      <c r="CB1672" s="18" t="s">
        <v>183</v>
      </c>
      <c r="CC1672" s="18" t="str">
        <f t="shared" si="161"/>
        <v>C,XPCCn</v>
      </c>
      <c r="CD1672" s="18">
        <v>7</v>
      </c>
      <c r="CE1672" s="18" t="e">
        <f>IF(COUNTIFS([2]その１１!$CV$10:CV6667,リスト!CC1672),"該当","")</f>
        <v>#VALUE!</v>
      </c>
      <c r="CF1672" s="18" t="e">
        <f>IF($CE1672="","",COUNTIF($CC$5:CC1672,CC1672))</f>
        <v>#VALUE!</v>
      </c>
      <c r="CG1672" s="18" t="e">
        <f t="shared" si="162"/>
        <v>#VALUE!</v>
      </c>
      <c r="DC1672" s="21" t="e">
        <f t="shared" si="163"/>
        <v>#VALUE!</v>
      </c>
    </row>
    <row r="1673" spans="78:107">
      <c r="BZ1673" s="18" t="s">
        <v>331</v>
      </c>
      <c r="CA1673" s="18" t="s">
        <v>131</v>
      </c>
      <c r="CB1673" s="18" t="s">
        <v>183</v>
      </c>
      <c r="CC1673" s="18" t="str">
        <f t="shared" si="161"/>
        <v>C,XPCCn</v>
      </c>
      <c r="CD1673" s="18">
        <v>8</v>
      </c>
      <c r="CE1673" s="18" t="e">
        <f>IF(COUNTIFS([2]その１１!$CV$10:CV6668,リスト!CC1673),"該当","")</f>
        <v>#VALUE!</v>
      </c>
      <c r="CF1673" s="18" t="e">
        <f>IF($CE1673="","",COUNTIF($CC$5:CC1673,CC1673))</f>
        <v>#VALUE!</v>
      </c>
      <c r="CG1673" s="18" t="e">
        <f t="shared" si="162"/>
        <v>#VALUE!</v>
      </c>
      <c r="DC1673" s="21" t="e">
        <f t="shared" si="163"/>
        <v>#VALUE!</v>
      </c>
    </row>
    <row r="1674" spans="78:107">
      <c r="BZ1674" s="18" t="s">
        <v>331</v>
      </c>
      <c r="CA1674" s="18" t="s">
        <v>131</v>
      </c>
      <c r="CB1674" s="18" t="s">
        <v>183</v>
      </c>
      <c r="CC1674" s="18" t="str">
        <f t="shared" si="161"/>
        <v>C,XPCCn</v>
      </c>
      <c r="CD1674" s="18">
        <v>12</v>
      </c>
      <c r="CE1674" s="18" t="e">
        <f>IF(COUNTIFS([2]その１１!$CV$10:CV6669,リスト!CC1674),"該当","")</f>
        <v>#VALUE!</v>
      </c>
      <c r="CF1674" s="18" t="e">
        <f>IF($CE1674="","",COUNTIF($CC$5:CC1674,CC1674))</f>
        <v>#VALUE!</v>
      </c>
      <c r="CG1674" s="18" t="e">
        <f t="shared" si="162"/>
        <v>#VALUE!</v>
      </c>
      <c r="DC1674" s="21" t="e">
        <f t="shared" si="163"/>
        <v>#VALUE!</v>
      </c>
    </row>
    <row r="1675" spans="78:107">
      <c r="BZ1675" s="18" t="s">
        <v>331</v>
      </c>
      <c r="CA1675" s="18" t="s">
        <v>131</v>
      </c>
      <c r="CB1675" s="18" t="s">
        <v>183</v>
      </c>
      <c r="CC1675" s="18" t="str">
        <f t="shared" si="161"/>
        <v>C,XPCCn</v>
      </c>
      <c r="CD1675" s="18">
        <v>17</v>
      </c>
      <c r="CE1675" s="18" t="e">
        <f>IF(COUNTIFS([2]その１１!$CV$10:CV6670,リスト!CC1675),"該当","")</f>
        <v>#VALUE!</v>
      </c>
      <c r="CF1675" s="18" t="e">
        <f>IF($CE1675="","",COUNTIF($CC$5:CC1675,CC1675))</f>
        <v>#VALUE!</v>
      </c>
      <c r="CG1675" s="18" t="e">
        <f t="shared" si="162"/>
        <v>#VALUE!</v>
      </c>
      <c r="DC1675" s="21" t="e">
        <f t="shared" si="163"/>
        <v>#VALUE!</v>
      </c>
    </row>
    <row r="1676" spans="78:107">
      <c r="BZ1676" s="18" t="s">
        <v>331</v>
      </c>
      <c r="CA1676" s="18" t="s">
        <v>131</v>
      </c>
      <c r="CB1676" s="18" t="s">
        <v>183</v>
      </c>
      <c r="CC1676" s="18" t="str">
        <f t="shared" si="161"/>
        <v>C,XPCCn</v>
      </c>
      <c r="CD1676" s="18">
        <v>18</v>
      </c>
      <c r="CE1676" s="18" t="e">
        <f>IF(COUNTIFS([2]その１１!$CV$10:CV6671,リスト!CC1676),"該当","")</f>
        <v>#VALUE!</v>
      </c>
      <c r="CF1676" s="18" t="e">
        <f>IF($CE1676="","",COUNTIF($CC$5:CC1676,CC1676))</f>
        <v>#VALUE!</v>
      </c>
      <c r="CG1676" s="18" t="e">
        <f t="shared" si="162"/>
        <v>#VALUE!</v>
      </c>
      <c r="DC1676" s="21" t="e">
        <f t="shared" si="163"/>
        <v>#VALUE!</v>
      </c>
    </row>
    <row r="1677" spans="78:107">
      <c r="BZ1677" s="18" t="s">
        <v>331</v>
      </c>
      <c r="CA1677" s="18" t="s">
        <v>131</v>
      </c>
      <c r="CB1677" s="18" t="s">
        <v>183</v>
      </c>
      <c r="CC1677" s="18" t="str">
        <f t="shared" si="161"/>
        <v>C,XPCCn</v>
      </c>
      <c r="CD1677" s="18">
        <v>19</v>
      </c>
      <c r="CE1677" s="18" t="e">
        <f>IF(COUNTIFS([2]その１１!$CV$10:CV6672,リスト!CC1677),"該当","")</f>
        <v>#VALUE!</v>
      </c>
      <c r="CF1677" s="18" t="e">
        <f>IF($CE1677="","",COUNTIF($CC$5:CC1677,CC1677))</f>
        <v>#VALUE!</v>
      </c>
      <c r="CG1677" s="18" t="e">
        <f t="shared" si="162"/>
        <v>#VALUE!</v>
      </c>
      <c r="DC1677" s="21" t="e">
        <f t="shared" si="163"/>
        <v>#VALUE!</v>
      </c>
    </row>
    <row r="1678" spans="78:107">
      <c r="BZ1678" s="18" t="s">
        <v>331</v>
      </c>
      <c r="CA1678" s="18" t="s">
        <v>131</v>
      </c>
      <c r="CB1678" s="18" t="s">
        <v>183</v>
      </c>
      <c r="CC1678" s="18" t="str">
        <f t="shared" si="161"/>
        <v>C,XPCCn</v>
      </c>
      <c r="CD1678" s="18">
        <v>23</v>
      </c>
      <c r="CE1678" s="18" t="e">
        <f>IF(COUNTIFS([2]その１１!$CV$10:CV6673,リスト!CC1678),"該当","")</f>
        <v>#VALUE!</v>
      </c>
      <c r="CF1678" s="18" t="e">
        <f>IF($CE1678="","",COUNTIF($CC$5:CC1678,CC1678))</f>
        <v>#VALUE!</v>
      </c>
      <c r="CG1678" s="18" t="e">
        <f t="shared" si="162"/>
        <v>#VALUE!</v>
      </c>
      <c r="DC1678" s="21" t="e">
        <f t="shared" si="163"/>
        <v>#VALUE!</v>
      </c>
    </row>
    <row r="1679" spans="78:107">
      <c r="BZ1679" s="18" t="s">
        <v>781</v>
      </c>
      <c r="CA1679" s="18" t="s">
        <v>131</v>
      </c>
      <c r="CB1679" s="18" t="s">
        <v>183</v>
      </c>
      <c r="CC1679" s="18" t="str">
        <f t="shared" si="161"/>
        <v>S,C,XPCCn</v>
      </c>
      <c r="CD1679" s="18">
        <v>1</v>
      </c>
      <c r="CE1679" s="18" t="e">
        <f>IF(COUNTIFS([2]その１１!$CV$10:CV6674,リスト!CC1679),"該当","")</f>
        <v>#VALUE!</v>
      </c>
      <c r="CF1679" s="18" t="e">
        <f>IF($CE1679="","",COUNTIF($CC$5:CC1679,CC1679))</f>
        <v>#VALUE!</v>
      </c>
      <c r="CG1679" s="18" t="e">
        <f t="shared" si="162"/>
        <v>#VALUE!</v>
      </c>
      <c r="DC1679" s="21" t="e">
        <f t="shared" si="163"/>
        <v>#VALUE!</v>
      </c>
    </row>
    <row r="1680" spans="78:107">
      <c r="BZ1680" s="18" t="s">
        <v>781</v>
      </c>
      <c r="CA1680" s="18" t="s">
        <v>131</v>
      </c>
      <c r="CB1680" s="18" t="s">
        <v>183</v>
      </c>
      <c r="CC1680" s="18" t="str">
        <f t="shared" si="161"/>
        <v>S,C,XPCCn</v>
      </c>
      <c r="CD1680" s="18">
        <v>5</v>
      </c>
      <c r="CE1680" s="18" t="e">
        <f>IF(COUNTIFS([2]その１１!$CV$10:CV6675,リスト!CC1680),"該当","")</f>
        <v>#VALUE!</v>
      </c>
      <c r="CF1680" s="18" t="e">
        <f>IF($CE1680="","",COUNTIF($CC$5:CC1680,CC1680))</f>
        <v>#VALUE!</v>
      </c>
      <c r="CG1680" s="18" t="e">
        <f t="shared" si="162"/>
        <v>#VALUE!</v>
      </c>
      <c r="DC1680" s="21" t="e">
        <f t="shared" si="163"/>
        <v>#VALUE!</v>
      </c>
    </row>
    <row r="1681" spans="78:107">
      <c r="BZ1681" s="18" t="s">
        <v>781</v>
      </c>
      <c r="CA1681" s="18" t="s">
        <v>131</v>
      </c>
      <c r="CB1681" s="18" t="s">
        <v>183</v>
      </c>
      <c r="CC1681" s="18" t="str">
        <f t="shared" si="161"/>
        <v>S,C,XPCCn</v>
      </c>
      <c r="CD1681" s="18">
        <v>6</v>
      </c>
      <c r="CE1681" s="18" t="e">
        <f>IF(COUNTIFS([2]その１１!$CV$10:CV6676,リスト!CC1681),"該当","")</f>
        <v>#VALUE!</v>
      </c>
      <c r="CF1681" s="18" t="e">
        <f>IF($CE1681="","",COUNTIF($CC$5:CC1681,CC1681))</f>
        <v>#VALUE!</v>
      </c>
      <c r="CG1681" s="18" t="e">
        <f t="shared" si="162"/>
        <v>#VALUE!</v>
      </c>
      <c r="DC1681" s="21" t="e">
        <f t="shared" si="163"/>
        <v>#VALUE!</v>
      </c>
    </row>
    <row r="1682" spans="78:107">
      <c r="BZ1682" s="18" t="s">
        <v>781</v>
      </c>
      <c r="CA1682" s="18" t="s">
        <v>131</v>
      </c>
      <c r="CB1682" s="18" t="s">
        <v>183</v>
      </c>
      <c r="CC1682" s="18" t="str">
        <f t="shared" si="161"/>
        <v>S,C,XPCCn</v>
      </c>
      <c r="CD1682" s="18">
        <v>7</v>
      </c>
      <c r="CE1682" s="18" t="e">
        <f>IF(COUNTIFS([2]その１１!$CV$10:CV6677,リスト!CC1682),"該当","")</f>
        <v>#VALUE!</v>
      </c>
      <c r="CF1682" s="18" t="e">
        <f>IF($CE1682="","",COUNTIF($CC$5:CC1682,CC1682))</f>
        <v>#VALUE!</v>
      </c>
      <c r="CG1682" s="18" t="e">
        <f t="shared" si="162"/>
        <v>#VALUE!</v>
      </c>
      <c r="DC1682" s="21" t="e">
        <f t="shared" si="163"/>
        <v>#VALUE!</v>
      </c>
    </row>
    <row r="1683" spans="78:107">
      <c r="BZ1683" s="18" t="s">
        <v>781</v>
      </c>
      <c r="CA1683" s="18" t="s">
        <v>131</v>
      </c>
      <c r="CB1683" s="18" t="s">
        <v>183</v>
      </c>
      <c r="CC1683" s="18" t="str">
        <f t="shared" si="161"/>
        <v>S,C,XPCCn</v>
      </c>
      <c r="CD1683" s="18">
        <v>8</v>
      </c>
      <c r="CE1683" s="18" t="e">
        <f>IF(COUNTIFS([2]その１１!$CV$10:CV6678,リスト!CC1683),"該当","")</f>
        <v>#VALUE!</v>
      </c>
      <c r="CF1683" s="18" t="e">
        <f>IF($CE1683="","",COUNTIF($CC$5:CC1683,CC1683))</f>
        <v>#VALUE!</v>
      </c>
      <c r="CG1683" s="18" t="e">
        <f t="shared" si="162"/>
        <v>#VALUE!</v>
      </c>
      <c r="DC1683" s="21" t="e">
        <f t="shared" si="163"/>
        <v>#VALUE!</v>
      </c>
    </row>
    <row r="1684" spans="78:107">
      <c r="BZ1684" s="18" t="s">
        <v>781</v>
      </c>
      <c r="CA1684" s="18" t="s">
        <v>131</v>
      </c>
      <c r="CB1684" s="18" t="s">
        <v>183</v>
      </c>
      <c r="CC1684" s="18" t="str">
        <f t="shared" si="161"/>
        <v>S,C,XPCCn</v>
      </c>
      <c r="CD1684" s="18">
        <v>12</v>
      </c>
      <c r="CE1684" s="18" t="e">
        <f>IF(COUNTIFS([2]その１１!$CV$10:CV6679,リスト!CC1684),"該当","")</f>
        <v>#VALUE!</v>
      </c>
      <c r="CF1684" s="18" t="e">
        <f>IF($CE1684="","",COUNTIF($CC$5:CC1684,CC1684))</f>
        <v>#VALUE!</v>
      </c>
      <c r="CG1684" s="18" t="e">
        <f t="shared" si="162"/>
        <v>#VALUE!</v>
      </c>
      <c r="DC1684" s="21" t="e">
        <f t="shared" si="163"/>
        <v>#VALUE!</v>
      </c>
    </row>
    <row r="1685" spans="78:107">
      <c r="BZ1685" s="18" t="s">
        <v>781</v>
      </c>
      <c r="CA1685" s="18" t="s">
        <v>131</v>
      </c>
      <c r="CB1685" s="18" t="s">
        <v>183</v>
      </c>
      <c r="CC1685" s="18" t="str">
        <f t="shared" si="161"/>
        <v>S,C,XPCCn</v>
      </c>
      <c r="CD1685" s="18">
        <v>17</v>
      </c>
      <c r="CE1685" s="18" t="e">
        <f>IF(COUNTIFS([2]その１１!$CV$10:CV6680,リスト!CC1685),"該当","")</f>
        <v>#VALUE!</v>
      </c>
      <c r="CF1685" s="18" t="e">
        <f>IF($CE1685="","",COUNTIF($CC$5:CC1685,CC1685))</f>
        <v>#VALUE!</v>
      </c>
      <c r="CG1685" s="18" t="e">
        <f t="shared" si="162"/>
        <v>#VALUE!</v>
      </c>
      <c r="DC1685" s="21" t="e">
        <f t="shared" si="163"/>
        <v>#VALUE!</v>
      </c>
    </row>
    <row r="1686" spans="78:107">
      <c r="BZ1686" s="18" t="s">
        <v>781</v>
      </c>
      <c r="CA1686" s="18" t="s">
        <v>131</v>
      </c>
      <c r="CB1686" s="18" t="s">
        <v>183</v>
      </c>
      <c r="CC1686" s="18" t="str">
        <f t="shared" si="161"/>
        <v>S,C,XPCCn</v>
      </c>
      <c r="CD1686" s="18">
        <v>18</v>
      </c>
      <c r="CE1686" s="18" t="e">
        <f>IF(COUNTIFS([2]その１１!$CV$10:CV6681,リスト!CC1686),"該当","")</f>
        <v>#VALUE!</v>
      </c>
      <c r="CF1686" s="18" t="e">
        <f>IF($CE1686="","",COUNTIF($CC$5:CC1686,CC1686))</f>
        <v>#VALUE!</v>
      </c>
      <c r="CG1686" s="18" t="e">
        <f t="shared" si="162"/>
        <v>#VALUE!</v>
      </c>
      <c r="DC1686" s="21" t="e">
        <f t="shared" si="163"/>
        <v>#VALUE!</v>
      </c>
    </row>
    <row r="1687" spans="78:107">
      <c r="BZ1687" s="18" t="s">
        <v>781</v>
      </c>
      <c r="CA1687" s="18" t="s">
        <v>131</v>
      </c>
      <c r="CB1687" s="18" t="s">
        <v>183</v>
      </c>
      <c r="CC1687" s="18" t="str">
        <f t="shared" si="161"/>
        <v>S,C,XPCCn</v>
      </c>
      <c r="CD1687" s="18">
        <v>19</v>
      </c>
      <c r="CE1687" s="18" t="e">
        <f>IF(COUNTIFS([2]その１１!$CV$10:CV6682,リスト!CC1687),"該当","")</f>
        <v>#VALUE!</v>
      </c>
      <c r="CF1687" s="18" t="e">
        <f>IF($CE1687="","",COUNTIF($CC$5:CC1687,CC1687))</f>
        <v>#VALUE!</v>
      </c>
      <c r="CG1687" s="18" t="e">
        <f t="shared" si="162"/>
        <v>#VALUE!</v>
      </c>
      <c r="DC1687" s="21" t="e">
        <f t="shared" si="163"/>
        <v>#VALUE!</v>
      </c>
    </row>
    <row r="1688" spans="78:107">
      <c r="BZ1688" s="18" t="s">
        <v>781</v>
      </c>
      <c r="CA1688" s="18" t="s">
        <v>131</v>
      </c>
      <c r="CB1688" s="18" t="s">
        <v>183</v>
      </c>
      <c r="CC1688" s="18" t="str">
        <f t="shared" si="161"/>
        <v>S,C,XPCCn</v>
      </c>
      <c r="CD1688" s="18">
        <v>23</v>
      </c>
      <c r="CE1688" s="18" t="e">
        <f>IF(COUNTIFS([2]その１１!$CV$10:CV6683,リスト!CC1688),"該当","")</f>
        <v>#VALUE!</v>
      </c>
      <c r="CF1688" s="18" t="e">
        <f>IF($CE1688="","",COUNTIF($CC$5:CC1688,CC1688))</f>
        <v>#VALUE!</v>
      </c>
      <c r="CG1688" s="18" t="e">
        <f t="shared" si="162"/>
        <v>#VALUE!</v>
      </c>
      <c r="DC1688" s="21" t="e">
        <f t="shared" si="163"/>
        <v>#VALUE!</v>
      </c>
    </row>
    <row r="1689" spans="78:107">
      <c r="BZ1689" s="18" t="s">
        <v>76</v>
      </c>
      <c r="CA1689" s="18" t="s">
        <v>105</v>
      </c>
      <c r="CB1689" s="18" t="s">
        <v>182</v>
      </c>
      <c r="CC1689" s="18" t="str">
        <f t="shared" si="161"/>
        <v>S橋脚Pw</v>
      </c>
      <c r="CD1689" s="18">
        <v>1</v>
      </c>
      <c r="CE1689" s="18" t="e">
        <f>IF(COUNTIFS([2]その１１!$CV$10:CV6684,リスト!CC1689),"該当","")</f>
        <v>#VALUE!</v>
      </c>
      <c r="CF1689" s="18" t="e">
        <f>IF($CE1689="","",COUNTIF($CC$5:CC1689,CC1689))</f>
        <v>#VALUE!</v>
      </c>
      <c r="CG1689" s="18" t="e">
        <f t="shared" si="162"/>
        <v>#VALUE!</v>
      </c>
      <c r="DC1689" s="21" t="e">
        <f t="shared" si="163"/>
        <v>#VALUE!</v>
      </c>
    </row>
    <row r="1690" spans="78:107">
      <c r="BZ1690" s="18" t="s">
        <v>76</v>
      </c>
      <c r="CA1690" s="18" t="s">
        <v>105</v>
      </c>
      <c r="CB1690" s="18" t="s">
        <v>182</v>
      </c>
      <c r="CC1690" s="18" t="str">
        <f t="shared" si="161"/>
        <v>S橋脚Pw</v>
      </c>
      <c r="CD1690" s="18">
        <v>2</v>
      </c>
      <c r="CE1690" s="18" t="e">
        <f>IF(COUNTIFS([2]その１１!$CV$10:CV6685,リスト!CC1690),"該当","")</f>
        <v>#VALUE!</v>
      </c>
      <c r="CF1690" s="18" t="e">
        <f>IF($CE1690="","",COUNTIF($CC$5:CC1690,CC1690))</f>
        <v>#VALUE!</v>
      </c>
      <c r="CG1690" s="18" t="e">
        <f t="shared" si="162"/>
        <v>#VALUE!</v>
      </c>
      <c r="DC1690" s="21" t="e">
        <f t="shared" si="163"/>
        <v>#VALUE!</v>
      </c>
    </row>
    <row r="1691" spans="78:107">
      <c r="BZ1691" s="18" t="s">
        <v>76</v>
      </c>
      <c r="CA1691" s="18" t="s">
        <v>105</v>
      </c>
      <c r="CB1691" s="18" t="s">
        <v>182</v>
      </c>
      <c r="CC1691" s="18" t="str">
        <f t="shared" si="161"/>
        <v>S橋脚Pw</v>
      </c>
      <c r="CD1691" s="18">
        <v>3</v>
      </c>
      <c r="CE1691" s="18" t="e">
        <f>IF(COUNTIFS([2]その１１!$CV$10:CV6686,リスト!CC1691),"該当","")</f>
        <v>#VALUE!</v>
      </c>
      <c r="CF1691" s="18" t="e">
        <f>IF($CE1691="","",COUNTIF($CC$5:CC1691,CC1691))</f>
        <v>#VALUE!</v>
      </c>
      <c r="CG1691" s="18" t="e">
        <f t="shared" si="162"/>
        <v>#VALUE!</v>
      </c>
      <c r="DC1691" s="21" t="e">
        <f t="shared" si="163"/>
        <v>#VALUE!</v>
      </c>
    </row>
    <row r="1692" spans="78:107">
      <c r="BZ1692" s="18" t="s">
        <v>76</v>
      </c>
      <c r="CA1692" s="18" t="s">
        <v>105</v>
      </c>
      <c r="CB1692" s="18" t="s">
        <v>182</v>
      </c>
      <c r="CC1692" s="18" t="str">
        <f t="shared" si="161"/>
        <v>S橋脚Pw</v>
      </c>
      <c r="CD1692" s="18">
        <v>4</v>
      </c>
      <c r="CE1692" s="18" t="e">
        <f>IF(COUNTIFS([2]その１１!$CV$10:CV6687,リスト!CC1692),"該当","")</f>
        <v>#VALUE!</v>
      </c>
      <c r="CF1692" s="18" t="e">
        <f>IF($CE1692="","",COUNTIF($CC$5:CC1692,CC1692))</f>
        <v>#VALUE!</v>
      </c>
      <c r="CG1692" s="18" t="e">
        <f t="shared" si="162"/>
        <v>#VALUE!</v>
      </c>
      <c r="DC1692" s="21" t="e">
        <f t="shared" si="163"/>
        <v>#VALUE!</v>
      </c>
    </row>
    <row r="1693" spans="78:107">
      <c r="BZ1693" s="18" t="s">
        <v>76</v>
      </c>
      <c r="CA1693" s="18" t="s">
        <v>105</v>
      </c>
      <c r="CB1693" s="18" t="s">
        <v>182</v>
      </c>
      <c r="CC1693" s="18" t="str">
        <f t="shared" si="161"/>
        <v>S橋脚Pw</v>
      </c>
      <c r="CD1693" s="18">
        <v>5</v>
      </c>
      <c r="CE1693" s="18" t="e">
        <f>IF(COUNTIFS([2]その１１!$CV$10:CV6688,リスト!CC1693),"該当","")</f>
        <v>#VALUE!</v>
      </c>
      <c r="CF1693" s="18" t="e">
        <f>IF($CE1693="","",COUNTIF($CC$5:CC1693,CC1693))</f>
        <v>#VALUE!</v>
      </c>
      <c r="CG1693" s="18" t="e">
        <f t="shared" si="162"/>
        <v>#VALUE!</v>
      </c>
      <c r="DC1693" s="21" t="e">
        <f t="shared" si="163"/>
        <v>#VALUE!</v>
      </c>
    </row>
    <row r="1694" spans="78:107">
      <c r="BZ1694" s="18" t="s">
        <v>76</v>
      </c>
      <c r="CA1694" s="18" t="s">
        <v>105</v>
      </c>
      <c r="CB1694" s="18" t="s">
        <v>182</v>
      </c>
      <c r="CC1694" s="18" t="str">
        <f t="shared" si="161"/>
        <v>S橋脚Pw</v>
      </c>
      <c r="CD1694" s="18">
        <v>10</v>
      </c>
      <c r="CE1694" s="18" t="e">
        <f>IF(COUNTIFS([2]その１１!$CV$10:CV6689,リスト!CC1694),"該当","")</f>
        <v>#VALUE!</v>
      </c>
      <c r="CF1694" s="18" t="e">
        <f>IF($CE1694="","",COUNTIF($CC$5:CC1694,CC1694))</f>
        <v>#VALUE!</v>
      </c>
      <c r="CG1694" s="18" t="e">
        <f t="shared" si="162"/>
        <v>#VALUE!</v>
      </c>
      <c r="DC1694" s="21" t="e">
        <f t="shared" si="163"/>
        <v>#VALUE!</v>
      </c>
    </row>
    <row r="1695" spans="78:107">
      <c r="BZ1695" s="18" t="s">
        <v>76</v>
      </c>
      <c r="CA1695" s="18" t="s">
        <v>105</v>
      </c>
      <c r="CB1695" s="18" t="s">
        <v>182</v>
      </c>
      <c r="CC1695" s="18" t="str">
        <f t="shared" si="161"/>
        <v>S橋脚Pw</v>
      </c>
      <c r="CD1695" s="18">
        <v>17</v>
      </c>
      <c r="CE1695" s="18" t="e">
        <f>IF(COUNTIFS([2]その１１!$CV$10:CV6690,リスト!CC1695),"該当","")</f>
        <v>#VALUE!</v>
      </c>
      <c r="CF1695" s="18" t="e">
        <f>IF($CE1695="","",COUNTIF($CC$5:CC1695,CC1695))</f>
        <v>#VALUE!</v>
      </c>
      <c r="CG1695" s="18" t="e">
        <f t="shared" si="162"/>
        <v>#VALUE!</v>
      </c>
      <c r="DC1695" s="21" t="e">
        <f t="shared" si="163"/>
        <v>#VALUE!</v>
      </c>
    </row>
    <row r="1696" spans="78:107">
      <c r="BZ1696" s="18" t="s">
        <v>76</v>
      </c>
      <c r="CA1696" s="18" t="s">
        <v>105</v>
      </c>
      <c r="CB1696" s="18" t="s">
        <v>182</v>
      </c>
      <c r="CC1696" s="18" t="str">
        <f t="shared" si="161"/>
        <v>S橋脚Pw</v>
      </c>
      <c r="CD1696" s="18">
        <v>20</v>
      </c>
      <c r="CE1696" s="18" t="e">
        <f>IF(COUNTIFS([2]その１１!$CV$10:CV6691,リスト!CC1696),"該当","")</f>
        <v>#VALUE!</v>
      </c>
      <c r="CF1696" s="18" t="e">
        <f>IF($CE1696="","",COUNTIF($CC$5:CC1696,CC1696))</f>
        <v>#VALUE!</v>
      </c>
      <c r="CG1696" s="18" t="e">
        <f t="shared" si="162"/>
        <v>#VALUE!</v>
      </c>
      <c r="DC1696" s="21" t="e">
        <f t="shared" si="163"/>
        <v>#VALUE!</v>
      </c>
    </row>
    <row r="1697" spans="78:107">
      <c r="BZ1697" s="18" t="s">
        <v>76</v>
      </c>
      <c r="CA1697" s="18" t="s">
        <v>105</v>
      </c>
      <c r="CB1697" s="18" t="s">
        <v>182</v>
      </c>
      <c r="CC1697" s="18" t="str">
        <f t="shared" si="161"/>
        <v>S橋脚Pw</v>
      </c>
      <c r="CD1697" s="18">
        <v>21</v>
      </c>
      <c r="CE1697" s="18" t="e">
        <f>IF(COUNTIFS([2]その１１!$CV$10:CV6692,リスト!CC1697),"該当","")</f>
        <v>#VALUE!</v>
      </c>
      <c r="CF1697" s="18" t="e">
        <f>IF($CE1697="","",COUNTIF($CC$5:CC1697,CC1697))</f>
        <v>#VALUE!</v>
      </c>
      <c r="CG1697" s="18" t="e">
        <f t="shared" si="162"/>
        <v>#VALUE!</v>
      </c>
      <c r="DC1697" s="21" t="e">
        <f t="shared" si="163"/>
        <v>#VALUE!</v>
      </c>
    </row>
    <row r="1698" spans="78:107">
      <c r="BZ1698" s="18" t="s">
        <v>76</v>
      </c>
      <c r="CA1698" s="18" t="s">
        <v>105</v>
      </c>
      <c r="CB1698" s="18" t="s">
        <v>182</v>
      </c>
      <c r="CC1698" s="18" t="str">
        <f t="shared" si="161"/>
        <v>S橋脚Pw</v>
      </c>
      <c r="CD1698" s="18">
        <v>22</v>
      </c>
      <c r="CE1698" s="18" t="e">
        <f>IF(COUNTIFS([2]その１１!$CV$10:CV6693,リスト!CC1698),"該当","")</f>
        <v>#VALUE!</v>
      </c>
      <c r="CF1698" s="18" t="e">
        <f>IF($CE1698="","",COUNTIF($CC$5:CC1698,CC1698))</f>
        <v>#VALUE!</v>
      </c>
      <c r="CG1698" s="18" t="e">
        <f t="shared" si="162"/>
        <v>#VALUE!</v>
      </c>
      <c r="DC1698" s="21" t="e">
        <f t="shared" si="163"/>
        <v>#VALUE!</v>
      </c>
    </row>
    <row r="1699" spans="78:107">
      <c r="BZ1699" s="18" t="s">
        <v>76</v>
      </c>
      <c r="CA1699" s="18" t="s">
        <v>105</v>
      </c>
      <c r="CB1699" s="18" t="s">
        <v>182</v>
      </c>
      <c r="CC1699" s="18" t="str">
        <f t="shared" si="161"/>
        <v>S橋脚Pw</v>
      </c>
      <c r="CD1699" s="18">
        <v>23</v>
      </c>
      <c r="CE1699" s="18" t="e">
        <f>IF(COUNTIFS([2]その１１!$CV$10:CV6694,リスト!CC1699),"該当","")</f>
        <v>#VALUE!</v>
      </c>
      <c r="CF1699" s="18" t="e">
        <f>IF($CE1699="","",COUNTIF($CC$5:CC1699,CC1699))</f>
        <v>#VALUE!</v>
      </c>
      <c r="CG1699" s="18" t="e">
        <f t="shared" si="162"/>
        <v>#VALUE!</v>
      </c>
      <c r="DC1699" s="21" t="e">
        <f t="shared" si="163"/>
        <v>#VALUE!</v>
      </c>
    </row>
    <row r="1700" spans="78:107">
      <c r="BZ1700" s="18" t="s">
        <v>97</v>
      </c>
      <c r="CA1700" s="18" t="s">
        <v>105</v>
      </c>
      <c r="CB1700" s="18" t="s">
        <v>182</v>
      </c>
      <c r="CC1700" s="18" t="str">
        <f t="shared" si="161"/>
        <v>C橋脚Pw</v>
      </c>
      <c r="CD1700" s="18">
        <v>6</v>
      </c>
      <c r="CE1700" s="18" t="e">
        <f>IF(COUNTIFS([2]その１１!$CV$10:CV6695,リスト!CC1700),"該当","")</f>
        <v>#VALUE!</v>
      </c>
      <c r="CF1700" s="18" t="e">
        <f>IF($CE1700="","",COUNTIF($CC$5:CC1700,CC1700))</f>
        <v>#VALUE!</v>
      </c>
      <c r="CG1700" s="18" t="e">
        <f t="shared" si="162"/>
        <v>#VALUE!</v>
      </c>
      <c r="DC1700" s="21" t="e">
        <f t="shared" si="163"/>
        <v>#VALUE!</v>
      </c>
    </row>
    <row r="1701" spans="78:107">
      <c r="BZ1701" s="18" t="s">
        <v>97</v>
      </c>
      <c r="CA1701" s="18" t="s">
        <v>105</v>
      </c>
      <c r="CB1701" s="18" t="s">
        <v>182</v>
      </c>
      <c r="CC1701" s="18" t="str">
        <f t="shared" si="161"/>
        <v>C橋脚Pw</v>
      </c>
      <c r="CD1701" s="18">
        <v>7</v>
      </c>
      <c r="CE1701" s="18" t="e">
        <f>IF(COUNTIFS([2]その１１!$CV$10:CV6696,リスト!CC1701),"該当","")</f>
        <v>#VALUE!</v>
      </c>
      <c r="CF1701" s="18" t="e">
        <f>IF($CE1701="","",COUNTIF($CC$5:CC1701,CC1701))</f>
        <v>#VALUE!</v>
      </c>
      <c r="CG1701" s="18" t="e">
        <f t="shared" si="162"/>
        <v>#VALUE!</v>
      </c>
      <c r="DC1701" s="21" t="e">
        <f t="shared" si="163"/>
        <v>#VALUE!</v>
      </c>
    </row>
    <row r="1702" spans="78:107">
      <c r="BZ1702" s="18" t="s">
        <v>97</v>
      </c>
      <c r="CA1702" s="18" t="s">
        <v>105</v>
      </c>
      <c r="CB1702" s="18" t="s">
        <v>182</v>
      </c>
      <c r="CC1702" s="18" t="str">
        <f t="shared" si="161"/>
        <v>C橋脚Pw</v>
      </c>
      <c r="CD1702" s="18">
        <v>8</v>
      </c>
      <c r="CE1702" s="18" t="e">
        <f>IF(COUNTIFS([2]その１１!$CV$10:CV6697,リスト!CC1702),"該当","")</f>
        <v>#VALUE!</v>
      </c>
      <c r="CF1702" s="18" t="e">
        <f>IF($CE1702="","",COUNTIF($CC$5:CC1702,CC1702))</f>
        <v>#VALUE!</v>
      </c>
      <c r="CG1702" s="18" t="e">
        <f t="shared" si="162"/>
        <v>#VALUE!</v>
      </c>
      <c r="DC1702" s="21" t="e">
        <f t="shared" si="163"/>
        <v>#VALUE!</v>
      </c>
    </row>
    <row r="1703" spans="78:107">
      <c r="BZ1703" s="18" t="s">
        <v>97</v>
      </c>
      <c r="CA1703" s="18" t="s">
        <v>105</v>
      </c>
      <c r="CB1703" s="18" t="s">
        <v>182</v>
      </c>
      <c r="CC1703" s="18" t="str">
        <f t="shared" si="161"/>
        <v>C橋脚Pw</v>
      </c>
      <c r="CD1703" s="18">
        <v>10</v>
      </c>
      <c r="CE1703" s="18" t="e">
        <f>IF(COUNTIFS([2]その１１!$CV$10:CV6698,リスト!CC1703),"該当","")</f>
        <v>#VALUE!</v>
      </c>
      <c r="CF1703" s="18" t="e">
        <f>IF($CE1703="","",COUNTIF($CC$5:CC1703,CC1703))</f>
        <v>#VALUE!</v>
      </c>
      <c r="CG1703" s="18" t="e">
        <f t="shared" si="162"/>
        <v>#VALUE!</v>
      </c>
      <c r="DC1703" s="21" t="e">
        <f t="shared" si="163"/>
        <v>#VALUE!</v>
      </c>
    </row>
    <row r="1704" spans="78:107">
      <c r="BZ1704" s="18" t="s">
        <v>97</v>
      </c>
      <c r="CA1704" s="18" t="s">
        <v>105</v>
      </c>
      <c r="CB1704" s="18" t="s">
        <v>182</v>
      </c>
      <c r="CC1704" s="18" t="str">
        <f t="shared" si="161"/>
        <v>C橋脚Pw</v>
      </c>
      <c r="CD1704" s="18">
        <v>12</v>
      </c>
      <c r="CE1704" s="18" t="e">
        <f>IF(COUNTIFS([2]その１１!$CV$10:CV6699,リスト!CC1704),"該当","")</f>
        <v>#VALUE!</v>
      </c>
      <c r="CF1704" s="18" t="e">
        <f>IF($CE1704="","",COUNTIF($CC$5:CC1704,CC1704))</f>
        <v>#VALUE!</v>
      </c>
      <c r="CG1704" s="18" t="e">
        <f t="shared" si="162"/>
        <v>#VALUE!</v>
      </c>
      <c r="DC1704" s="21" t="e">
        <f t="shared" si="163"/>
        <v>#VALUE!</v>
      </c>
    </row>
    <row r="1705" spans="78:107">
      <c r="BZ1705" s="18" t="s">
        <v>97</v>
      </c>
      <c r="CA1705" s="18" t="s">
        <v>105</v>
      </c>
      <c r="CB1705" s="18" t="s">
        <v>182</v>
      </c>
      <c r="CC1705" s="18" t="str">
        <f t="shared" si="161"/>
        <v>C橋脚Pw</v>
      </c>
      <c r="CD1705" s="18">
        <v>17</v>
      </c>
      <c r="CE1705" s="18" t="e">
        <f>IF(COUNTIFS([2]その１１!$CV$10:CV6700,リスト!CC1705),"該当","")</f>
        <v>#VALUE!</v>
      </c>
      <c r="CF1705" s="18" t="e">
        <f>IF($CE1705="","",COUNTIF($CC$5:CC1705,CC1705))</f>
        <v>#VALUE!</v>
      </c>
      <c r="CG1705" s="18" t="e">
        <f t="shared" si="162"/>
        <v>#VALUE!</v>
      </c>
      <c r="DC1705" s="21" t="e">
        <f t="shared" si="163"/>
        <v>#VALUE!</v>
      </c>
    </row>
    <row r="1706" spans="78:107">
      <c r="BZ1706" s="18" t="s">
        <v>97</v>
      </c>
      <c r="CA1706" s="18" t="s">
        <v>105</v>
      </c>
      <c r="CB1706" s="18" t="s">
        <v>182</v>
      </c>
      <c r="CC1706" s="18" t="str">
        <f t="shared" si="161"/>
        <v>C橋脚Pw</v>
      </c>
      <c r="CD1706" s="18">
        <v>18</v>
      </c>
      <c r="CE1706" s="18" t="e">
        <f>IF(COUNTIFS([2]その１１!$CV$10:CV6701,リスト!CC1706),"該当","")</f>
        <v>#VALUE!</v>
      </c>
      <c r="CF1706" s="18" t="e">
        <f>IF($CE1706="","",COUNTIF($CC$5:CC1706,CC1706))</f>
        <v>#VALUE!</v>
      </c>
      <c r="CG1706" s="18" t="e">
        <f t="shared" si="162"/>
        <v>#VALUE!</v>
      </c>
      <c r="DC1706" s="21" t="e">
        <f t="shared" si="163"/>
        <v>#VALUE!</v>
      </c>
    </row>
    <row r="1707" spans="78:107">
      <c r="BZ1707" s="18" t="s">
        <v>97</v>
      </c>
      <c r="CA1707" s="18" t="s">
        <v>105</v>
      </c>
      <c r="CB1707" s="18" t="s">
        <v>182</v>
      </c>
      <c r="CC1707" s="18" t="str">
        <f t="shared" si="161"/>
        <v>C橋脚Pw</v>
      </c>
      <c r="CD1707" s="18">
        <v>19</v>
      </c>
      <c r="CE1707" s="18" t="e">
        <f>IF(COUNTIFS([2]その１１!$CV$10:CV6702,リスト!CC1707),"該当","")</f>
        <v>#VALUE!</v>
      </c>
      <c r="CF1707" s="18" t="e">
        <f>IF($CE1707="","",COUNTIF($CC$5:CC1707,CC1707))</f>
        <v>#VALUE!</v>
      </c>
      <c r="CG1707" s="18" t="e">
        <f t="shared" si="162"/>
        <v>#VALUE!</v>
      </c>
      <c r="DC1707" s="21" t="e">
        <f t="shared" si="163"/>
        <v>#VALUE!</v>
      </c>
    </row>
    <row r="1708" spans="78:107">
      <c r="BZ1708" s="18" t="s">
        <v>97</v>
      </c>
      <c r="CA1708" s="18" t="s">
        <v>105</v>
      </c>
      <c r="CB1708" s="18" t="s">
        <v>182</v>
      </c>
      <c r="CC1708" s="18" t="str">
        <f t="shared" si="161"/>
        <v>C橋脚Pw</v>
      </c>
      <c r="CD1708" s="18">
        <v>20</v>
      </c>
      <c r="CE1708" s="18" t="e">
        <f>IF(COUNTIFS([2]その１１!$CV$10:CV6703,リスト!CC1708),"該当","")</f>
        <v>#VALUE!</v>
      </c>
      <c r="CF1708" s="18" t="e">
        <f>IF($CE1708="","",COUNTIF($CC$5:CC1708,CC1708))</f>
        <v>#VALUE!</v>
      </c>
      <c r="CG1708" s="18" t="e">
        <f t="shared" si="162"/>
        <v>#VALUE!</v>
      </c>
      <c r="DC1708" s="21" t="e">
        <f t="shared" si="163"/>
        <v>#VALUE!</v>
      </c>
    </row>
    <row r="1709" spans="78:107">
      <c r="BZ1709" s="18" t="s">
        <v>97</v>
      </c>
      <c r="CA1709" s="18" t="s">
        <v>105</v>
      </c>
      <c r="CB1709" s="18" t="s">
        <v>182</v>
      </c>
      <c r="CC1709" s="18" t="str">
        <f t="shared" si="161"/>
        <v>C橋脚Pw</v>
      </c>
      <c r="CD1709" s="18">
        <v>21</v>
      </c>
      <c r="CE1709" s="18" t="e">
        <f>IF(COUNTIFS([2]その１１!$CV$10:CV6704,リスト!CC1709),"該当","")</f>
        <v>#VALUE!</v>
      </c>
      <c r="CF1709" s="18" t="e">
        <f>IF($CE1709="","",COUNTIF($CC$5:CC1709,CC1709))</f>
        <v>#VALUE!</v>
      </c>
      <c r="CG1709" s="18" t="e">
        <f t="shared" si="162"/>
        <v>#VALUE!</v>
      </c>
      <c r="DC1709" s="21" t="e">
        <f t="shared" si="163"/>
        <v>#VALUE!</v>
      </c>
    </row>
    <row r="1710" spans="78:107">
      <c r="BZ1710" s="18" t="s">
        <v>97</v>
      </c>
      <c r="CA1710" s="18" t="s">
        <v>105</v>
      </c>
      <c r="CB1710" s="18" t="s">
        <v>182</v>
      </c>
      <c r="CC1710" s="18" t="str">
        <f t="shared" si="161"/>
        <v>C橋脚Pw</v>
      </c>
      <c r="CD1710" s="18">
        <v>22</v>
      </c>
      <c r="CE1710" s="18" t="e">
        <f>IF(COUNTIFS([2]その１１!$CV$10:CV6705,リスト!CC1710),"該当","")</f>
        <v>#VALUE!</v>
      </c>
      <c r="CF1710" s="18" t="e">
        <f>IF($CE1710="","",COUNTIF($CC$5:CC1710,CC1710))</f>
        <v>#VALUE!</v>
      </c>
      <c r="CG1710" s="18" t="e">
        <f t="shared" si="162"/>
        <v>#VALUE!</v>
      </c>
      <c r="DC1710" s="21" t="e">
        <f t="shared" si="163"/>
        <v>#VALUE!</v>
      </c>
    </row>
    <row r="1711" spans="78:107">
      <c r="BZ1711" s="18" t="s">
        <v>97</v>
      </c>
      <c r="CA1711" s="18" t="s">
        <v>105</v>
      </c>
      <c r="CB1711" s="18" t="s">
        <v>182</v>
      </c>
      <c r="CC1711" s="18" t="str">
        <f t="shared" si="161"/>
        <v>C橋脚Pw</v>
      </c>
      <c r="CD1711" s="18">
        <v>23</v>
      </c>
      <c r="CE1711" s="18" t="e">
        <f>IF(COUNTIFS([2]その１１!$CV$10:CV6706,リスト!CC1711),"該当","")</f>
        <v>#VALUE!</v>
      </c>
      <c r="CF1711" s="18" t="e">
        <f>IF($CE1711="","",COUNTIF($CC$5:CC1711,CC1711))</f>
        <v>#VALUE!</v>
      </c>
      <c r="CG1711" s="18" t="e">
        <f t="shared" si="162"/>
        <v>#VALUE!</v>
      </c>
      <c r="DC1711" s="21" t="e">
        <f t="shared" si="163"/>
        <v>#VALUE!</v>
      </c>
    </row>
    <row r="1712" spans="78:107">
      <c r="BZ1712" s="18" t="s">
        <v>227</v>
      </c>
      <c r="CA1712" s="18" t="s">
        <v>105</v>
      </c>
      <c r="CB1712" s="18" t="s">
        <v>182</v>
      </c>
      <c r="CC1712" s="18" t="str">
        <f t="shared" si="161"/>
        <v>S,C橋脚Pw</v>
      </c>
      <c r="CD1712" s="18">
        <v>1</v>
      </c>
      <c r="CE1712" s="18" t="e">
        <f>IF(COUNTIFS([2]その１１!$CV$10:CV6707,リスト!CC1712),"該当","")</f>
        <v>#VALUE!</v>
      </c>
      <c r="CF1712" s="18" t="e">
        <f>IF($CE1712="","",COUNTIF($CC$5:CC1712,CC1712))</f>
        <v>#VALUE!</v>
      </c>
      <c r="CG1712" s="18" t="e">
        <f t="shared" si="162"/>
        <v>#VALUE!</v>
      </c>
      <c r="DC1712" s="21" t="e">
        <f t="shared" si="163"/>
        <v>#VALUE!</v>
      </c>
    </row>
    <row r="1713" spans="78:107">
      <c r="BZ1713" s="18" t="s">
        <v>227</v>
      </c>
      <c r="CA1713" s="18" t="s">
        <v>105</v>
      </c>
      <c r="CB1713" s="18" t="s">
        <v>182</v>
      </c>
      <c r="CC1713" s="18" t="str">
        <f t="shared" si="161"/>
        <v>S,C橋脚Pw</v>
      </c>
      <c r="CD1713" s="18">
        <v>2</v>
      </c>
      <c r="CE1713" s="18" t="e">
        <f>IF(COUNTIFS([2]その１１!$CV$10:CV6708,リスト!CC1713),"該当","")</f>
        <v>#VALUE!</v>
      </c>
      <c r="CF1713" s="18" t="e">
        <f>IF($CE1713="","",COUNTIF($CC$5:CC1713,CC1713))</f>
        <v>#VALUE!</v>
      </c>
      <c r="CG1713" s="18" t="e">
        <f t="shared" si="162"/>
        <v>#VALUE!</v>
      </c>
      <c r="DC1713" s="21" t="e">
        <f t="shared" si="163"/>
        <v>#VALUE!</v>
      </c>
    </row>
    <row r="1714" spans="78:107">
      <c r="BZ1714" s="18" t="s">
        <v>227</v>
      </c>
      <c r="CA1714" s="18" t="s">
        <v>105</v>
      </c>
      <c r="CB1714" s="18" t="s">
        <v>182</v>
      </c>
      <c r="CC1714" s="18" t="str">
        <f t="shared" si="161"/>
        <v>S,C橋脚Pw</v>
      </c>
      <c r="CD1714" s="18">
        <v>3</v>
      </c>
      <c r="CE1714" s="18" t="e">
        <f>IF(COUNTIFS([2]その１１!$CV$10:CV6709,リスト!CC1714),"該当","")</f>
        <v>#VALUE!</v>
      </c>
      <c r="CF1714" s="18" t="e">
        <f>IF($CE1714="","",COUNTIF($CC$5:CC1714,CC1714))</f>
        <v>#VALUE!</v>
      </c>
      <c r="CG1714" s="18" t="e">
        <f t="shared" si="162"/>
        <v>#VALUE!</v>
      </c>
      <c r="DC1714" s="21" t="e">
        <f t="shared" si="163"/>
        <v>#VALUE!</v>
      </c>
    </row>
    <row r="1715" spans="78:107">
      <c r="BZ1715" s="18" t="s">
        <v>227</v>
      </c>
      <c r="CA1715" s="18" t="s">
        <v>105</v>
      </c>
      <c r="CB1715" s="18" t="s">
        <v>182</v>
      </c>
      <c r="CC1715" s="18" t="str">
        <f t="shared" si="161"/>
        <v>S,C橋脚Pw</v>
      </c>
      <c r="CD1715" s="18">
        <v>4</v>
      </c>
      <c r="CE1715" s="18" t="e">
        <f>IF(COUNTIFS([2]その１１!$CV$10:CV6710,リスト!CC1715),"該当","")</f>
        <v>#VALUE!</v>
      </c>
      <c r="CF1715" s="18" t="e">
        <f>IF($CE1715="","",COUNTIF($CC$5:CC1715,CC1715))</f>
        <v>#VALUE!</v>
      </c>
      <c r="CG1715" s="18" t="e">
        <f t="shared" si="162"/>
        <v>#VALUE!</v>
      </c>
      <c r="DC1715" s="21" t="e">
        <f t="shared" si="163"/>
        <v>#VALUE!</v>
      </c>
    </row>
    <row r="1716" spans="78:107">
      <c r="BZ1716" s="18" t="s">
        <v>227</v>
      </c>
      <c r="CA1716" s="18" t="s">
        <v>105</v>
      </c>
      <c r="CB1716" s="18" t="s">
        <v>182</v>
      </c>
      <c r="CC1716" s="18" t="str">
        <f t="shared" si="161"/>
        <v>S,C橋脚Pw</v>
      </c>
      <c r="CD1716" s="18">
        <v>5</v>
      </c>
      <c r="CE1716" s="18" t="e">
        <f>IF(COUNTIFS([2]その１１!$CV$10:CV6711,リスト!CC1716),"該当","")</f>
        <v>#VALUE!</v>
      </c>
      <c r="CF1716" s="18" t="e">
        <f>IF($CE1716="","",COUNTIF($CC$5:CC1716,CC1716))</f>
        <v>#VALUE!</v>
      </c>
      <c r="CG1716" s="18" t="e">
        <f t="shared" si="162"/>
        <v>#VALUE!</v>
      </c>
      <c r="DC1716" s="21" t="e">
        <f t="shared" si="163"/>
        <v>#VALUE!</v>
      </c>
    </row>
    <row r="1717" spans="78:107">
      <c r="BZ1717" s="18" t="s">
        <v>227</v>
      </c>
      <c r="CA1717" s="18" t="s">
        <v>105</v>
      </c>
      <c r="CB1717" s="18" t="s">
        <v>182</v>
      </c>
      <c r="CC1717" s="18" t="str">
        <f t="shared" si="161"/>
        <v>S,C橋脚Pw</v>
      </c>
      <c r="CD1717" s="18">
        <v>6</v>
      </c>
      <c r="CE1717" s="18" t="e">
        <f>IF(COUNTIFS([2]その１１!$CV$10:CV6712,リスト!CC1717),"該当","")</f>
        <v>#VALUE!</v>
      </c>
      <c r="CF1717" s="18" t="e">
        <f>IF($CE1717="","",COUNTIF($CC$5:CC1717,CC1717))</f>
        <v>#VALUE!</v>
      </c>
      <c r="CG1717" s="18" t="e">
        <f t="shared" si="162"/>
        <v>#VALUE!</v>
      </c>
      <c r="DC1717" s="21" t="e">
        <f t="shared" si="163"/>
        <v>#VALUE!</v>
      </c>
    </row>
    <row r="1718" spans="78:107">
      <c r="BZ1718" s="18" t="s">
        <v>227</v>
      </c>
      <c r="CA1718" s="18" t="s">
        <v>105</v>
      </c>
      <c r="CB1718" s="18" t="s">
        <v>182</v>
      </c>
      <c r="CC1718" s="18" t="str">
        <f t="shared" si="161"/>
        <v>S,C橋脚Pw</v>
      </c>
      <c r="CD1718" s="18">
        <v>7</v>
      </c>
      <c r="CE1718" s="18" t="e">
        <f>IF(COUNTIFS([2]その１１!$CV$10:CV6713,リスト!CC1718),"該当","")</f>
        <v>#VALUE!</v>
      </c>
      <c r="CF1718" s="18" t="e">
        <f>IF($CE1718="","",COUNTIF($CC$5:CC1718,CC1718))</f>
        <v>#VALUE!</v>
      </c>
      <c r="CG1718" s="18" t="e">
        <f t="shared" si="162"/>
        <v>#VALUE!</v>
      </c>
      <c r="DC1718" s="21" t="e">
        <f t="shared" si="163"/>
        <v>#VALUE!</v>
      </c>
    </row>
    <row r="1719" spans="78:107">
      <c r="BZ1719" s="18" t="s">
        <v>227</v>
      </c>
      <c r="CA1719" s="18" t="s">
        <v>105</v>
      </c>
      <c r="CB1719" s="18" t="s">
        <v>182</v>
      </c>
      <c r="CC1719" s="18" t="str">
        <f t="shared" si="161"/>
        <v>S,C橋脚Pw</v>
      </c>
      <c r="CD1719" s="18">
        <v>8</v>
      </c>
      <c r="CE1719" s="18" t="e">
        <f>IF(COUNTIFS([2]その１１!$CV$10:CV6714,リスト!CC1719),"該当","")</f>
        <v>#VALUE!</v>
      </c>
      <c r="CF1719" s="18" t="e">
        <f>IF($CE1719="","",COUNTIF($CC$5:CC1719,CC1719))</f>
        <v>#VALUE!</v>
      </c>
      <c r="CG1719" s="18" t="e">
        <f t="shared" si="162"/>
        <v>#VALUE!</v>
      </c>
      <c r="DC1719" s="21" t="e">
        <f t="shared" si="163"/>
        <v>#VALUE!</v>
      </c>
    </row>
    <row r="1720" spans="78:107">
      <c r="BZ1720" s="18" t="s">
        <v>227</v>
      </c>
      <c r="CA1720" s="18" t="s">
        <v>105</v>
      </c>
      <c r="CB1720" s="18" t="s">
        <v>182</v>
      </c>
      <c r="CC1720" s="18" t="str">
        <f t="shared" si="161"/>
        <v>S,C橋脚Pw</v>
      </c>
      <c r="CD1720" s="18">
        <v>10</v>
      </c>
      <c r="CE1720" s="18" t="e">
        <f>IF(COUNTIFS([2]その１１!$CV$10:CV6715,リスト!CC1720),"該当","")</f>
        <v>#VALUE!</v>
      </c>
      <c r="CF1720" s="18" t="e">
        <f>IF($CE1720="","",COUNTIF($CC$5:CC1720,CC1720))</f>
        <v>#VALUE!</v>
      </c>
      <c r="CG1720" s="18" t="e">
        <f t="shared" si="162"/>
        <v>#VALUE!</v>
      </c>
      <c r="DC1720" s="21" t="e">
        <f t="shared" si="163"/>
        <v>#VALUE!</v>
      </c>
    </row>
    <row r="1721" spans="78:107">
      <c r="BZ1721" s="18" t="s">
        <v>227</v>
      </c>
      <c r="CA1721" s="18" t="s">
        <v>105</v>
      </c>
      <c r="CB1721" s="18" t="s">
        <v>182</v>
      </c>
      <c r="CC1721" s="18" t="str">
        <f t="shared" si="161"/>
        <v>S,C橋脚Pw</v>
      </c>
      <c r="CD1721" s="18">
        <v>12</v>
      </c>
      <c r="CE1721" s="18" t="e">
        <f>IF(COUNTIFS([2]その１１!$CV$10:CV6716,リスト!CC1721),"該当","")</f>
        <v>#VALUE!</v>
      </c>
      <c r="CF1721" s="18" t="e">
        <f>IF($CE1721="","",COUNTIF($CC$5:CC1721,CC1721))</f>
        <v>#VALUE!</v>
      </c>
      <c r="CG1721" s="18" t="e">
        <f t="shared" si="162"/>
        <v>#VALUE!</v>
      </c>
      <c r="DC1721" s="21" t="e">
        <f t="shared" si="163"/>
        <v>#VALUE!</v>
      </c>
    </row>
    <row r="1722" spans="78:107">
      <c r="BZ1722" s="18" t="s">
        <v>227</v>
      </c>
      <c r="CA1722" s="18" t="s">
        <v>105</v>
      </c>
      <c r="CB1722" s="18" t="s">
        <v>182</v>
      </c>
      <c r="CC1722" s="18" t="str">
        <f t="shared" si="161"/>
        <v>S,C橋脚Pw</v>
      </c>
      <c r="CD1722" s="18">
        <v>17</v>
      </c>
      <c r="CE1722" s="18" t="e">
        <f>IF(COUNTIFS([2]その１１!$CV$10:CV6717,リスト!CC1722),"該当","")</f>
        <v>#VALUE!</v>
      </c>
      <c r="CF1722" s="18" t="e">
        <f>IF($CE1722="","",COUNTIF($CC$5:CC1722,CC1722))</f>
        <v>#VALUE!</v>
      </c>
      <c r="CG1722" s="18" t="e">
        <f t="shared" si="162"/>
        <v>#VALUE!</v>
      </c>
      <c r="DC1722" s="21" t="e">
        <f t="shared" si="163"/>
        <v>#VALUE!</v>
      </c>
    </row>
    <row r="1723" spans="78:107">
      <c r="BZ1723" s="18" t="s">
        <v>227</v>
      </c>
      <c r="CA1723" s="18" t="s">
        <v>105</v>
      </c>
      <c r="CB1723" s="18" t="s">
        <v>182</v>
      </c>
      <c r="CC1723" s="18" t="str">
        <f t="shared" si="161"/>
        <v>S,C橋脚Pw</v>
      </c>
      <c r="CD1723" s="18">
        <v>18</v>
      </c>
      <c r="CE1723" s="18" t="e">
        <f>IF(COUNTIFS([2]その１１!$CV$10:CV6718,リスト!CC1723),"該当","")</f>
        <v>#VALUE!</v>
      </c>
      <c r="CF1723" s="18" t="e">
        <f>IF($CE1723="","",COUNTIF($CC$5:CC1723,CC1723))</f>
        <v>#VALUE!</v>
      </c>
      <c r="CG1723" s="18" t="e">
        <f t="shared" si="162"/>
        <v>#VALUE!</v>
      </c>
      <c r="DC1723" s="21" t="e">
        <f t="shared" si="163"/>
        <v>#VALUE!</v>
      </c>
    </row>
    <row r="1724" spans="78:107">
      <c r="BZ1724" s="18" t="s">
        <v>227</v>
      </c>
      <c r="CA1724" s="18" t="s">
        <v>105</v>
      </c>
      <c r="CB1724" s="18" t="s">
        <v>182</v>
      </c>
      <c r="CC1724" s="18" t="str">
        <f t="shared" si="161"/>
        <v>S,C橋脚Pw</v>
      </c>
      <c r="CD1724" s="18">
        <v>19</v>
      </c>
      <c r="CE1724" s="18" t="e">
        <f>IF(COUNTIFS([2]その１１!$CV$10:CV6719,リスト!CC1724),"該当","")</f>
        <v>#VALUE!</v>
      </c>
      <c r="CF1724" s="18" t="e">
        <f>IF($CE1724="","",COUNTIF($CC$5:CC1724,CC1724))</f>
        <v>#VALUE!</v>
      </c>
      <c r="CG1724" s="18" t="e">
        <f t="shared" si="162"/>
        <v>#VALUE!</v>
      </c>
      <c r="DC1724" s="21" t="e">
        <f t="shared" si="163"/>
        <v>#VALUE!</v>
      </c>
    </row>
    <row r="1725" spans="78:107">
      <c r="BZ1725" s="18" t="s">
        <v>227</v>
      </c>
      <c r="CA1725" s="18" t="s">
        <v>105</v>
      </c>
      <c r="CB1725" s="18" t="s">
        <v>182</v>
      </c>
      <c r="CC1725" s="18" t="str">
        <f t="shared" si="161"/>
        <v>S,C橋脚Pw</v>
      </c>
      <c r="CD1725" s="18">
        <v>20</v>
      </c>
      <c r="CE1725" s="18" t="e">
        <f>IF(COUNTIFS([2]その１１!$CV$10:CV6720,リスト!CC1725),"該当","")</f>
        <v>#VALUE!</v>
      </c>
      <c r="CF1725" s="18" t="e">
        <f>IF($CE1725="","",COUNTIF($CC$5:CC1725,CC1725))</f>
        <v>#VALUE!</v>
      </c>
      <c r="CG1725" s="18" t="e">
        <f t="shared" si="162"/>
        <v>#VALUE!</v>
      </c>
      <c r="DC1725" s="21" t="e">
        <f t="shared" si="163"/>
        <v>#VALUE!</v>
      </c>
    </row>
    <row r="1726" spans="78:107">
      <c r="BZ1726" s="18" t="s">
        <v>227</v>
      </c>
      <c r="CA1726" s="18" t="s">
        <v>105</v>
      </c>
      <c r="CB1726" s="18" t="s">
        <v>182</v>
      </c>
      <c r="CC1726" s="18" t="str">
        <f t="shared" si="161"/>
        <v>S,C橋脚Pw</v>
      </c>
      <c r="CD1726" s="18">
        <v>21</v>
      </c>
      <c r="CE1726" s="18" t="e">
        <f>IF(COUNTIFS([2]その１１!$CV$10:CV6721,リスト!CC1726),"該当","")</f>
        <v>#VALUE!</v>
      </c>
      <c r="CF1726" s="18" t="e">
        <f>IF($CE1726="","",COUNTIF($CC$5:CC1726,CC1726))</f>
        <v>#VALUE!</v>
      </c>
      <c r="CG1726" s="18" t="e">
        <f t="shared" si="162"/>
        <v>#VALUE!</v>
      </c>
      <c r="DC1726" s="21" t="e">
        <f t="shared" si="163"/>
        <v>#VALUE!</v>
      </c>
    </row>
    <row r="1727" spans="78:107">
      <c r="BZ1727" s="18" t="s">
        <v>227</v>
      </c>
      <c r="CA1727" s="18" t="s">
        <v>105</v>
      </c>
      <c r="CB1727" s="18" t="s">
        <v>182</v>
      </c>
      <c r="CC1727" s="18" t="str">
        <f t="shared" si="161"/>
        <v>S,C橋脚Pw</v>
      </c>
      <c r="CD1727" s="18">
        <v>22</v>
      </c>
      <c r="CE1727" s="18" t="e">
        <f>IF(COUNTIFS([2]その１１!$CV$10:CV6722,リスト!CC1727),"該当","")</f>
        <v>#VALUE!</v>
      </c>
      <c r="CF1727" s="18" t="e">
        <f>IF($CE1727="","",COUNTIF($CC$5:CC1727,CC1727))</f>
        <v>#VALUE!</v>
      </c>
      <c r="CG1727" s="18" t="e">
        <f t="shared" si="162"/>
        <v>#VALUE!</v>
      </c>
      <c r="DC1727" s="21" t="e">
        <f t="shared" si="163"/>
        <v>#VALUE!</v>
      </c>
    </row>
    <row r="1728" spans="78:107">
      <c r="BZ1728" s="18" t="s">
        <v>227</v>
      </c>
      <c r="CA1728" s="18" t="s">
        <v>105</v>
      </c>
      <c r="CB1728" s="18" t="s">
        <v>182</v>
      </c>
      <c r="CC1728" s="18" t="str">
        <f t="shared" si="161"/>
        <v>S,C橋脚Pw</v>
      </c>
      <c r="CD1728" s="18">
        <v>23</v>
      </c>
      <c r="CE1728" s="18" t="e">
        <f>IF(COUNTIFS([2]その１１!$CV$10:CV6723,リスト!CC1728),"該当","")</f>
        <v>#VALUE!</v>
      </c>
      <c r="CF1728" s="18" t="e">
        <f>IF($CE1728="","",COUNTIF($CC$5:CC1728,CC1728))</f>
        <v>#VALUE!</v>
      </c>
      <c r="CG1728" s="18" t="e">
        <f t="shared" si="162"/>
        <v>#VALUE!</v>
      </c>
      <c r="DC1728" s="21" t="e">
        <f t="shared" si="163"/>
        <v>#VALUE!</v>
      </c>
    </row>
    <row r="1729" spans="78:107">
      <c r="BZ1729" s="18" t="s">
        <v>279</v>
      </c>
      <c r="CA1729" s="18" t="s">
        <v>105</v>
      </c>
      <c r="CB1729" s="18" t="s">
        <v>182</v>
      </c>
      <c r="CC1729" s="18" t="str">
        <f t="shared" si="161"/>
        <v>S,X橋脚Pw</v>
      </c>
      <c r="CD1729" s="18">
        <v>1</v>
      </c>
      <c r="CE1729" s="18" t="e">
        <f>IF(COUNTIFS([2]その１１!$CV$10:CV6724,リスト!CC1729),"該当","")</f>
        <v>#VALUE!</v>
      </c>
      <c r="CF1729" s="18" t="e">
        <f>IF($CE1729="","",COUNTIF($CC$5:CC1729,CC1729))</f>
        <v>#VALUE!</v>
      </c>
      <c r="CG1729" s="18" t="e">
        <f t="shared" si="162"/>
        <v>#VALUE!</v>
      </c>
      <c r="DC1729" s="21" t="e">
        <f t="shared" si="163"/>
        <v>#VALUE!</v>
      </c>
    </row>
    <row r="1730" spans="78:107">
      <c r="BZ1730" s="18" t="s">
        <v>279</v>
      </c>
      <c r="CA1730" s="18" t="s">
        <v>105</v>
      </c>
      <c r="CB1730" s="18" t="s">
        <v>182</v>
      </c>
      <c r="CC1730" s="18" t="str">
        <f t="shared" si="161"/>
        <v>S,X橋脚Pw</v>
      </c>
      <c r="CD1730" s="18">
        <v>2</v>
      </c>
      <c r="CE1730" s="18" t="e">
        <f>IF(COUNTIFS([2]その１１!$CV$10:CV6725,リスト!CC1730),"該当","")</f>
        <v>#VALUE!</v>
      </c>
      <c r="CF1730" s="18" t="e">
        <f>IF($CE1730="","",COUNTIF($CC$5:CC1730,CC1730))</f>
        <v>#VALUE!</v>
      </c>
      <c r="CG1730" s="18" t="e">
        <f t="shared" si="162"/>
        <v>#VALUE!</v>
      </c>
      <c r="DC1730" s="21" t="e">
        <f t="shared" si="163"/>
        <v>#VALUE!</v>
      </c>
    </row>
    <row r="1731" spans="78:107">
      <c r="BZ1731" s="18" t="s">
        <v>279</v>
      </c>
      <c r="CA1731" s="18" t="s">
        <v>105</v>
      </c>
      <c r="CB1731" s="18" t="s">
        <v>182</v>
      </c>
      <c r="CC1731" s="18" t="str">
        <f t="shared" si="161"/>
        <v>S,X橋脚Pw</v>
      </c>
      <c r="CD1731" s="18">
        <v>3</v>
      </c>
      <c r="CE1731" s="18" t="e">
        <f>IF(COUNTIFS([2]その１１!$CV$10:CV6726,リスト!CC1731),"該当","")</f>
        <v>#VALUE!</v>
      </c>
      <c r="CF1731" s="18" t="e">
        <f>IF($CE1731="","",COUNTIF($CC$5:CC1731,CC1731))</f>
        <v>#VALUE!</v>
      </c>
      <c r="CG1731" s="18" t="e">
        <f t="shared" si="162"/>
        <v>#VALUE!</v>
      </c>
      <c r="DC1731" s="21" t="e">
        <f t="shared" si="163"/>
        <v>#VALUE!</v>
      </c>
    </row>
    <row r="1732" spans="78:107">
      <c r="BZ1732" s="18" t="s">
        <v>279</v>
      </c>
      <c r="CA1732" s="18" t="s">
        <v>105</v>
      </c>
      <c r="CB1732" s="18" t="s">
        <v>182</v>
      </c>
      <c r="CC1732" s="18" t="str">
        <f t="shared" si="161"/>
        <v>S,X橋脚Pw</v>
      </c>
      <c r="CD1732" s="18">
        <v>4</v>
      </c>
      <c r="CE1732" s="18" t="e">
        <f>IF(COUNTIFS([2]その１１!$CV$10:CV6727,リスト!CC1732),"該当","")</f>
        <v>#VALUE!</v>
      </c>
      <c r="CF1732" s="18" t="e">
        <f>IF($CE1732="","",COUNTIF($CC$5:CC1732,CC1732))</f>
        <v>#VALUE!</v>
      </c>
      <c r="CG1732" s="18" t="e">
        <f t="shared" si="162"/>
        <v>#VALUE!</v>
      </c>
      <c r="DC1732" s="21" t="e">
        <f t="shared" si="163"/>
        <v>#VALUE!</v>
      </c>
    </row>
    <row r="1733" spans="78:107">
      <c r="BZ1733" s="18" t="s">
        <v>279</v>
      </c>
      <c r="CA1733" s="18" t="s">
        <v>105</v>
      </c>
      <c r="CB1733" s="18" t="s">
        <v>182</v>
      </c>
      <c r="CC1733" s="18" t="str">
        <f t="shared" ref="CC1733:CC1796" si="164">IF(LEFT(CA1733,2)="基礎",CONCATENATE(BZ1733,LEFT(CA1733,3),CB1733),CONCATENATE(BZ1733,LEFT(CA1733,2),CB1733))</f>
        <v>S,X橋脚Pw</v>
      </c>
      <c r="CD1733" s="18">
        <v>5</v>
      </c>
      <c r="CE1733" s="18" t="e">
        <f>IF(COUNTIFS([2]その１１!$CV$10:CV6728,リスト!CC1733),"該当","")</f>
        <v>#VALUE!</v>
      </c>
      <c r="CF1733" s="18" t="e">
        <f>IF($CE1733="","",COUNTIF($CC$5:CC1733,CC1733))</f>
        <v>#VALUE!</v>
      </c>
      <c r="CG1733" s="18" t="e">
        <f t="shared" ref="CG1733:CG1796" si="165">IF($CE1733="","",CONCATENATE(CC1733,CF1733))</f>
        <v>#VALUE!</v>
      </c>
      <c r="DC1733" s="21" t="e">
        <f t="shared" ref="DC1733:DC1796" si="166">IF(CG1733="","",CONCATENATE(CC1733,CD1733))</f>
        <v>#VALUE!</v>
      </c>
    </row>
    <row r="1734" spans="78:107">
      <c r="BZ1734" s="18" t="s">
        <v>279</v>
      </c>
      <c r="CA1734" s="18" t="s">
        <v>105</v>
      </c>
      <c r="CB1734" s="18" t="s">
        <v>182</v>
      </c>
      <c r="CC1734" s="18" t="str">
        <f t="shared" si="164"/>
        <v>S,X橋脚Pw</v>
      </c>
      <c r="CD1734" s="18">
        <v>10</v>
      </c>
      <c r="CE1734" s="18" t="e">
        <f>IF(COUNTIFS([2]その１１!$CV$10:CV6729,リスト!CC1734),"該当","")</f>
        <v>#VALUE!</v>
      </c>
      <c r="CF1734" s="18" t="e">
        <f>IF($CE1734="","",COUNTIF($CC$5:CC1734,CC1734))</f>
        <v>#VALUE!</v>
      </c>
      <c r="CG1734" s="18" t="e">
        <f t="shared" si="165"/>
        <v>#VALUE!</v>
      </c>
      <c r="DC1734" s="21" t="e">
        <f t="shared" si="166"/>
        <v>#VALUE!</v>
      </c>
    </row>
    <row r="1735" spans="78:107">
      <c r="BZ1735" s="18" t="s">
        <v>279</v>
      </c>
      <c r="CA1735" s="18" t="s">
        <v>105</v>
      </c>
      <c r="CB1735" s="18" t="s">
        <v>182</v>
      </c>
      <c r="CC1735" s="18" t="str">
        <f t="shared" si="164"/>
        <v>S,X橋脚Pw</v>
      </c>
      <c r="CD1735" s="18">
        <v>17</v>
      </c>
      <c r="CE1735" s="18" t="e">
        <f>IF(COUNTIFS([2]その１１!$CV$10:CV6730,リスト!CC1735),"該当","")</f>
        <v>#VALUE!</v>
      </c>
      <c r="CF1735" s="18" t="e">
        <f>IF($CE1735="","",COUNTIF($CC$5:CC1735,CC1735))</f>
        <v>#VALUE!</v>
      </c>
      <c r="CG1735" s="18" t="e">
        <f t="shared" si="165"/>
        <v>#VALUE!</v>
      </c>
      <c r="DC1735" s="21" t="e">
        <f t="shared" si="166"/>
        <v>#VALUE!</v>
      </c>
    </row>
    <row r="1736" spans="78:107">
      <c r="BZ1736" s="18" t="s">
        <v>279</v>
      </c>
      <c r="CA1736" s="18" t="s">
        <v>105</v>
      </c>
      <c r="CB1736" s="18" t="s">
        <v>182</v>
      </c>
      <c r="CC1736" s="18" t="str">
        <f t="shared" si="164"/>
        <v>S,X橋脚Pw</v>
      </c>
      <c r="CD1736" s="18">
        <v>20</v>
      </c>
      <c r="CE1736" s="18" t="e">
        <f>IF(COUNTIFS([2]その１１!$CV$10:CV6731,リスト!CC1736),"該当","")</f>
        <v>#VALUE!</v>
      </c>
      <c r="CF1736" s="18" t="e">
        <f>IF($CE1736="","",COUNTIF($CC$5:CC1736,CC1736))</f>
        <v>#VALUE!</v>
      </c>
      <c r="CG1736" s="18" t="e">
        <f t="shared" si="165"/>
        <v>#VALUE!</v>
      </c>
      <c r="DC1736" s="21" t="e">
        <f t="shared" si="166"/>
        <v>#VALUE!</v>
      </c>
    </row>
    <row r="1737" spans="78:107">
      <c r="BZ1737" s="18" t="s">
        <v>279</v>
      </c>
      <c r="CA1737" s="18" t="s">
        <v>105</v>
      </c>
      <c r="CB1737" s="18" t="s">
        <v>182</v>
      </c>
      <c r="CC1737" s="18" t="str">
        <f t="shared" si="164"/>
        <v>S,X橋脚Pw</v>
      </c>
      <c r="CD1737" s="18">
        <v>21</v>
      </c>
      <c r="CE1737" s="18" t="e">
        <f>IF(COUNTIFS([2]その１１!$CV$10:CV6732,リスト!CC1737),"該当","")</f>
        <v>#VALUE!</v>
      </c>
      <c r="CF1737" s="18" t="e">
        <f>IF($CE1737="","",COUNTIF($CC$5:CC1737,CC1737))</f>
        <v>#VALUE!</v>
      </c>
      <c r="CG1737" s="18" t="e">
        <f t="shared" si="165"/>
        <v>#VALUE!</v>
      </c>
      <c r="DC1737" s="21" t="e">
        <f t="shared" si="166"/>
        <v>#VALUE!</v>
      </c>
    </row>
    <row r="1738" spans="78:107">
      <c r="BZ1738" s="18" t="s">
        <v>279</v>
      </c>
      <c r="CA1738" s="18" t="s">
        <v>105</v>
      </c>
      <c r="CB1738" s="18" t="s">
        <v>182</v>
      </c>
      <c r="CC1738" s="18" t="str">
        <f t="shared" si="164"/>
        <v>S,X橋脚Pw</v>
      </c>
      <c r="CD1738" s="18">
        <v>22</v>
      </c>
      <c r="CE1738" s="18" t="e">
        <f>IF(COUNTIFS([2]その１１!$CV$10:CV6733,リスト!CC1738),"該当","")</f>
        <v>#VALUE!</v>
      </c>
      <c r="CF1738" s="18" t="e">
        <f>IF($CE1738="","",COUNTIF($CC$5:CC1738,CC1738))</f>
        <v>#VALUE!</v>
      </c>
      <c r="CG1738" s="18" t="e">
        <f t="shared" si="165"/>
        <v>#VALUE!</v>
      </c>
      <c r="DC1738" s="21" t="e">
        <f t="shared" si="166"/>
        <v>#VALUE!</v>
      </c>
    </row>
    <row r="1739" spans="78:107">
      <c r="BZ1739" s="18" t="s">
        <v>279</v>
      </c>
      <c r="CA1739" s="18" t="s">
        <v>105</v>
      </c>
      <c r="CB1739" s="18" t="s">
        <v>182</v>
      </c>
      <c r="CC1739" s="18" t="str">
        <f t="shared" si="164"/>
        <v>S,X橋脚Pw</v>
      </c>
      <c r="CD1739" s="18">
        <v>23</v>
      </c>
      <c r="CE1739" s="18" t="e">
        <f>IF(COUNTIFS([2]その１１!$CV$10:CV6734,リスト!CC1739),"該当","")</f>
        <v>#VALUE!</v>
      </c>
      <c r="CF1739" s="18" t="e">
        <f>IF($CE1739="","",COUNTIF($CC$5:CC1739,CC1739))</f>
        <v>#VALUE!</v>
      </c>
      <c r="CG1739" s="18" t="e">
        <f t="shared" si="165"/>
        <v>#VALUE!</v>
      </c>
      <c r="DC1739" s="21" t="e">
        <f t="shared" si="166"/>
        <v>#VALUE!</v>
      </c>
    </row>
    <row r="1740" spans="78:107">
      <c r="BZ1740" s="18" t="s">
        <v>331</v>
      </c>
      <c r="CA1740" s="18" t="s">
        <v>105</v>
      </c>
      <c r="CB1740" s="18" t="s">
        <v>182</v>
      </c>
      <c r="CC1740" s="18" t="str">
        <f t="shared" si="164"/>
        <v>C,X橋脚Pw</v>
      </c>
      <c r="CD1740" s="18">
        <v>6</v>
      </c>
      <c r="CE1740" s="18" t="e">
        <f>IF(COUNTIFS([2]その１１!$CV$10:CV6735,リスト!CC1740),"該当","")</f>
        <v>#VALUE!</v>
      </c>
      <c r="CF1740" s="18" t="e">
        <f>IF($CE1740="","",COUNTIF($CC$5:CC1740,CC1740))</f>
        <v>#VALUE!</v>
      </c>
      <c r="CG1740" s="18" t="e">
        <f t="shared" si="165"/>
        <v>#VALUE!</v>
      </c>
      <c r="DC1740" s="21" t="e">
        <f t="shared" si="166"/>
        <v>#VALUE!</v>
      </c>
    </row>
    <row r="1741" spans="78:107">
      <c r="BZ1741" s="18" t="s">
        <v>331</v>
      </c>
      <c r="CA1741" s="18" t="s">
        <v>105</v>
      </c>
      <c r="CB1741" s="18" t="s">
        <v>182</v>
      </c>
      <c r="CC1741" s="18" t="str">
        <f t="shared" si="164"/>
        <v>C,X橋脚Pw</v>
      </c>
      <c r="CD1741" s="18">
        <v>7</v>
      </c>
      <c r="CE1741" s="18" t="e">
        <f>IF(COUNTIFS([2]その１１!$CV$10:CV6736,リスト!CC1741),"該当","")</f>
        <v>#VALUE!</v>
      </c>
      <c r="CF1741" s="18" t="e">
        <f>IF($CE1741="","",COUNTIF($CC$5:CC1741,CC1741))</f>
        <v>#VALUE!</v>
      </c>
      <c r="CG1741" s="18" t="e">
        <f t="shared" si="165"/>
        <v>#VALUE!</v>
      </c>
      <c r="DC1741" s="21" t="e">
        <f t="shared" si="166"/>
        <v>#VALUE!</v>
      </c>
    </row>
    <row r="1742" spans="78:107">
      <c r="BZ1742" s="18" t="s">
        <v>331</v>
      </c>
      <c r="CA1742" s="18" t="s">
        <v>105</v>
      </c>
      <c r="CB1742" s="18" t="s">
        <v>182</v>
      </c>
      <c r="CC1742" s="18" t="str">
        <f t="shared" si="164"/>
        <v>C,X橋脚Pw</v>
      </c>
      <c r="CD1742" s="18">
        <v>8</v>
      </c>
      <c r="CE1742" s="18" t="e">
        <f>IF(COUNTIFS([2]その１１!$CV$10:CV6737,リスト!CC1742),"該当","")</f>
        <v>#VALUE!</v>
      </c>
      <c r="CF1742" s="18" t="e">
        <f>IF($CE1742="","",COUNTIF($CC$5:CC1742,CC1742))</f>
        <v>#VALUE!</v>
      </c>
      <c r="CG1742" s="18" t="e">
        <f t="shared" si="165"/>
        <v>#VALUE!</v>
      </c>
      <c r="DC1742" s="21" t="e">
        <f t="shared" si="166"/>
        <v>#VALUE!</v>
      </c>
    </row>
    <row r="1743" spans="78:107">
      <c r="BZ1743" s="18" t="s">
        <v>331</v>
      </c>
      <c r="CA1743" s="18" t="s">
        <v>105</v>
      </c>
      <c r="CB1743" s="18" t="s">
        <v>182</v>
      </c>
      <c r="CC1743" s="18" t="str">
        <f t="shared" si="164"/>
        <v>C,X橋脚Pw</v>
      </c>
      <c r="CD1743" s="18">
        <v>10</v>
      </c>
      <c r="CE1743" s="18" t="e">
        <f>IF(COUNTIFS([2]その１１!$CV$10:CV6738,リスト!CC1743),"該当","")</f>
        <v>#VALUE!</v>
      </c>
      <c r="CF1743" s="18" t="e">
        <f>IF($CE1743="","",COUNTIF($CC$5:CC1743,CC1743))</f>
        <v>#VALUE!</v>
      </c>
      <c r="CG1743" s="18" t="e">
        <f t="shared" si="165"/>
        <v>#VALUE!</v>
      </c>
      <c r="DC1743" s="21" t="e">
        <f t="shared" si="166"/>
        <v>#VALUE!</v>
      </c>
    </row>
    <row r="1744" spans="78:107">
      <c r="BZ1744" s="18" t="s">
        <v>331</v>
      </c>
      <c r="CA1744" s="18" t="s">
        <v>105</v>
      </c>
      <c r="CB1744" s="18" t="s">
        <v>182</v>
      </c>
      <c r="CC1744" s="18" t="str">
        <f t="shared" si="164"/>
        <v>C,X橋脚Pw</v>
      </c>
      <c r="CD1744" s="18">
        <v>12</v>
      </c>
      <c r="CE1744" s="18" t="e">
        <f>IF(COUNTIFS([2]その１１!$CV$10:CV6739,リスト!CC1744),"該当","")</f>
        <v>#VALUE!</v>
      </c>
      <c r="CF1744" s="18" t="e">
        <f>IF($CE1744="","",COUNTIF($CC$5:CC1744,CC1744))</f>
        <v>#VALUE!</v>
      </c>
      <c r="CG1744" s="18" t="e">
        <f t="shared" si="165"/>
        <v>#VALUE!</v>
      </c>
      <c r="DC1744" s="21" t="e">
        <f t="shared" si="166"/>
        <v>#VALUE!</v>
      </c>
    </row>
    <row r="1745" spans="78:107">
      <c r="BZ1745" s="18" t="s">
        <v>331</v>
      </c>
      <c r="CA1745" s="18" t="s">
        <v>105</v>
      </c>
      <c r="CB1745" s="18" t="s">
        <v>182</v>
      </c>
      <c r="CC1745" s="18" t="str">
        <f t="shared" si="164"/>
        <v>C,X橋脚Pw</v>
      </c>
      <c r="CD1745" s="18">
        <v>17</v>
      </c>
      <c r="CE1745" s="18" t="e">
        <f>IF(COUNTIFS([2]その１１!$CV$10:CV6740,リスト!CC1745),"該当","")</f>
        <v>#VALUE!</v>
      </c>
      <c r="CF1745" s="18" t="e">
        <f>IF($CE1745="","",COUNTIF($CC$5:CC1745,CC1745))</f>
        <v>#VALUE!</v>
      </c>
      <c r="CG1745" s="18" t="e">
        <f t="shared" si="165"/>
        <v>#VALUE!</v>
      </c>
      <c r="DC1745" s="21" t="e">
        <f t="shared" si="166"/>
        <v>#VALUE!</v>
      </c>
    </row>
    <row r="1746" spans="78:107">
      <c r="BZ1746" s="18" t="s">
        <v>331</v>
      </c>
      <c r="CA1746" s="18" t="s">
        <v>105</v>
      </c>
      <c r="CB1746" s="18" t="s">
        <v>182</v>
      </c>
      <c r="CC1746" s="18" t="str">
        <f t="shared" si="164"/>
        <v>C,X橋脚Pw</v>
      </c>
      <c r="CD1746" s="18">
        <v>18</v>
      </c>
      <c r="CE1746" s="18" t="e">
        <f>IF(COUNTIFS([2]その１１!$CV$10:CV6741,リスト!CC1746),"該当","")</f>
        <v>#VALUE!</v>
      </c>
      <c r="CF1746" s="18" t="e">
        <f>IF($CE1746="","",COUNTIF($CC$5:CC1746,CC1746))</f>
        <v>#VALUE!</v>
      </c>
      <c r="CG1746" s="18" t="e">
        <f t="shared" si="165"/>
        <v>#VALUE!</v>
      </c>
      <c r="DC1746" s="21" t="e">
        <f t="shared" si="166"/>
        <v>#VALUE!</v>
      </c>
    </row>
    <row r="1747" spans="78:107">
      <c r="BZ1747" s="18" t="s">
        <v>331</v>
      </c>
      <c r="CA1747" s="18" t="s">
        <v>105</v>
      </c>
      <c r="CB1747" s="18" t="s">
        <v>182</v>
      </c>
      <c r="CC1747" s="18" t="str">
        <f t="shared" si="164"/>
        <v>C,X橋脚Pw</v>
      </c>
      <c r="CD1747" s="18">
        <v>19</v>
      </c>
      <c r="CE1747" s="18" t="e">
        <f>IF(COUNTIFS([2]その１１!$CV$10:CV6742,リスト!CC1747),"該当","")</f>
        <v>#VALUE!</v>
      </c>
      <c r="CF1747" s="18" t="e">
        <f>IF($CE1747="","",COUNTIF($CC$5:CC1747,CC1747))</f>
        <v>#VALUE!</v>
      </c>
      <c r="CG1747" s="18" t="e">
        <f t="shared" si="165"/>
        <v>#VALUE!</v>
      </c>
      <c r="DC1747" s="21" t="e">
        <f t="shared" si="166"/>
        <v>#VALUE!</v>
      </c>
    </row>
    <row r="1748" spans="78:107">
      <c r="BZ1748" s="18" t="s">
        <v>331</v>
      </c>
      <c r="CA1748" s="18" t="s">
        <v>105</v>
      </c>
      <c r="CB1748" s="18" t="s">
        <v>182</v>
      </c>
      <c r="CC1748" s="18" t="str">
        <f t="shared" si="164"/>
        <v>C,X橋脚Pw</v>
      </c>
      <c r="CD1748" s="18">
        <v>20</v>
      </c>
      <c r="CE1748" s="18" t="e">
        <f>IF(COUNTIFS([2]その１１!$CV$10:CV6743,リスト!CC1748),"該当","")</f>
        <v>#VALUE!</v>
      </c>
      <c r="CF1748" s="18" t="e">
        <f>IF($CE1748="","",COUNTIF($CC$5:CC1748,CC1748))</f>
        <v>#VALUE!</v>
      </c>
      <c r="CG1748" s="18" t="e">
        <f t="shared" si="165"/>
        <v>#VALUE!</v>
      </c>
      <c r="DC1748" s="21" t="e">
        <f t="shared" si="166"/>
        <v>#VALUE!</v>
      </c>
    </row>
    <row r="1749" spans="78:107">
      <c r="BZ1749" s="18" t="s">
        <v>331</v>
      </c>
      <c r="CA1749" s="18" t="s">
        <v>105</v>
      </c>
      <c r="CB1749" s="18" t="s">
        <v>182</v>
      </c>
      <c r="CC1749" s="18" t="str">
        <f t="shared" si="164"/>
        <v>C,X橋脚Pw</v>
      </c>
      <c r="CD1749" s="18">
        <v>21</v>
      </c>
      <c r="CE1749" s="18" t="e">
        <f>IF(COUNTIFS([2]その１１!$CV$10:CV6744,リスト!CC1749),"該当","")</f>
        <v>#VALUE!</v>
      </c>
      <c r="CF1749" s="18" t="e">
        <f>IF($CE1749="","",COUNTIF($CC$5:CC1749,CC1749))</f>
        <v>#VALUE!</v>
      </c>
      <c r="CG1749" s="18" t="e">
        <f t="shared" si="165"/>
        <v>#VALUE!</v>
      </c>
      <c r="DC1749" s="21" t="e">
        <f t="shared" si="166"/>
        <v>#VALUE!</v>
      </c>
    </row>
    <row r="1750" spans="78:107">
      <c r="BZ1750" s="18" t="s">
        <v>331</v>
      </c>
      <c r="CA1750" s="18" t="s">
        <v>105</v>
      </c>
      <c r="CB1750" s="18" t="s">
        <v>182</v>
      </c>
      <c r="CC1750" s="18" t="str">
        <f t="shared" si="164"/>
        <v>C,X橋脚Pw</v>
      </c>
      <c r="CD1750" s="18">
        <v>22</v>
      </c>
      <c r="CE1750" s="18" t="e">
        <f>IF(COUNTIFS([2]その１１!$CV$10:CV6745,リスト!CC1750),"該当","")</f>
        <v>#VALUE!</v>
      </c>
      <c r="CF1750" s="18" t="e">
        <f>IF($CE1750="","",COUNTIF($CC$5:CC1750,CC1750))</f>
        <v>#VALUE!</v>
      </c>
      <c r="CG1750" s="18" t="e">
        <f t="shared" si="165"/>
        <v>#VALUE!</v>
      </c>
      <c r="DC1750" s="21" t="e">
        <f t="shared" si="166"/>
        <v>#VALUE!</v>
      </c>
    </row>
    <row r="1751" spans="78:107">
      <c r="BZ1751" s="18" t="s">
        <v>331</v>
      </c>
      <c r="CA1751" s="18" t="s">
        <v>105</v>
      </c>
      <c r="CB1751" s="18" t="s">
        <v>182</v>
      </c>
      <c r="CC1751" s="18" t="str">
        <f t="shared" si="164"/>
        <v>C,X橋脚Pw</v>
      </c>
      <c r="CD1751" s="18">
        <v>23</v>
      </c>
      <c r="CE1751" s="18" t="e">
        <f>IF(COUNTIFS([2]その１１!$CV$10:CV6746,リスト!CC1751),"該当","")</f>
        <v>#VALUE!</v>
      </c>
      <c r="CF1751" s="18" t="e">
        <f>IF($CE1751="","",COUNTIF($CC$5:CC1751,CC1751))</f>
        <v>#VALUE!</v>
      </c>
      <c r="CG1751" s="18" t="e">
        <f t="shared" si="165"/>
        <v>#VALUE!</v>
      </c>
      <c r="DC1751" s="21" t="e">
        <f t="shared" si="166"/>
        <v>#VALUE!</v>
      </c>
    </row>
    <row r="1752" spans="78:107">
      <c r="BZ1752" s="18" t="s">
        <v>781</v>
      </c>
      <c r="CA1752" s="18" t="s">
        <v>105</v>
      </c>
      <c r="CB1752" s="18" t="s">
        <v>182</v>
      </c>
      <c r="CC1752" s="18" t="str">
        <f t="shared" si="164"/>
        <v>S,C,X橋脚Pw</v>
      </c>
      <c r="CD1752" s="18">
        <v>1</v>
      </c>
      <c r="CE1752" s="18" t="e">
        <f>IF(COUNTIFS([2]その１１!$CV$10:CV6747,リスト!CC1752),"該当","")</f>
        <v>#VALUE!</v>
      </c>
      <c r="CF1752" s="18" t="e">
        <f>IF($CE1752="","",COUNTIF($CC$5:CC1752,CC1752))</f>
        <v>#VALUE!</v>
      </c>
      <c r="CG1752" s="18" t="e">
        <f t="shared" si="165"/>
        <v>#VALUE!</v>
      </c>
      <c r="DC1752" s="21" t="e">
        <f t="shared" si="166"/>
        <v>#VALUE!</v>
      </c>
    </row>
    <row r="1753" spans="78:107">
      <c r="BZ1753" s="18" t="s">
        <v>781</v>
      </c>
      <c r="CA1753" s="18" t="s">
        <v>105</v>
      </c>
      <c r="CB1753" s="18" t="s">
        <v>182</v>
      </c>
      <c r="CC1753" s="18" t="str">
        <f t="shared" si="164"/>
        <v>S,C,X橋脚Pw</v>
      </c>
      <c r="CD1753" s="18">
        <v>2</v>
      </c>
      <c r="CE1753" s="18" t="e">
        <f>IF(COUNTIFS([2]その１１!$CV$10:CV6748,リスト!CC1753),"該当","")</f>
        <v>#VALUE!</v>
      </c>
      <c r="CF1753" s="18" t="e">
        <f>IF($CE1753="","",COUNTIF($CC$5:CC1753,CC1753))</f>
        <v>#VALUE!</v>
      </c>
      <c r="CG1753" s="18" t="e">
        <f t="shared" si="165"/>
        <v>#VALUE!</v>
      </c>
      <c r="DC1753" s="21" t="e">
        <f t="shared" si="166"/>
        <v>#VALUE!</v>
      </c>
    </row>
    <row r="1754" spans="78:107">
      <c r="BZ1754" s="18" t="s">
        <v>781</v>
      </c>
      <c r="CA1754" s="18" t="s">
        <v>105</v>
      </c>
      <c r="CB1754" s="18" t="s">
        <v>182</v>
      </c>
      <c r="CC1754" s="18" t="str">
        <f t="shared" si="164"/>
        <v>S,C,X橋脚Pw</v>
      </c>
      <c r="CD1754" s="18">
        <v>3</v>
      </c>
      <c r="CE1754" s="18" t="e">
        <f>IF(COUNTIFS([2]その１１!$CV$10:CV6749,リスト!CC1754),"該当","")</f>
        <v>#VALUE!</v>
      </c>
      <c r="CF1754" s="18" t="e">
        <f>IF($CE1754="","",COUNTIF($CC$5:CC1754,CC1754))</f>
        <v>#VALUE!</v>
      </c>
      <c r="CG1754" s="18" t="e">
        <f t="shared" si="165"/>
        <v>#VALUE!</v>
      </c>
      <c r="DC1754" s="21" t="e">
        <f t="shared" si="166"/>
        <v>#VALUE!</v>
      </c>
    </row>
    <row r="1755" spans="78:107">
      <c r="BZ1755" s="18" t="s">
        <v>781</v>
      </c>
      <c r="CA1755" s="18" t="s">
        <v>105</v>
      </c>
      <c r="CB1755" s="18" t="s">
        <v>182</v>
      </c>
      <c r="CC1755" s="18" t="str">
        <f t="shared" si="164"/>
        <v>S,C,X橋脚Pw</v>
      </c>
      <c r="CD1755" s="18">
        <v>4</v>
      </c>
      <c r="CE1755" s="18" t="e">
        <f>IF(COUNTIFS([2]その１１!$CV$10:CV6750,リスト!CC1755),"該当","")</f>
        <v>#VALUE!</v>
      </c>
      <c r="CF1755" s="18" t="e">
        <f>IF($CE1755="","",COUNTIF($CC$5:CC1755,CC1755))</f>
        <v>#VALUE!</v>
      </c>
      <c r="CG1755" s="18" t="e">
        <f t="shared" si="165"/>
        <v>#VALUE!</v>
      </c>
      <c r="DC1755" s="21" t="e">
        <f t="shared" si="166"/>
        <v>#VALUE!</v>
      </c>
    </row>
    <row r="1756" spans="78:107">
      <c r="BZ1756" s="18" t="s">
        <v>781</v>
      </c>
      <c r="CA1756" s="18" t="s">
        <v>105</v>
      </c>
      <c r="CB1756" s="18" t="s">
        <v>182</v>
      </c>
      <c r="CC1756" s="18" t="str">
        <f t="shared" si="164"/>
        <v>S,C,X橋脚Pw</v>
      </c>
      <c r="CD1756" s="18">
        <v>5</v>
      </c>
      <c r="CE1756" s="18" t="e">
        <f>IF(COUNTIFS([2]その１１!$CV$10:CV6751,リスト!CC1756),"該当","")</f>
        <v>#VALUE!</v>
      </c>
      <c r="CF1756" s="18" t="e">
        <f>IF($CE1756="","",COUNTIF($CC$5:CC1756,CC1756))</f>
        <v>#VALUE!</v>
      </c>
      <c r="CG1756" s="18" t="e">
        <f t="shared" si="165"/>
        <v>#VALUE!</v>
      </c>
      <c r="DC1756" s="21" t="e">
        <f t="shared" si="166"/>
        <v>#VALUE!</v>
      </c>
    </row>
    <row r="1757" spans="78:107">
      <c r="BZ1757" s="18" t="s">
        <v>781</v>
      </c>
      <c r="CA1757" s="18" t="s">
        <v>105</v>
      </c>
      <c r="CB1757" s="18" t="s">
        <v>182</v>
      </c>
      <c r="CC1757" s="18" t="str">
        <f t="shared" si="164"/>
        <v>S,C,X橋脚Pw</v>
      </c>
      <c r="CD1757" s="18">
        <v>6</v>
      </c>
      <c r="CE1757" s="18" t="e">
        <f>IF(COUNTIFS([2]その１１!$CV$10:CV6752,リスト!CC1757),"該当","")</f>
        <v>#VALUE!</v>
      </c>
      <c r="CF1757" s="18" t="e">
        <f>IF($CE1757="","",COUNTIF($CC$5:CC1757,CC1757))</f>
        <v>#VALUE!</v>
      </c>
      <c r="CG1757" s="18" t="e">
        <f t="shared" si="165"/>
        <v>#VALUE!</v>
      </c>
      <c r="DC1757" s="21" t="e">
        <f t="shared" si="166"/>
        <v>#VALUE!</v>
      </c>
    </row>
    <row r="1758" spans="78:107">
      <c r="BZ1758" s="18" t="s">
        <v>781</v>
      </c>
      <c r="CA1758" s="18" t="s">
        <v>105</v>
      </c>
      <c r="CB1758" s="18" t="s">
        <v>182</v>
      </c>
      <c r="CC1758" s="18" t="str">
        <f t="shared" si="164"/>
        <v>S,C,X橋脚Pw</v>
      </c>
      <c r="CD1758" s="18">
        <v>7</v>
      </c>
      <c r="CE1758" s="18" t="e">
        <f>IF(COUNTIFS([2]その１１!$CV$10:CV6753,リスト!CC1758),"該当","")</f>
        <v>#VALUE!</v>
      </c>
      <c r="CF1758" s="18" t="e">
        <f>IF($CE1758="","",COUNTIF($CC$5:CC1758,CC1758))</f>
        <v>#VALUE!</v>
      </c>
      <c r="CG1758" s="18" t="e">
        <f t="shared" si="165"/>
        <v>#VALUE!</v>
      </c>
      <c r="DC1758" s="21" t="e">
        <f t="shared" si="166"/>
        <v>#VALUE!</v>
      </c>
    </row>
    <row r="1759" spans="78:107">
      <c r="BZ1759" s="18" t="s">
        <v>781</v>
      </c>
      <c r="CA1759" s="18" t="s">
        <v>105</v>
      </c>
      <c r="CB1759" s="18" t="s">
        <v>182</v>
      </c>
      <c r="CC1759" s="18" t="str">
        <f t="shared" si="164"/>
        <v>S,C,X橋脚Pw</v>
      </c>
      <c r="CD1759" s="18">
        <v>8</v>
      </c>
      <c r="CE1759" s="18" t="e">
        <f>IF(COUNTIFS([2]その１１!$CV$10:CV6754,リスト!CC1759),"該当","")</f>
        <v>#VALUE!</v>
      </c>
      <c r="CF1759" s="18" t="e">
        <f>IF($CE1759="","",COUNTIF($CC$5:CC1759,CC1759))</f>
        <v>#VALUE!</v>
      </c>
      <c r="CG1759" s="18" t="e">
        <f t="shared" si="165"/>
        <v>#VALUE!</v>
      </c>
      <c r="DC1759" s="21" t="e">
        <f t="shared" si="166"/>
        <v>#VALUE!</v>
      </c>
    </row>
    <row r="1760" spans="78:107">
      <c r="BZ1760" s="18" t="s">
        <v>781</v>
      </c>
      <c r="CA1760" s="18" t="s">
        <v>105</v>
      </c>
      <c r="CB1760" s="18" t="s">
        <v>182</v>
      </c>
      <c r="CC1760" s="18" t="str">
        <f t="shared" si="164"/>
        <v>S,C,X橋脚Pw</v>
      </c>
      <c r="CD1760" s="18">
        <v>10</v>
      </c>
      <c r="CE1760" s="18" t="e">
        <f>IF(COUNTIFS([2]その１１!$CV$10:CV6755,リスト!CC1760),"該当","")</f>
        <v>#VALUE!</v>
      </c>
      <c r="CF1760" s="18" t="e">
        <f>IF($CE1760="","",COUNTIF($CC$5:CC1760,CC1760))</f>
        <v>#VALUE!</v>
      </c>
      <c r="CG1760" s="18" t="e">
        <f t="shared" si="165"/>
        <v>#VALUE!</v>
      </c>
      <c r="DC1760" s="21" t="e">
        <f t="shared" si="166"/>
        <v>#VALUE!</v>
      </c>
    </row>
    <row r="1761" spans="78:107">
      <c r="BZ1761" s="18" t="s">
        <v>781</v>
      </c>
      <c r="CA1761" s="18" t="s">
        <v>105</v>
      </c>
      <c r="CB1761" s="18" t="s">
        <v>182</v>
      </c>
      <c r="CC1761" s="18" t="str">
        <f t="shared" si="164"/>
        <v>S,C,X橋脚Pw</v>
      </c>
      <c r="CD1761" s="18">
        <v>12</v>
      </c>
      <c r="CE1761" s="18" t="e">
        <f>IF(COUNTIFS([2]その１１!$CV$10:CV6756,リスト!CC1761),"該当","")</f>
        <v>#VALUE!</v>
      </c>
      <c r="CF1761" s="18" t="e">
        <f>IF($CE1761="","",COUNTIF($CC$5:CC1761,CC1761))</f>
        <v>#VALUE!</v>
      </c>
      <c r="CG1761" s="18" t="e">
        <f t="shared" si="165"/>
        <v>#VALUE!</v>
      </c>
      <c r="DC1761" s="21" t="e">
        <f t="shared" si="166"/>
        <v>#VALUE!</v>
      </c>
    </row>
    <row r="1762" spans="78:107">
      <c r="BZ1762" s="18" t="s">
        <v>781</v>
      </c>
      <c r="CA1762" s="18" t="s">
        <v>105</v>
      </c>
      <c r="CB1762" s="18" t="s">
        <v>182</v>
      </c>
      <c r="CC1762" s="18" t="str">
        <f t="shared" si="164"/>
        <v>S,C,X橋脚Pw</v>
      </c>
      <c r="CD1762" s="18">
        <v>17</v>
      </c>
      <c r="CE1762" s="18" t="e">
        <f>IF(COUNTIFS([2]その１１!$CV$10:CV6757,リスト!CC1762),"該当","")</f>
        <v>#VALUE!</v>
      </c>
      <c r="CF1762" s="18" t="e">
        <f>IF($CE1762="","",COUNTIF($CC$5:CC1762,CC1762))</f>
        <v>#VALUE!</v>
      </c>
      <c r="CG1762" s="18" t="e">
        <f t="shared" si="165"/>
        <v>#VALUE!</v>
      </c>
      <c r="DC1762" s="21" t="e">
        <f t="shared" si="166"/>
        <v>#VALUE!</v>
      </c>
    </row>
    <row r="1763" spans="78:107">
      <c r="BZ1763" s="18" t="s">
        <v>781</v>
      </c>
      <c r="CA1763" s="18" t="s">
        <v>105</v>
      </c>
      <c r="CB1763" s="18" t="s">
        <v>182</v>
      </c>
      <c r="CC1763" s="18" t="str">
        <f t="shared" si="164"/>
        <v>S,C,X橋脚Pw</v>
      </c>
      <c r="CD1763" s="18">
        <v>18</v>
      </c>
      <c r="CE1763" s="18" t="e">
        <f>IF(COUNTIFS([2]その１１!$CV$10:CV6758,リスト!CC1763),"該当","")</f>
        <v>#VALUE!</v>
      </c>
      <c r="CF1763" s="18" t="e">
        <f>IF($CE1763="","",COUNTIF($CC$5:CC1763,CC1763))</f>
        <v>#VALUE!</v>
      </c>
      <c r="CG1763" s="18" t="e">
        <f t="shared" si="165"/>
        <v>#VALUE!</v>
      </c>
      <c r="DC1763" s="21" t="e">
        <f t="shared" si="166"/>
        <v>#VALUE!</v>
      </c>
    </row>
    <row r="1764" spans="78:107">
      <c r="BZ1764" s="18" t="s">
        <v>781</v>
      </c>
      <c r="CA1764" s="18" t="s">
        <v>105</v>
      </c>
      <c r="CB1764" s="18" t="s">
        <v>182</v>
      </c>
      <c r="CC1764" s="18" t="str">
        <f t="shared" si="164"/>
        <v>S,C,X橋脚Pw</v>
      </c>
      <c r="CD1764" s="18">
        <v>19</v>
      </c>
      <c r="CE1764" s="18" t="e">
        <f>IF(COUNTIFS([2]その１１!$CV$10:CV6759,リスト!CC1764),"該当","")</f>
        <v>#VALUE!</v>
      </c>
      <c r="CF1764" s="18" t="e">
        <f>IF($CE1764="","",COUNTIF($CC$5:CC1764,CC1764))</f>
        <v>#VALUE!</v>
      </c>
      <c r="CG1764" s="18" t="e">
        <f t="shared" si="165"/>
        <v>#VALUE!</v>
      </c>
      <c r="DC1764" s="21" t="e">
        <f t="shared" si="166"/>
        <v>#VALUE!</v>
      </c>
    </row>
    <row r="1765" spans="78:107">
      <c r="BZ1765" s="18" t="s">
        <v>781</v>
      </c>
      <c r="CA1765" s="18" t="s">
        <v>105</v>
      </c>
      <c r="CB1765" s="18" t="s">
        <v>182</v>
      </c>
      <c r="CC1765" s="18" t="str">
        <f t="shared" si="164"/>
        <v>S,C,X橋脚Pw</v>
      </c>
      <c r="CD1765" s="18">
        <v>20</v>
      </c>
      <c r="CE1765" s="18" t="e">
        <f>IF(COUNTIFS([2]その１１!$CV$10:CV6760,リスト!CC1765),"該当","")</f>
        <v>#VALUE!</v>
      </c>
      <c r="CF1765" s="18" t="e">
        <f>IF($CE1765="","",COUNTIF($CC$5:CC1765,CC1765))</f>
        <v>#VALUE!</v>
      </c>
      <c r="CG1765" s="18" t="e">
        <f t="shared" si="165"/>
        <v>#VALUE!</v>
      </c>
      <c r="DC1765" s="21" t="e">
        <f t="shared" si="166"/>
        <v>#VALUE!</v>
      </c>
    </row>
    <row r="1766" spans="78:107">
      <c r="BZ1766" s="18" t="s">
        <v>781</v>
      </c>
      <c r="CA1766" s="18" t="s">
        <v>105</v>
      </c>
      <c r="CB1766" s="18" t="s">
        <v>182</v>
      </c>
      <c r="CC1766" s="18" t="str">
        <f t="shared" si="164"/>
        <v>S,C,X橋脚Pw</v>
      </c>
      <c r="CD1766" s="18">
        <v>21</v>
      </c>
      <c r="CE1766" s="18" t="e">
        <f>IF(COUNTIFS([2]その１１!$CV$10:CV6761,リスト!CC1766),"該当","")</f>
        <v>#VALUE!</v>
      </c>
      <c r="CF1766" s="18" t="e">
        <f>IF($CE1766="","",COUNTIF($CC$5:CC1766,CC1766))</f>
        <v>#VALUE!</v>
      </c>
      <c r="CG1766" s="18" t="e">
        <f t="shared" si="165"/>
        <v>#VALUE!</v>
      </c>
      <c r="DC1766" s="21" t="e">
        <f t="shared" si="166"/>
        <v>#VALUE!</v>
      </c>
    </row>
    <row r="1767" spans="78:107">
      <c r="BZ1767" s="18" t="s">
        <v>781</v>
      </c>
      <c r="CA1767" s="18" t="s">
        <v>105</v>
      </c>
      <c r="CB1767" s="18" t="s">
        <v>182</v>
      </c>
      <c r="CC1767" s="18" t="str">
        <f t="shared" si="164"/>
        <v>S,C,X橋脚Pw</v>
      </c>
      <c r="CD1767" s="18">
        <v>22</v>
      </c>
      <c r="CE1767" s="18" t="e">
        <f>IF(COUNTIFS([2]その１１!$CV$10:CV6762,リスト!CC1767),"該当","")</f>
        <v>#VALUE!</v>
      </c>
      <c r="CF1767" s="18" t="e">
        <f>IF($CE1767="","",COUNTIF($CC$5:CC1767,CC1767))</f>
        <v>#VALUE!</v>
      </c>
      <c r="CG1767" s="18" t="e">
        <f t="shared" si="165"/>
        <v>#VALUE!</v>
      </c>
      <c r="DC1767" s="21" t="e">
        <f t="shared" si="166"/>
        <v>#VALUE!</v>
      </c>
    </row>
    <row r="1768" spans="78:107">
      <c r="BZ1768" s="18" t="s">
        <v>781</v>
      </c>
      <c r="CA1768" s="18" t="s">
        <v>105</v>
      </c>
      <c r="CB1768" s="18" t="s">
        <v>182</v>
      </c>
      <c r="CC1768" s="18" t="str">
        <f t="shared" si="164"/>
        <v>S,C,X橋脚Pw</v>
      </c>
      <c r="CD1768" s="18">
        <v>23</v>
      </c>
      <c r="CE1768" s="18" t="e">
        <f>IF(COUNTIFS([2]その１１!$CV$10:CV6763,リスト!CC1768),"該当","")</f>
        <v>#VALUE!</v>
      </c>
      <c r="CF1768" s="18" t="e">
        <f>IF($CE1768="","",COUNTIF($CC$5:CC1768,CC1768))</f>
        <v>#VALUE!</v>
      </c>
      <c r="CG1768" s="18" t="e">
        <f t="shared" si="165"/>
        <v>#VALUE!</v>
      </c>
      <c r="DC1768" s="21" t="e">
        <f t="shared" si="166"/>
        <v>#VALUE!</v>
      </c>
    </row>
    <row r="1769" spans="78:107">
      <c r="BZ1769" s="18" t="s">
        <v>76</v>
      </c>
      <c r="CA1769" s="18" t="s">
        <v>133</v>
      </c>
      <c r="CB1769" s="18" t="s">
        <v>204</v>
      </c>
      <c r="CC1769" s="18" t="str">
        <f t="shared" si="164"/>
        <v>S橋脚Pb</v>
      </c>
      <c r="CD1769" s="18">
        <v>1</v>
      </c>
      <c r="CE1769" s="18" t="e">
        <f>IF(COUNTIFS([2]その１１!$CV$10:CV6764,リスト!CC1769),"該当","")</f>
        <v>#VALUE!</v>
      </c>
      <c r="CF1769" s="18" t="e">
        <f>IF($CE1769="","",COUNTIF($CC$5:CC1769,CC1769))</f>
        <v>#VALUE!</v>
      </c>
      <c r="CG1769" s="18" t="e">
        <f t="shared" si="165"/>
        <v>#VALUE!</v>
      </c>
      <c r="DC1769" s="21" t="e">
        <f t="shared" si="166"/>
        <v>#VALUE!</v>
      </c>
    </row>
    <row r="1770" spans="78:107">
      <c r="BZ1770" s="18" t="s">
        <v>76</v>
      </c>
      <c r="CA1770" s="18" t="s">
        <v>133</v>
      </c>
      <c r="CB1770" s="18" t="s">
        <v>204</v>
      </c>
      <c r="CC1770" s="18" t="str">
        <f t="shared" si="164"/>
        <v>S橋脚Pb</v>
      </c>
      <c r="CD1770" s="18">
        <v>2</v>
      </c>
      <c r="CE1770" s="18" t="e">
        <f>IF(COUNTIFS([2]その１１!$CV$10:CV6765,リスト!CC1770),"該当","")</f>
        <v>#VALUE!</v>
      </c>
      <c r="CF1770" s="18" t="e">
        <f>IF($CE1770="","",COUNTIF($CC$5:CC1770,CC1770))</f>
        <v>#VALUE!</v>
      </c>
      <c r="CG1770" s="18" t="e">
        <f t="shared" si="165"/>
        <v>#VALUE!</v>
      </c>
      <c r="DC1770" s="21" t="e">
        <f t="shared" si="166"/>
        <v>#VALUE!</v>
      </c>
    </row>
    <row r="1771" spans="78:107">
      <c r="BZ1771" s="18" t="s">
        <v>76</v>
      </c>
      <c r="CA1771" s="18" t="s">
        <v>133</v>
      </c>
      <c r="CB1771" s="18" t="s">
        <v>204</v>
      </c>
      <c r="CC1771" s="18" t="str">
        <f t="shared" si="164"/>
        <v>S橋脚Pb</v>
      </c>
      <c r="CD1771" s="18">
        <v>3</v>
      </c>
      <c r="CE1771" s="18" t="e">
        <f>IF(COUNTIFS([2]その１１!$CV$10:CV6766,リスト!CC1771),"該当","")</f>
        <v>#VALUE!</v>
      </c>
      <c r="CF1771" s="18" t="e">
        <f>IF($CE1771="","",COUNTIF($CC$5:CC1771,CC1771))</f>
        <v>#VALUE!</v>
      </c>
      <c r="CG1771" s="18" t="e">
        <f t="shared" si="165"/>
        <v>#VALUE!</v>
      </c>
      <c r="DC1771" s="21" t="e">
        <f t="shared" si="166"/>
        <v>#VALUE!</v>
      </c>
    </row>
    <row r="1772" spans="78:107">
      <c r="BZ1772" s="18" t="s">
        <v>76</v>
      </c>
      <c r="CA1772" s="18" t="s">
        <v>133</v>
      </c>
      <c r="CB1772" s="18" t="s">
        <v>204</v>
      </c>
      <c r="CC1772" s="18" t="str">
        <f t="shared" si="164"/>
        <v>S橋脚Pb</v>
      </c>
      <c r="CD1772" s="18">
        <v>4</v>
      </c>
      <c r="CE1772" s="18" t="e">
        <f>IF(COUNTIFS([2]その１１!$CV$10:CV6767,リスト!CC1772),"該当","")</f>
        <v>#VALUE!</v>
      </c>
      <c r="CF1772" s="18" t="e">
        <f>IF($CE1772="","",COUNTIF($CC$5:CC1772,CC1772))</f>
        <v>#VALUE!</v>
      </c>
      <c r="CG1772" s="18" t="e">
        <f t="shared" si="165"/>
        <v>#VALUE!</v>
      </c>
      <c r="DC1772" s="21" t="e">
        <f t="shared" si="166"/>
        <v>#VALUE!</v>
      </c>
    </row>
    <row r="1773" spans="78:107">
      <c r="BZ1773" s="18" t="s">
        <v>76</v>
      </c>
      <c r="CA1773" s="18" t="s">
        <v>133</v>
      </c>
      <c r="CB1773" s="18" t="s">
        <v>204</v>
      </c>
      <c r="CC1773" s="18" t="str">
        <f t="shared" si="164"/>
        <v>S橋脚Pb</v>
      </c>
      <c r="CD1773" s="18">
        <v>5</v>
      </c>
      <c r="CE1773" s="18" t="e">
        <f>IF(COUNTIFS([2]その１１!$CV$10:CV6768,リスト!CC1773),"該当","")</f>
        <v>#VALUE!</v>
      </c>
      <c r="CF1773" s="18" t="e">
        <f>IF($CE1773="","",COUNTIF($CC$5:CC1773,CC1773))</f>
        <v>#VALUE!</v>
      </c>
      <c r="CG1773" s="18" t="e">
        <f t="shared" si="165"/>
        <v>#VALUE!</v>
      </c>
      <c r="DC1773" s="21" t="e">
        <f t="shared" si="166"/>
        <v>#VALUE!</v>
      </c>
    </row>
    <row r="1774" spans="78:107">
      <c r="BZ1774" s="18" t="s">
        <v>76</v>
      </c>
      <c r="CA1774" s="18" t="s">
        <v>133</v>
      </c>
      <c r="CB1774" s="18" t="s">
        <v>204</v>
      </c>
      <c r="CC1774" s="18" t="str">
        <f t="shared" si="164"/>
        <v>S橋脚Pb</v>
      </c>
      <c r="CD1774" s="18">
        <v>10</v>
      </c>
      <c r="CE1774" s="18" t="e">
        <f>IF(COUNTIFS([2]その１１!$CV$10:CV6769,リスト!CC1774),"該当","")</f>
        <v>#VALUE!</v>
      </c>
      <c r="CF1774" s="18" t="e">
        <f>IF($CE1774="","",COUNTIF($CC$5:CC1774,CC1774))</f>
        <v>#VALUE!</v>
      </c>
      <c r="CG1774" s="18" t="e">
        <f t="shared" si="165"/>
        <v>#VALUE!</v>
      </c>
      <c r="DC1774" s="21" t="e">
        <f t="shared" si="166"/>
        <v>#VALUE!</v>
      </c>
    </row>
    <row r="1775" spans="78:107">
      <c r="BZ1775" s="18" t="s">
        <v>76</v>
      </c>
      <c r="CA1775" s="18" t="s">
        <v>133</v>
      </c>
      <c r="CB1775" s="18" t="s">
        <v>204</v>
      </c>
      <c r="CC1775" s="18" t="str">
        <f t="shared" si="164"/>
        <v>S橋脚Pb</v>
      </c>
      <c r="CD1775" s="18">
        <v>17</v>
      </c>
      <c r="CE1775" s="18" t="e">
        <f>IF(COUNTIFS([2]その１１!$CV$10:CV6770,リスト!CC1775),"該当","")</f>
        <v>#VALUE!</v>
      </c>
      <c r="CF1775" s="18" t="e">
        <f>IF($CE1775="","",COUNTIF($CC$5:CC1775,CC1775))</f>
        <v>#VALUE!</v>
      </c>
      <c r="CG1775" s="18" t="e">
        <f t="shared" si="165"/>
        <v>#VALUE!</v>
      </c>
      <c r="DC1775" s="21" t="e">
        <f t="shared" si="166"/>
        <v>#VALUE!</v>
      </c>
    </row>
    <row r="1776" spans="78:107">
      <c r="BZ1776" s="18" t="s">
        <v>76</v>
      </c>
      <c r="CA1776" s="18" t="s">
        <v>133</v>
      </c>
      <c r="CB1776" s="18" t="s">
        <v>204</v>
      </c>
      <c r="CC1776" s="18" t="str">
        <f t="shared" si="164"/>
        <v>S橋脚Pb</v>
      </c>
      <c r="CD1776" s="18">
        <v>20</v>
      </c>
      <c r="CE1776" s="18" t="e">
        <f>IF(COUNTIFS([2]その１１!$CV$10:CV6771,リスト!CC1776),"該当","")</f>
        <v>#VALUE!</v>
      </c>
      <c r="CF1776" s="18" t="e">
        <f>IF($CE1776="","",COUNTIF($CC$5:CC1776,CC1776))</f>
        <v>#VALUE!</v>
      </c>
      <c r="CG1776" s="18" t="e">
        <f t="shared" si="165"/>
        <v>#VALUE!</v>
      </c>
      <c r="DC1776" s="21" t="e">
        <f t="shared" si="166"/>
        <v>#VALUE!</v>
      </c>
    </row>
    <row r="1777" spans="78:107">
      <c r="BZ1777" s="18" t="s">
        <v>76</v>
      </c>
      <c r="CA1777" s="18" t="s">
        <v>133</v>
      </c>
      <c r="CB1777" s="18" t="s">
        <v>204</v>
      </c>
      <c r="CC1777" s="18" t="str">
        <f t="shared" si="164"/>
        <v>S橋脚Pb</v>
      </c>
      <c r="CD1777" s="18">
        <v>21</v>
      </c>
      <c r="CE1777" s="18" t="e">
        <f>IF(COUNTIFS([2]その１１!$CV$10:CV6772,リスト!CC1777),"該当","")</f>
        <v>#VALUE!</v>
      </c>
      <c r="CF1777" s="18" t="e">
        <f>IF($CE1777="","",COUNTIF($CC$5:CC1777,CC1777))</f>
        <v>#VALUE!</v>
      </c>
      <c r="CG1777" s="18" t="e">
        <f t="shared" si="165"/>
        <v>#VALUE!</v>
      </c>
      <c r="DC1777" s="21" t="e">
        <f t="shared" si="166"/>
        <v>#VALUE!</v>
      </c>
    </row>
    <row r="1778" spans="78:107">
      <c r="BZ1778" s="18" t="s">
        <v>76</v>
      </c>
      <c r="CA1778" s="18" t="s">
        <v>133</v>
      </c>
      <c r="CB1778" s="18" t="s">
        <v>204</v>
      </c>
      <c r="CC1778" s="18" t="str">
        <f t="shared" si="164"/>
        <v>S橋脚Pb</v>
      </c>
      <c r="CD1778" s="18">
        <v>22</v>
      </c>
      <c r="CE1778" s="18" t="e">
        <f>IF(COUNTIFS([2]その１１!$CV$10:CV6773,リスト!CC1778),"該当","")</f>
        <v>#VALUE!</v>
      </c>
      <c r="CF1778" s="18" t="e">
        <f>IF($CE1778="","",COUNTIF($CC$5:CC1778,CC1778))</f>
        <v>#VALUE!</v>
      </c>
      <c r="CG1778" s="18" t="e">
        <f t="shared" si="165"/>
        <v>#VALUE!</v>
      </c>
      <c r="DC1778" s="21" t="e">
        <f t="shared" si="166"/>
        <v>#VALUE!</v>
      </c>
    </row>
    <row r="1779" spans="78:107">
      <c r="BZ1779" s="18" t="s">
        <v>76</v>
      </c>
      <c r="CA1779" s="18" t="s">
        <v>133</v>
      </c>
      <c r="CB1779" s="18" t="s">
        <v>204</v>
      </c>
      <c r="CC1779" s="18" t="str">
        <f t="shared" si="164"/>
        <v>S橋脚Pb</v>
      </c>
      <c r="CD1779" s="18">
        <v>23</v>
      </c>
      <c r="CE1779" s="18" t="e">
        <f>IF(COUNTIFS([2]その１１!$CV$10:CV6774,リスト!CC1779),"該当","")</f>
        <v>#VALUE!</v>
      </c>
      <c r="CF1779" s="18" t="e">
        <f>IF($CE1779="","",COUNTIF($CC$5:CC1779,CC1779))</f>
        <v>#VALUE!</v>
      </c>
      <c r="CG1779" s="18" t="e">
        <f t="shared" si="165"/>
        <v>#VALUE!</v>
      </c>
      <c r="DC1779" s="21" t="e">
        <f t="shared" si="166"/>
        <v>#VALUE!</v>
      </c>
    </row>
    <row r="1780" spans="78:107">
      <c r="BZ1780" s="18" t="s">
        <v>97</v>
      </c>
      <c r="CA1780" s="18" t="s">
        <v>133</v>
      </c>
      <c r="CB1780" s="18" t="s">
        <v>204</v>
      </c>
      <c r="CC1780" s="18" t="str">
        <f t="shared" si="164"/>
        <v>C橋脚Pb</v>
      </c>
      <c r="CD1780" s="18">
        <v>6</v>
      </c>
      <c r="CE1780" s="18" t="e">
        <f>IF(COUNTIFS([2]その１１!$CV$10:CV6775,リスト!CC1780),"該当","")</f>
        <v>#VALUE!</v>
      </c>
      <c r="CF1780" s="18" t="e">
        <f>IF($CE1780="","",COUNTIF($CC$5:CC1780,CC1780))</f>
        <v>#VALUE!</v>
      </c>
      <c r="CG1780" s="18" t="e">
        <f t="shared" si="165"/>
        <v>#VALUE!</v>
      </c>
      <c r="DC1780" s="21" t="e">
        <f t="shared" si="166"/>
        <v>#VALUE!</v>
      </c>
    </row>
    <row r="1781" spans="78:107">
      <c r="BZ1781" s="18" t="s">
        <v>97</v>
      </c>
      <c r="CA1781" s="18" t="s">
        <v>133</v>
      </c>
      <c r="CB1781" s="18" t="s">
        <v>204</v>
      </c>
      <c r="CC1781" s="18" t="str">
        <f t="shared" si="164"/>
        <v>C橋脚Pb</v>
      </c>
      <c r="CD1781" s="18">
        <v>7</v>
      </c>
      <c r="CE1781" s="18" t="e">
        <f>IF(COUNTIFS([2]その１１!$CV$10:CV6776,リスト!CC1781),"該当","")</f>
        <v>#VALUE!</v>
      </c>
      <c r="CF1781" s="18" t="e">
        <f>IF($CE1781="","",COUNTIF($CC$5:CC1781,CC1781))</f>
        <v>#VALUE!</v>
      </c>
      <c r="CG1781" s="18" t="e">
        <f t="shared" si="165"/>
        <v>#VALUE!</v>
      </c>
      <c r="DC1781" s="21" t="e">
        <f t="shared" si="166"/>
        <v>#VALUE!</v>
      </c>
    </row>
    <row r="1782" spans="78:107">
      <c r="BZ1782" s="18" t="s">
        <v>97</v>
      </c>
      <c r="CA1782" s="18" t="s">
        <v>133</v>
      </c>
      <c r="CB1782" s="18" t="s">
        <v>204</v>
      </c>
      <c r="CC1782" s="18" t="str">
        <f t="shared" si="164"/>
        <v>C橋脚Pb</v>
      </c>
      <c r="CD1782" s="18">
        <v>8</v>
      </c>
      <c r="CE1782" s="18" t="e">
        <f>IF(COUNTIFS([2]その１１!$CV$10:CV6777,リスト!CC1782),"該当","")</f>
        <v>#VALUE!</v>
      </c>
      <c r="CF1782" s="18" t="e">
        <f>IF($CE1782="","",COUNTIF($CC$5:CC1782,CC1782))</f>
        <v>#VALUE!</v>
      </c>
      <c r="CG1782" s="18" t="e">
        <f t="shared" si="165"/>
        <v>#VALUE!</v>
      </c>
      <c r="DC1782" s="21" t="e">
        <f t="shared" si="166"/>
        <v>#VALUE!</v>
      </c>
    </row>
    <row r="1783" spans="78:107">
      <c r="BZ1783" s="18" t="s">
        <v>97</v>
      </c>
      <c r="CA1783" s="18" t="s">
        <v>133</v>
      </c>
      <c r="CB1783" s="18" t="s">
        <v>204</v>
      </c>
      <c r="CC1783" s="18" t="str">
        <f t="shared" si="164"/>
        <v>C橋脚Pb</v>
      </c>
      <c r="CD1783" s="18">
        <v>10</v>
      </c>
      <c r="CE1783" s="18" t="e">
        <f>IF(COUNTIFS([2]その１１!$CV$10:CV6778,リスト!CC1783),"該当","")</f>
        <v>#VALUE!</v>
      </c>
      <c r="CF1783" s="18" t="e">
        <f>IF($CE1783="","",COUNTIF($CC$5:CC1783,CC1783))</f>
        <v>#VALUE!</v>
      </c>
      <c r="CG1783" s="18" t="e">
        <f t="shared" si="165"/>
        <v>#VALUE!</v>
      </c>
      <c r="DC1783" s="21" t="e">
        <f t="shared" si="166"/>
        <v>#VALUE!</v>
      </c>
    </row>
    <row r="1784" spans="78:107">
      <c r="BZ1784" s="18" t="s">
        <v>97</v>
      </c>
      <c r="CA1784" s="18" t="s">
        <v>133</v>
      </c>
      <c r="CB1784" s="18" t="s">
        <v>204</v>
      </c>
      <c r="CC1784" s="18" t="str">
        <f t="shared" si="164"/>
        <v>C橋脚Pb</v>
      </c>
      <c r="CD1784" s="18">
        <v>12</v>
      </c>
      <c r="CE1784" s="18" t="e">
        <f>IF(COUNTIFS([2]その１１!$CV$10:CV6779,リスト!CC1784),"該当","")</f>
        <v>#VALUE!</v>
      </c>
      <c r="CF1784" s="18" t="e">
        <f>IF($CE1784="","",COUNTIF($CC$5:CC1784,CC1784))</f>
        <v>#VALUE!</v>
      </c>
      <c r="CG1784" s="18" t="e">
        <f t="shared" si="165"/>
        <v>#VALUE!</v>
      </c>
      <c r="DC1784" s="21" t="e">
        <f t="shared" si="166"/>
        <v>#VALUE!</v>
      </c>
    </row>
    <row r="1785" spans="78:107">
      <c r="BZ1785" s="18" t="s">
        <v>97</v>
      </c>
      <c r="CA1785" s="18" t="s">
        <v>133</v>
      </c>
      <c r="CB1785" s="18" t="s">
        <v>204</v>
      </c>
      <c r="CC1785" s="18" t="str">
        <f t="shared" si="164"/>
        <v>C橋脚Pb</v>
      </c>
      <c r="CD1785" s="18">
        <v>17</v>
      </c>
      <c r="CE1785" s="18" t="e">
        <f>IF(COUNTIFS([2]その１１!$CV$10:CV6780,リスト!CC1785),"該当","")</f>
        <v>#VALUE!</v>
      </c>
      <c r="CF1785" s="18" t="e">
        <f>IF($CE1785="","",COUNTIF($CC$5:CC1785,CC1785))</f>
        <v>#VALUE!</v>
      </c>
      <c r="CG1785" s="18" t="e">
        <f t="shared" si="165"/>
        <v>#VALUE!</v>
      </c>
      <c r="DC1785" s="21" t="e">
        <f t="shared" si="166"/>
        <v>#VALUE!</v>
      </c>
    </row>
    <row r="1786" spans="78:107">
      <c r="BZ1786" s="18" t="s">
        <v>97</v>
      </c>
      <c r="CA1786" s="18" t="s">
        <v>133</v>
      </c>
      <c r="CB1786" s="18" t="s">
        <v>204</v>
      </c>
      <c r="CC1786" s="18" t="str">
        <f t="shared" si="164"/>
        <v>C橋脚Pb</v>
      </c>
      <c r="CD1786" s="18">
        <v>18</v>
      </c>
      <c r="CE1786" s="18" t="e">
        <f>IF(COUNTIFS([2]その１１!$CV$10:CV6781,リスト!CC1786),"該当","")</f>
        <v>#VALUE!</v>
      </c>
      <c r="CF1786" s="18" t="e">
        <f>IF($CE1786="","",COUNTIF($CC$5:CC1786,CC1786))</f>
        <v>#VALUE!</v>
      </c>
      <c r="CG1786" s="18" t="e">
        <f t="shared" si="165"/>
        <v>#VALUE!</v>
      </c>
      <c r="DC1786" s="21" t="e">
        <f t="shared" si="166"/>
        <v>#VALUE!</v>
      </c>
    </row>
    <row r="1787" spans="78:107">
      <c r="BZ1787" s="18" t="s">
        <v>97</v>
      </c>
      <c r="CA1787" s="18" t="s">
        <v>133</v>
      </c>
      <c r="CB1787" s="18" t="s">
        <v>204</v>
      </c>
      <c r="CC1787" s="18" t="str">
        <f t="shared" si="164"/>
        <v>C橋脚Pb</v>
      </c>
      <c r="CD1787" s="18">
        <v>19</v>
      </c>
      <c r="CE1787" s="18" t="e">
        <f>IF(COUNTIFS([2]その１１!$CV$10:CV6782,リスト!CC1787),"該当","")</f>
        <v>#VALUE!</v>
      </c>
      <c r="CF1787" s="18" t="e">
        <f>IF($CE1787="","",COUNTIF($CC$5:CC1787,CC1787))</f>
        <v>#VALUE!</v>
      </c>
      <c r="CG1787" s="18" t="e">
        <f t="shared" si="165"/>
        <v>#VALUE!</v>
      </c>
      <c r="DC1787" s="21" t="e">
        <f t="shared" si="166"/>
        <v>#VALUE!</v>
      </c>
    </row>
    <row r="1788" spans="78:107">
      <c r="BZ1788" s="18" t="s">
        <v>97</v>
      </c>
      <c r="CA1788" s="18" t="s">
        <v>133</v>
      </c>
      <c r="CB1788" s="18" t="s">
        <v>204</v>
      </c>
      <c r="CC1788" s="18" t="str">
        <f t="shared" si="164"/>
        <v>C橋脚Pb</v>
      </c>
      <c r="CD1788" s="18">
        <v>20</v>
      </c>
      <c r="CE1788" s="18" t="e">
        <f>IF(COUNTIFS([2]その１１!$CV$10:CV6783,リスト!CC1788),"該当","")</f>
        <v>#VALUE!</v>
      </c>
      <c r="CF1788" s="18" t="e">
        <f>IF($CE1788="","",COUNTIF($CC$5:CC1788,CC1788))</f>
        <v>#VALUE!</v>
      </c>
      <c r="CG1788" s="18" t="e">
        <f t="shared" si="165"/>
        <v>#VALUE!</v>
      </c>
      <c r="DC1788" s="21" t="e">
        <f t="shared" si="166"/>
        <v>#VALUE!</v>
      </c>
    </row>
    <row r="1789" spans="78:107">
      <c r="BZ1789" s="18" t="s">
        <v>97</v>
      </c>
      <c r="CA1789" s="18" t="s">
        <v>133</v>
      </c>
      <c r="CB1789" s="18" t="s">
        <v>204</v>
      </c>
      <c r="CC1789" s="18" t="str">
        <f t="shared" si="164"/>
        <v>C橋脚Pb</v>
      </c>
      <c r="CD1789" s="18">
        <v>21</v>
      </c>
      <c r="CE1789" s="18" t="e">
        <f>IF(COUNTIFS([2]その１１!$CV$10:CV6784,リスト!CC1789),"該当","")</f>
        <v>#VALUE!</v>
      </c>
      <c r="CF1789" s="18" t="e">
        <f>IF($CE1789="","",COUNTIF($CC$5:CC1789,CC1789))</f>
        <v>#VALUE!</v>
      </c>
      <c r="CG1789" s="18" t="e">
        <f t="shared" si="165"/>
        <v>#VALUE!</v>
      </c>
      <c r="DC1789" s="21" t="e">
        <f t="shared" si="166"/>
        <v>#VALUE!</v>
      </c>
    </row>
    <row r="1790" spans="78:107">
      <c r="BZ1790" s="18" t="s">
        <v>97</v>
      </c>
      <c r="CA1790" s="18" t="s">
        <v>133</v>
      </c>
      <c r="CB1790" s="18" t="s">
        <v>204</v>
      </c>
      <c r="CC1790" s="18" t="str">
        <f t="shared" si="164"/>
        <v>C橋脚Pb</v>
      </c>
      <c r="CD1790" s="18">
        <v>22</v>
      </c>
      <c r="CE1790" s="18" t="e">
        <f>IF(COUNTIFS([2]その１１!$CV$10:CV6785,リスト!CC1790),"該当","")</f>
        <v>#VALUE!</v>
      </c>
      <c r="CF1790" s="18" t="e">
        <f>IF($CE1790="","",COUNTIF($CC$5:CC1790,CC1790))</f>
        <v>#VALUE!</v>
      </c>
      <c r="CG1790" s="18" t="e">
        <f t="shared" si="165"/>
        <v>#VALUE!</v>
      </c>
      <c r="DC1790" s="21" t="e">
        <f t="shared" si="166"/>
        <v>#VALUE!</v>
      </c>
    </row>
    <row r="1791" spans="78:107">
      <c r="BZ1791" s="18" t="s">
        <v>97</v>
      </c>
      <c r="CA1791" s="18" t="s">
        <v>133</v>
      </c>
      <c r="CB1791" s="18" t="s">
        <v>204</v>
      </c>
      <c r="CC1791" s="18" t="str">
        <f t="shared" si="164"/>
        <v>C橋脚Pb</v>
      </c>
      <c r="CD1791" s="18">
        <v>23</v>
      </c>
      <c r="CE1791" s="18" t="e">
        <f>IF(COUNTIFS([2]その１１!$CV$10:CV6786,リスト!CC1791),"該当","")</f>
        <v>#VALUE!</v>
      </c>
      <c r="CF1791" s="18" t="e">
        <f>IF($CE1791="","",COUNTIF($CC$5:CC1791,CC1791))</f>
        <v>#VALUE!</v>
      </c>
      <c r="CG1791" s="18" t="e">
        <f t="shared" si="165"/>
        <v>#VALUE!</v>
      </c>
      <c r="DC1791" s="21" t="e">
        <f t="shared" si="166"/>
        <v>#VALUE!</v>
      </c>
    </row>
    <row r="1792" spans="78:107">
      <c r="BZ1792" s="18" t="s">
        <v>227</v>
      </c>
      <c r="CA1792" s="18" t="s">
        <v>133</v>
      </c>
      <c r="CB1792" s="18" t="s">
        <v>204</v>
      </c>
      <c r="CC1792" s="18" t="str">
        <f t="shared" si="164"/>
        <v>S,C橋脚Pb</v>
      </c>
      <c r="CD1792" s="18">
        <v>1</v>
      </c>
      <c r="CE1792" s="18" t="e">
        <f>IF(COUNTIFS([2]その１１!$CV$10:CV6787,リスト!CC1792),"該当","")</f>
        <v>#VALUE!</v>
      </c>
      <c r="CF1792" s="18" t="e">
        <f>IF($CE1792="","",COUNTIF($CC$5:CC1792,CC1792))</f>
        <v>#VALUE!</v>
      </c>
      <c r="CG1792" s="18" t="e">
        <f t="shared" si="165"/>
        <v>#VALUE!</v>
      </c>
      <c r="DC1792" s="21" t="e">
        <f t="shared" si="166"/>
        <v>#VALUE!</v>
      </c>
    </row>
    <row r="1793" spans="78:107">
      <c r="BZ1793" s="18" t="s">
        <v>227</v>
      </c>
      <c r="CA1793" s="18" t="s">
        <v>133</v>
      </c>
      <c r="CB1793" s="18" t="s">
        <v>204</v>
      </c>
      <c r="CC1793" s="18" t="str">
        <f t="shared" si="164"/>
        <v>S,C橋脚Pb</v>
      </c>
      <c r="CD1793" s="18">
        <v>2</v>
      </c>
      <c r="CE1793" s="18" t="e">
        <f>IF(COUNTIFS([2]その１１!$CV$10:CV6788,リスト!CC1793),"該当","")</f>
        <v>#VALUE!</v>
      </c>
      <c r="CF1793" s="18" t="e">
        <f>IF($CE1793="","",COUNTIF($CC$5:CC1793,CC1793))</f>
        <v>#VALUE!</v>
      </c>
      <c r="CG1793" s="18" t="e">
        <f t="shared" si="165"/>
        <v>#VALUE!</v>
      </c>
      <c r="DC1793" s="21" t="e">
        <f t="shared" si="166"/>
        <v>#VALUE!</v>
      </c>
    </row>
    <row r="1794" spans="78:107">
      <c r="BZ1794" s="18" t="s">
        <v>227</v>
      </c>
      <c r="CA1794" s="18" t="s">
        <v>133</v>
      </c>
      <c r="CB1794" s="18" t="s">
        <v>204</v>
      </c>
      <c r="CC1794" s="18" t="str">
        <f t="shared" si="164"/>
        <v>S,C橋脚Pb</v>
      </c>
      <c r="CD1794" s="18">
        <v>3</v>
      </c>
      <c r="CE1794" s="18" t="e">
        <f>IF(COUNTIFS([2]その１１!$CV$10:CV6789,リスト!CC1794),"該当","")</f>
        <v>#VALUE!</v>
      </c>
      <c r="CF1794" s="18" t="e">
        <f>IF($CE1794="","",COUNTIF($CC$5:CC1794,CC1794))</f>
        <v>#VALUE!</v>
      </c>
      <c r="CG1794" s="18" t="e">
        <f t="shared" si="165"/>
        <v>#VALUE!</v>
      </c>
      <c r="DC1794" s="21" t="e">
        <f t="shared" si="166"/>
        <v>#VALUE!</v>
      </c>
    </row>
    <row r="1795" spans="78:107">
      <c r="BZ1795" s="18" t="s">
        <v>227</v>
      </c>
      <c r="CA1795" s="18" t="s">
        <v>133</v>
      </c>
      <c r="CB1795" s="18" t="s">
        <v>204</v>
      </c>
      <c r="CC1795" s="18" t="str">
        <f t="shared" si="164"/>
        <v>S,C橋脚Pb</v>
      </c>
      <c r="CD1795" s="18">
        <v>4</v>
      </c>
      <c r="CE1795" s="18" t="e">
        <f>IF(COUNTIFS([2]その１１!$CV$10:CV6790,リスト!CC1795),"該当","")</f>
        <v>#VALUE!</v>
      </c>
      <c r="CF1795" s="18" t="e">
        <f>IF($CE1795="","",COUNTIF($CC$5:CC1795,CC1795))</f>
        <v>#VALUE!</v>
      </c>
      <c r="CG1795" s="18" t="e">
        <f t="shared" si="165"/>
        <v>#VALUE!</v>
      </c>
      <c r="DC1795" s="21" t="e">
        <f t="shared" si="166"/>
        <v>#VALUE!</v>
      </c>
    </row>
    <row r="1796" spans="78:107">
      <c r="BZ1796" s="18" t="s">
        <v>227</v>
      </c>
      <c r="CA1796" s="18" t="s">
        <v>133</v>
      </c>
      <c r="CB1796" s="18" t="s">
        <v>204</v>
      </c>
      <c r="CC1796" s="18" t="str">
        <f t="shared" si="164"/>
        <v>S,C橋脚Pb</v>
      </c>
      <c r="CD1796" s="18">
        <v>5</v>
      </c>
      <c r="CE1796" s="18" t="e">
        <f>IF(COUNTIFS([2]その１１!$CV$10:CV6791,リスト!CC1796),"該当","")</f>
        <v>#VALUE!</v>
      </c>
      <c r="CF1796" s="18" t="e">
        <f>IF($CE1796="","",COUNTIF($CC$5:CC1796,CC1796))</f>
        <v>#VALUE!</v>
      </c>
      <c r="CG1796" s="18" t="e">
        <f t="shared" si="165"/>
        <v>#VALUE!</v>
      </c>
      <c r="DC1796" s="21" t="e">
        <f t="shared" si="166"/>
        <v>#VALUE!</v>
      </c>
    </row>
    <row r="1797" spans="78:107">
      <c r="BZ1797" s="18" t="s">
        <v>227</v>
      </c>
      <c r="CA1797" s="18" t="s">
        <v>133</v>
      </c>
      <c r="CB1797" s="18" t="s">
        <v>204</v>
      </c>
      <c r="CC1797" s="18" t="str">
        <f t="shared" ref="CC1797:CC1860" si="167">IF(LEFT(CA1797,2)="基礎",CONCATENATE(BZ1797,LEFT(CA1797,3),CB1797),CONCATENATE(BZ1797,LEFT(CA1797,2),CB1797))</f>
        <v>S,C橋脚Pb</v>
      </c>
      <c r="CD1797" s="18">
        <v>6</v>
      </c>
      <c r="CE1797" s="18" t="e">
        <f>IF(COUNTIFS([2]その１１!$CV$10:CV6792,リスト!CC1797),"該当","")</f>
        <v>#VALUE!</v>
      </c>
      <c r="CF1797" s="18" t="e">
        <f>IF($CE1797="","",COUNTIF($CC$5:CC1797,CC1797))</f>
        <v>#VALUE!</v>
      </c>
      <c r="CG1797" s="18" t="e">
        <f t="shared" ref="CG1797:CG1860" si="168">IF($CE1797="","",CONCATENATE(CC1797,CF1797))</f>
        <v>#VALUE!</v>
      </c>
      <c r="DC1797" s="21" t="e">
        <f t="shared" ref="DC1797:DC1860" si="169">IF(CG1797="","",CONCATENATE(CC1797,CD1797))</f>
        <v>#VALUE!</v>
      </c>
    </row>
    <row r="1798" spans="78:107">
      <c r="BZ1798" s="18" t="s">
        <v>227</v>
      </c>
      <c r="CA1798" s="18" t="s">
        <v>133</v>
      </c>
      <c r="CB1798" s="18" t="s">
        <v>204</v>
      </c>
      <c r="CC1798" s="18" t="str">
        <f t="shared" si="167"/>
        <v>S,C橋脚Pb</v>
      </c>
      <c r="CD1798" s="18">
        <v>7</v>
      </c>
      <c r="CE1798" s="18" t="e">
        <f>IF(COUNTIFS([2]その１１!$CV$10:CV6793,リスト!CC1798),"該当","")</f>
        <v>#VALUE!</v>
      </c>
      <c r="CF1798" s="18" t="e">
        <f>IF($CE1798="","",COUNTIF($CC$5:CC1798,CC1798))</f>
        <v>#VALUE!</v>
      </c>
      <c r="CG1798" s="18" t="e">
        <f t="shared" si="168"/>
        <v>#VALUE!</v>
      </c>
      <c r="DC1798" s="21" t="e">
        <f t="shared" si="169"/>
        <v>#VALUE!</v>
      </c>
    </row>
    <row r="1799" spans="78:107">
      <c r="BZ1799" s="18" t="s">
        <v>227</v>
      </c>
      <c r="CA1799" s="18" t="s">
        <v>133</v>
      </c>
      <c r="CB1799" s="18" t="s">
        <v>204</v>
      </c>
      <c r="CC1799" s="18" t="str">
        <f t="shared" si="167"/>
        <v>S,C橋脚Pb</v>
      </c>
      <c r="CD1799" s="18">
        <v>8</v>
      </c>
      <c r="CE1799" s="18" t="e">
        <f>IF(COUNTIFS([2]その１１!$CV$10:CV6794,リスト!CC1799),"該当","")</f>
        <v>#VALUE!</v>
      </c>
      <c r="CF1799" s="18" t="e">
        <f>IF($CE1799="","",COUNTIF($CC$5:CC1799,CC1799))</f>
        <v>#VALUE!</v>
      </c>
      <c r="CG1799" s="18" t="e">
        <f t="shared" si="168"/>
        <v>#VALUE!</v>
      </c>
      <c r="DC1799" s="21" t="e">
        <f t="shared" si="169"/>
        <v>#VALUE!</v>
      </c>
    </row>
    <row r="1800" spans="78:107">
      <c r="BZ1800" s="18" t="s">
        <v>227</v>
      </c>
      <c r="CA1800" s="18" t="s">
        <v>133</v>
      </c>
      <c r="CB1800" s="18" t="s">
        <v>204</v>
      </c>
      <c r="CC1800" s="18" t="str">
        <f t="shared" si="167"/>
        <v>S,C橋脚Pb</v>
      </c>
      <c r="CD1800" s="18">
        <v>10</v>
      </c>
      <c r="CE1800" s="18" t="e">
        <f>IF(COUNTIFS([2]その１１!$CV$10:CV6795,リスト!CC1800),"該当","")</f>
        <v>#VALUE!</v>
      </c>
      <c r="CF1800" s="18" t="e">
        <f>IF($CE1800="","",COUNTIF($CC$5:CC1800,CC1800))</f>
        <v>#VALUE!</v>
      </c>
      <c r="CG1800" s="18" t="e">
        <f t="shared" si="168"/>
        <v>#VALUE!</v>
      </c>
      <c r="DC1800" s="21" t="e">
        <f t="shared" si="169"/>
        <v>#VALUE!</v>
      </c>
    </row>
    <row r="1801" spans="78:107">
      <c r="BZ1801" s="18" t="s">
        <v>227</v>
      </c>
      <c r="CA1801" s="18" t="s">
        <v>133</v>
      </c>
      <c r="CB1801" s="18" t="s">
        <v>204</v>
      </c>
      <c r="CC1801" s="18" t="str">
        <f t="shared" si="167"/>
        <v>S,C橋脚Pb</v>
      </c>
      <c r="CD1801" s="18">
        <v>12</v>
      </c>
      <c r="CE1801" s="18" t="e">
        <f>IF(COUNTIFS([2]その１１!$CV$10:CV6796,リスト!CC1801),"該当","")</f>
        <v>#VALUE!</v>
      </c>
      <c r="CF1801" s="18" t="e">
        <f>IF($CE1801="","",COUNTIF($CC$5:CC1801,CC1801))</f>
        <v>#VALUE!</v>
      </c>
      <c r="CG1801" s="18" t="e">
        <f t="shared" si="168"/>
        <v>#VALUE!</v>
      </c>
      <c r="DC1801" s="21" t="e">
        <f t="shared" si="169"/>
        <v>#VALUE!</v>
      </c>
    </row>
    <row r="1802" spans="78:107">
      <c r="BZ1802" s="18" t="s">
        <v>227</v>
      </c>
      <c r="CA1802" s="18" t="s">
        <v>133</v>
      </c>
      <c r="CB1802" s="18" t="s">
        <v>204</v>
      </c>
      <c r="CC1802" s="18" t="str">
        <f t="shared" si="167"/>
        <v>S,C橋脚Pb</v>
      </c>
      <c r="CD1802" s="18">
        <v>17</v>
      </c>
      <c r="CE1802" s="18" t="e">
        <f>IF(COUNTIFS([2]その１１!$CV$10:CV6797,リスト!CC1802),"該当","")</f>
        <v>#VALUE!</v>
      </c>
      <c r="CF1802" s="18" t="e">
        <f>IF($CE1802="","",COUNTIF($CC$5:CC1802,CC1802))</f>
        <v>#VALUE!</v>
      </c>
      <c r="CG1802" s="18" t="e">
        <f t="shared" si="168"/>
        <v>#VALUE!</v>
      </c>
      <c r="DC1802" s="21" t="e">
        <f t="shared" si="169"/>
        <v>#VALUE!</v>
      </c>
    </row>
    <row r="1803" spans="78:107">
      <c r="BZ1803" s="18" t="s">
        <v>227</v>
      </c>
      <c r="CA1803" s="18" t="s">
        <v>133</v>
      </c>
      <c r="CB1803" s="18" t="s">
        <v>204</v>
      </c>
      <c r="CC1803" s="18" t="str">
        <f t="shared" si="167"/>
        <v>S,C橋脚Pb</v>
      </c>
      <c r="CD1803" s="18">
        <v>18</v>
      </c>
      <c r="CE1803" s="18" t="e">
        <f>IF(COUNTIFS([2]その１１!$CV$10:CV6798,リスト!CC1803),"該当","")</f>
        <v>#VALUE!</v>
      </c>
      <c r="CF1803" s="18" t="e">
        <f>IF($CE1803="","",COUNTIF($CC$5:CC1803,CC1803))</f>
        <v>#VALUE!</v>
      </c>
      <c r="CG1803" s="18" t="e">
        <f t="shared" si="168"/>
        <v>#VALUE!</v>
      </c>
      <c r="DC1803" s="21" t="e">
        <f t="shared" si="169"/>
        <v>#VALUE!</v>
      </c>
    </row>
    <row r="1804" spans="78:107">
      <c r="BZ1804" s="18" t="s">
        <v>227</v>
      </c>
      <c r="CA1804" s="18" t="s">
        <v>133</v>
      </c>
      <c r="CB1804" s="18" t="s">
        <v>204</v>
      </c>
      <c r="CC1804" s="18" t="str">
        <f t="shared" si="167"/>
        <v>S,C橋脚Pb</v>
      </c>
      <c r="CD1804" s="18">
        <v>19</v>
      </c>
      <c r="CE1804" s="18" t="e">
        <f>IF(COUNTIFS([2]その１１!$CV$10:CV6799,リスト!CC1804),"該当","")</f>
        <v>#VALUE!</v>
      </c>
      <c r="CF1804" s="18" t="e">
        <f>IF($CE1804="","",COUNTIF($CC$5:CC1804,CC1804))</f>
        <v>#VALUE!</v>
      </c>
      <c r="CG1804" s="18" t="e">
        <f t="shared" si="168"/>
        <v>#VALUE!</v>
      </c>
      <c r="DC1804" s="21" t="e">
        <f t="shared" si="169"/>
        <v>#VALUE!</v>
      </c>
    </row>
    <row r="1805" spans="78:107">
      <c r="BZ1805" s="18" t="s">
        <v>227</v>
      </c>
      <c r="CA1805" s="18" t="s">
        <v>133</v>
      </c>
      <c r="CB1805" s="18" t="s">
        <v>204</v>
      </c>
      <c r="CC1805" s="18" t="str">
        <f t="shared" si="167"/>
        <v>S,C橋脚Pb</v>
      </c>
      <c r="CD1805" s="18">
        <v>20</v>
      </c>
      <c r="CE1805" s="18" t="e">
        <f>IF(COUNTIFS([2]その１１!$CV$10:CV6800,リスト!CC1805),"該当","")</f>
        <v>#VALUE!</v>
      </c>
      <c r="CF1805" s="18" t="e">
        <f>IF($CE1805="","",COUNTIF($CC$5:CC1805,CC1805))</f>
        <v>#VALUE!</v>
      </c>
      <c r="CG1805" s="18" t="e">
        <f t="shared" si="168"/>
        <v>#VALUE!</v>
      </c>
      <c r="DC1805" s="21" t="e">
        <f t="shared" si="169"/>
        <v>#VALUE!</v>
      </c>
    </row>
    <row r="1806" spans="78:107">
      <c r="BZ1806" s="18" t="s">
        <v>227</v>
      </c>
      <c r="CA1806" s="18" t="s">
        <v>133</v>
      </c>
      <c r="CB1806" s="18" t="s">
        <v>204</v>
      </c>
      <c r="CC1806" s="18" t="str">
        <f t="shared" si="167"/>
        <v>S,C橋脚Pb</v>
      </c>
      <c r="CD1806" s="18">
        <v>21</v>
      </c>
      <c r="CE1806" s="18" t="e">
        <f>IF(COUNTIFS([2]その１１!$CV$10:CV6801,リスト!CC1806),"該当","")</f>
        <v>#VALUE!</v>
      </c>
      <c r="CF1806" s="18" t="e">
        <f>IF($CE1806="","",COUNTIF($CC$5:CC1806,CC1806))</f>
        <v>#VALUE!</v>
      </c>
      <c r="CG1806" s="18" t="e">
        <f t="shared" si="168"/>
        <v>#VALUE!</v>
      </c>
      <c r="DC1806" s="21" t="e">
        <f t="shared" si="169"/>
        <v>#VALUE!</v>
      </c>
    </row>
    <row r="1807" spans="78:107">
      <c r="BZ1807" s="18" t="s">
        <v>227</v>
      </c>
      <c r="CA1807" s="18" t="s">
        <v>133</v>
      </c>
      <c r="CB1807" s="18" t="s">
        <v>204</v>
      </c>
      <c r="CC1807" s="18" t="str">
        <f t="shared" si="167"/>
        <v>S,C橋脚Pb</v>
      </c>
      <c r="CD1807" s="18">
        <v>22</v>
      </c>
      <c r="CE1807" s="18" t="e">
        <f>IF(COUNTIFS([2]その１１!$CV$10:CV6802,リスト!CC1807),"該当","")</f>
        <v>#VALUE!</v>
      </c>
      <c r="CF1807" s="18" t="e">
        <f>IF($CE1807="","",COUNTIF($CC$5:CC1807,CC1807))</f>
        <v>#VALUE!</v>
      </c>
      <c r="CG1807" s="18" t="e">
        <f t="shared" si="168"/>
        <v>#VALUE!</v>
      </c>
      <c r="DC1807" s="21" t="e">
        <f t="shared" si="169"/>
        <v>#VALUE!</v>
      </c>
    </row>
    <row r="1808" spans="78:107">
      <c r="BZ1808" s="18" t="s">
        <v>227</v>
      </c>
      <c r="CA1808" s="18" t="s">
        <v>133</v>
      </c>
      <c r="CB1808" s="18" t="s">
        <v>204</v>
      </c>
      <c r="CC1808" s="18" t="str">
        <f t="shared" si="167"/>
        <v>S,C橋脚Pb</v>
      </c>
      <c r="CD1808" s="18">
        <v>23</v>
      </c>
      <c r="CE1808" s="18" t="e">
        <f>IF(COUNTIFS([2]その１１!$CV$10:CV6803,リスト!CC1808),"該当","")</f>
        <v>#VALUE!</v>
      </c>
      <c r="CF1808" s="18" t="e">
        <f>IF($CE1808="","",COUNTIF($CC$5:CC1808,CC1808))</f>
        <v>#VALUE!</v>
      </c>
      <c r="CG1808" s="18" t="e">
        <f t="shared" si="168"/>
        <v>#VALUE!</v>
      </c>
      <c r="DC1808" s="21" t="e">
        <f t="shared" si="169"/>
        <v>#VALUE!</v>
      </c>
    </row>
    <row r="1809" spans="78:107">
      <c r="BZ1809" s="18" t="s">
        <v>279</v>
      </c>
      <c r="CA1809" s="18" t="s">
        <v>133</v>
      </c>
      <c r="CB1809" s="18" t="s">
        <v>204</v>
      </c>
      <c r="CC1809" s="18" t="str">
        <f t="shared" si="167"/>
        <v>S,X橋脚Pb</v>
      </c>
      <c r="CD1809" s="18">
        <v>1</v>
      </c>
      <c r="CE1809" s="18" t="e">
        <f>IF(COUNTIFS([2]その１１!$CV$10:CV6804,リスト!CC1809),"該当","")</f>
        <v>#VALUE!</v>
      </c>
      <c r="CF1809" s="18" t="e">
        <f>IF($CE1809="","",COUNTIF($CC$5:CC1809,CC1809))</f>
        <v>#VALUE!</v>
      </c>
      <c r="CG1809" s="18" t="e">
        <f t="shared" si="168"/>
        <v>#VALUE!</v>
      </c>
      <c r="DC1809" s="21" t="e">
        <f t="shared" si="169"/>
        <v>#VALUE!</v>
      </c>
    </row>
    <row r="1810" spans="78:107">
      <c r="BZ1810" s="18" t="s">
        <v>279</v>
      </c>
      <c r="CA1810" s="18" t="s">
        <v>133</v>
      </c>
      <c r="CB1810" s="18" t="s">
        <v>204</v>
      </c>
      <c r="CC1810" s="18" t="str">
        <f t="shared" si="167"/>
        <v>S,X橋脚Pb</v>
      </c>
      <c r="CD1810" s="18">
        <v>2</v>
      </c>
      <c r="CE1810" s="18" t="e">
        <f>IF(COUNTIFS([2]その１１!$CV$10:CV6805,リスト!CC1810),"該当","")</f>
        <v>#VALUE!</v>
      </c>
      <c r="CF1810" s="18" t="e">
        <f>IF($CE1810="","",COUNTIF($CC$5:CC1810,CC1810))</f>
        <v>#VALUE!</v>
      </c>
      <c r="CG1810" s="18" t="e">
        <f t="shared" si="168"/>
        <v>#VALUE!</v>
      </c>
      <c r="DC1810" s="21" t="e">
        <f t="shared" si="169"/>
        <v>#VALUE!</v>
      </c>
    </row>
    <row r="1811" spans="78:107">
      <c r="BZ1811" s="18" t="s">
        <v>279</v>
      </c>
      <c r="CA1811" s="18" t="s">
        <v>133</v>
      </c>
      <c r="CB1811" s="18" t="s">
        <v>204</v>
      </c>
      <c r="CC1811" s="18" t="str">
        <f t="shared" si="167"/>
        <v>S,X橋脚Pb</v>
      </c>
      <c r="CD1811" s="18">
        <v>3</v>
      </c>
      <c r="CE1811" s="18" t="e">
        <f>IF(COUNTIFS([2]その１１!$CV$10:CV6806,リスト!CC1811),"該当","")</f>
        <v>#VALUE!</v>
      </c>
      <c r="CF1811" s="18" t="e">
        <f>IF($CE1811="","",COUNTIF($CC$5:CC1811,CC1811))</f>
        <v>#VALUE!</v>
      </c>
      <c r="CG1811" s="18" t="e">
        <f t="shared" si="168"/>
        <v>#VALUE!</v>
      </c>
      <c r="DC1811" s="21" t="e">
        <f t="shared" si="169"/>
        <v>#VALUE!</v>
      </c>
    </row>
    <row r="1812" spans="78:107">
      <c r="BZ1812" s="18" t="s">
        <v>279</v>
      </c>
      <c r="CA1812" s="18" t="s">
        <v>133</v>
      </c>
      <c r="CB1812" s="18" t="s">
        <v>204</v>
      </c>
      <c r="CC1812" s="18" t="str">
        <f t="shared" si="167"/>
        <v>S,X橋脚Pb</v>
      </c>
      <c r="CD1812" s="18">
        <v>4</v>
      </c>
      <c r="CE1812" s="18" t="e">
        <f>IF(COUNTIFS([2]その１１!$CV$10:CV6807,リスト!CC1812),"該当","")</f>
        <v>#VALUE!</v>
      </c>
      <c r="CF1812" s="18" t="e">
        <f>IF($CE1812="","",COUNTIF($CC$5:CC1812,CC1812))</f>
        <v>#VALUE!</v>
      </c>
      <c r="CG1812" s="18" t="e">
        <f t="shared" si="168"/>
        <v>#VALUE!</v>
      </c>
      <c r="DC1812" s="21" t="e">
        <f t="shared" si="169"/>
        <v>#VALUE!</v>
      </c>
    </row>
    <row r="1813" spans="78:107">
      <c r="BZ1813" s="18" t="s">
        <v>279</v>
      </c>
      <c r="CA1813" s="18" t="s">
        <v>133</v>
      </c>
      <c r="CB1813" s="18" t="s">
        <v>204</v>
      </c>
      <c r="CC1813" s="18" t="str">
        <f t="shared" si="167"/>
        <v>S,X橋脚Pb</v>
      </c>
      <c r="CD1813" s="18">
        <v>5</v>
      </c>
      <c r="CE1813" s="18" t="e">
        <f>IF(COUNTIFS([2]その１１!$CV$10:CV6808,リスト!CC1813),"該当","")</f>
        <v>#VALUE!</v>
      </c>
      <c r="CF1813" s="18" t="e">
        <f>IF($CE1813="","",COUNTIF($CC$5:CC1813,CC1813))</f>
        <v>#VALUE!</v>
      </c>
      <c r="CG1813" s="18" t="e">
        <f t="shared" si="168"/>
        <v>#VALUE!</v>
      </c>
      <c r="DC1813" s="21" t="e">
        <f t="shared" si="169"/>
        <v>#VALUE!</v>
      </c>
    </row>
    <row r="1814" spans="78:107">
      <c r="BZ1814" s="18" t="s">
        <v>279</v>
      </c>
      <c r="CA1814" s="18" t="s">
        <v>133</v>
      </c>
      <c r="CB1814" s="18" t="s">
        <v>204</v>
      </c>
      <c r="CC1814" s="18" t="str">
        <f t="shared" si="167"/>
        <v>S,X橋脚Pb</v>
      </c>
      <c r="CD1814" s="18">
        <v>10</v>
      </c>
      <c r="CE1814" s="18" t="e">
        <f>IF(COUNTIFS([2]その１１!$CV$10:CV6809,リスト!CC1814),"該当","")</f>
        <v>#VALUE!</v>
      </c>
      <c r="CF1814" s="18" t="e">
        <f>IF($CE1814="","",COUNTIF($CC$5:CC1814,CC1814))</f>
        <v>#VALUE!</v>
      </c>
      <c r="CG1814" s="18" t="e">
        <f t="shared" si="168"/>
        <v>#VALUE!</v>
      </c>
      <c r="DC1814" s="21" t="e">
        <f t="shared" si="169"/>
        <v>#VALUE!</v>
      </c>
    </row>
    <row r="1815" spans="78:107">
      <c r="BZ1815" s="18" t="s">
        <v>279</v>
      </c>
      <c r="CA1815" s="18" t="s">
        <v>133</v>
      </c>
      <c r="CB1815" s="18" t="s">
        <v>204</v>
      </c>
      <c r="CC1815" s="18" t="str">
        <f t="shared" si="167"/>
        <v>S,X橋脚Pb</v>
      </c>
      <c r="CD1815" s="18">
        <v>17</v>
      </c>
      <c r="CE1815" s="18" t="e">
        <f>IF(COUNTIFS([2]その１１!$CV$10:CV6810,リスト!CC1815),"該当","")</f>
        <v>#VALUE!</v>
      </c>
      <c r="CF1815" s="18" t="e">
        <f>IF($CE1815="","",COUNTIF($CC$5:CC1815,CC1815))</f>
        <v>#VALUE!</v>
      </c>
      <c r="CG1815" s="18" t="e">
        <f t="shared" si="168"/>
        <v>#VALUE!</v>
      </c>
      <c r="DC1815" s="21" t="e">
        <f t="shared" si="169"/>
        <v>#VALUE!</v>
      </c>
    </row>
    <row r="1816" spans="78:107">
      <c r="BZ1816" s="18" t="s">
        <v>279</v>
      </c>
      <c r="CA1816" s="18" t="s">
        <v>133</v>
      </c>
      <c r="CB1816" s="18" t="s">
        <v>204</v>
      </c>
      <c r="CC1816" s="18" t="str">
        <f t="shared" si="167"/>
        <v>S,X橋脚Pb</v>
      </c>
      <c r="CD1816" s="18">
        <v>20</v>
      </c>
      <c r="CE1816" s="18" t="e">
        <f>IF(COUNTIFS([2]その１１!$CV$10:CV6811,リスト!CC1816),"該当","")</f>
        <v>#VALUE!</v>
      </c>
      <c r="CF1816" s="18" t="e">
        <f>IF($CE1816="","",COUNTIF($CC$5:CC1816,CC1816))</f>
        <v>#VALUE!</v>
      </c>
      <c r="CG1816" s="18" t="e">
        <f t="shared" si="168"/>
        <v>#VALUE!</v>
      </c>
      <c r="DC1816" s="21" t="e">
        <f t="shared" si="169"/>
        <v>#VALUE!</v>
      </c>
    </row>
    <row r="1817" spans="78:107">
      <c r="BZ1817" s="18" t="s">
        <v>279</v>
      </c>
      <c r="CA1817" s="18" t="s">
        <v>133</v>
      </c>
      <c r="CB1817" s="18" t="s">
        <v>204</v>
      </c>
      <c r="CC1817" s="18" t="str">
        <f t="shared" si="167"/>
        <v>S,X橋脚Pb</v>
      </c>
      <c r="CD1817" s="18">
        <v>21</v>
      </c>
      <c r="CE1817" s="18" t="e">
        <f>IF(COUNTIFS([2]その１１!$CV$10:CV6812,リスト!CC1817),"該当","")</f>
        <v>#VALUE!</v>
      </c>
      <c r="CF1817" s="18" t="e">
        <f>IF($CE1817="","",COUNTIF($CC$5:CC1817,CC1817))</f>
        <v>#VALUE!</v>
      </c>
      <c r="CG1817" s="18" t="e">
        <f t="shared" si="168"/>
        <v>#VALUE!</v>
      </c>
      <c r="DC1817" s="21" t="e">
        <f t="shared" si="169"/>
        <v>#VALUE!</v>
      </c>
    </row>
    <row r="1818" spans="78:107">
      <c r="BZ1818" s="18" t="s">
        <v>279</v>
      </c>
      <c r="CA1818" s="18" t="s">
        <v>133</v>
      </c>
      <c r="CB1818" s="18" t="s">
        <v>204</v>
      </c>
      <c r="CC1818" s="18" t="str">
        <f t="shared" si="167"/>
        <v>S,X橋脚Pb</v>
      </c>
      <c r="CD1818" s="18">
        <v>22</v>
      </c>
      <c r="CE1818" s="18" t="e">
        <f>IF(COUNTIFS([2]その１１!$CV$10:CV6813,リスト!CC1818),"該当","")</f>
        <v>#VALUE!</v>
      </c>
      <c r="CF1818" s="18" t="e">
        <f>IF($CE1818="","",COUNTIF($CC$5:CC1818,CC1818))</f>
        <v>#VALUE!</v>
      </c>
      <c r="CG1818" s="18" t="e">
        <f t="shared" si="168"/>
        <v>#VALUE!</v>
      </c>
      <c r="DC1818" s="21" t="e">
        <f t="shared" si="169"/>
        <v>#VALUE!</v>
      </c>
    </row>
    <row r="1819" spans="78:107">
      <c r="BZ1819" s="18" t="s">
        <v>279</v>
      </c>
      <c r="CA1819" s="18" t="s">
        <v>133</v>
      </c>
      <c r="CB1819" s="18" t="s">
        <v>204</v>
      </c>
      <c r="CC1819" s="18" t="str">
        <f t="shared" si="167"/>
        <v>S,X橋脚Pb</v>
      </c>
      <c r="CD1819" s="18">
        <v>23</v>
      </c>
      <c r="CE1819" s="18" t="e">
        <f>IF(COUNTIFS([2]その１１!$CV$10:CV6814,リスト!CC1819),"該当","")</f>
        <v>#VALUE!</v>
      </c>
      <c r="CF1819" s="18" t="e">
        <f>IF($CE1819="","",COUNTIF($CC$5:CC1819,CC1819))</f>
        <v>#VALUE!</v>
      </c>
      <c r="CG1819" s="18" t="e">
        <f t="shared" si="168"/>
        <v>#VALUE!</v>
      </c>
      <c r="DC1819" s="21" t="e">
        <f t="shared" si="169"/>
        <v>#VALUE!</v>
      </c>
    </row>
    <row r="1820" spans="78:107">
      <c r="BZ1820" s="18" t="s">
        <v>331</v>
      </c>
      <c r="CA1820" s="18" t="s">
        <v>133</v>
      </c>
      <c r="CB1820" s="18" t="s">
        <v>204</v>
      </c>
      <c r="CC1820" s="18" t="str">
        <f t="shared" si="167"/>
        <v>C,X橋脚Pb</v>
      </c>
      <c r="CD1820" s="18">
        <v>6</v>
      </c>
      <c r="CE1820" s="18" t="e">
        <f>IF(COUNTIFS([2]その１１!$CV$10:CV6815,リスト!CC1820),"該当","")</f>
        <v>#VALUE!</v>
      </c>
      <c r="CF1820" s="18" t="e">
        <f>IF($CE1820="","",COUNTIF($CC$5:CC1820,CC1820))</f>
        <v>#VALUE!</v>
      </c>
      <c r="CG1820" s="18" t="e">
        <f t="shared" si="168"/>
        <v>#VALUE!</v>
      </c>
      <c r="DC1820" s="21" t="e">
        <f t="shared" si="169"/>
        <v>#VALUE!</v>
      </c>
    </row>
    <row r="1821" spans="78:107">
      <c r="BZ1821" s="18" t="s">
        <v>331</v>
      </c>
      <c r="CA1821" s="18" t="s">
        <v>133</v>
      </c>
      <c r="CB1821" s="18" t="s">
        <v>204</v>
      </c>
      <c r="CC1821" s="18" t="str">
        <f t="shared" si="167"/>
        <v>C,X橋脚Pb</v>
      </c>
      <c r="CD1821" s="18">
        <v>7</v>
      </c>
      <c r="CE1821" s="18" t="e">
        <f>IF(COUNTIFS([2]その１１!$CV$10:CV6816,リスト!CC1821),"該当","")</f>
        <v>#VALUE!</v>
      </c>
      <c r="CF1821" s="18" t="e">
        <f>IF($CE1821="","",COUNTIF($CC$5:CC1821,CC1821))</f>
        <v>#VALUE!</v>
      </c>
      <c r="CG1821" s="18" t="e">
        <f t="shared" si="168"/>
        <v>#VALUE!</v>
      </c>
      <c r="DC1821" s="21" t="e">
        <f t="shared" si="169"/>
        <v>#VALUE!</v>
      </c>
    </row>
    <row r="1822" spans="78:107">
      <c r="BZ1822" s="18" t="s">
        <v>331</v>
      </c>
      <c r="CA1822" s="18" t="s">
        <v>133</v>
      </c>
      <c r="CB1822" s="18" t="s">
        <v>204</v>
      </c>
      <c r="CC1822" s="18" t="str">
        <f t="shared" si="167"/>
        <v>C,X橋脚Pb</v>
      </c>
      <c r="CD1822" s="18">
        <v>8</v>
      </c>
      <c r="CE1822" s="18" t="e">
        <f>IF(COUNTIFS([2]その１１!$CV$10:CV6817,リスト!CC1822),"該当","")</f>
        <v>#VALUE!</v>
      </c>
      <c r="CF1822" s="18" t="e">
        <f>IF($CE1822="","",COUNTIF($CC$5:CC1822,CC1822))</f>
        <v>#VALUE!</v>
      </c>
      <c r="CG1822" s="18" t="e">
        <f t="shared" si="168"/>
        <v>#VALUE!</v>
      </c>
      <c r="DC1822" s="21" t="e">
        <f t="shared" si="169"/>
        <v>#VALUE!</v>
      </c>
    </row>
    <row r="1823" spans="78:107">
      <c r="BZ1823" s="18" t="s">
        <v>331</v>
      </c>
      <c r="CA1823" s="18" t="s">
        <v>133</v>
      </c>
      <c r="CB1823" s="18" t="s">
        <v>204</v>
      </c>
      <c r="CC1823" s="18" t="str">
        <f t="shared" si="167"/>
        <v>C,X橋脚Pb</v>
      </c>
      <c r="CD1823" s="18">
        <v>10</v>
      </c>
      <c r="CE1823" s="18" t="e">
        <f>IF(COUNTIFS([2]その１１!$CV$10:CV6818,リスト!CC1823),"該当","")</f>
        <v>#VALUE!</v>
      </c>
      <c r="CF1823" s="18" t="e">
        <f>IF($CE1823="","",COUNTIF($CC$5:CC1823,CC1823))</f>
        <v>#VALUE!</v>
      </c>
      <c r="CG1823" s="18" t="e">
        <f t="shared" si="168"/>
        <v>#VALUE!</v>
      </c>
      <c r="DC1823" s="21" t="e">
        <f t="shared" si="169"/>
        <v>#VALUE!</v>
      </c>
    </row>
    <row r="1824" spans="78:107">
      <c r="BZ1824" s="18" t="s">
        <v>331</v>
      </c>
      <c r="CA1824" s="18" t="s">
        <v>133</v>
      </c>
      <c r="CB1824" s="18" t="s">
        <v>204</v>
      </c>
      <c r="CC1824" s="18" t="str">
        <f t="shared" si="167"/>
        <v>C,X橋脚Pb</v>
      </c>
      <c r="CD1824" s="18">
        <v>12</v>
      </c>
      <c r="CE1824" s="18" t="e">
        <f>IF(COUNTIFS([2]その１１!$CV$10:CV6819,リスト!CC1824),"該当","")</f>
        <v>#VALUE!</v>
      </c>
      <c r="CF1824" s="18" t="e">
        <f>IF($CE1824="","",COUNTIF($CC$5:CC1824,CC1824))</f>
        <v>#VALUE!</v>
      </c>
      <c r="CG1824" s="18" t="e">
        <f t="shared" si="168"/>
        <v>#VALUE!</v>
      </c>
      <c r="DC1824" s="21" t="e">
        <f t="shared" si="169"/>
        <v>#VALUE!</v>
      </c>
    </row>
    <row r="1825" spans="78:107">
      <c r="BZ1825" s="18" t="s">
        <v>331</v>
      </c>
      <c r="CA1825" s="18" t="s">
        <v>133</v>
      </c>
      <c r="CB1825" s="18" t="s">
        <v>204</v>
      </c>
      <c r="CC1825" s="18" t="str">
        <f t="shared" si="167"/>
        <v>C,X橋脚Pb</v>
      </c>
      <c r="CD1825" s="18">
        <v>17</v>
      </c>
      <c r="CE1825" s="18" t="e">
        <f>IF(COUNTIFS([2]その１１!$CV$10:CV6820,リスト!CC1825),"該当","")</f>
        <v>#VALUE!</v>
      </c>
      <c r="CF1825" s="18" t="e">
        <f>IF($CE1825="","",COUNTIF($CC$5:CC1825,CC1825))</f>
        <v>#VALUE!</v>
      </c>
      <c r="CG1825" s="18" t="e">
        <f t="shared" si="168"/>
        <v>#VALUE!</v>
      </c>
      <c r="DC1825" s="21" t="e">
        <f t="shared" si="169"/>
        <v>#VALUE!</v>
      </c>
    </row>
    <row r="1826" spans="78:107">
      <c r="BZ1826" s="18" t="s">
        <v>331</v>
      </c>
      <c r="CA1826" s="18" t="s">
        <v>133</v>
      </c>
      <c r="CB1826" s="18" t="s">
        <v>204</v>
      </c>
      <c r="CC1826" s="18" t="str">
        <f t="shared" si="167"/>
        <v>C,X橋脚Pb</v>
      </c>
      <c r="CD1826" s="18">
        <v>18</v>
      </c>
      <c r="CE1826" s="18" t="e">
        <f>IF(COUNTIFS([2]その１１!$CV$10:CV6821,リスト!CC1826),"該当","")</f>
        <v>#VALUE!</v>
      </c>
      <c r="CF1826" s="18" t="e">
        <f>IF($CE1826="","",COUNTIF($CC$5:CC1826,CC1826))</f>
        <v>#VALUE!</v>
      </c>
      <c r="CG1826" s="18" t="e">
        <f t="shared" si="168"/>
        <v>#VALUE!</v>
      </c>
      <c r="DC1826" s="21" t="e">
        <f t="shared" si="169"/>
        <v>#VALUE!</v>
      </c>
    </row>
    <row r="1827" spans="78:107">
      <c r="BZ1827" s="18" t="s">
        <v>331</v>
      </c>
      <c r="CA1827" s="18" t="s">
        <v>133</v>
      </c>
      <c r="CB1827" s="18" t="s">
        <v>204</v>
      </c>
      <c r="CC1827" s="18" t="str">
        <f t="shared" si="167"/>
        <v>C,X橋脚Pb</v>
      </c>
      <c r="CD1827" s="18">
        <v>19</v>
      </c>
      <c r="CE1827" s="18" t="e">
        <f>IF(COUNTIFS([2]その１１!$CV$10:CV6822,リスト!CC1827),"該当","")</f>
        <v>#VALUE!</v>
      </c>
      <c r="CF1827" s="18" t="e">
        <f>IF($CE1827="","",COUNTIF($CC$5:CC1827,CC1827))</f>
        <v>#VALUE!</v>
      </c>
      <c r="CG1827" s="18" t="e">
        <f t="shared" si="168"/>
        <v>#VALUE!</v>
      </c>
      <c r="DC1827" s="21" t="e">
        <f t="shared" si="169"/>
        <v>#VALUE!</v>
      </c>
    </row>
    <row r="1828" spans="78:107">
      <c r="BZ1828" s="18" t="s">
        <v>331</v>
      </c>
      <c r="CA1828" s="18" t="s">
        <v>133</v>
      </c>
      <c r="CB1828" s="18" t="s">
        <v>204</v>
      </c>
      <c r="CC1828" s="18" t="str">
        <f t="shared" si="167"/>
        <v>C,X橋脚Pb</v>
      </c>
      <c r="CD1828" s="18">
        <v>20</v>
      </c>
      <c r="CE1828" s="18" t="e">
        <f>IF(COUNTIFS([2]その１１!$CV$10:CV6823,リスト!CC1828),"該当","")</f>
        <v>#VALUE!</v>
      </c>
      <c r="CF1828" s="18" t="e">
        <f>IF($CE1828="","",COUNTIF($CC$5:CC1828,CC1828))</f>
        <v>#VALUE!</v>
      </c>
      <c r="CG1828" s="18" t="e">
        <f t="shared" si="168"/>
        <v>#VALUE!</v>
      </c>
      <c r="DC1828" s="21" t="e">
        <f t="shared" si="169"/>
        <v>#VALUE!</v>
      </c>
    </row>
    <row r="1829" spans="78:107">
      <c r="BZ1829" s="18" t="s">
        <v>331</v>
      </c>
      <c r="CA1829" s="18" t="s">
        <v>133</v>
      </c>
      <c r="CB1829" s="18" t="s">
        <v>204</v>
      </c>
      <c r="CC1829" s="18" t="str">
        <f t="shared" si="167"/>
        <v>C,X橋脚Pb</v>
      </c>
      <c r="CD1829" s="18">
        <v>21</v>
      </c>
      <c r="CE1829" s="18" t="e">
        <f>IF(COUNTIFS([2]その１１!$CV$10:CV6824,リスト!CC1829),"該当","")</f>
        <v>#VALUE!</v>
      </c>
      <c r="CF1829" s="18" t="e">
        <f>IF($CE1829="","",COUNTIF($CC$5:CC1829,CC1829))</f>
        <v>#VALUE!</v>
      </c>
      <c r="CG1829" s="18" t="e">
        <f t="shared" si="168"/>
        <v>#VALUE!</v>
      </c>
      <c r="DC1829" s="21" t="e">
        <f t="shared" si="169"/>
        <v>#VALUE!</v>
      </c>
    </row>
    <row r="1830" spans="78:107">
      <c r="BZ1830" s="18" t="s">
        <v>331</v>
      </c>
      <c r="CA1830" s="18" t="s">
        <v>133</v>
      </c>
      <c r="CB1830" s="18" t="s">
        <v>204</v>
      </c>
      <c r="CC1830" s="18" t="str">
        <f t="shared" si="167"/>
        <v>C,X橋脚Pb</v>
      </c>
      <c r="CD1830" s="18">
        <v>22</v>
      </c>
      <c r="CE1830" s="18" t="e">
        <f>IF(COUNTIFS([2]その１１!$CV$10:CV6825,リスト!CC1830),"該当","")</f>
        <v>#VALUE!</v>
      </c>
      <c r="CF1830" s="18" t="e">
        <f>IF($CE1830="","",COUNTIF($CC$5:CC1830,CC1830))</f>
        <v>#VALUE!</v>
      </c>
      <c r="CG1830" s="18" t="e">
        <f t="shared" si="168"/>
        <v>#VALUE!</v>
      </c>
      <c r="DC1830" s="21" t="e">
        <f t="shared" si="169"/>
        <v>#VALUE!</v>
      </c>
    </row>
    <row r="1831" spans="78:107">
      <c r="BZ1831" s="18" t="s">
        <v>331</v>
      </c>
      <c r="CA1831" s="18" t="s">
        <v>133</v>
      </c>
      <c r="CB1831" s="18" t="s">
        <v>204</v>
      </c>
      <c r="CC1831" s="18" t="str">
        <f t="shared" si="167"/>
        <v>C,X橋脚Pb</v>
      </c>
      <c r="CD1831" s="18">
        <v>23</v>
      </c>
      <c r="CE1831" s="18" t="e">
        <f>IF(COUNTIFS([2]その１１!$CV$10:CV6826,リスト!CC1831),"該当","")</f>
        <v>#VALUE!</v>
      </c>
      <c r="CF1831" s="18" t="e">
        <f>IF($CE1831="","",COUNTIF($CC$5:CC1831,CC1831))</f>
        <v>#VALUE!</v>
      </c>
      <c r="CG1831" s="18" t="e">
        <f t="shared" si="168"/>
        <v>#VALUE!</v>
      </c>
      <c r="DC1831" s="21" t="e">
        <f t="shared" si="169"/>
        <v>#VALUE!</v>
      </c>
    </row>
    <row r="1832" spans="78:107">
      <c r="BZ1832" s="18" t="s">
        <v>781</v>
      </c>
      <c r="CA1832" s="18" t="s">
        <v>133</v>
      </c>
      <c r="CB1832" s="18" t="s">
        <v>204</v>
      </c>
      <c r="CC1832" s="18" t="str">
        <f t="shared" si="167"/>
        <v>S,C,X橋脚Pb</v>
      </c>
      <c r="CD1832" s="18">
        <v>1</v>
      </c>
      <c r="CE1832" s="18" t="e">
        <f>IF(COUNTIFS([2]その１１!$CV$10:CV6827,リスト!CC1832),"該当","")</f>
        <v>#VALUE!</v>
      </c>
      <c r="CF1832" s="18" t="e">
        <f>IF($CE1832="","",COUNTIF($CC$5:CC1832,CC1832))</f>
        <v>#VALUE!</v>
      </c>
      <c r="CG1832" s="18" t="e">
        <f t="shared" si="168"/>
        <v>#VALUE!</v>
      </c>
      <c r="DC1832" s="21" t="e">
        <f t="shared" si="169"/>
        <v>#VALUE!</v>
      </c>
    </row>
    <row r="1833" spans="78:107">
      <c r="BZ1833" s="18" t="s">
        <v>781</v>
      </c>
      <c r="CA1833" s="18" t="s">
        <v>133</v>
      </c>
      <c r="CB1833" s="18" t="s">
        <v>204</v>
      </c>
      <c r="CC1833" s="18" t="str">
        <f t="shared" si="167"/>
        <v>S,C,X橋脚Pb</v>
      </c>
      <c r="CD1833" s="18">
        <v>2</v>
      </c>
      <c r="CE1833" s="18" t="e">
        <f>IF(COUNTIFS([2]その１１!$CV$10:CV6828,リスト!CC1833),"該当","")</f>
        <v>#VALUE!</v>
      </c>
      <c r="CF1833" s="18" t="e">
        <f>IF($CE1833="","",COUNTIF($CC$5:CC1833,CC1833))</f>
        <v>#VALUE!</v>
      </c>
      <c r="CG1833" s="18" t="e">
        <f t="shared" si="168"/>
        <v>#VALUE!</v>
      </c>
      <c r="DC1833" s="21" t="e">
        <f t="shared" si="169"/>
        <v>#VALUE!</v>
      </c>
    </row>
    <row r="1834" spans="78:107">
      <c r="BZ1834" s="18" t="s">
        <v>781</v>
      </c>
      <c r="CA1834" s="18" t="s">
        <v>133</v>
      </c>
      <c r="CB1834" s="18" t="s">
        <v>204</v>
      </c>
      <c r="CC1834" s="18" t="str">
        <f t="shared" si="167"/>
        <v>S,C,X橋脚Pb</v>
      </c>
      <c r="CD1834" s="18">
        <v>3</v>
      </c>
      <c r="CE1834" s="18" t="e">
        <f>IF(COUNTIFS([2]その１１!$CV$10:CV6829,リスト!CC1834),"該当","")</f>
        <v>#VALUE!</v>
      </c>
      <c r="CF1834" s="18" t="e">
        <f>IF($CE1834="","",COUNTIF($CC$5:CC1834,CC1834))</f>
        <v>#VALUE!</v>
      </c>
      <c r="CG1834" s="18" t="e">
        <f t="shared" si="168"/>
        <v>#VALUE!</v>
      </c>
      <c r="DC1834" s="21" t="e">
        <f t="shared" si="169"/>
        <v>#VALUE!</v>
      </c>
    </row>
    <row r="1835" spans="78:107">
      <c r="BZ1835" s="18" t="s">
        <v>781</v>
      </c>
      <c r="CA1835" s="18" t="s">
        <v>133</v>
      </c>
      <c r="CB1835" s="18" t="s">
        <v>204</v>
      </c>
      <c r="CC1835" s="18" t="str">
        <f t="shared" si="167"/>
        <v>S,C,X橋脚Pb</v>
      </c>
      <c r="CD1835" s="18">
        <v>4</v>
      </c>
      <c r="CE1835" s="18" t="e">
        <f>IF(COUNTIFS([2]その１１!$CV$10:CV6830,リスト!CC1835),"該当","")</f>
        <v>#VALUE!</v>
      </c>
      <c r="CF1835" s="18" t="e">
        <f>IF($CE1835="","",COUNTIF($CC$5:CC1835,CC1835))</f>
        <v>#VALUE!</v>
      </c>
      <c r="CG1835" s="18" t="e">
        <f t="shared" si="168"/>
        <v>#VALUE!</v>
      </c>
      <c r="DC1835" s="21" t="e">
        <f t="shared" si="169"/>
        <v>#VALUE!</v>
      </c>
    </row>
    <row r="1836" spans="78:107">
      <c r="BZ1836" s="18" t="s">
        <v>781</v>
      </c>
      <c r="CA1836" s="18" t="s">
        <v>133</v>
      </c>
      <c r="CB1836" s="18" t="s">
        <v>204</v>
      </c>
      <c r="CC1836" s="18" t="str">
        <f t="shared" si="167"/>
        <v>S,C,X橋脚Pb</v>
      </c>
      <c r="CD1836" s="18">
        <v>5</v>
      </c>
      <c r="CE1836" s="18" t="e">
        <f>IF(COUNTIFS([2]その１１!$CV$10:CV6831,リスト!CC1836),"該当","")</f>
        <v>#VALUE!</v>
      </c>
      <c r="CF1836" s="18" t="e">
        <f>IF($CE1836="","",COUNTIF($CC$5:CC1836,CC1836))</f>
        <v>#VALUE!</v>
      </c>
      <c r="CG1836" s="18" t="e">
        <f t="shared" si="168"/>
        <v>#VALUE!</v>
      </c>
      <c r="DC1836" s="21" t="e">
        <f t="shared" si="169"/>
        <v>#VALUE!</v>
      </c>
    </row>
    <row r="1837" spans="78:107">
      <c r="BZ1837" s="18" t="s">
        <v>781</v>
      </c>
      <c r="CA1837" s="18" t="s">
        <v>133</v>
      </c>
      <c r="CB1837" s="18" t="s">
        <v>204</v>
      </c>
      <c r="CC1837" s="18" t="str">
        <f t="shared" si="167"/>
        <v>S,C,X橋脚Pb</v>
      </c>
      <c r="CD1837" s="18">
        <v>6</v>
      </c>
      <c r="CE1837" s="18" t="e">
        <f>IF(COUNTIFS([2]その１１!$CV$10:CV6832,リスト!CC1837),"該当","")</f>
        <v>#VALUE!</v>
      </c>
      <c r="CF1837" s="18" t="e">
        <f>IF($CE1837="","",COUNTIF($CC$5:CC1837,CC1837))</f>
        <v>#VALUE!</v>
      </c>
      <c r="CG1837" s="18" t="e">
        <f t="shared" si="168"/>
        <v>#VALUE!</v>
      </c>
      <c r="DC1837" s="21" t="e">
        <f t="shared" si="169"/>
        <v>#VALUE!</v>
      </c>
    </row>
    <row r="1838" spans="78:107">
      <c r="BZ1838" s="18" t="s">
        <v>781</v>
      </c>
      <c r="CA1838" s="18" t="s">
        <v>133</v>
      </c>
      <c r="CB1838" s="18" t="s">
        <v>204</v>
      </c>
      <c r="CC1838" s="18" t="str">
        <f t="shared" si="167"/>
        <v>S,C,X橋脚Pb</v>
      </c>
      <c r="CD1838" s="18">
        <v>7</v>
      </c>
      <c r="CE1838" s="18" t="e">
        <f>IF(COUNTIFS([2]その１１!$CV$10:CV6833,リスト!CC1838),"該当","")</f>
        <v>#VALUE!</v>
      </c>
      <c r="CF1838" s="18" t="e">
        <f>IF($CE1838="","",COUNTIF($CC$5:CC1838,CC1838))</f>
        <v>#VALUE!</v>
      </c>
      <c r="CG1838" s="18" t="e">
        <f t="shared" si="168"/>
        <v>#VALUE!</v>
      </c>
      <c r="DC1838" s="21" t="e">
        <f t="shared" si="169"/>
        <v>#VALUE!</v>
      </c>
    </row>
    <row r="1839" spans="78:107">
      <c r="BZ1839" s="18" t="s">
        <v>781</v>
      </c>
      <c r="CA1839" s="18" t="s">
        <v>133</v>
      </c>
      <c r="CB1839" s="18" t="s">
        <v>204</v>
      </c>
      <c r="CC1839" s="18" t="str">
        <f t="shared" si="167"/>
        <v>S,C,X橋脚Pb</v>
      </c>
      <c r="CD1839" s="18">
        <v>8</v>
      </c>
      <c r="CE1839" s="18" t="e">
        <f>IF(COUNTIFS([2]その１１!$CV$10:CV6834,リスト!CC1839),"該当","")</f>
        <v>#VALUE!</v>
      </c>
      <c r="CF1839" s="18" t="e">
        <f>IF($CE1839="","",COUNTIF($CC$5:CC1839,CC1839))</f>
        <v>#VALUE!</v>
      </c>
      <c r="CG1839" s="18" t="e">
        <f t="shared" si="168"/>
        <v>#VALUE!</v>
      </c>
      <c r="DC1839" s="21" t="e">
        <f t="shared" si="169"/>
        <v>#VALUE!</v>
      </c>
    </row>
    <row r="1840" spans="78:107">
      <c r="BZ1840" s="18" t="s">
        <v>781</v>
      </c>
      <c r="CA1840" s="18" t="s">
        <v>133</v>
      </c>
      <c r="CB1840" s="18" t="s">
        <v>204</v>
      </c>
      <c r="CC1840" s="18" t="str">
        <f t="shared" si="167"/>
        <v>S,C,X橋脚Pb</v>
      </c>
      <c r="CD1840" s="18">
        <v>10</v>
      </c>
      <c r="CE1840" s="18" t="e">
        <f>IF(COUNTIFS([2]その１１!$CV$10:CV6835,リスト!CC1840),"該当","")</f>
        <v>#VALUE!</v>
      </c>
      <c r="CF1840" s="18" t="e">
        <f>IF($CE1840="","",COUNTIF($CC$5:CC1840,CC1840))</f>
        <v>#VALUE!</v>
      </c>
      <c r="CG1840" s="18" t="e">
        <f t="shared" si="168"/>
        <v>#VALUE!</v>
      </c>
      <c r="DC1840" s="21" t="e">
        <f t="shared" si="169"/>
        <v>#VALUE!</v>
      </c>
    </row>
    <row r="1841" spans="78:107">
      <c r="BZ1841" s="18" t="s">
        <v>781</v>
      </c>
      <c r="CA1841" s="18" t="s">
        <v>133</v>
      </c>
      <c r="CB1841" s="18" t="s">
        <v>204</v>
      </c>
      <c r="CC1841" s="18" t="str">
        <f t="shared" si="167"/>
        <v>S,C,X橋脚Pb</v>
      </c>
      <c r="CD1841" s="18">
        <v>12</v>
      </c>
      <c r="CE1841" s="18" t="e">
        <f>IF(COUNTIFS([2]その１１!$CV$10:CV6836,リスト!CC1841),"該当","")</f>
        <v>#VALUE!</v>
      </c>
      <c r="CF1841" s="18" t="e">
        <f>IF($CE1841="","",COUNTIF($CC$5:CC1841,CC1841))</f>
        <v>#VALUE!</v>
      </c>
      <c r="CG1841" s="18" t="e">
        <f t="shared" si="168"/>
        <v>#VALUE!</v>
      </c>
      <c r="DC1841" s="21" t="e">
        <f t="shared" si="169"/>
        <v>#VALUE!</v>
      </c>
    </row>
    <row r="1842" spans="78:107">
      <c r="BZ1842" s="18" t="s">
        <v>781</v>
      </c>
      <c r="CA1842" s="18" t="s">
        <v>133</v>
      </c>
      <c r="CB1842" s="18" t="s">
        <v>204</v>
      </c>
      <c r="CC1842" s="18" t="str">
        <f t="shared" si="167"/>
        <v>S,C,X橋脚Pb</v>
      </c>
      <c r="CD1842" s="18">
        <v>17</v>
      </c>
      <c r="CE1842" s="18" t="e">
        <f>IF(COUNTIFS([2]その１１!$CV$10:CV6837,リスト!CC1842),"該当","")</f>
        <v>#VALUE!</v>
      </c>
      <c r="CF1842" s="18" t="e">
        <f>IF($CE1842="","",COUNTIF($CC$5:CC1842,CC1842))</f>
        <v>#VALUE!</v>
      </c>
      <c r="CG1842" s="18" t="e">
        <f t="shared" si="168"/>
        <v>#VALUE!</v>
      </c>
      <c r="DC1842" s="21" t="e">
        <f t="shared" si="169"/>
        <v>#VALUE!</v>
      </c>
    </row>
    <row r="1843" spans="78:107">
      <c r="BZ1843" s="18" t="s">
        <v>781</v>
      </c>
      <c r="CA1843" s="18" t="s">
        <v>133</v>
      </c>
      <c r="CB1843" s="18" t="s">
        <v>204</v>
      </c>
      <c r="CC1843" s="18" t="str">
        <f t="shared" si="167"/>
        <v>S,C,X橋脚Pb</v>
      </c>
      <c r="CD1843" s="18">
        <v>18</v>
      </c>
      <c r="CE1843" s="18" t="e">
        <f>IF(COUNTIFS([2]その１１!$CV$10:CV6838,リスト!CC1843),"該当","")</f>
        <v>#VALUE!</v>
      </c>
      <c r="CF1843" s="18" t="e">
        <f>IF($CE1843="","",COUNTIF($CC$5:CC1843,CC1843))</f>
        <v>#VALUE!</v>
      </c>
      <c r="CG1843" s="18" t="e">
        <f t="shared" si="168"/>
        <v>#VALUE!</v>
      </c>
      <c r="DC1843" s="21" t="e">
        <f t="shared" si="169"/>
        <v>#VALUE!</v>
      </c>
    </row>
    <row r="1844" spans="78:107">
      <c r="BZ1844" s="18" t="s">
        <v>781</v>
      </c>
      <c r="CA1844" s="18" t="s">
        <v>133</v>
      </c>
      <c r="CB1844" s="18" t="s">
        <v>204</v>
      </c>
      <c r="CC1844" s="18" t="str">
        <f t="shared" si="167"/>
        <v>S,C,X橋脚Pb</v>
      </c>
      <c r="CD1844" s="18">
        <v>19</v>
      </c>
      <c r="CE1844" s="18" t="e">
        <f>IF(COUNTIFS([2]その１１!$CV$10:CV6839,リスト!CC1844),"該当","")</f>
        <v>#VALUE!</v>
      </c>
      <c r="CF1844" s="18" t="e">
        <f>IF($CE1844="","",COUNTIF($CC$5:CC1844,CC1844))</f>
        <v>#VALUE!</v>
      </c>
      <c r="CG1844" s="18" t="e">
        <f t="shared" si="168"/>
        <v>#VALUE!</v>
      </c>
      <c r="DC1844" s="21" t="e">
        <f t="shared" si="169"/>
        <v>#VALUE!</v>
      </c>
    </row>
    <row r="1845" spans="78:107">
      <c r="BZ1845" s="18" t="s">
        <v>781</v>
      </c>
      <c r="CA1845" s="18" t="s">
        <v>133</v>
      </c>
      <c r="CB1845" s="18" t="s">
        <v>204</v>
      </c>
      <c r="CC1845" s="18" t="str">
        <f t="shared" si="167"/>
        <v>S,C,X橋脚Pb</v>
      </c>
      <c r="CD1845" s="18">
        <v>20</v>
      </c>
      <c r="CE1845" s="18" t="e">
        <f>IF(COUNTIFS([2]その１１!$CV$10:CV6840,リスト!CC1845),"該当","")</f>
        <v>#VALUE!</v>
      </c>
      <c r="CF1845" s="18" t="e">
        <f>IF($CE1845="","",COUNTIF($CC$5:CC1845,CC1845))</f>
        <v>#VALUE!</v>
      </c>
      <c r="CG1845" s="18" t="e">
        <f t="shared" si="168"/>
        <v>#VALUE!</v>
      </c>
      <c r="DC1845" s="21" t="e">
        <f t="shared" si="169"/>
        <v>#VALUE!</v>
      </c>
    </row>
    <row r="1846" spans="78:107">
      <c r="BZ1846" s="18" t="s">
        <v>781</v>
      </c>
      <c r="CA1846" s="18" t="s">
        <v>133</v>
      </c>
      <c r="CB1846" s="18" t="s">
        <v>204</v>
      </c>
      <c r="CC1846" s="18" t="str">
        <f t="shared" si="167"/>
        <v>S,C,X橋脚Pb</v>
      </c>
      <c r="CD1846" s="18">
        <v>21</v>
      </c>
      <c r="CE1846" s="18" t="e">
        <f>IF(COUNTIFS([2]その１１!$CV$10:CV6841,リスト!CC1846),"該当","")</f>
        <v>#VALUE!</v>
      </c>
      <c r="CF1846" s="18" t="e">
        <f>IF($CE1846="","",COUNTIF($CC$5:CC1846,CC1846))</f>
        <v>#VALUE!</v>
      </c>
      <c r="CG1846" s="18" t="e">
        <f t="shared" si="168"/>
        <v>#VALUE!</v>
      </c>
      <c r="DC1846" s="21" t="e">
        <f t="shared" si="169"/>
        <v>#VALUE!</v>
      </c>
    </row>
    <row r="1847" spans="78:107">
      <c r="BZ1847" s="18" t="s">
        <v>781</v>
      </c>
      <c r="CA1847" s="18" t="s">
        <v>133</v>
      </c>
      <c r="CB1847" s="18" t="s">
        <v>204</v>
      </c>
      <c r="CC1847" s="18" t="str">
        <f t="shared" si="167"/>
        <v>S,C,X橋脚Pb</v>
      </c>
      <c r="CD1847" s="18">
        <v>22</v>
      </c>
      <c r="CE1847" s="18" t="e">
        <f>IF(COUNTIFS([2]その１１!$CV$10:CV6842,リスト!CC1847),"該当","")</f>
        <v>#VALUE!</v>
      </c>
      <c r="CF1847" s="18" t="e">
        <f>IF($CE1847="","",COUNTIF($CC$5:CC1847,CC1847))</f>
        <v>#VALUE!</v>
      </c>
      <c r="CG1847" s="18" t="e">
        <f t="shared" si="168"/>
        <v>#VALUE!</v>
      </c>
      <c r="DC1847" s="21" t="e">
        <f t="shared" si="169"/>
        <v>#VALUE!</v>
      </c>
    </row>
    <row r="1848" spans="78:107">
      <c r="BZ1848" s="18" t="s">
        <v>781</v>
      </c>
      <c r="CA1848" s="18" t="s">
        <v>133</v>
      </c>
      <c r="CB1848" s="18" t="s">
        <v>204</v>
      </c>
      <c r="CC1848" s="18" t="str">
        <f t="shared" si="167"/>
        <v>S,C,X橋脚Pb</v>
      </c>
      <c r="CD1848" s="18">
        <v>23</v>
      </c>
      <c r="CE1848" s="18" t="e">
        <f>IF(COUNTIFS([2]その１１!$CV$10:CV6843,リスト!CC1848),"該当","")</f>
        <v>#VALUE!</v>
      </c>
      <c r="CF1848" s="18" t="e">
        <f>IF($CE1848="","",COUNTIF($CC$5:CC1848,CC1848))</f>
        <v>#VALUE!</v>
      </c>
      <c r="CG1848" s="18" t="e">
        <f t="shared" si="168"/>
        <v>#VALUE!</v>
      </c>
      <c r="DC1848" s="21" t="e">
        <f t="shared" si="169"/>
        <v>#VALUE!</v>
      </c>
    </row>
    <row r="1849" spans="78:107">
      <c r="BZ1849" s="18" t="s">
        <v>76</v>
      </c>
      <c r="CA1849" s="18" t="s">
        <v>154</v>
      </c>
      <c r="CB1849" s="18" t="s">
        <v>224</v>
      </c>
      <c r="CC1849" s="18" t="str">
        <f t="shared" si="167"/>
        <v>S橋脚Pc</v>
      </c>
      <c r="CD1849" s="18">
        <v>1</v>
      </c>
      <c r="CE1849" s="18" t="e">
        <f>IF(COUNTIFS([2]その１１!$CV$10:CV6844,リスト!CC1849),"該当","")</f>
        <v>#VALUE!</v>
      </c>
      <c r="CF1849" s="18" t="e">
        <f>IF($CE1849="","",COUNTIF($CC$5:CC1849,CC1849))</f>
        <v>#VALUE!</v>
      </c>
      <c r="CG1849" s="18" t="e">
        <f t="shared" si="168"/>
        <v>#VALUE!</v>
      </c>
      <c r="DC1849" s="21" t="e">
        <f t="shared" si="169"/>
        <v>#VALUE!</v>
      </c>
    </row>
    <row r="1850" spans="78:107">
      <c r="BZ1850" s="18" t="s">
        <v>76</v>
      </c>
      <c r="CA1850" s="18" t="s">
        <v>154</v>
      </c>
      <c r="CB1850" s="18" t="s">
        <v>224</v>
      </c>
      <c r="CC1850" s="18" t="str">
        <f t="shared" si="167"/>
        <v>S橋脚Pc</v>
      </c>
      <c r="CD1850" s="18">
        <v>2</v>
      </c>
      <c r="CE1850" s="18" t="e">
        <f>IF(COUNTIFS([2]その１１!$CV$10:CV6845,リスト!CC1850),"該当","")</f>
        <v>#VALUE!</v>
      </c>
      <c r="CF1850" s="18" t="e">
        <f>IF($CE1850="","",COUNTIF($CC$5:CC1850,CC1850))</f>
        <v>#VALUE!</v>
      </c>
      <c r="CG1850" s="18" t="e">
        <f t="shared" si="168"/>
        <v>#VALUE!</v>
      </c>
      <c r="DC1850" s="21" t="e">
        <f t="shared" si="169"/>
        <v>#VALUE!</v>
      </c>
    </row>
    <row r="1851" spans="78:107">
      <c r="BZ1851" s="18" t="s">
        <v>76</v>
      </c>
      <c r="CA1851" s="18" t="s">
        <v>154</v>
      </c>
      <c r="CB1851" s="18" t="s">
        <v>224</v>
      </c>
      <c r="CC1851" s="18" t="str">
        <f t="shared" si="167"/>
        <v>S橋脚Pc</v>
      </c>
      <c r="CD1851" s="18">
        <v>3</v>
      </c>
      <c r="CE1851" s="18" t="e">
        <f>IF(COUNTIFS([2]その１１!$CV$10:CV6846,リスト!CC1851),"該当","")</f>
        <v>#VALUE!</v>
      </c>
      <c r="CF1851" s="18" t="e">
        <f>IF($CE1851="","",COUNTIF($CC$5:CC1851,CC1851))</f>
        <v>#VALUE!</v>
      </c>
      <c r="CG1851" s="18" t="e">
        <f t="shared" si="168"/>
        <v>#VALUE!</v>
      </c>
      <c r="DC1851" s="21" t="e">
        <f t="shared" si="169"/>
        <v>#VALUE!</v>
      </c>
    </row>
    <row r="1852" spans="78:107">
      <c r="BZ1852" s="18" t="s">
        <v>76</v>
      </c>
      <c r="CA1852" s="18" t="s">
        <v>154</v>
      </c>
      <c r="CB1852" s="18" t="s">
        <v>224</v>
      </c>
      <c r="CC1852" s="18" t="str">
        <f t="shared" si="167"/>
        <v>S橋脚Pc</v>
      </c>
      <c r="CD1852" s="18">
        <v>4</v>
      </c>
      <c r="CE1852" s="18" t="e">
        <f>IF(COUNTIFS([2]その１１!$CV$10:CV6847,リスト!CC1852),"該当","")</f>
        <v>#VALUE!</v>
      </c>
      <c r="CF1852" s="18" t="e">
        <f>IF($CE1852="","",COUNTIF($CC$5:CC1852,CC1852))</f>
        <v>#VALUE!</v>
      </c>
      <c r="CG1852" s="18" t="e">
        <f t="shared" si="168"/>
        <v>#VALUE!</v>
      </c>
      <c r="DC1852" s="21" t="e">
        <f t="shared" si="169"/>
        <v>#VALUE!</v>
      </c>
    </row>
    <row r="1853" spans="78:107">
      <c r="BZ1853" s="18" t="s">
        <v>76</v>
      </c>
      <c r="CA1853" s="18" t="s">
        <v>154</v>
      </c>
      <c r="CB1853" s="18" t="s">
        <v>224</v>
      </c>
      <c r="CC1853" s="18" t="str">
        <f t="shared" si="167"/>
        <v>S橋脚Pc</v>
      </c>
      <c r="CD1853" s="18">
        <v>5</v>
      </c>
      <c r="CE1853" s="18" t="e">
        <f>IF(COUNTIFS([2]その１１!$CV$10:CV6848,リスト!CC1853),"該当","")</f>
        <v>#VALUE!</v>
      </c>
      <c r="CF1853" s="18" t="e">
        <f>IF($CE1853="","",COUNTIF($CC$5:CC1853,CC1853))</f>
        <v>#VALUE!</v>
      </c>
      <c r="CG1853" s="18" t="e">
        <f t="shared" si="168"/>
        <v>#VALUE!</v>
      </c>
      <c r="DC1853" s="21" t="e">
        <f t="shared" si="169"/>
        <v>#VALUE!</v>
      </c>
    </row>
    <row r="1854" spans="78:107">
      <c r="BZ1854" s="18" t="s">
        <v>76</v>
      </c>
      <c r="CA1854" s="18" t="s">
        <v>154</v>
      </c>
      <c r="CB1854" s="18" t="s">
        <v>224</v>
      </c>
      <c r="CC1854" s="18" t="str">
        <f t="shared" si="167"/>
        <v>S橋脚Pc</v>
      </c>
      <c r="CD1854" s="18">
        <v>10</v>
      </c>
      <c r="CE1854" s="18" t="e">
        <f>IF(COUNTIFS([2]その１１!$CV$10:CV6849,リスト!CC1854),"該当","")</f>
        <v>#VALUE!</v>
      </c>
      <c r="CF1854" s="18" t="e">
        <f>IF($CE1854="","",COUNTIF($CC$5:CC1854,CC1854))</f>
        <v>#VALUE!</v>
      </c>
      <c r="CG1854" s="18" t="e">
        <f t="shared" si="168"/>
        <v>#VALUE!</v>
      </c>
      <c r="DC1854" s="21" t="e">
        <f t="shared" si="169"/>
        <v>#VALUE!</v>
      </c>
    </row>
    <row r="1855" spans="78:107">
      <c r="BZ1855" s="18" t="s">
        <v>76</v>
      </c>
      <c r="CA1855" s="18" t="s">
        <v>154</v>
      </c>
      <c r="CB1855" s="18" t="s">
        <v>224</v>
      </c>
      <c r="CC1855" s="18" t="str">
        <f t="shared" si="167"/>
        <v>S橋脚Pc</v>
      </c>
      <c r="CD1855" s="18">
        <v>17</v>
      </c>
      <c r="CE1855" s="18" t="e">
        <f>IF(COUNTIFS([2]その１１!$CV$10:CV6850,リスト!CC1855),"該当","")</f>
        <v>#VALUE!</v>
      </c>
      <c r="CF1855" s="18" t="e">
        <f>IF($CE1855="","",COUNTIF($CC$5:CC1855,CC1855))</f>
        <v>#VALUE!</v>
      </c>
      <c r="CG1855" s="18" t="e">
        <f t="shared" si="168"/>
        <v>#VALUE!</v>
      </c>
      <c r="DC1855" s="21" t="e">
        <f t="shared" si="169"/>
        <v>#VALUE!</v>
      </c>
    </row>
    <row r="1856" spans="78:107">
      <c r="BZ1856" s="18" t="s">
        <v>76</v>
      </c>
      <c r="CA1856" s="18" t="s">
        <v>154</v>
      </c>
      <c r="CB1856" s="18" t="s">
        <v>224</v>
      </c>
      <c r="CC1856" s="18" t="str">
        <f t="shared" si="167"/>
        <v>S橋脚Pc</v>
      </c>
      <c r="CD1856" s="18">
        <v>20</v>
      </c>
      <c r="CE1856" s="18" t="e">
        <f>IF(COUNTIFS([2]その１１!$CV$10:CV6851,リスト!CC1856),"該当","")</f>
        <v>#VALUE!</v>
      </c>
      <c r="CF1856" s="18" t="e">
        <f>IF($CE1856="","",COUNTIF($CC$5:CC1856,CC1856))</f>
        <v>#VALUE!</v>
      </c>
      <c r="CG1856" s="18" t="e">
        <f t="shared" si="168"/>
        <v>#VALUE!</v>
      </c>
      <c r="DC1856" s="21" t="e">
        <f t="shared" si="169"/>
        <v>#VALUE!</v>
      </c>
    </row>
    <row r="1857" spans="78:107">
      <c r="BZ1857" s="18" t="s">
        <v>76</v>
      </c>
      <c r="CA1857" s="18" t="s">
        <v>154</v>
      </c>
      <c r="CB1857" s="18" t="s">
        <v>224</v>
      </c>
      <c r="CC1857" s="18" t="str">
        <f t="shared" si="167"/>
        <v>S橋脚Pc</v>
      </c>
      <c r="CD1857" s="18">
        <v>21</v>
      </c>
      <c r="CE1857" s="18" t="e">
        <f>IF(COUNTIFS([2]その１１!$CV$10:CV6852,リスト!CC1857),"該当","")</f>
        <v>#VALUE!</v>
      </c>
      <c r="CF1857" s="18" t="e">
        <f>IF($CE1857="","",COUNTIF($CC$5:CC1857,CC1857))</f>
        <v>#VALUE!</v>
      </c>
      <c r="CG1857" s="18" t="e">
        <f t="shared" si="168"/>
        <v>#VALUE!</v>
      </c>
      <c r="DC1857" s="21" t="e">
        <f t="shared" si="169"/>
        <v>#VALUE!</v>
      </c>
    </row>
    <row r="1858" spans="78:107">
      <c r="BZ1858" s="18" t="s">
        <v>76</v>
      </c>
      <c r="CA1858" s="18" t="s">
        <v>154</v>
      </c>
      <c r="CB1858" s="18" t="s">
        <v>224</v>
      </c>
      <c r="CC1858" s="18" t="str">
        <f t="shared" si="167"/>
        <v>S橋脚Pc</v>
      </c>
      <c r="CD1858" s="18">
        <v>22</v>
      </c>
      <c r="CE1858" s="18" t="e">
        <f>IF(COUNTIFS([2]その１１!$CV$10:CV6853,リスト!CC1858),"該当","")</f>
        <v>#VALUE!</v>
      </c>
      <c r="CF1858" s="18" t="e">
        <f>IF($CE1858="","",COUNTIF($CC$5:CC1858,CC1858))</f>
        <v>#VALUE!</v>
      </c>
      <c r="CG1858" s="18" t="e">
        <f t="shared" si="168"/>
        <v>#VALUE!</v>
      </c>
      <c r="DC1858" s="21" t="e">
        <f t="shared" si="169"/>
        <v>#VALUE!</v>
      </c>
    </row>
    <row r="1859" spans="78:107">
      <c r="BZ1859" s="18" t="s">
        <v>76</v>
      </c>
      <c r="CA1859" s="18" t="s">
        <v>154</v>
      </c>
      <c r="CB1859" s="18" t="s">
        <v>224</v>
      </c>
      <c r="CC1859" s="18" t="str">
        <f t="shared" si="167"/>
        <v>S橋脚Pc</v>
      </c>
      <c r="CD1859" s="18">
        <v>23</v>
      </c>
      <c r="CE1859" s="18" t="e">
        <f>IF(COUNTIFS([2]その１１!$CV$10:CV6854,リスト!CC1859),"該当","")</f>
        <v>#VALUE!</v>
      </c>
      <c r="CF1859" s="18" t="e">
        <f>IF($CE1859="","",COUNTIF($CC$5:CC1859,CC1859))</f>
        <v>#VALUE!</v>
      </c>
      <c r="CG1859" s="18" t="e">
        <f t="shared" si="168"/>
        <v>#VALUE!</v>
      </c>
      <c r="DC1859" s="21" t="e">
        <f t="shared" si="169"/>
        <v>#VALUE!</v>
      </c>
    </row>
    <row r="1860" spans="78:107">
      <c r="BZ1860" s="18" t="s">
        <v>97</v>
      </c>
      <c r="CA1860" s="18" t="s">
        <v>154</v>
      </c>
      <c r="CB1860" s="18" t="s">
        <v>224</v>
      </c>
      <c r="CC1860" s="18" t="str">
        <f t="shared" si="167"/>
        <v>C橋脚Pc</v>
      </c>
      <c r="CD1860" s="18">
        <v>6</v>
      </c>
      <c r="CE1860" s="18" t="e">
        <f>IF(COUNTIFS([2]その１１!$CV$10:CV6855,リスト!CC1860),"該当","")</f>
        <v>#VALUE!</v>
      </c>
      <c r="CF1860" s="18" t="e">
        <f>IF($CE1860="","",COUNTIF($CC$5:CC1860,CC1860))</f>
        <v>#VALUE!</v>
      </c>
      <c r="CG1860" s="18" t="e">
        <f t="shared" si="168"/>
        <v>#VALUE!</v>
      </c>
      <c r="DC1860" s="21" t="e">
        <f t="shared" si="169"/>
        <v>#VALUE!</v>
      </c>
    </row>
    <row r="1861" spans="78:107">
      <c r="BZ1861" s="18" t="s">
        <v>97</v>
      </c>
      <c r="CA1861" s="18" t="s">
        <v>154</v>
      </c>
      <c r="CB1861" s="18" t="s">
        <v>224</v>
      </c>
      <c r="CC1861" s="18" t="str">
        <f t="shared" ref="CC1861:CC1924" si="170">IF(LEFT(CA1861,2)="基礎",CONCATENATE(BZ1861,LEFT(CA1861,3),CB1861),CONCATENATE(BZ1861,LEFT(CA1861,2),CB1861))</f>
        <v>C橋脚Pc</v>
      </c>
      <c r="CD1861" s="18">
        <v>7</v>
      </c>
      <c r="CE1861" s="18" t="e">
        <f>IF(COUNTIFS([2]その１１!$CV$10:CV6856,リスト!CC1861),"該当","")</f>
        <v>#VALUE!</v>
      </c>
      <c r="CF1861" s="18" t="e">
        <f>IF($CE1861="","",COUNTIF($CC$5:CC1861,CC1861))</f>
        <v>#VALUE!</v>
      </c>
      <c r="CG1861" s="18" t="e">
        <f t="shared" ref="CG1861:CG1924" si="171">IF($CE1861="","",CONCATENATE(CC1861,CF1861))</f>
        <v>#VALUE!</v>
      </c>
      <c r="DC1861" s="21" t="e">
        <f t="shared" ref="DC1861:DC1924" si="172">IF(CG1861="","",CONCATENATE(CC1861,CD1861))</f>
        <v>#VALUE!</v>
      </c>
    </row>
    <row r="1862" spans="78:107">
      <c r="BZ1862" s="18" t="s">
        <v>97</v>
      </c>
      <c r="CA1862" s="18" t="s">
        <v>154</v>
      </c>
      <c r="CB1862" s="18" t="s">
        <v>224</v>
      </c>
      <c r="CC1862" s="18" t="str">
        <f t="shared" si="170"/>
        <v>C橋脚Pc</v>
      </c>
      <c r="CD1862" s="18">
        <v>8</v>
      </c>
      <c r="CE1862" s="18" t="e">
        <f>IF(COUNTIFS([2]その１１!$CV$10:CV6857,リスト!CC1862),"該当","")</f>
        <v>#VALUE!</v>
      </c>
      <c r="CF1862" s="18" t="e">
        <f>IF($CE1862="","",COUNTIF($CC$5:CC1862,CC1862))</f>
        <v>#VALUE!</v>
      </c>
      <c r="CG1862" s="18" t="e">
        <f t="shared" si="171"/>
        <v>#VALUE!</v>
      </c>
      <c r="DC1862" s="21" t="e">
        <f t="shared" si="172"/>
        <v>#VALUE!</v>
      </c>
    </row>
    <row r="1863" spans="78:107">
      <c r="BZ1863" s="18" t="s">
        <v>97</v>
      </c>
      <c r="CA1863" s="18" t="s">
        <v>154</v>
      </c>
      <c r="CB1863" s="18" t="s">
        <v>224</v>
      </c>
      <c r="CC1863" s="18" t="str">
        <f t="shared" si="170"/>
        <v>C橋脚Pc</v>
      </c>
      <c r="CD1863" s="18">
        <v>10</v>
      </c>
      <c r="CE1863" s="18" t="e">
        <f>IF(COUNTIFS([2]その１１!$CV$10:CV6858,リスト!CC1863),"該当","")</f>
        <v>#VALUE!</v>
      </c>
      <c r="CF1863" s="18" t="e">
        <f>IF($CE1863="","",COUNTIF($CC$5:CC1863,CC1863))</f>
        <v>#VALUE!</v>
      </c>
      <c r="CG1863" s="18" t="e">
        <f t="shared" si="171"/>
        <v>#VALUE!</v>
      </c>
      <c r="DC1863" s="21" t="e">
        <f t="shared" si="172"/>
        <v>#VALUE!</v>
      </c>
    </row>
    <row r="1864" spans="78:107">
      <c r="BZ1864" s="18" t="s">
        <v>97</v>
      </c>
      <c r="CA1864" s="18" t="s">
        <v>154</v>
      </c>
      <c r="CB1864" s="18" t="s">
        <v>224</v>
      </c>
      <c r="CC1864" s="18" t="str">
        <f t="shared" si="170"/>
        <v>C橋脚Pc</v>
      </c>
      <c r="CD1864" s="18">
        <v>12</v>
      </c>
      <c r="CE1864" s="18" t="e">
        <f>IF(COUNTIFS([2]その１１!$CV$10:CV6859,リスト!CC1864),"該当","")</f>
        <v>#VALUE!</v>
      </c>
      <c r="CF1864" s="18" t="e">
        <f>IF($CE1864="","",COUNTIF($CC$5:CC1864,CC1864))</f>
        <v>#VALUE!</v>
      </c>
      <c r="CG1864" s="18" t="e">
        <f t="shared" si="171"/>
        <v>#VALUE!</v>
      </c>
      <c r="DC1864" s="21" t="e">
        <f t="shared" si="172"/>
        <v>#VALUE!</v>
      </c>
    </row>
    <row r="1865" spans="78:107">
      <c r="BZ1865" s="18" t="s">
        <v>97</v>
      </c>
      <c r="CA1865" s="18" t="s">
        <v>154</v>
      </c>
      <c r="CB1865" s="18" t="s">
        <v>224</v>
      </c>
      <c r="CC1865" s="18" t="str">
        <f t="shared" si="170"/>
        <v>C橋脚Pc</v>
      </c>
      <c r="CD1865" s="18">
        <v>17</v>
      </c>
      <c r="CE1865" s="18" t="e">
        <f>IF(COUNTIFS([2]その１１!$CV$10:CV6860,リスト!CC1865),"該当","")</f>
        <v>#VALUE!</v>
      </c>
      <c r="CF1865" s="18" t="e">
        <f>IF($CE1865="","",COUNTIF($CC$5:CC1865,CC1865))</f>
        <v>#VALUE!</v>
      </c>
      <c r="CG1865" s="18" t="e">
        <f t="shared" si="171"/>
        <v>#VALUE!</v>
      </c>
      <c r="DC1865" s="21" t="e">
        <f t="shared" si="172"/>
        <v>#VALUE!</v>
      </c>
    </row>
    <row r="1866" spans="78:107">
      <c r="BZ1866" s="18" t="s">
        <v>97</v>
      </c>
      <c r="CA1866" s="18" t="s">
        <v>154</v>
      </c>
      <c r="CB1866" s="18" t="s">
        <v>224</v>
      </c>
      <c r="CC1866" s="18" t="str">
        <f t="shared" si="170"/>
        <v>C橋脚Pc</v>
      </c>
      <c r="CD1866" s="18">
        <v>18</v>
      </c>
      <c r="CE1866" s="18" t="e">
        <f>IF(COUNTIFS([2]その１１!$CV$10:CV6861,リスト!CC1866),"該当","")</f>
        <v>#VALUE!</v>
      </c>
      <c r="CF1866" s="18" t="e">
        <f>IF($CE1866="","",COUNTIF($CC$5:CC1866,CC1866))</f>
        <v>#VALUE!</v>
      </c>
      <c r="CG1866" s="18" t="e">
        <f t="shared" si="171"/>
        <v>#VALUE!</v>
      </c>
      <c r="DC1866" s="21" t="e">
        <f t="shared" si="172"/>
        <v>#VALUE!</v>
      </c>
    </row>
    <row r="1867" spans="78:107">
      <c r="BZ1867" s="18" t="s">
        <v>97</v>
      </c>
      <c r="CA1867" s="18" t="s">
        <v>154</v>
      </c>
      <c r="CB1867" s="18" t="s">
        <v>224</v>
      </c>
      <c r="CC1867" s="18" t="str">
        <f t="shared" si="170"/>
        <v>C橋脚Pc</v>
      </c>
      <c r="CD1867" s="18">
        <v>19</v>
      </c>
      <c r="CE1867" s="18" t="e">
        <f>IF(COUNTIFS([2]その１１!$CV$10:CV6862,リスト!CC1867),"該当","")</f>
        <v>#VALUE!</v>
      </c>
      <c r="CF1867" s="18" t="e">
        <f>IF($CE1867="","",COUNTIF($CC$5:CC1867,CC1867))</f>
        <v>#VALUE!</v>
      </c>
      <c r="CG1867" s="18" t="e">
        <f t="shared" si="171"/>
        <v>#VALUE!</v>
      </c>
      <c r="DC1867" s="21" t="e">
        <f t="shared" si="172"/>
        <v>#VALUE!</v>
      </c>
    </row>
    <row r="1868" spans="78:107">
      <c r="BZ1868" s="18" t="s">
        <v>97</v>
      </c>
      <c r="CA1868" s="18" t="s">
        <v>154</v>
      </c>
      <c r="CB1868" s="18" t="s">
        <v>224</v>
      </c>
      <c r="CC1868" s="18" t="str">
        <f t="shared" si="170"/>
        <v>C橋脚Pc</v>
      </c>
      <c r="CD1868" s="18">
        <v>20</v>
      </c>
      <c r="CE1868" s="18" t="e">
        <f>IF(COUNTIFS([2]その１１!$CV$10:CV6863,リスト!CC1868),"該当","")</f>
        <v>#VALUE!</v>
      </c>
      <c r="CF1868" s="18" t="e">
        <f>IF($CE1868="","",COUNTIF($CC$5:CC1868,CC1868))</f>
        <v>#VALUE!</v>
      </c>
      <c r="CG1868" s="18" t="e">
        <f t="shared" si="171"/>
        <v>#VALUE!</v>
      </c>
      <c r="DC1868" s="21" t="e">
        <f t="shared" si="172"/>
        <v>#VALUE!</v>
      </c>
    </row>
    <row r="1869" spans="78:107">
      <c r="BZ1869" s="18" t="s">
        <v>97</v>
      </c>
      <c r="CA1869" s="18" t="s">
        <v>154</v>
      </c>
      <c r="CB1869" s="18" t="s">
        <v>224</v>
      </c>
      <c r="CC1869" s="18" t="str">
        <f t="shared" si="170"/>
        <v>C橋脚Pc</v>
      </c>
      <c r="CD1869" s="18">
        <v>21</v>
      </c>
      <c r="CE1869" s="18" t="e">
        <f>IF(COUNTIFS([2]その１１!$CV$10:CV6864,リスト!CC1869),"該当","")</f>
        <v>#VALUE!</v>
      </c>
      <c r="CF1869" s="18" t="e">
        <f>IF($CE1869="","",COUNTIF($CC$5:CC1869,CC1869))</f>
        <v>#VALUE!</v>
      </c>
      <c r="CG1869" s="18" t="e">
        <f t="shared" si="171"/>
        <v>#VALUE!</v>
      </c>
      <c r="DC1869" s="21" t="e">
        <f t="shared" si="172"/>
        <v>#VALUE!</v>
      </c>
    </row>
    <row r="1870" spans="78:107">
      <c r="BZ1870" s="18" t="s">
        <v>97</v>
      </c>
      <c r="CA1870" s="18" t="s">
        <v>154</v>
      </c>
      <c r="CB1870" s="18" t="s">
        <v>224</v>
      </c>
      <c r="CC1870" s="18" t="str">
        <f t="shared" si="170"/>
        <v>C橋脚Pc</v>
      </c>
      <c r="CD1870" s="18">
        <v>22</v>
      </c>
      <c r="CE1870" s="18" t="e">
        <f>IF(COUNTIFS([2]その１１!$CV$10:CV6865,リスト!CC1870),"該当","")</f>
        <v>#VALUE!</v>
      </c>
      <c r="CF1870" s="18" t="e">
        <f>IF($CE1870="","",COUNTIF($CC$5:CC1870,CC1870))</f>
        <v>#VALUE!</v>
      </c>
      <c r="CG1870" s="18" t="e">
        <f t="shared" si="171"/>
        <v>#VALUE!</v>
      </c>
      <c r="DC1870" s="21" t="e">
        <f t="shared" si="172"/>
        <v>#VALUE!</v>
      </c>
    </row>
    <row r="1871" spans="78:107">
      <c r="BZ1871" s="18" t="s">
        <v>97</v>
      </c>
      <c r="CA1871" s="18" t="s">
        <v>154</v>
      </c>
      <c r="CB1871" s="18" t="s">
        <v>224</v>
      </c>
      <c r="CC1871" s="18" t="str">
        <f t="shared" si="170"/>
        <v>C橋脚Pc</v>
      </c>
      <c r="CD1871" s="18">
        <v>23</v>
      </c>
      <c r="CE1871" s="18" t="e">
        <f>IF(COUNTIFS([2]その１１!$CV$10:CV6866,リスト!CC1871),"該当","")</f>
        <v>#VALUE!</v>
      </c>
      <c r="CF1871" s="18" t="e">
        <f>IF($CE1871="","",COUNTIF($CC$5:CC1871,CC1871))</f>
        <v>#VALUE!</v>
      </c>
      <c r="CG1871" s="18" t="e">
        <f t="shared" si="171"/>
        <v>#VALUE!</v>
      </c>
      <c r="DC1871" s="21" t="e">
        <f t="shared" si="172"/>
        <v>#VALUE!</v>
      </c>
    </row>
    <row r="1872" spans="78:107">
      <c r="BZ1872" s="18" t="s">
        <v>227</v>
      </c>
      <c r="CA1872" s="18" t="s">
        <v>154</v>
      </c>
      <c r="CB1872" s="18" t="s">
        <v>224</v>
      </c>
      <c r="CC1872" s="18" t="str">
        <f t="shared" si="170"/>
        <v>S,C橋脚Pc</v>
      </c>
      <c r="CD1872" s="18">
        <v>1</v>
      </c>
      <c r="CE1872" s="18" t="e">
        <f>IF(COUNTIFS([2]その１１!$CV$10:CV6867,リスト!CC1872),"該当","")</f>
        <v>#VALUE!</v>
      </c>
      <c r="CF1872" s="18" t="e">
        <f>IF($CE1872="","",COUNTIF($CC$5:CC1872,CC1872))</f>
        <v>#VALUE!</v>
      </c>
      <c r="CG1872" s="18" t="e">
        <f t="shared" si="171"/>
        <v>#VALUE!</v>
      </c>
      <c r="DC1872" s="21" t="e">
        <f t="shared" si="172"/>
        <v>#VALUE!</v>
      </c>
    </row>
    <row r="1873" spans="78:107">
      <c r="BZ1873" s="18" t="s">
        <v>227</v>
      </c>
      <c r="CA1873" s="18" t="s">
        <v>154</v>
      </c>
      <c r="CB1873" s="18" t="s">
        <v>224</v>
      </c>
      <c r="CC1873" s="18" t="str">
        <f t="shared" si="170"/>
        <v>S,C橋脚Pc</v>
      </c>
      <c r="CD1873" s="18">
        <v>2</v>
      </c>
      <c r="CE1873" s="18" t="e">
        <f>IF(COUNTIFS([2]その１１!$CV$10:CV6868,リスト!CC1873),"該当","")</f>
        <v>#VALUE!</v>
      </c>
      <c r="CF1873" s="18" t="e">
        <f>IF($CE1873="","",COUNTIF($CC$5:CC1873,CC1873))</f>
        <v>#VALUE!</v>
      </c>
      <c r="CG1873" s="18" t="e">
        <f t="shared" si="171"/>
        <v>#VALUE!</v>
      </c>
      <c r="DC1873" s="21" t="e">
        <f t="shared" si="172"/>
        <v>#VALUE!</v>
      </c>
    </row>
    <row r="1874" spans="78:107">
      <c r="BZ1874" s="18" t="s">
        <v>227</v>
      </c>
      <c r="CA1874" s="18" t="s">
        <v>154</v>
      </c>
      <c r="CB1874" s="18" t="s">
        <v>224</v>
      </c>
      <c r="CC1874" s="18" t="str">
        <f t="shared" si="170"/>
        <v>S,C橋脚Pc</v>
      </c>
      <c r="CD1874" s="18">
        <v>3</v>
      </c>
      <c r="CE1874" s="18" t="e">
        <f>IF(COUNTIFS([2]その１１!$CV$10:CV6869,リスト!CC1874),"該当","")</f>
        <v>#VALUE!</v>
      </c>
      <c r="CF1874" s="18" t="e">
        <f>IF($CE1874="","",COUNTIF($CC$5:CC1874,CC1874))</f>
        <v>#VALUE!</v>
      </c>
      <c r="CG1874" s="18" t="e">
        <f t="shared" si="171"/>
        <v>#VALUE!</v>
      </c>
      <c r="DC1874" s="21" t="e">
        <f t="shared" si="172"/>
        <v>#VALUE!</v>
      </c>
    </row>
    <row r="1875" spans="78:107">
      <c r="BZ1875" s="18" t="s">
        <v>227</v>
      </c>
      <c r="CA1875" s="18" t="s">
        <v>154</v>
      </c>
      <c r="CB1875" s="18" t="s">
        <v>224</v>
      </c>
      <c r="CC1875" s="18" t="str">
        <f t="shared" si="170"/>
        <v>S,C橋脚Pc</v>
      </c>
      <c r="CD1875" s="18">
        <v>4</v>
      </c>
      <c r="CE1875" s="18" t="e">
        <f>IF(COUNTIFS([2]その１１!$CV$10:CV6870,リスト!CC1875),"該当","")</f>
        <v>#VALUE!</v>
      </c>
      <c r="CF1875" s="18" t="e">
        <f>IF($CE1875="","",COUNTIF($CC$5:CC1875,CC1875))</f>
        <v>#VALUE!</v>
      </c>
      <c r="CG1875" s="18" t="e">
        <f t="shared" si="171"/>
        <v>#VALUE!</v>
      </c>
      <c r="DC1875" s="21" t="e">
        <f t="shared" si="172"/>
        <v>#VALUE!</v>
      </c>
    </row>
    <row r="1876" spans="78:107">
      <c r="BZ1876" s="18" t="s">
        <v>227</v>
      </c>
      <c r="CA1876" s="18" t="s">
        <v>154</v>
      </c>
      <c r="CB1876" s="18" t="s">
        <v>224</v>
      </c>
      <c r="CC1876" s="18" t="str">
        <f t="shared" si="170"/>
        <v>S,C橋脚Pc</v>
      </c>
      <c r="CD1876" s="18">
        <v>5</v>
      </c>
      <c r="CE1876" s="18" t="e">
        <f>IF(COUNTIFS([2]その１１!$CV$10:CV6871,リスト!CC1876),"該当","")</f>
        <v>#VALUE!</v>
      </c>
      <c r="CF1876" s="18" t="e">
        <f>IF($CE1876="","",COUNTIF($CC$5:CC1876,CC1876))</f>
        <v>#VALUE!</v>
      </c>
      <c r="CG1876" s="18" t="e">
        <f t="shared" si="171"/>
        <v>#VALUE!</v>
      </c>
      <c r="DC1876" s="21" t="e">
        <f t="shared" si="172"/>
        <v>#VALUE!</v>
      </c>
    </row>
    <row r="1877" spans="78:107">
      <c r="BZ1877" s="18" t="s">
        <v>227</v>
      </c>
      <c r="CA1877" s="18" t="s">
        <v>154</v>
      </c>
      <c r="CB1877" s="18" t="s">
        <v>224</v>
      </c>
      <c r="CC1877" s="18" t="str">
        <f t="shared" si="170"/>
        <v>S,C橋脚Pc</v>
      </c>
      <c r="CD1877" s="18">
        <v>6</v>
      </c>
      <c r="CE1877" s="18" t="e">
        <f>IF(COUNTIFS([2]その１１!$CV$10:CV6872,リスト!CC1877),"該当","")</f>
        <v>#VALUE!</v>
      </c>
      <c r="CF1877" s="18" t="e">
        <f>IF($CE1877="","",COUNTIF($CC$5:CC1877,CC1877))</f>
        <v>#VALUE!</v>
      </c>
      <c r="CG1877" s="18" t="e">
        <f t="shared" si="171"/>
        <v>#VALUE!</v>
      </c>
      <c r="DC1877" s="21" t="e">
        <f t="shared" si="172"/>
        <v>#VALUE!</v>
      </c>
    </row>
    <row r="1878" spans="78:107">
      <c r="BZ1878" s="18" t="s">
        <v>227</v>
      </c>
      <c r="CA1878" s="18" t="s">
        <v>154</v>
      </c>
      <c r="CB1878" s="18" t="s">
        <v>224</v>
      </c>
      <c r="CC1878" s="18" t="str">
        <f t="shared" si="170"/>
        <v>S,C橋脚Pc</v>
      </c>
      <c r="CD1878" s="18">
        <v>7</v>
      </c>
      <c r="CE1878" s="18" t="e">
        <f>IF(COUNTIFS([2]その１１!$CV$10:CV6873,リスト!CC1878),"該当","")</f>
        <v>#VALUE!</v>
      </c>
      <c r="CF1878" s="18" t="e">
        <f>IF($CE1878="","",COUNTIF($CC$5:CC1878,CC1878))</f>
        <v>#VALUE!</v>
      </c>
      <c r="CG1878" s="18" t="e">
        <f t="shared" si="171"/>
        <v>#VALUE!</v>
      </c>
      <c r="DC1878" s="21" t="e">
        <f t="shared" si="172"/>
        <v>#VALUE!</v>
      </c>
    </row>
    <row r="1879" spans="78:107">
      <c r="BZ1879" s="18" t="s">
        <v>227</v>
      </c>
      <c r="CA1879" s="18" t="s">
        <v>154</v>
      </c>
      <c r="CB1879" s="18" t="s">
        <v>224</v>
      </c>
      <c r="CC1879" s="18" t="str">
        <f t="shared" si="170"/>
        <v>S,C橋脚Pc</v>
      </c>
      <c r="CD1879" s="18">
        <v>8</v>
      </c>
      <c r="CE1879" s="18" t="e">
        <f>IF(COUNTIFS([2]その１１!$CV$10:CV6874,リスト!CC1879),"該当","")</f>
        <v>#VALUE!</v>
      </c>
      <c r="CF1879" s="18" t="e">
        <f>IF($CE1879="","",COUNTIF($CC$5:CC1879,CC1879))</f>
        <v>#VALUE!</v>
      </c>
      <c r="CG1879" s="18" t="e">
        <f t="shared" si="171"/>
        <v>#VALUE!</v>
      </c>
      <c r="DC1879" s="21" t="e">
        <f t="shared" si="172"/>
        <v>#VALUE!</v>
      </c>
    </row>
    <row r="1880" spans="78:107">
      <c r="BZ1880" s="18" t="s">
        <v>227</v>
      </c>
      <c r="CA1880" s="18" t="s">
        <v>154</v>
      </c>
      <c r="CB1880" s="18" t="s">
        <v>224</v>
      </c>
      <c r="CC1880" s="18" t="str">
        <f t="shared" si="170"/>
        <v>S,C橋脚Pc</v>
      </c>
      <c r="CD1880" s="18">
        <v>10</v>
      </c>
      <c r="CE1880" s="18" t="e">
        <f>IF(COUNTIFS([2]その１１!$CV$10:CV6875,リスト!CC1880),"該当","")</f>
        <v>#VALUE!</v>
      </c>
      <c r="CF1880" s="18" t="e">
        <f>IF($CE1880="","",COUNTIF($CC$5:CC1880,CC1880))</f>
        <v>#VALUE!</v>
      </c>
      <c r="CG1880" s="18" t="e">
        <f t="shared" si="171"/>
        <v>#VALUE!</v>
      </c>
      <c r="DC1880" s="21" t="e">
        <f t="shared" si="172"/>
        <v>#VALUE!</v>
      </c>
    </row>
    <row r="1881" spans="78:107">
      <c r="BZ1881" s="18" t="s">
        <v>227</v>
      </c>
      <c r="CA1881" s="18" t="s">
        <v>154</v>
      </c>
      <c r="CB1881" s="18" t="s">
        <v>224</v>
      </c>
      <c r="CC1881" s="18" t="str">
        <f t="shared" si="170"/>
        <v>S,C橋脚Pc</v>
      </c>
      <c r="CD1881" s="18">
        <v>12</v>
      </c>
      <c r="CE1881" s="18" t="e">
        <f>IF(COUNTIFS([2]その１１!$CV$10:CV6876,リスト!CC1881),"該当","")</f>
        <v>#VALUE!</v>
      </c>
      <c r="CF1881" s="18" t="e">
        <f>IF($CE1881="","",COUNTIF($CC$5:CC1881,CC1881))</f>
        <v>#VALUE!</v>
      </c>
      <c r="CG1881" s="18" t="e">
        <f t="shared" si="171"/>
        <v>#VALUE!</v>
      </c>
      <c r="DC1881" s="21" t="e">
        <f t="shared" si="172"/>
        <v>#VALUE!</v>
      </c>
    </row>
    <row r="1882" spans="78:107">
      <c r="BZ1882" s="18" t="s">
        <v>227</v>
      </c>
      <c r="CA1882" s="18" t="s">
        <v>154</v>
      </c>
      <c r="CB1882" s="18" t="s">
        <v>224</v>
      </c>
      <c r="CC1882" s="18" t="str">
        <f t="shared" si="170"/>
        <v>S,C橋脚Pc</v>
      </c>
      <c r="CD1882" s="18">
        <v>17</v>
      </c>
      <c r="CE1882" s="18" t="e">
        <f>IF(COUNTIFS([2]その１１!$CV$10:CV6877,リスト!CC1882),"該当","")</f>
        <v>#VALUE!</v>
      </c>
      <c r="CF1882" s="18" t="e">
        <f>IF($CE1882="","",COUNTIF($CC$5:CC1882,CC1882))</f>
        <v>#VALUE!</v>
      </c>
      <c r="CG1882" s="18" t="e">
        <f t="shared" si="171"/>
        <v>#VALUE!</v>
      </c>
      <c r="DC1882" s="21" t="e">
        <f t="shared" si="172"/>
        <v>#VALUE!</v>
      </c>
    </row>
    <row r="1883" spans="78:107">
      <c r="BZ1883" s="18" t="s">
        <v>227</v>
      </c>
      <c r="CA1883" s="18" t="s">
        <v>154</v>
      </c>
      <c r="CB1883" s="18" t="s">
        <v>224</v>
      </c>
      <c r="CC1883" s="18" t="str">
        <f t="shared" si="170"/>
        <v>S,C橋脚Pc</v>
      </c>
      <c r="CD1883" s="18">
        <v>18</v>
      </c>
      <c r="CE1883" s="18" t="e">
        <f>IF(COUNTIFS([2]その１１!$CV$10:CV6878,リスト!CC1883),"該当","")</f>
        <v>#VALUE!</v>
      </c>
      <c r="CF1883" s="18" t="e">
        <f>IF($CE1883="","",COUNTIF($CC$5:CC1883,CC1883))</f>
        <v>#VALUE!</v>
      </c>
      <c r="CG1883" s="18" t="e">
        <f t="shared" si="171"/>
        <v>#VALUE!</v>
      </c>
      <c r="DC1883" s="21" t="e">
        <f t="shared" si="172"/>
        <v>#VALUE!</v>
      </c>
    </row>
    <row r="1884" spans="78:107">
      <c r="BZ1884" s="18" t="s">
        <v>227</v>
      </c>
      <c r="CA1884" s="18" t="s">
        <v>154</v>
      </c>
      <c r="CB1884" s="18" t="s">
        <v>224</v>
      </c>
      <c r="CC1884" s="18" t="str">
        <f t="shared" si="170"/>
        <v>S,C橋脚Pc</v>
      </c>
      <c r="CD1884" s="18">
        <v>19</v>
      </c>
      <c r="CE1884" s="18" t="e">
        <f>IF(COUNTIFS([2]その１１!$CV$10:CV6879,リスト!CC1884),"該当","")</f>
        <v>#VALUE!</v>
      </c>
      <c r="CF1884" s="18" t="e">
        <f>IF($CE1884="","",COUNTIF($CC$5:CC1884,CC1884))</f>
        <v>#VALUE!</v>
      </c>
      <c r="CG1884" s="18" t="e">
        <f t="shared" si="171"/>
        <v>#VALUE!</v>
      </c>
      <c r="DC1884" s="21" t="e">
        <f t="shared" si="172"/>
        <v>#VALUE!</v>
      </c>
    </row>
    <row r="1885" spans="78:107">
      <c r="BZ1885" s="18" t="s">
        <v>227</v>
      </c>
      <c r="CA1885" s="18" t="s">
        <v>154</v>
      </c>
      <c r="CB1885" s="18" t="s">
        <v>224</v>
      </c>
      <c r="CC1885" s="18" t="str">
        <f t="shared" si="170"/>
        <v>S,C橋脚Pc</v>
      </c>
      <c r="CD1885" s="18">
        <v>20</v>
      </c>
      <c r="CE1885" s="18" t="e">
        <f>IF(COUNTIFS([2]その１１!$CV$10:CV6880,リスト!CC1885),"該当","")</f>
        <v>#VALUE!</v>
      </c>
      <c r="CF1885" s="18" t="e">
        <f>IF($CE1885="","",COUNTIF($CC$5:CC1885,CC1885))</f>
        <v>#VALUE!</v>
      </c>
      <c r="CG1885" s="18" t="e">
        <f t="shared" si="171"/>
        <v>#VALUE!</v>
      </c>
      <c r="DC1885" s="21" t="e">
        <f t="shared" si="172"/>
        <v>#VALUE!</v>
      </c>
    </row>
    <row r="1886" spans="78:107">
      <c r="BZ1886" s="18" t="s">
        <v>227</v>
      </c>
      <c r="CA1886" s="18" t="s">
        <v>154</v>
      </c>
      <c r="CB1886" s="18" t="s">
        <v>224</v>
      </c>
      <c r="CC1886" s="18" t="str">
        <f t="shared" si="170"/>
        <v>S,C橋脚Pc</v>
      </c>
      <c r="CD1886" s="18">
        <v>21</v>
      </c>
      <c r="CE1886" s="18" t="e">
        <f>IF(COUNTIFS([2]その１１!$CV$10:CV6881,リスト!CC1886),"該当","")</f>
        <v>#VALUE!</v>
      </c>
      <c r="CF1886" s="18" t="e">
        <f>IF($CE1886="","",COUNTIF($CC$5:CC1886,CC1886))</f>
        <v>#VALUE!</v>
      </c>
      <c r="CG1886" s="18" t="e">
        <f t="shared" si="171"/>
        <v>#VALUE!</v>
      </c>
      <c r="DC1886" s="21" t="e">
        <f t="shared" si="172"/>
        <v>#VALUE!</v>
      </c>
    </row>
    <row r="1887" spans="78:107">
      <c r="BZ1887" s="18" t="s">
        <v>227</v>
      </c>
      <c r="CA1887" s="18" t="s">
        <v>154</v>
      </c>
      <c r="CB1887" s="18" t="s">
        <v>224</v>
      </c>
      <c r="CC1887" s="18" t="str">
        <f t="shared" si="170"/>
        <v>S,C橋脚Pc</v>
      </c>
      <c r="CD1887" s="18">
        <v>22</v>
      </c>
      <c r="CE1887" s="18" t="e">
        <f>IF(COUNTIFS([2]その１１!$CV$10:CV6882,リスト!CC1887),"該当","")</f>
        <v>#VALUE!</v>
      </c>
      <c r="CF1887" s="18" t="e">
        <f>IF($CE1887="","",COUNTIF($CC$5:CC1887,CC1887))</f>
        <v>#VALUE!</v>
      </c>
      <c r="CG1887" s="18" t="e">
        <f t="shared" si="171"/>
        <v>#VALUE!</v>
      </c>
      <c r="DC1887" s="21" t="e">
        <f t="shared" si="172"/>
        <v>#VALUE!</v>
      </c>
    </row>
    <row r="1888" spans="78:107">
      <c r="BZ1888" s="18" t="s">
        <v>227</v>
      </c>
      <c r="CA1888" s="18" t="s">
        <v>154</v>
      </c>
      <c r="CB1888" s="18" t="s">
        <v>224</v>
      </c>
      <c r="CC1888" s="18" t="str">
        <f t="shared" si="170"/>
        <v>S,C橋脚Pc</v>
      </c>
      <c r="CD1888" s="18">
        <v>23</v>
      </c>
      <c r="CE1888" s="18" t="e">
        <f>IF(COUNTIFS([2]その１１!$CV$10:CV6883,リスト!CC1888),"該当","")</f>
        <v>#VALUE!</v>
      </c>
      <c r="CF1888" s="18" t="e">
        <f>IF($CE1888="","",COUNTIF($CC$5:CC1888,CC1888))</f>
        <v>#VALUE!</v>
      </c>
      <c r="CG1888" s="18" t="e">
        <f t="shared" si="171"/>
        <v>#VALUE!</v>
      </c>
      <c r="DC1888" s="21" t="e">
        <f t="shared" si="172"/>
        <v>#VALUE!</v>
      </c>
    </row>
    <row r="1889" spans="78:107">
      <c r="BZ1889" s="18" t="s">
        <v>279</v>
      </c>
      <c r="CA1889" s="18" t="s">
        <v>154</v>
      </c>
      <c r="CB1889" s="18" t="s">
        <v>224</v>
      </c>
      <c r="CC1889" s="18" t="str">
        <f t="shared" si="170"/>
        <v>S,X橋脚Pc</v>
      </c>
      <c r="CD1889" s="18">
        <v>1</v>
      </c>
      <c r="CE1889" s="18" t="e">
        <f>IF(COUNTIFS([2]その１１!$CV$10:CV6884,リスト!CC1889),"該当","")</f>
        <v>#VALUE!</v>
      </c>
      <c r="CF1889" s="18" t="e">
        <f>IF($CE1889="","",COUNTIF($CC$5:CC1889,CC1889))</f>
        <v>#VALUE!</v>
      </c>
      <c r="CG1889" s="18" t="e">
        <f t="shared" si="171"/>
        <v>#VALUE!</v>
      </c>
      <c r="DC1889" s="21" t="e">
        <f t="shared" si="172"/>
        <v>#VALUE!</v>
      </c>
    </row>
    <row r="1890" spans="78:107">
      <c r="BZ1890" s="18" t="s">
        <v>279</v>
      </c>
      <c r="CA1890" s="18" t="s">
        <v>154</v>
      </c>
      <c r="CB1890" s="18" t="s">
        <v>224</v>
      </c>
      <c r="CC1890" s="18" t="str">
        <f t="shared" si="170"/>
        <v>S,X橋脚Pc</v>
      </c>
      <c r="CD1890" s="18">
        <v>2</v>
      </c>
      <c r="CE1890" s="18" t="e">
        <f>IF(COUNTIFS([2]その１１!$CV$10:CV6885,リスト!CC1890),"該当","")</f>
        <v>#VALUE!</v>
      </c>
      <c r="CF1890" s="18" t="e">
        <f>IF($CE1890="","",COUNTIF($CC$5:CC1890,CC1890))</f>
        <v>#VALUE!</v>
      </c>
      <c r="CG1890" s="18" t="e">
        <f t="shared" si="171"/>
        <v>#VALUE!</v>
      </c>
      <c r="DC1890" s="21" t="e">
        <f t="shared" si="172"/>
        <v>#VALUE!</v>
      </c>
    </row>
    <row r="1891" spans="78:107">
      <c r="BZ1891" s="18" t="s">
        <v>279</v>
      </c>
      <c r="CA1891" s="18" t="s">
        <v>154</v>
      </c>
      <c r="CB1891" s="18" t="s">
        <v>224</v>
      </c>
      <c r="CC1891" s="18" t="str">
        <f t="shared" si="170"/>
        <v>S,X橋脚Pc</v>
      </c>
      <c r="CD1891" s="18">
        <v>3</v>
      </c>
      <c r="CE1891" s="18" t="e">
        <f>IF(COUNTIFS([2]その１１!$CV$10:CV6886,リスト!CC1891),"該当","")</f>
        <v>#VALUE!</v>
      </c>
      <c r="CF1891" s="18" t="e">
        <f>IF($CE1891="","",COUNTIF($CC$5:CC1891,CC1891))</f>
        <v>#VALUE!</v>
      </c>
      <c r="CG1891" s="18" t="e">
        <f t="shared" si="171"/>
        <v>#VALUE!</v>
      </c>
      <c r="DC1891" s="21" t="e">
        <f t="shared" si="172"/>
        <v>#VALUE!</v>
      </c>
    </row>
    <row r="1892" spans="78:107">
      <c r="BZ1892" s="18" t="s">
        <v>279</v>
      </c>
      <c r="CA1892" s="18" t="s">
        <v>154</v>
      </c>
      <c r="CB1892" s="18" t="s">
        <v>224</v>
      </c>
      <c r="CC1892" s="18" t="str">
        <f t="shared" si="170"/>
        <v>S,X橋脚Pc</v>
      </c>
      <c r="CD1892" s="18">
        <v>4</v>
      </c>
      <c r="CE1892" s="18" t="e">
        <f>IF(COUNTIFS([2]その１１!$CV$10:CV6887,リスト!CC1892),"該当","")</f>
        <v>#VALUE!</v>
      </c>
      <c r="CF1892" s="18" t="e">
        <f>IF($CE1892="","",COUNTIF($CC$5:CC1892,CC1892))</f>
        <v>#VALUE!</v>
      </c>
      <c r="CG1892" s="18" t="e">
        <f t="shared" si="171"/>
        <v>#VALUE!</v>
      </c>
      <c r="DC1892" s="21" t="e">
        <f t="shared" si="172"/>
        <v>#VALUE!</v>
      </c>
    </row>
    <row r="1893" spans="78:107">
      <c r="BZ1893" s="18" t="s">
        <v>279</v>
      </c>
      <c r="CA1893" s="18" t="s">
        <v>154</v>
      </c>
      <c r="CB1893" s="18" t="s">
        <v>224</v>
      </c>
      <c r="CC1893" s="18" t="str">
        <f t="shared" si="170"/>
        <v>S,X橋脚Pc</v>
      </c>
      <c r="CD1893" s="18">
        <v>5</v>
      </c>
      <c r="CE1893" s="18" t="e">
        <f>IF(COUNTIFS([2]その１１!$CV$10:CV6888,リスト!CC1893),"該当","")</f>
        <v>#VALUE!</v>
      </c>
      <c r="CF1893" s="18" t="e">
        <f>IF($CE1893="","",COUNTIF($CC$5:CC1893,CC1893))</f>
        <v>#VALUE!</v>
      </c>
      <c r="CG1893" s="18" t="e">
        <f t="shared" si="171"/>
        <v>#VALUE!</v>
      </c>
      <c r="DC1893" s="21" t="e">
        <f t="shared" si="172"/>
        <v>#VALUE!</v>
      </c>
    </row>
    <row r="1894" spans="78:107">
      <c r="BZ1894" s="18" t="s">
        <v>279</v>
      </c>
      <c r="CA1894" s="18" t="s">
        <v>154</v>
      </c>
      <c r="CB1894" s="18" t="s">
        <v>224</v>
      </c>
      <c r="CC1894" s="18" t="str">
        <f t="shared" si="170"/>
        <v>S,X橋脚Pc</v>
      </c>
      <c r="CD1894" s="18">
        <v>10</v>
      </c>
      <c r="CE1894" s="18" t="e">
        <f>IF(COUNTIFS([2]その１１!$CV$10:CV6889,リスト!CC1894),"該当","")</f>
        <v>#VALUE!</v>
      </c>
      <c r="CF1894" s="18" t="e">
        <f>IF($CE1894="","",COUNTIF($CC$5:CC1894,CC1894))</f>
        <v>#VALUE!</v>
      </c>
      <c r="CG1894" s="18" t="e">
        <f t="shared" si="171"/>
        <v>#VALUE!</v>
      </c>
      <c r="DC1894" s="21" t="e">
        <f t="shared" si="172"/>
        <v>#VALUE!</v>
      </c>
    </row>
    <row r="1895" spans="78:107">
      <c r="BZ1895" s="18" t="s">
        <v>279</v>
      </c>
      <c r="CA1895" s="18" t="s">
        <v>154</v>
      </c>
      <c r="CB1895" s="18" t="s">
        <v>224</v>
      </c>
      <c r="CC1895" s="18" t="str">
        <f t="shared" si="170"/>
        <v>S,X橋脚Pc</v>
      </c>
      <c r="CD1895" s="18">
        <v>17</v>
      </c>
      <c r="CE1895" s="18" t="e">
        <f>IF(COUNTIFS([2]その１１!$CV$10:CV6890,リスト!CC1895),"該当","")</f>
        <v>#VALUE!</v>
      </c>
      <c r="CF1895" s="18" t="e">
        <f>IF($CE1895="","",COUNTIF($CC$5:CC1895,CC1895))</f>
        <v>#VALUE!</v>
      </c>
      <c r="CG1895" s="18" t="e">
        <f t="shared" si="171"/>
        <v>#VALUE!</v>
      </c>
      <c r="DC1895" s="21" t="e">
        <f t="shared" si="172"/>
        <v>#VALUE!</v>
      </c>
    </row>
    <row r="1896" spans="78:107">
      <c r="BZ1896" s="18" t="s">
        <v>279</v>
      </c>
      <c r="CA1896" s="18" t="s">
        <v>154</v>
      </c>
      <c r="CB1896" s="18" t="s">
        <v>224</v>
      </c>
      <c r="CC1896" s="18" t="str">
        <f t="shared" si="170"/>
        <v>S,X橋脚Pc</v>
      </c>
      <c r="CD1896" s="18">
        <v>20</v>
      </c>
      <c r="CE1896" s="18" t="e">
        <f>IF(COUNTIFS([2]その１１!$CV$10:CV6891,リスト!CC1896),"該当","")</f>
        <v>#VALUE!</v>
      </c>
      <c r="CF1896" s="18" t="e">
        <f>IF($CE1896="","",COUNTIF($CC$5:CC1896,CC1896))</f>
        <v>#VALUE!</v>
      </c>
      <c r="CG1896" s="18" t="e">
        <f t="shared" si="171"/>
        <v>#VALUE!</v>
      </c>
      <c r="DC1896" s="21" t="e">
        <f t="shared" si="172"/>
        <v>#VALUE!</v>
      </c>
    </row>
    <row r="1897" spans="78:107">
      <c r="BZ1897" s="18" t="s">
        <v>279</v>
      </c>
      <c r="CA1897" s="18" t="s">
        <v>154</v>
      </c>
      <c r="CB1897" s="18" t="s">
        <v>224</v>
      </c>
      <c r="CC1897" s="18" t="str">
        <f t="shared" si="170"/>
        <v>S,X橋脚Pc</v>
      </c>
      <c r="CD1897" s="18">
        <v>21</v>
      </c>
      <c r="CE1897" s="18" t="e">
        <f>IF(COUNTIFS([2]その１１!$CV$10:CV6892,リスト!CC1897),"該当","")</f>
        <v>#VALUE!</v>
      </c>
      <c r="CF1897" s="18" t="e">
        <f>IF($CE1897="","",COUNTIF($CC$5:CC1897,CC1897))</f>
        <v>#VALUE!</v>
      </c>
      <c r="CG1897" s="18" t="e">
        <f t="shared" si="171"/>
        <v>#VALUE!</v>
      </c>
      <c r="DC1897" s="21" t="e">
        <f t="shared" si="172"/>
        <v>#VALUE!</v>
      </c>
    </row>
    <row r="1898" spans="78:107">
      <c r="BZ1898" s="18" t="s">
        <v>279</v>
      </c>
      <c r="CA1898" s="18" t="s">
        <v>154</v>
      </c>
      <c r="CB1898" s="18" t="s">
        <v>224</v>
      </c>
      <c r="CC1898" s="18" t="str">
        <f t="shared" si="170"/>
        <v>S,X橋脚Pc</v>
      </c>
      <c r="CD1898" s="18">
        <v>22</v>
      </c>
      <c r="CE1898" s="18" t="e">
        <f>IF(COUNTIFS([2]その１１!$CV$10:CV6893,リスト!CC1898),"該当","")</f>
        <v>#VALUE!</v>
      </c>
      <c r="CF1898" s="18" t="e">
        <f>IF($CE1898="","",COUNTIF($CC$5:CC1898,CC1898))</f>
        <v>#VALUE!</v>
      </c>
      <c r="CG1898" s="18" t="e">
        <f t="shared" si="171"/>
        <v>#VALUE!</v>
      </c>
      <c r="DC1898" s="21" t="e">
        <f t="shared" si="172"/>
        <v>#VALUE!</v>
      </c>
    </row>
    <row r="1899" spans="78:107">
      <c r="BZ1899" s="18" t="s">
        <v>279</v>
      </c>
      <c r="CA1899" s="18" t="s">
        <v>154</v>
      </c>
      <c r="CB1899" s="18" t="s">
        <v>224</v>
      </c>
      <c r="CC1899" s="18" t="str">
        <f t="shared" si="170"/>
        <v>S,X橋脚Pc</v>
      </c>
      <c r="CD1899" s="18">
        <v>23</v>
      </c>
      <c r="CE1899" s="18" t="e">
        <f>IF(COUNTIFS([2]その１１!$CV$10:CV6894,リスト!CC1899),"該当","")</f>
        <v>#VALUE!</v>
      </c>
      <c r="CF1899" s="18" t="e">
        <f>IF($CE1899="","",COUNTIF($CC$5:CC1899,CC1899))</f>
        <v>#VALUE!</v>
      </c>
      <c r="CG1899" s="18" t="e">
        <f t="shared" si="171"/>
        <v>#VALUE!</v>
      </c>
      <c r="DC1899" s="21" t="e">
        <f t="shared" si="172"/>
        <v>#VALUE!</v>
      </c>
    </row>
    <row r="1900" spans="78:107">
      <c r="BZ1900" s="18" t="s">
        <v>331</v>
      </c>
      <c r="CA1900" s="18" t="s">
        <v>154</v>
      </c>
      <c r="CB1900" s="18" t="s">
        <v>224</v>
      </c>
      <c r="CC1900" s="18" t="str">
        <f t="shared" si="170"/>
        <v>C,X橋脚Pc</v>
      </c>
      <c r="CD1900" s="18">
        <v>6</v>
      </c>
      <c r="CE1900" s="18" t="e">
        <f>IF(COUNTIFS([2]その１１!$CV$10:CV6895,リスト!CC1900),"該当","")</f>
        <v>#VALUE!</v>
      </c>
      <c r="CF1900" s="18" t="e">
        <f>IF($CE1900="","",COUNTIF($CC$5:CC1900,CC1900))</f>
        <v>#VALUE!</v>
      </c>
      <c r="CG1900" s="18" t="e">
        <f t="shared" si="171"/>
        <v>#VALUE!</v>
      </c>
      <c r="DC1900" s="21" t="e">
        <f t="shared" si="172"/>
        <v>#VALUE!</v>
      </c>
    </row>
    <row r="1901" spans="78:107">
      <c r="BZ1901" s="18" t="s">
        <v>331</v>
      </c>
      <c r="CA1901" s="18" t="s">
        <v>154</v>
      </c>
      <c r="CB1901" s="18" t="s">
        <v>224</v>
      </c>
      <c r="CC1901" s="18" t="str">
        <f t="shared" si="170"/>
        <v>C,X橋脚Pc</v>
      </c>
      <c r="CD1901" s="18">
        <v>7</v>
      </c>
      <c r="CE1901" s="18" t="e">
        <f>IF(COUNTIFS([2]その１１!$CV$10:CV6896,リスト!CC1901),"該当","")</f>
        <v>#VALUE!</v>
      </c>
      <c r="CF1901" s="18" t="e">
        <f>IF($CE1901="","",COUNTIF($CC$5:CC1901,CC1901))</f>
        <v>#VALUE!</v>
      </c>
      <c r="CG1901" s="18" t="e">
        <f t="shared" si="171"/>
        <v>#VALUE!</v>
      </c>
      <c r="DC1901" s="21" t="e">
        <f t="shared" si="172"/>
        <v>#VALUE!</v>
      </c>
    </row>
    <row r="1902" spans="78:107">
      <c r="BZ1902" s="18" t="s">
        <v>331</v>
      </c>
      <c r="CA1902" s="18" t="s">
        <v>154</v>
      </c>
      <c r="CB1902" s="18" t="s">
        <v>224</v>
      </c>
      <c r="CC1902" s="18" t="str">
        <f t="shared" si="170"/>
        <v>C,X橋脚Pc</v>
      </c>
      <c r="CD1902" s="18">
        <v>8</v>
      </c>
      <c r="CE1902" s="18" t="e">
        <f>IF(COUNTIFS([2]その１１!$CV$10:CV6897,リスト!CC1902),"該当","")</f>
        <v>#VALUE!</v>
      </c>
      <c r="CF1902" s="18" t="e">
        <f>IF($CE1902="","",COUNTIF($CC$5:CC1902,CC1902))</f>
        <v>#VALUE!</v>
      </c>
      <c r="CG1902" s="18" t="e">
        <f t="shared" si="171"/>
        <v>#VALUE!</v>
      </c>
      <c r="DC1902" s="21" t="e">
        <f t="shared" si="172"/>
        <v>#VALUE!</v>
      </c>
    </row>
    <row r="1903" spans="78:107">
      <c r="BZ1903" s="18" t="s">
        <v>331</v>
      </c>
      <c r="CA1903" s="18" t="s">
        <v>154</v>
      </c>
      <c r="CB1903" s="18" t="s">
        <v>224</v>
      </c>
      <c r="CC1903" s="18" t="str">
        <f t="shared" si="170"/>
        <v>C,X橋脚Pc</v>
      </c>
      <c r="CD1903" s="18">
        <v>10</v>
      </c>
      <c r="CE1903" s="18" t="e">
        <f>IF(COUNTIFS([2]その１１!$CV$10:CV6898,リスト!CC1903),"該当","")</f>
        <v>#VALUE!</v>
      </c>
      <c r="CF1903" s="18" t="e">
        <f>IF($CE1903="","",COUNTIF($CC$5:CC1903,CC1903))</f>
        <v>#VALUE!</v>
      </c>
      <c r="CG1903" s="18" t="e">
        <f t="shared" si="171"/>
        <v>#VALUE!</v>
      </c>
      <c r="DC1903" s="21" t="e">
        <f t="shared" si="172"/>
        <v>#VALUE!</v>
      </c>
    </row>
    <row r="1904" spans="78:107">
      <c r="BZ1904" s="18" t="s">
        <v>331</v>
      </c>
      <c r="CA1904" s="18" t="s">
        <v>154</v>
      </c>
      <c r="CB1904" s="18" t="s">
        <v>224</v>
      </c>
      <c r="CC1904" s="18" t="str">
        <f t="shared" si="170"/>
        <v>C,X橋脚Pc</v>
      </c>
      <c r="CD1904" s="18">
        <v>12</v>
      </c>
      <c r="CE1904" s="18" t="e">
        <f>IF(COUNTIFS([2]その１１!$CV$10:CV6899,リスト!CC1904),"該当","")</f>
        <v>#VALUE!</v>
      </c>
      <c r="CF1904" s="18" t="e">
        <f>IF($CE1904="","",COUNTIF($CC$5:CC1904,CC1904))</f>
        <v>#VALUE!</v>
      </c>
      <c r="CG1904" s="18" t="e">
        <f t="shared" si="171"/>
        <v>#VALUE!</v>
      </c>
      <c r="DC1904" s="21" t="e">
        <f t="shared" si="172"/>
        <v>#VALUE!</v>
      </c>
    </row>
    <row r="1905" spans="78:107">
      <c r="BZ1905" s="18" t="s">
        <v>331</v>
      </c>
      <c r="CA1905" s="18" t="s">
        <v>154</v>
      </c>
      <c r="CB1905" s="18" t="s">
        <v>224</v>
      </c>
      <c r="CC1905" s="18" t="str">
        <f t="shared" si="170"/>
        <v>C,X橋脚Pc</v>
      </c>
      <c r="CD1905" s="18">
        <v>17</v>
      </c>
      <c r="CE1905" s="18" t="e">
        <f>IF(COUNTIFS([2]その１１!$CV$10:CV6900,リスト!CC1905),"該当","")</f>
        <v>#VALUE!</v>
      </c>
      <c r="CF1905" s="18" t="e">
        <f>IF($CE1905="","",COUNTIF($CC$5:CC1905,CC1905))</f>
        <v>#VALUE!</v>
      </c>
      <c r="CG1905" s="18" t="e">
        <f t="shared" si="171"/>
        <v>#VALUE!</v>
      </c>
      <c r="DC1905" s="21" t="e">
        <f t="shared" si="172"/>
        <v>#VALUE!</v>
      </c>
    </row>
    <row r="1906" spans="78:107">
      <c r="BZ1906" s="18" t="s">
        <v>331</v>
      </c>
      <c r="CA1906" s="18" t="s">
        <v>154</v>
      </c>
      <c r="CB1906" s="18" t="s">
        <v>224</v>
      </c>
      <c r="CC1906" s="18" t="str">
        <f t="shared" si="170"/>
        <v>C,X橋脚Pc</v>
      </c>
      <c r="CD1906" s="18">
        <v>18</v>
      </c>
      <c r="CE1906" s="18" t="e">
        <f>IF(COUNTIFS([2]その１１!$CV$10:CV6901,リスト!CC1906),"該当","")</f>
        <v>#VALUE!</v>
      </c>
      <c r="CF1906" s="18" t="e">
        <f>IF($CE1906="","",COUNTIF($CC$5:CC1906,CC1906))</f>
        <v>#VALUE!</v>
      </c>
      <c r="CG1906" s="18" t="e">
        <f t="shared" si="171"/>
        <v>#VALUE!</v>
      </c>
      <c r="DC1906" s="21" t="e">
        <f t="shared" si="172"/>
        <v>#VALUE!</v>
      </c>
    </row>
    <row r="1907" spans="78:107">
      <c r="BZ1907" s="18" t="s">
        <v>331</v>
      </c>
      <c r="CA1907" s="18" t="s">
        <v>154</v>
      </c>
      <c r="CB1907" s="18" t="s">
        <v>224</v>
      </c>
      <c r="CC1907" s="18" t="str">
        <f t="shared" si="170"/>
        <v>C,X橋脚Pc</v>
      </c>
      <c r="CD1907" s="18">
        <v>19</v>
      </c>
      <c r="CE1907" s="18" t="e">
        <f>IF(COUNTIFS([2]その１１!$CV$10:CV6902,リスト!CC1907),"該当","")</f>
        <v>#VALUE!</v>
      </c>
      <c r="CF1907" s="18" t="e">
        <f>IF($CE1907="","",COUNTIF($CC$5:CC1907,CC1907))</f>
        <v>#VALUE!</v>
      </c>
      <c r="CG1907" s="18" t="e">
        <f t="shared" si="171"/>
        <v>#VALUE!</v>
      </c>
      <c r="DC1907" s="21" t="e">
        <f t="shared" si="172"/>
        <v>#VALUE!</v>
      </c>
    </row>
    <row r="1908" spans="78:107">
      <c r="BZ1908" s="18" t="s">
        <v>331</v>
      </c>
      <c r="CA1908" s="18" t="s">
        <v>154</v>
      </c>
      <c r="CB1908" s="18" t="s">
        <v>224</v>
      </c>
      <c r="CC1908" s="18" t="str">
        <f t="shared" si="170"/>
        <v>C,X橋脚Pc</v>
      </c>
      <c r="CD1908" s="18">
        <v>20</v>
      </c>
      <c r="CE1908" s="18" t="e">
        <f>IF(COUNTIFS([2]その１１!$CV$10:CV6903,リスト!CC1908),"該当","")</f>
        <v>#VALUE!</v>
      </c>
      <c r="CF1908" s="18" t="e">
        <f>IF($CE1908="","",COUNTIF($CC$5:CC1908,CC1908))</f>
        <v>#VALUE!</v>
      </c>
      <c r="CG1908" s="18" t="e">
        <f t="shared" si="171"/>
        <v>#VALUE!</v>
      </c>
      <c r="DC1908" s="21" t="e">
        <f t="shared" si="172"/>
        <v>#VALUE!</v>
      </c>
    </row>
    <row r="1909" spans="78:107">
      <c r="BZ1909" s="18" t="s">
        <v>331</v>
      </c>
      <c r="CA1909" s="18" t="s">
        <v>154</v>
      </c>
      <c r="CB1909" s="18" t="s">
        <v>224</v>
      </c>
      <c r="CC1909" s="18" t="str">
        <f t="shared" si="170"/>
        <v>C,X橋脚Pc</v>
      </c>
      <c r="CD1909" s="18">
        <v>21</v>
      </c>
      <c r="CE1909" s="18" t="e">
        <f>IF(COUNTIFS([2]その１１!$CV$10:CV6904,リスト!CC1909),"該当","")</f>
        <v>#VALUE!</v>
      </c>
      <c r="CF1909" s="18" t="e">
        <f>IF($CE1909="","",COUNTIF($CC$5:CC1909,CC1909))</f>
        <v>#VALUE!</v>
      </c>
      <c r="CG1909" s="18" t="e">
        <f t="shared" si="171"/>
        <v>#VALUE!</v>
      </c>
      <c r="DC1909" s="21" t="e">
        <f t="shared" si="172"/>
        <v>#VALUE!</v>
      </c>
    </row>
    <row r="1910" spans="78:107">
      <c r="BZ1910" s="18" t="s">
        <v>331</v>
      </c>
      <c r="CA1910" s="18" t="s">
        <v>154</v>
      </c>
      <c r="CB1910" s="18" t="s">
        <v>224</v>
      </c>
      <c r="CC1910" s="18" t="str">
        <f t="shared" si="170"/>
        <v>C,X橋脚Pc</v>
      </c>
      <c r="CD1910" s="18">
        <v>22</v>
      </c>
      <c r="CE1910" s="18" t="e">
        <f>IF(COUNTIFS([2]その１１!$CV$10:CV6905,リスト!CC1910),"該当","")</f>
        <v>#VALUE!</v>
      </c>
      <c r="CF1910" s="18" t="e">
        <f>IF($CE1910="","",COUNTIF($CC$5:CC1910,CC1910))</f>
        <v>#VALUE!</v>
      </c>
      <c r="CG1910" s="18" t="e">
        <f t="shared" si="171"/>
        <v>#VALUE!</v>
      </c>
      <c r="DC1910" s="21" t="e">
        <f t="shared" si="172"/>
        <v>#VALUE!</v>
      </c>
    </row>
    <row r="1911" spans="78:107">
      <c r="BZ1911" s="18" t="s">
        <v>331</v>
      </c>
      <c r="CA1911" s="18" t="s">
        <v>154</v>
      </c>
      <c r="CB1911" s="18" t="s">
        <v>224</v>
      </c>
      <c r="CC1911" s="18" t="str">
        <f t="shared" si="170"/>
        <v>C,X橋脚Pc</v>
      </c>
      <c r="CD1911" s="18">
        <v>23</v>
      </c>
      <c r="CE1911" s="18" t="e">
        <f>IF(COUNTIFS([2]その１１!$CV$10:CV6906,リスト!CC1911),"該当","")</f>
        <v>#VALUE!</v>
      </c>
      <c r="CF1911" s="18" t="e">
        <f>IF($CE1911="","",COUNTIF($CC$5:CC1911,CC1911))</f>
        <v>#VALUE!</v>
      </c>
      <c r="CG1911" s="18" t="e">
        <f t="shared" si="171"/>
        <v>#VALUE!</v>
      </c>
      <c r="DC1911" s="21" t="e">
        <f t="shared" si="172"/>
        <v>#VALUE!</v>
      </c>
    </row>
    <row r="1912" spans="78:107">
      <c r="BZ1912" s="18" t="s">
        <v>781</v>
      </c>
      <c r="CA1912" s="18" t="s">
        <v>154</v>
      </c>
      <c r="CB1912" s="18" t="s">
        <v>224</v>
      </c>
      <c r="CC1912" s="18" t="str">
        <f t="shared" si="170"/>
        <v>S,C,X橋脚Pc</v>
      </c>
      <c r="CD1912" s="18">
        <v>1</v>
      </c>
      <c r="CE1912" s="18" t="e">
        <f>IF(COUNTIFS([2]その１１!$CV$10:CV6907,リスト!CC1912),"該当","")</f>
        <v>#VALUE!</v>
      </c>
      <c r="CF1912" s="18" t="e">
        <f>IF($CE1912="","",COUNTIF($CC$5:CC1912,CC1912))</f>
        <v>#VALUE!</v>
      </c>
      <c r="CG1912" s="18" t="e">
        <f t="shared" si="171"/>
        <v>#VALUE!</v>
      </c>
      <c r="DC1912" s="21" t="e">
        <f t="shared" si="172"/>
        <v>#VALUE!</v>
      </c>
    </row>
    <row r="1913" spans="78:107">
      <c r="BZ1913" s="18" t="s">
        <v>781</v>
      </c>
      <c r="CA1913" s="18" t="s">
        <v>154</v>
      </c>
      <c r="CB1913" s="18" t="s">
        <v>224</v>
      </c>
      <c r="CC1913" s="18" t="str">
        <f t="shared" si="170"/>
        <v>S,C,X橋脚Pc</v>
      </c>
      <c r="CD1913" s="18">
        <v>2</v>
      </c>
      <c r="CE1913" s="18" t="e">
        <f>IF(COUNTIFS([2]その１１!$CV$10:CV6908,リスト!CC1913),"該当","")</f>
        <v>#VALUE!</v>
      </c>
      <c r="CF1913" s="18" t="e">
        <f>IF($CE1913="","",COUNTIF($CC$5:CC1913,CC1913))</f>
        <v>#VALUE!</v>
      </c>
      <c r="CG1913" s="18" t="e">
        <f t="shared" si="171"/>
        <v>#VALUE!</v>
      </c>
      <c r="DC1913" s="21" t="e">
        <f t="shared" si="172"/>
        <v>#VALUE!</v>
      </c>
    </row>
    <row r="1914" spans="78:107">
      <c r="BZ1914" s="18" t="s">
        <v>781</v>
      </c>
      <c r="CA1914" s="18" t="s">
        <v>154</v>
      </c>
      <c r="CB1914" s="18" t="s">
        <v>224</v>
      </c>
      <c r="CC1914" s="18" t="str">
        <f t="shared" si="170"/>
        <v>S,C,X橋脚Pc</v>
      </c>
      <c r="CD1914" s="18">
        <v>3</v>
      </c>
      <c r="CE1914" s="18" t="e">
        <f>IF(COUNTIFS([2]その１１!$CV$10:CV6909,リスト!CC1914),"該当","")</f>
        <v>#VALUE!</v>
      </c>
      <c r="CF1914" s="18" t="e">
        <f>IF($CE1914="","",COUNTIF($CC$5:CC1914,CC1914))</f>
        <v>#VALUE!</v>
      </c>
      <c r="CG1914" s="18" t="e">
        <f t="shared" si="171"/>
        <v>#VALUE!</v>
      </c>
      <c r="DC1914" s="21" t="e">
        <f t="shared" si="172"/>
        <v>#VALUE!</v>
      </c>
    </row>
    <row r="1915" spans="78:107">
      <c r="BZ1915" s="18" t="s">
        <v>781</v>
      </c>
      <c r="CA1915" s="18" t="s">
        <v>154</v>
      </c>
      <c r="CB1915" s="18" t="s">
        <v>224</v>
      </c>
      <c r="CC1915" s="18" t="str">
        <f t="shared" si="170"/>
        <v>S,C,X橋脚Pc</v>
      </c>
      <c r="CD1915" s="18">
        <v>4</v>
      </c>
      <c r="CE1915" s="18" t="e">
        <f>IF(COUNTIFS([2]その１１!$CV$10:CV6910,リスト!CC1915),"該当","")</f>
        <v>#VALUE!</v>
      </c>
      <c r="CF1915" s="18" t="e">
        <f>IF($CE1915="","",COUNTIF($CC$5:CC1915,CC1915))</f>
        <v>#VALUE!</v>
      </c>
      <c r="CG1915" s="18" t="e">
        <f t="shared" si="171"/>
        <v>#VALUE!</v>
      </c>
      <c r="DC1915" s="21" t="e">
        <f t="shared" si="172"/>
        <v>#VALUE!</v>
      </c>
    </row>
    <row r="1916" spans="78:107">
      <c r="BZ1916" s="18" t="s">
        <v>781</v>
      </c>
      <c r="CA1916" s="18" t="s">
        <v>154</v>
      </c>
      <c r="CB1916" s="18" t="s">
        <v>224</v>
      </c>
      <c r="CC1916" s="18" t="str">
        <f t="shared" si="170"/>
        <v>S,C,X橋脚Pc</v>
      </c>
      <c r="CD1916" s="18">
        <v>5</v>
      </c>
      <c r="CE1916" s="18" t="e">
        <f>IF(COUNTIFS([2]その１１!$CV$10:CV6911,リスト!CC1916),"該当","")</f>
        <v>#VALUE!</v>
      </c>
      <c r="CF1916" s="18" t="e">
        <f>IF($CE1916="","",COUNTIF($CC$5:CC1916,CC1916))</f>
        <v>#VALUE!</v>
      </c>
      <c r="CG1916" s="18" t="e">
        <f t="shared" si="171"/>
        <v>#VALUE!</v>
      </c>
      <c r="DC1916" s="21" t="e">
        <f t="shared" si="172"/>
        <v>#VALUE!</v>
      </c>
    </row>
    <row r="1917" spans="78:107">
      <c r="BZ1917" s="18" t="s">
        <v>781</v>
      </c>
      <c r="CA1917" s="18" t="s">
        <v>154</v>
      </c>
      <c r="CB1917" s="18" t="s">
        <v>224</v>
      </c>
      <c r="CC1917" s="18" t="str">
        <f t="shared" si="170"/>
        <v>S,C,X橋脚Pc</v>
      </c>
      <c r="CD1917" s="18">
        <v>6</v>
      </c>
      <c r="CE1917" s="18" t="e">
        <f>IF(COUNTIFS([2]その１１!$CV$10:CV6912,リスト!CC1917),"該当","")</f>
        <v>#VALUE!</v>
      </c>
      <c r="CF1917" s="18" t="e">
        <f>IF($CE1917="","",COUNTIF($CC$5:CC1917,CC1917))</f>
        <v>#VALUE!</v>
      </c>
      <c r="CG1917" s="18" t="e">
        <f t="shared" si="171"/>
        <v>#VALUE!</v>
      </c>
      <c r="DC1917" s="21" t="e">
        <f t="shared" si="172"/>
        <v>#VALUE!</v>
      </c>
    </row>
    <row r="1918" spans="78:107">
      <c r="BZ1918" s="18" t="s">
        <v>781</v>
      </c>
      <c r="CA1918" s="18" t="s">
        <v>154</v>
      </c>
      <c r="CB1918" s="18" t="s">
        <v>224</v>
      </c>
      <c r="CC1918" s="18" t="str">
        <f t="shared" si="170"/>
        <v>S,C,X橋脚Pc</v>
      </c>
      <c r="CD1918" s="18">
        <v>7</v>
      </c>
      <c r="CE1918" s="18" t="e">
        <f>IF(COUNTIFS([2]その１１!$CV$10:CV6913,リスト!CC1918),"該当","")</f>
        <v>#VALUE!</v>
      </c>
      <c r="CF1918" s="18" t="e">
        <f>IF($CE1918="","",COUNTIF($CC$5:CC1918,CC1918))</f>
        <v>#VALUE!</v>
      </c>
      <c r="CG1918" s="18" t="e">
        <f t="shared" si="171"/>
        <v>#VALUE!</v>
      </c>
      <c r="DC1918" s="21" t="e">
        <f t="shared" si="172"/>
        <v>#VALUE!</v>
      </c>
    </row>
    <row r="1919" spans="78:107">
      <c r="BZ1919" s="18" t="s">
        <v>781</v>
      </c>
      <c r="CA1919" s="18" t="s">
        <v>154</v>
      </c>
      <c r="CB1919" s="18" t="s">
        <v>224</v>
      </c>
      <c r="CC1919" s="18" t="str">
        <f t="shared" si="170"/>
        <v>S,C,X橋脚Pc</v>
      </c>
      <c r="CD1919" s="18">
        <v>8</v>
      </c>
      <c r="CE1919" s="18" t="e">
        <f>IF(COUNTIFS([2]その１１!$CV$10:CV6914,リスト!CC1919),"該当","")</f>
        <v>#VALUE!</v>
      </c>
      <c r="CF1919" s="18" t="e">
        <f>IF($CE1919="","",COUNTIF($CC$5:CC1919,CC1919))</f>
        <v>#VALUE!</v>
      </c>
      <c r="CG1919" s="18" t="e">
        <f t="shared" si="171"/>
        <v>#VALUE!</v>
      </c>
      <c r="DC1919" s="21" t="e">
        <f t="shared" si="172"/>
        <v>#VALUE!</v>
      </c>
    </row>
    <row r="1920" spans="78:107">
      <c r="BZ1920" s="18" t="s">
        <v>781</v>
      </c>
      <c r="CA1920" s="18" t="s">
        <v>154</v>
      </c>
      <c r="CB1920" s="18" t="s">
        <v>224</v>
      </c>
      <c r="CC1920" s="18" t="str">
        <f t="shared" si="170"/>
        <v>S,C,X橋脚Pc</v>
      </c>
      <c r="CD1920" s="18">
        <v>10</v>
      </c>
      <c r="CE1920" s="18" t="e">
        <f>IF(COUNTIFS([2]その１１!$CV$10:CV6915,リスト!CC1920),"該当","")</f>
        <v>#VALUE!</v>
      </c>
      <c r="CF1920" s="18" t="e">
        <f>IF($CE1920="","",COUNTIF($CC$5:CC1920,CC1920))</f>
        <v>#VALUE!</v>
      </c>
      <c r="CG1920" s="18" t="e">
        <f t="shared" si="171"/>
        <v>#VALUE!</v>
      </c>
      <c r="DC1920" s="21" t="e">
        <f t="shared" si="172"/>
        <v>#VALUE!</v>
      </c>
    </row>
    <row r="1921" spans="78:107">
      <c r="BZ1921" s="18" t="s">
        <v>781</v>
      </c>
      <c r="CA1921" s="18" t="s">
        <v>154</v>
      </c>
      <c r="CB1921" s="18" t="s">
        <v>224</v>
      </c>
      <c r="CC1921" s="18" t="str">
        <f t="shared" si="170"/>
        <v>S,C,X橋脚Pc</v>
      </c>
      <c r="CD1921" s="18">
        <v>12</v>
      </c>
      <c r="CE1921" s="18" t="e">
        <f>IF(COUNTIFS([2]その１１!$CV$10:CV6916,リスト!CC1921),"該当","")</f>
        <v>#VALUE!</v>
      </c>
      <c r="CF1921" s="18" t="e">
        <f>IF($CE1921="","",COUNTIF($CC$5:CC1921,CC1921))</f>
        <v>#VALUE!</v>
      </c>
      <c r="CG1921" s="18" t="e">
        <f t="shared" si="171"/>
        <v>#VALUE!</v>
      </c>
      <c r="DC1921" s="21" t="e">
        <f t="shared" si="172"/>
        <v>#VALUE!</v>
      </c>
    </row>
    <row r="1922" spans="78:107">
      <c r="BZ1922" s="18" t="s">
        <v>781</v>
      </c>
      <c r="CA1922" s="18" t="s">
        <v>154</v>
      </c>
      <c r="CB1922" s="18" t="s">
        <v>224</v>
      </c>
      <c r="CC1922" s="18" t="str">
        <f t="shared" si="170"/>
        <v>S,C,X橋脚Pc</v>
      </c>
      <c r="CD1922" s="18">
        <v>17</v>
      </c>
      <c r="CE1922" s="18" t="e">
        <f>IF(COUNTIFS([2]その１１!$CV$10:CV6917,リスト!CC1922),"該当","")</f>
        <v>#VALUE!</v>
      </c>
      <c r="CF1922" s="18" t="e">
        <f>IF($CE1922="","",COUNTIF($CC$5:CC1922,CC1922))</f>
        <v>#VALUE!</v>
      </c>
      <c r="CG1922" s="18" t="e">
        <f t="shared" si="171"/>
        <v>#VALUE!</v>
      </c>
      <c r="DC1922" s="21" t="e">
        <f t="shared" si="172"/>
        <v>#VALUE!</v>
      </c>
    </row>
    <row r="1923" spans="78:107">
      <c r="BZ1923" s="18" t="s">
        <v>781</v>
      </c>
      <c r="CA1923" s="18" t="s">
        <v>154</v>
      </c>
      <c r="CB1923" s="18" t="s">
        <v>224</v>
      </c>
      <c r="CC1923" s="18" t="str">
        <f t="shared" si="170"/>
        <v>S,C,X橋脚Pc</v>
      </c>
      <c r="CD1923" s="18">
        <v>18</v>
      </c>
      <c r="CE1923" s="18" t="e">
        <f>IF(COUNTIFS([2]その１１!$CV$10:CV6918,リスト!CC1923),"該当","")</f>
        <v>#VALUE!</v>
      </c>
      <c r="CF1923" s="18" t="e">
        <f>IF($CE1923="","",COUNTIF($CC$5:CC1923,CC1923))</f>
        <v>#VALUE!</v>
      </c>
      <c r="CG1923" s="18" t="e">
        <f t="shared" si="171"/>
        <v>#VALUE!</v>
      </c>
      <c r="DC1923" s="21" t="e">
        <f t="shared" si="172"/>
        <v>#VALUE!</v>
      </c>
    </row>
    <row r="1924" spans="78:107">
      <c r="BZ1924" s="18" t="s">
        <v>781</v>
      </c>
      <c r="CA1924" s="18" t="s">
        <v>154</v>
      </c>
      <c r="CB1924" s="18" t="s">
        <v>224</v>
      </c>
      <c r="CC1924" s="18" t="str">
        <f t="shared" si="170"/>
        <v>S,C,X橋脚Pc</v>
      </c>
      <c r="CD1924" s="18">
        <v>19</v>
      </c>
      <c r="CE1924" s="18" t="e">
        <f>IF(COUNTIFS([2]その１１!$CV$10:CV6919,リスト!CC1924),"該当","")</f>
        <v>#VALUE!</v>
      </c>
      <c r="CF1924" s="18" t="e">
        <f>IF($CE1924="","",COUNTIF($CC$5:CC1924,CC1924))</f>
        <v>#VALUE!</v>
      </c>
      <c r="CG1924" s="18" t="e">
        <f t="shared" si="171"/>
        <v>#VALUE!</v>
      </c>
      <c r="DC1924" s="21" t="e">
        <f t="shared" si="172"/>
        <v>#VALUE!</v>
      </c>
    </row>
    <row r="1925" spans="78:107">
      <c r="BZ1925" s="18" t="s">
        <v>781</v>
      </c>
      <c r="CA1925" s="18" t="s">
        <v>154</v>
      </c>
      <c r="CB1925" s="18" t="s">
        <v>224</v>
      </c>
      <c r="CC1925" s="18" t="str">
        <f t="shared" ref="CC1925:CC1988" si="173">IF(LEFT(CA1925,2)="基礎",CONCATENATE(BZ1925,LEFT(CA1925,3),CB1925),CONCATENATE(BZ1925,LEFT(CA1925,2),CB1925))</f>
        <v>S,C,X橋脚Pc</v>
      </c>
      <c r="CD1925" s="18">
        <v>20</v>
      </c>
      <c r="CE1925" s="18" t="e">
        <f>IF(COUNTIFS([2]その１１!$CV$10:CV6920,リスト!CC1925),"該当","")</f>
        <v>#VALUE!</v>
      </c>
      <c r="CF1925" s="18" t="e">
        <f>IF($CE1925="","",COUNTIF($CC$5:CC1925,CC1925))</f>
        <v>#VALUE!</v>
      </c>
      <c r="CG1925" s="18" t="e">
        <f t="shared" ref="CG1925:CG1988" si="174">IF($CE1925="","",CONCATENATE(CC1925,CF1925))</f>
        <v>#VALUE!</v>
      </c>
      <c r="DC1925" s="21" t="e">
        <f t="shared" ref="DC1925:DC1988" si="175">IF(CG1925="","",CONCATENATE(CC1925,CD1925))</f>
        <v>#VALUE!</v>
      </c>
    </row>
    <row r="1926" spans="78:107">
      <c r="BZ1926" s="18" t="s">
        <v>781</v>
      </c>
      <c r="CA1926" s="18" t="s">
        <v>154</v>
      </c>
      <c r="CB1926" s="18" t="s">
        <v>224</v>
      </c>
      <c r="CC1926" s="18" t="str">
        <f t="shared" si="173"/>
        <v>S,C,X橋脚Pc</v>
      </c>
      <c r="CD1926" s="18">
        <v>21</v>
      </c>
      <c r="CE1926" s="18" t="e">
        <f>IF(COUNTIFS([2]その１１!$CV$10:CV6921,リスト!CC1926),"該当","")</f>
        <v>#VALUE!</v>
      </c>
      <c r="CF1926" s="18" t="e">
        <f>IF($CE1926="","",COUNTIF($CC$5:CC1926,CC1926))</f>
        <v>#VALUE!</v>
      </c>
      <c r="CG1926" s="18" t="e">
        <f t="shared" si="174"/>
        <v>#VALUE!</v>
      </c>
      <c r="DC1926" s="21" t="e">
        <f t="shared" si="175"/>
        <v>#VALUE!</v>
      </c>
    </row>
    <row r="1927" spans="78:107">
      <c r="BZ1927" s="18" t="s">
        <v>781</v>
      </c>
      <c r="CA1927" s="18" t="s">
        <v>154</v>
      </c>
      <c r="CB1927" s="18" t="s">
        <v>224</v>
      </c>
      <c r="CC1927" s="18" t="str">
        <f t="shared" si="173"/>
        <v>S,C,X橋脚Pc</v>
      </c>
      <c r="CD1927" s="18">
        <v>22</v>
      </c>
      <c r="CE1927" s="18" t="e">
        <f>IF(COUNTIFS([2]その１１!$CV$10:CV6922,リスト!CC1927),"該当","")</f>
        <v>#VALUE!</v>
      </c>
      <c r="CF1927" s="18" t="e">
        <f>IF($CE1927="","",COUNTIF($CC$5:CC1927,CC1927))</f>
        <v>#VALUE!</v>
      </c>
      <c r="CG1927" s="18" t="e">
        <f t="shared" si="174"/>
        <v>#VALUE!</v>
      </c>
      <c r="DC1927" s="21" t="e">
        <f t="shared" si="175"/>
        <v>#VALUE!</v>
      </c>
    </row>
    <row r="1928" spans="78:107">
      <c r="BZ1928" s="18" t="s">
        <v>781</v>
      </c>
      <c r="CA1928" s="18" t="s">
        <v>154</v>
      </c>
      <c r="CB1928" s="18" t="s">
        <v>224</v>
      </c>
      <c r="CC1928" s="18" t="str">
        <f t="shared" si="173"/>
        <v>S,C,X橋脚Pc</v>
      </c>
      <c r="CD1928" s="18">
        <v>23</v>
      </c>
      <c r="CE1928" s="18" t="e">
        <f>IF(COUNTIFS([2]その１１!$CV$10:CV6923,リスト!CC1928),"該当","")</f>
        <v>#VALUE!</v>
      </c>
      <c r="CF1928" s="18" t="e">
        <f>IF($CE1928="","",COUNTIF($CC$5:CC1928,CC1928))</f>
        <v>#VALUE!</v>
      </c>
      <c r="CG1928" s="18" t="e">
        <f t="shared" si="174"/>
        <v>#VALUE!</v>
      </c>
      <c r="DC1928" s="21" t="e">
        <f t="shared" si="175"/>
        <v>#VALUE!</v>
      </c>
    </row>
    <row r="1929" spans="78:107">
      <c r="BZ1929" s="18" t="s">
        <v>97</v>
      </c>
      <c r="CA1929" s="18" t="s">
        <v>178</v>
      </c>
      <c r="CB1929" s="18" t="s">
        <v>260</v>
      </c>
      <c r="CC1929" s="18" t="str">
        <f t="shared" si="173"/>
        <v>C橋台Ap</v>
      </c>
      <c r="CD1929" s="18">
        <v>6</v>
      </c>
      <c r="CE1929" s="18" t="e">
        <f>IF(COUNTIFS([2]その１１!$CV$10:CV6924,リスト!CC1929),"該当","")</f>
        <v>#VALUE!</v>
      </c>
      <c r="CF1929" s="18" t="e">
        <f>IF($CE1929="","",COUNTIF($CC$5:CC1929,CC1929))</f>
        <v>#VALUE!</v>
      </c>
      <c r="CG1929" s="18" t="e">
        <f t="shared" si="174"/>
        <v>#VALUE!</v>
      </c>
      <c r="DC1929" s="21" t="e">
        <f t="shared" si="175"/>
        <v>#VALUE!</v>
      </c>
    </row>
    <row r="1930" spans="78:107">
      <c r="BZ1930" s="18" t="s">
        <v>97</v>
      </c>
      <c r="CA1930" s="18" t="s">
        <v>178</v>
      </c>
      <c r="CB1930" s="18" t="s">
        <v>260</v>
      </c>
      <c r="CC1930" s="18" t="str">
        <f t="shared" si="173"/>
        <v>C橋台Ap</v>
      </c>
      <c r="CD1930" s="18">
        <v>7</v>
      </c>
      <c r="CE1930" s="18" t="e">
        <f>IF(COUNTIFS([2]その１１!$CV$10:CV6925,リスト!CC1930),"該当","")</f>
        <v>#VALUE!</v>
      </c>
      <c r="CF1930" s="18" t="e">
        <f>IF($CE1930="","",COUNTIF($CC$5:CC1930,CC1930))</f>
        <v>#VALUE!</v>
      </c>
      <c r="CG1930" s="18" t="e">
        <f t="shared" si="174"/>
        <v>#VALUE!</v>
      </c>
      <c r="DC1930" s="21" t="e">
        <f t="shared" si="175"/>
        <v>#VALUE!</v>
      </c>
    </row>
    <row r="1931" spans="78:107">
      <c r="BZ1931" s="18" t="s">
        <v>97</v>
      </c>
      <c r="CA1931" s="18" t="s">
        <v>178</v>
      </c>
      <c r="CB1931" s="18" t="s">
        <v>260</v>
      </c>
      <c r="CC1931" s="18" t="str">
        <f t="shared" si="173"/>
        <v>C橋台Ap</v>
      </c>
      <c r="CD1931" s="18">
        <v>8</v>
      </c>
      <c r="CE1931" s="18" t="e">
        <f>IF(COUNTIFS([2]その１１!$CV$10:CV6926,リスト!CC1931),"該当","")</f>
        <v>#VALUE!</v>
      </c>
      <c r="CF1931" s="18" t="e">
        <f>IF($CE1931="","",COUNTIF($CC$5:CC1931,CC1931))</f>
        <v>#VALUE!</v>
      </c>
      <c r="CG1931" s="18" t="e">
        <f t="shared" si="174"/>
        <v>#VALUE!</v>
      </c>
      <c r="DC1931" s="21" t="e">
        <f t="shared" si="175"/>
        <v>#VALUE!</v>
      </c>
    </row>
    <row r="1932" spans="78:107">
      <c r="BZ1932" s="18" t="s">
        <v>97</v>
      </c>
      <c r="CA1932" s="18" t="s">
        <v>178</v>
      </c>
      <c r="CB1932" s="18" t="s">
        <v>260</v>
      </c>
      <c r="CC1932" s="18" t="str">
        <f t="shared" si="173"/>
        <v>C橋台Ap</v>
      </c>
      <c r="CD1932" s="18">
        <v>10</v>
      </c>
      <c r="CE1932" s="18" t="e">
        <f>IF(COUNTIFS([2]その１１!$CV$10:CV6927,リスト!CC1932),"該当","")</f>
        <v>#VALUE!</v>
      </c>
      <c r="CF1932" s="18" t="e">
        <f>IF($CE1932="","",COUNTIF($CC$5:CC1932,CC1932))</f>
        <v>#VALUE!</v>
      </c>
      <c r="CG1932" s="18" t="e">
        <f t="shared" si="174"/>
        <v>#VALUE!</v>
      </c>
      <c r="DC1932" s="21" t="e">
        <f t="shared" si="175"/>
        <v>#VALUE!</v>
      </c>
    </row>
    <row r="1933" spans="78:107">
      <c r="BZ1933" s="18" t="s">
        <v>97</v>
      </c>
      <c r="CA1933" s="18" t="s">
        <v>178</v>
      </c>
      <c r="CB1933" s="18" t="s">
        <v>260</v>
      </c>
      <c r="CC1933" s="18" t="str">
        <f t="shared" si="173"/>
        <v>C橋台Ap</v>
      </c>
      <c r="CD1933" s="18">
        <v>12</v>
      </c>
      <c r="CE1933" s="18" t="e">
        <f>IF(COUNTIFS([2]その１１!$CV$10:CV6928,リスト!CC1933),"該当","")</f>
        <v>#VALUE!</v>
      </c>
      <c r="CF1933" s="18" t="e">
        <f>IF($CE1933="","",COUNTIF($CC$5:CC1933,CC1933))</f>
        <v>#VALUE!</v>
      </c>
      <c r="CG1933" s="18" t="e">
        <f t="shared" si="174"/>
        <v>#VALUE!</v>
      </c>
      <c r="DC1933" s="21" t="e">
        <f t="shared" si="175"/>
        <v>#VALUE!</v>
      </c>
    </row>
    <row r="1934" spans="78:107">
      <c r="BZ1934" s="18" t="s">
        <v>97</v>
      </c>
      <c r="CA1934" s="18" t="s">
        <v>178</v>
      </c>
      <c r="CB1934" s="18" t="s">
        <v>260</v>
      </c>
      <c r="CC1934" s="18" t="str">
        <f t="shared" si="173"/>
        <v>C橋台Ap</v>
      </c>
      <c r="CD1934" s="18">
        <v>17</v>
      </c>
      <c r="CE1934" s="18" t="e">
        <f>IF(COUNTIFS([2]その１１!$CV$10:CV6929,リスト!CC1934),"該当","")</f>
        <v>#VALUE!</v>
      </c>
      <c r="CF1934" s="18" t="e">
        <f>IF($CE1934="","",COUNTIF($CC$5:CC1934,CC1934))</f>
        <v>#VALUE!</v>
      </c>
      <c r="CG1934" s="18" t="e">
        <f t="shared" si="174"/>
        <v>#VALUE!</v>
      </c>
      <c r="DC1934" s="21" t="e">
        <f t="shared" si="175"/>
        <v>#VALUE!</v>
      </c>
    </row>
    <row r="1935" spans="78:107">
      <c r="BZ1935" s="18" t="s">
        <v>97</v>
      </c>
      <c r="CA1935" s="18" t="s">
        <v>178</v>
      </c>
      <c r="CB1935" s="18" t="s">
        <v>260</v>
      </c>
      <c r="CC1935" s="18" t="str">
        <f t="shared" si="173"/>
        <v>C橋台Ap</v>
      </c>
      <c r="CD1935" s="18">
        <v>18</v>
      </c>
      <c r="CE1935" s="18" t="e">
        <f>IF(COUNTIFS([2]その１１!$CV$10:CV6930,リスト!CC1935),"該当","")</f>
        <v>#VALUE!</v>
      </c>
      <c r="CF1935" s="18" t="e">
        <f>IF($CE1935="","",COUNTIF($CC$5:CC1935,CC1935))</f>
        <v>#VALUE!</v>
      </c>
      <c r="CG1935" s="18" t="e">
        <f t="shared" si="174"/>
        <v>#VALUE!</v>
      </c>
      <c r="DC1935" s="21" t="e">
        <f t="shared" si="175"/>
        <v>#VALUE!</v>
      </c>
    </row>
    <row r="1936" spans="78:107">
      <c r="BZ1936" s="18" t="s">
        <v>97</v>
      </c>
      <c r="CA1936" s="18" t="s">
        <v>178</v>
      </c>
      <c r="CB1936" s="18" t="s">
        <v>260</v>
      </c>
      <c r="CC1936" s="18" t="str">
        <f t="shared" si="173"/>
        <v>C橋台Ap</v>
      </c>
      <c r="CD1936" s="18">
        <v>19</v>
      </c>
      <c r="CE1936" s="18" t="e">
        <f>IF(COUNTIFS([2]その１１!$CV$10:CV6931,リスト!CC1936),"該当","")</f>
        <v>#VALUE!</v>
      </c>
      <c r="CF1936" s="18" t="e">
        <f>IF($CE1936="","",COUNTIF($CC$5:CC1936,CC1936))</f>
        <v>#VALUE!</v>
      </c>
      <c r="CG1936" s="18" t="e">
        <f t="shared" si="174"/>
        <v>#VALUE!</v>
      </c>
      <c r="DC1936" s="21" t="e">
        <f t="shared" si="175"/>
        <v>#VALUE!</v>
      </c>
    </row>
    <row r="1937" spans="78:107">
      <c r="BZ1937" s="18" t="s">
        <v>97</v>
      </c>
      <c r="CA1937" s="18" t="s">
        <v>178</v>
      </c>
      <c r="CB1937" s="18" t="s">
        <v>260</v>
      </c>
      <c r="CC1937" s="18" t="str">
        <f t="shared" si="173"/>
        <v>C橋台Ap</v>
      </c>
      <c r="CD1937" s="18">
        <v>20</v>
      </c>
      <c r="CE1937" s="18" t="e">
        <f>IF(COUNTIFS([2]その１１!$CV$10:CV6932,リスト!CC1937),"該当","")</f>
        <v>#VALUE!</v>
      </c>
      <c r="CF1937" s="18" t="e">
        <f>IF($CE1937="","",COUNTIF($CC$5:CC1937,CC1937))</f>
        <v>#VALUE!</v>
      </c>
      <c r="CG1937" s="18" t="e">
        <f t="shared" si="174"/>
        <v>#VALUE!</v>
      </c>
      <c r="DC1937" s="21" t="e">
        <f t="shared" si="175"/>
        <v>#VALUE!</v>
      </c>
    </row>
    <row r="1938" spans="78:107">
      <c r="BZ1938" s="18" t="s">
        <v>97</v>
      </c>
      <c r="CA1938" s="18" t="s">
        <v>178</v>
      </c>
      <c r="CB1938" s="18" t="s">
        <v>260</v>
      </c>
      <c r="CC1938" s="18" t="str">
        <f t="shared" si="173"/>
        <v>C橋台Ap</v>
      </c>
      <c r="CD1938" s="18">
        <v>21</v>
      </c>
      <c r="CE1938" s="18" t="e">
        <f>IF(COUNTIFS([2]その１１!$CV$10:CV6933,リスト!CC1938),"該当","")</f>
        <v>#VALUE!</v>
      </c>
      <c r="CF1938" s="18" t="e">
        <f>IF($CE1938="","",COUNTIF($CC$5:CC1938,CC1938))</f>
        <v>#VALUE!</v>
      </c>
      <c r="CG1938" s="18" t="e">
        <f t="shared" si="174"/>
        <v>#VALUE!</v>
      </c>
      <c r="DC1938" s="21" t="e">
        <f t="shared" si="175"/>
        <v>#VALUE!</v>
      </c>
    </row>
    <row r="1939" spans="78:107">
      <c r="BZ1939" s="18" t="s">
        <v>97</v>
      </c>
      <c r="CA1939" s="18" t="s">
        <v>178</v>
      </c>
      <c r="CB1939" s="18" t="s">
        <v>260</v>
      </c>
      <c r="CC1939" s="18" t="str">
        <f t="shared" si="173"/>
        <v>C橋台Ap</v>
      </c>
      <c r="CD1939" s="18">
        <v>22</v>
      </c>
      <c r="CE1939" s="18" t="e">
        <f>IF(COUNTIFS([2]その１１!$CV$10:CV6934,リスト!CC1939),"該当","")</f>
        <v>#VALUE!</v>
      </c>
      <c r="CF1939" s="18" t="e">
        <f>IF($CE1939="","",COUNTIF($CC$5:CC1939,CC1939))</f>
        <v>#VALUE!</v>
      </c>
      <c r="CG1939" s="18" t="e">
        <f t="shared" si="174"/>
        <v>#VALUE!</v>
      </c>
      <c r="DC1939" s="21" t="e">
        <f t="shared" si="175"/>
        <v>#VALUE!</v>
      </c>
    </row>
    <row r="1940" spans="78:107">
      <c r="BZ1940" s="18" t="s">
        <v>97</v>
      </c>
      <c r="CA1940" s="18" t="s">
        <v>178</v>
      </c>
      <c r="CB1940" s="18" t="s">
        <v>260</v>
      </c>
      <c r="CC1940" s="18" t="str">
        <f t="shared" si="173"/>
        <v>C橋台Ap</v>
      </c>
      <c r="CD1940" s="18">
        <v>23</v>
      </c>
      <c r="CE1940" s="18" t="e">
        <f>IF(COUNTIFS([2]その１１!$CV$10:CV6935,リスト!CC1940),"該当","")</f>
        <v>#VALUE!</v>
      </c>
      <c r="CF1940" s="18" t="e">
        <f>IF($CE1940="","",COUNTIF($CC$5:CC1940,CC1940))</f>
        <v>#VALUE!</v>
      </c>
      <c r="CG1940" s="18" t="e">
        <f t="shared" si="174"/>
        <v>#VALUE!</v>
      </c>
      <c r="DC1940" s="21" t="e">
        <f t="shared" si="175"/>
        <v>#VALUE!</v>
      </c>
    </row>
    <row r="1941" spans="78:107">
      <c r="BZ1941" s="18" t="s">
        <v>331</v>
      </c>
      <c r="CA1941" s="18" t="s">
        <v>178</v>
      </c>
      <c r="CB1941" s="18" t="s">
        <v>260</v>
      </c>
      <c r="CC1941" s="18" t="str">
        <f t="shared" si="173"/>
        <v>C,X橋台Ap</v>
      </c>
      <c r="CD1941" s="18">
        <v>6</v>
      </c>
      <c r="CE1941" s="18" t="e">
        <f>IF(COUNTIFS([2]その１１!$CV$10:CV6936,リスト!CC1941),"該当","")</f>
        <v>#VALUE!</v>
      </c>
      <c r="CF1941" s="18" t="e">
        <f>IF($CE1941="","",COUNTIF($CC$5:CC1941,CC1941))</f>
        <v>#VALUE!</v>
      </c>
      <c r="CG1941" s="18" t="e">
        <f t="shared" si="174"/>
        <v>#VALUE!</v>
      </c>
      <c r="DC1941" s="21" t="e">
        <f t="shared" si="175"/>
        <v>#VALUE!</v>
      </c>
    </row>
    <row r="1942" spans="78:107">
      <c r="BZ1942" s="18" t="s">
        <v>331</v>
      </c>
      <c r="CA1942" s="18" t="s">
        <v>178</v>
      </c>
      <c r="CB1942" s="18" t="s">
        <v>260</v>
      </c>
      <c r="CC1942" s="18" t="str">
        <f t="shared" si="173"/>
        <v>C,X橋台Ap</v>
      </c>
      <c r="CD1942" s="18">
        <v>7</v>
      </c>
      <c r="CE1942" s="18" t="e">
        <f>IF(COUNTIFS([2]その１１!$CV$10:CV6937,リスト!CC1942),"該当","")</f>
        <v>#VALUE!</v>
      </c>
      <c r="CF1942" s="18" t="e">
        <f>IF($CE1942="","",COUNTIF($CC$5:CC1942,CC1942))</f>
        <v>#VALUE!</v>
      </c>
      <c r="CG1942" s="18" t="e">
        <f t="shared" si="174"/>
        <v>#VALUE!</v>
      </c>
      <c r="DC1942" s="21" t="e">
        <f t="shared" si="175"/>
        <v>#VALUE!</v>
      </c>
    </row>
    <row r="1943" spans="78:107">
      <c r="BZ1943" s="18" t="s">
        <v>331</v>
      </c>
      <c r="CA1943" s="18" t="s">
        <v>178</v>
      </c>
      <c r="CB1943" s="18" t="s">
        <v>260</v>
      </c>
      <c r="CC1943" s="18" t="str">
        <f t="shared" si="173"/>
        <v>C,X橋台Ap</v>
      </c>
      <c r="CD1943" s="18">
        <v>8</v>
      </c>
      <c r="CE1943" s="18" t="e">
        <f>IF(COUNTIFS([2]その１１!$CV$10:CV6938,リスト!CC1943),"該当","")</f>
        <v>#VALUE!</v>
      </c>
      <c r="CF1943" s="18" t="e">
        <f>IF($CE1943="","",COUNTIF($CC$5:CC1943,CC1943))</f>
        <v>#VALUE!</v>
      </c>
      <c r="CG1943" s="18" t="e">
        <f t="shared" si="174"/>
        <v>#VALUE!</v>
      </c>
      <c r="DC1943" s="21" t="e">
        <f t="shared" si="175"/>
        <v>#VALUE!</v>
      </c>
    </row>
    <row r="1944" spans="78:107">
      <c r="BZ1944" s="18" t="s">
        <v>331</v>
      </c>
      <c r="CA1944" s="18" t="s">
        <v>178</v>
      </c>
      <c r="CB1944" s="18" t="s">
        <v>260</v>
      </c>
      <c r="CC1944" s="18" t="str">
        <f t="shared" si="173"/>
        <v>C,X橋台Ap</v>
      </c>
      <c r="CD1944" s="18">
        <v>10</v>
      </c>
      <c r="CE1944" s="18" t="e">
        <f>IF(COUNTIFS([2]その１１!$CV$10:CV6939,リスト!CC1944),"該当","")</f>
        <v>#VALUE!</v>
      </c>
      <c r="CF1944" s="18" t="e">
        <f>IF($CE1944="","",COUNTIF($CC$5:CC1944,CC1944))</f>
        <v>#VALUE!</v>
      </c>
      <c r="CG1944" s="18" t="e">
        <f t="shared" si="174"/>
        <v>#VALUE!</v>
      </c>
      <c r="DC1944" s="21" t="e">
        <f t="shared" si="175"/>
        <v>#VALUE!</v>
      </c>
    </row>
    <row r="1945" spans="78:107">
      <c r="BZ1945" s="18" t="s">
        <v>331</v>
      </c>
      <c r="CA1945" s="18" t="s">
        <v>178</v>
      </c>
      <c r="CB1945" s="18" t="s">
        <v>260</v>
      </c>
      <c r="CC1945" s="18" t="str">
        <f t="shared" si="173"/>
        <v>C,X橋台Ap</v>
      </c>
      <c r="CD1945" s="18">
        <v>12</v>
      </c>
      <c r="CE1945" s="18" t="e">
        <f>IF(COUNTIFS([2]その１１!$CV$10:CV6940,リスト!CC1945),"該当","")</f>
        <v>#VALUE!</v>
      </c>
      <c r="CF1945" s="18" t="e">
        <f>IF($CE1945="","",COUNTIF($CC$5:CC1945,CC1945))</f>
        <v>#VALUE!</v>
      </c>
      <c r="CG1945" s="18" t="e">
        <f t="shared" si="174"/>
        <v>#VALUE!</v>
      </c>
      <c r="DC1945" s="21" t="e">
        <f t="shared" si="175"/>
        <v>#VALUE!</v>
      </c>
    </row>
    <row r="1946" spans="78:107">
      <c r="BZ1946" s="18" t="s">
        <v>331</v>
      </c>
      <c r="CA1946" s="18" t="s">
        <v>178</v>
      </c>
      <c r="CB1946" s="18" t="s">
        <v>260</v>
      </c>
      <c r="CC1946" s="18" t="str">
        <f t="shared" si="173"/>
        <v>C,X橋台Ap</v>
      </c>
      <c r="CD1946" s="18">
        <v>17</v>
      </c>
      <c r="CE1946" s="18" t="e">
        <f>IF(COUNTIFS([2]その１１!$CV$10:CV6941,リスト!CC1946),"該当","")</f>
        <v>#VALUE!</v>
      </c>
      <c r="CF1946" s="18" t="e">
        <f>IF($CE1946="","",COUNTIF($CC$5:CC1946,CC1946))</f>
        <v>#VALUE!</v>
      </c>
      <c r="CG1946" s="18" t="e">
        <f t="shared" si="174"/>
        <v>#VALUE!</v>
      </c>
      <c r="DC1946" s="21" t="e">
        <f t="shared" si="175"/>
        <v>#VALUE!</v>
      </c>
    </row>
    <row r="1947" spans="78:107">
      <c r="BZ1947" s="18" t="s">
        <v>331</v>
      </c>
      <c r="CA1947" s="18" t="s">
        <v>178</v>
      </c>
      <c r="CB1947" s="18" t="s">
        <v>260</v>
      </c>
      <c r="CC1947" s="18" t="str">
        <f t="shared" si="173"/>
        <v>C,X橋台Ap</v>
      </c>
      <c r="CD1947" s="18">
        <v>18</v>
      </c>
      <c r="CE1947" s="18" t="e">
        <f>IF(COUNTIFS([2]その１１!$CV$10:CV6942,リスト!CC1947),"該当","")</f>
        <v>#VALUE!</v>
      </c>
      <c r="CF1947" s="18" t="e">
        <f>IF($CE1947="","",COUNTIF($CC$5:CC1947,CC1947))</f>
        <v>#VALUE!</v>
      </c>
      <c r="CG1947" s="18" t="e">
        <f t="shared" si="174"/>
        <v>#VALUE!</v>
      </c>
      <c r="DC1947" s="21" t="e">
        <f t="shared" si="175"/>
        <v>#VALUE!</v>
      </c>
    </row>
    <row r="1948" spans="78:107">
      <c r="BZ1948" s="18" t="s">
        <v>331</v>
      </c>
      <c r="CA1948" s="18" t="s">
        <v>178</v>
      </c>
      <c r="CB1948" s="18" t="s">
        <v>260</v>
      </c>
      <c r="CC1948" s="18" t="str">
        <f t="shared" si="173"/>
        <v>C,X橋台Ap</v>
      </c>
      <c r="CD1948" s="18">
        <v>19</v>
      </c>
      <c r="CE1948" s="18" t="e">
        <f>IF(COUNTIFS([2]その１１!$CV$10:CV6943,リスト!CC1948),"該当","")</f>
        <v>#VALUE!</v>
      </c>
      <c r="CF1948" s="18" t="e">
        <f>IF($CE1948="","",COUNTIF($CC$5:CC1948,CC1948))</f>
        <v>#VALUE!</v>
      </c>
      <c r="CG1948" s="18" t="e">
        <f t="shared" si="174"/>
        <v>#VALUE!</v>
      </c>
      <c r="DC1948" s="21" t="e">
        <f t="shared" si="175"/>
        <v>#VALUE!</v>
      </c>
    </row>
    <row r="1949" spans="78:107">
      <c r="BZ1949" s="18" t="s">
        <v>331</v>
      </c>
      <c r="CA1949" s="18" t="s">
        <v>178</v>
      </c>
      <c r="CB1949" s="18" t="s">
        <v>260</v>
      </c>
      <c r="CC1949" s="18" t="str">
        <f t="shared" si="173"/>
        <v>C,X橋台Ap</v>
      </c>
      <c r="CD1949" s="18">
        <v>20</v>
      </c>
      <c r="CE1949" s="18" t="e">
        <f>IF(COUNTIFS([2]その１１!$CV$10:CV6944,リスト!CC1949),"該当","")</f>
        <v>#VALUE!</v>
      </c>
      <c r="CF1949" s="18" t="e">
        <f>IF($CE1949="","",COUNTIF($CC$5:CC1949,CC1949))</f>
        <v>#VALUE!</v>
      </c>
      <c r="CG1949" s="18" t="e">
        <f t="shared" si="174"/>
        <v>#VALUE!</v>
      </c>
      <c r="DC1949" s="21" t="e">
        <f t="shared" si="175"/>
        <v>#VALUE!</v>
      </c>
    </row>
    <row r="1950" spans="78:107">
      <c r="BZ1950" s="18" t="s">
        <v>331</v>
      </c>
      <c r="CA1950" s="18" t="s">
        <v>178</v>
      </c>
      <c r="CB1950" s="18" t="s">
        <v>260</v>
      </c>
      <c r="CC1950" s="18" t="str">
        <f t="shared" si="173"/>
        <v>C,X橋台Ap</v>
      </c>
      <c r="CD1950" s="18">
        <v>21</v>
      </c>
      <c r="CE1950" s="18" t="e">
        <f>IF(COUNTIFS([2]その１１!$CV$10:CV6945,リスト!CC1950),"該当","")</f>
        <v>#VALUE!</v>
      </c>
      <c r="CF1950" s="18" t="e">
        <f>IF($CE1950="","",COUNTIF($CC$5:CC1950,CC1950))</f>
        <v>#VALUE!</v>
      </c>
      <c r="CG1950" s="18" t="e">
        <f t="shared" si="174"/>
        <v>#VALUE!</v>
      </c>
      <c r="DC1950" s="21" t="e">
        <f t="shared" si="175"/>
        <v>#VALUE!</v>
      </c>
    </row>
    <row r="1951" spans="78:107">
      <c r="BZ1951" s="18" t="s">
        <v>331</v>
      </c>
      <c r="CA1951" s="18" t="s">
        <v>178</v>
      </c>
      <c r="CB1951" s="18" t="s">
        <v>260</v>
      </c>
      <c r="CC1951" s="18" t="str">
        <f t="shared" si="173"/>
        <v>C,X橋台Ap</v>
      </c>
      <c r="CD1951" s="18">
        <v>22</v>
      </c>
      <c r="CE1951" s="18" t="e">
        <f>IF(COUNTIFS([2]その１１!$CV$10:CV6946,リスト!CC1951),"該当","")</f>
        <v>#VALUE!</v>
      </c>
      <c r="CF1951" s="18" t="e">
        <f>IF($CE1951="","",COUNTIF($CC$5:CC1951,CC1951))</f>
        <v>#VALUE!</v>
      </c>
      <c r="CG1951" s="18" t="e">
        <f t="shared" si="174"/>
        <v>#VALUE!</v>
      </c>
      <c r="DC1951" s="21" t="e">
        <f t="shared" si="175"/>
        <v>#VALUE!</v>
      </c>
    </row>
    <row r="1952" spans="78:107">
      <c r="BZ1952" s="18" t="s">
        <v>331</v>
      </c>
      <c r="CA1952" s="18" t="s">
        <v>178</v>
      </c>
      <c r="CB1952" s="18" t="s">
        <v>260</v>
      </c>
      <c r="CC1952" s="18" t="str">
        <f t="shared" si="173"/>
        <v>C,X橋台Ap</v>
      </c>
      <c r="CD1952" s="18">
        <v>23</v>
      </c>
      <c r="CE1952" s="18" t="e">
        <f>IF(COUNTIFS([2]その１１!$CV$10:CV6947,リスト!CC1952),"該当","")</f>
        <v>#VALUE!</v>
      </c>
      <c r="CF1952" s="18" t="e">
        <f>IF($CE1952="","",COUNTIF($CC$5:CC1952,CC1952))</f>
        <v>#VALUE!</v>
      </c>
      <c r="CG1952" s="18" t="e">
        <f t="shared" si="174"/>
        <v>#VALUE!</v>
      </c>
      <c r="DC1952" s="21" t="e">
        <f t="shared" si="175"/>
        <v>#VALUE!</v>
      </c>
    </row>
    <row r="1953" spans="78:107">
      <c r="BZ1953" s="18" t="s">
        <v>97</v>
      </c>
      <c r="CA1953" s="18" t="s">
        <v>201</v>
      </c>
      <c r="CB1953" s="18" t="s">
        <v>277</v>
      </c>
      <c r="CC1953" s="18" t="str">
        <f t="shared" si="173"/>
        <v>C橋台Ac</v>
      </c>
      <c r="CD1953" s="18">
        <v>6</v>
      </c>
      <c r="CE1953" s="18" t="e">
        <f>IF(COUNTIFS([2]その１１!$CV$10:CV6948,リスト!CC1953),"該当","")</f>
        <v>#VALUE!</v>
      </c>
      <c r="CF1953" s="18" t="e">
        <f>IF($CE1953="","",COUNTIF($CC$5:CC1953,CC1953))</f>
        <v>#VALUE!</v>
      </c>
      <c r="CG1953" s="18" t="e">
        <f t="shared" si="174"/>
        <v>#VALUE!</v>
      </c>
      <c r="DC1953" s="21" t="e">
        <f t="shared" si="175"/>
        <v>#VALUE!</v>
      </c>
    </row>
    <row r="1954" spans="78:107">
      <c r="BZ1954" s="18" t="s">
        <v>97</v>
      </c>
      <c r="CA1954" s="18" t="s">
        <v>201</v>
      </c>
      <c r="CB1954" s="18" t="s">
        <v>277</v>
      </c>
      <c r="CC1954" s="18" t="str">
        <f t="shared" si="173"/>
        <v>C橋台Ac</v>
      </c>
      <c r="CD1954" s="18">
        <v>7</v>
      </c>
      <c r="CE1954" s="18" t="e">
        <f>IF(COUNTIFS([2]その１１!$CV$10:CV6949,リスト!CC1954),"該当","")</f>
        <v>#VALUE!</v>
      </c>
      <c r="CF1954" s="18" t="e">
        <f>IF($CE1954="","",COUNTIF($CC$5:CC1954,CC1954))</f>
        <v>#VALUE!</v>
      </c>
      <c r="CG1954" s="18" t="e">
        <f t="shared" si="174"/>
        <v>#VALUE!</v>
      </c>
      <c r="DC1954" s="21" t="e">
        <f t="shared" si="175"/>
        <v>#VALUE!</v>
      </c>
    </row>
    <row r="1955" spans="78:107">
      <c r="BZ1955" s="18" t="s">
        <v>97</v>
      </c>
      <c r="CA1955" s="18" t="s">
        <v>201</v>
      </c>
      <c r="CB1955" s="18" t="s">
        <v>277</v>
      </c>
      <c r="CC1955" s="18" t="str">
        <f t="shared" si="173"/>
        <v>C橋台Ac</v>
      </c>
      <c r="CD1955" s="18">
        <v>8</v>
      </c>
      <c r="CE1955" s="18" t="e">
        <f>IF(COUNTIFS([2]その１１!$CV$10:CV6950,リスト!CC1955),"該当","")</f>
        <v>#VALUE!</v>
      </c>
      <c r="CF1955" s="18" t="e">
        <f>IF($CE1955="","",COUNTIF($CC$5:CC1955,CC1955))</f>
        <v>#VALUE!</v>
      </c>
      <c r="CG1955" s="18" t="e">
        <f t="shared" si="174"/>
        <v>#VALUE!</v>
      </c>
      <c r="DC1955" s="21" t="e">
        <f t="shared" si="175"/>
        <v>#VALUE!</v>
      </c>
    </row>
    <row r="1956" spans="78:107">
      <c r="BZ1956" s="18" t="s">
        <v>97</v>
      </c>
      <c r="CA1956" s="18" t="s">
        <v>201</v>
      </c>
      <c r="CB1956" s="18" t="s">
        <v>277</v>
      </c>
      <c r="CC1956" s="18" t="str">
        <f t="shared" si="173"/>
        <v>C橋台Ac</v>
      </c>
      <c r="CD1956" s="18">
        <v>10</v>
      </c>
      <c r="CE1956" s="18" t="e">
        <f>IF(COUNTIFS([2]その１１!$CV$10:CV6951,リスト!CC1956),"該当","")</f>
        <v>#VALUE!</v>
      </c>
      <c r="CF1956" s="18" t="e">
        <f>IF($CE1956="","",COUNTIF($CC$5:CC1956,CC1956))</f>
        <v>#VALUE!</v>
      </c>
      <c r="CG1956" s="18" t="e">
        <f t="shared" si="174"/>
        <v>#VALUE!</v>
      </c>
      <c r="DC1956" s="21" t="e">
        <f t="shared" si="175"/>
        <v>#VALUE!</v>
      </c>
    </row>
    <row r="1957" spans="78:107">
      <c r="BZ1957" s="18" t="s">
        <v>97</v>
      </c>
      <c r="CA1957" s="18" t="s">
        <v>201</v>
      </c>
      <c r="CB1957" s="18" t="s">
        <v>277</v>
      </c>
      <c r="CC1957" s="18" t="str">
        <f t="shared" si="173"/>
        <v>C橋台Ac</v>
      </c>
      <c r="CD1957" s="18">
        <v>12</v>
      </c>
      <c r="CE1957" s="18" t="e">
        <f>IF(COUNTIFS([2]その１１!$CV$10:CV6952,リスト!CC1957),"該当","")</f>
        <v>#VALUE!</v>
      </c>
      <c r="CF1957" s="18" t="e">
        <f>IF($CE1957="","",COUNTIF($CC$5:CC1957,CC1957))</f>
        <v>#VALUE!</v>
      </c>
      <c r="CG1957" s="18" t="e">
        <f t="shared" si="174"/>
        <v>#VALUE!</v>
      </c>
      <c r="DC1957" s="21" t="e">
        <f t="shared" si="175"/>
        <v>#VALUE!</v>
      </c>
    </row>
    <row r="1958" spans="78:107">
      <c r="BZ1958" s="18" t="s">
        <v>97</v>
      </c>
      <c r="CA1958" s="18" t="s">
        <v>201</v>
      </c>
      <c r="CB1958" s="18" t="s">
        <v>277</v>
      </c>
      <c r="CC1958" s="18" t="str">
        <f t="shared" si="173"/>
        <v>C橋台Ac</v>
      </c>
      <c r="CD1958" s="18">
        <v>17</v>
      </c>
      <c r="CE1958" s="18" t="e">
        <f>IF(COUNTIFS([2]その１１!$CV$10:CV6953,リスト!CC1958),"該当","")</f>
        <v>#VALUE!</v>
      </c>
      <c r="CF1958" s="18" t="e">
        <f>IF($CE1958="","",COUNTIF($CC$5:CC1958,CC1958))</f>
        <v>#VALUE!</v>
      </c>
      <c r="CG1958" s="18" t="e">
        <f t="shared" si="174"/>
        <v>#VALUE!</v>
      </c>
      <c r="DC1958" s="21" t="e">
        <f t="shared" si="175"/>
        <v>#VALUE!</v>
      </c>
    </row>
    <row r="1959" spans="78:107">
      <c r="BZ1959" s="18" t="s">
        <v>97</v>
      </c>
      <c r="CA1959" s="18" t="s">
        <v>201</v>
      </c>
      <c r="CB1959" s="18" t="s">
        <v>277</v>
      </c>
      <c r="CC1959" s="18" t="str">
        <f t="shared" si="173"/>
        <v>C橋台Ac</v>
      </c>
      <c r="CD1959" s="18">
        <v>18</v>
      </c>
      <c r="CE1959" s="18" t="e">
        <f>IF(COUNTIFS([2]その１１!$CV$10:CV6954,リスト!CC1959),"該当","")</f>
        <v>#VALUE!</v>
      </c>
      <c r="CF1959" s="18" t="e">
        <f>IF($CE1959="","",COUNTIF($CC$5:CC1959,CC1959))</f>
        <v>#VALUE!</v>
      </c>
      <c r="CG1959" s="18" t="e">
        <f t="shared" si="174"/>
        <v>#VALUE!</v>
      </c>
      <c r="DC1959" s="21" t="e">
        <f t="shared" si="175"/>
        <v>#VALUE!</v>
      </c>
    </row>
    <row r="1960" spans="78:107">
      <c r="BZ1960" s="18" t="s">
        <v>97</v>
      </c>
      <c r="CA1960" s="18" t="s">
        <v>201</v>
      </c>
      <c r="CB1960" s="18" t="s">
        <v>277</v>
      </c>
      <c r="CC1960" s="18" t="str">
        <f t="shared" si="173"/>
        <v>C橋台Ac</v>
      </c>
      <c r="CD1960" s="18">
        <v>19</v>
      </c>
      <c r="CE1960" s="18" t="e">
        <f>IF(COUNTIFS([2]その１１!$CV$10:CV6955,リスト!CC1960),"該当","")</f>
        <v>#VALUE!</v>
      </c>
      <c r="CF1960" s="18" t="e">
        <f>IF($CE1960="","",COUNTIF($CC$5:CC1960,CC1960))</f>
        <v>#VALUE!</v>
      </c>
      <c r="CG1960" s="18" t="e">
        <f t="shared" si="174"/>
        <v>#VALUE!</v>
      </c>
      <c r="DC1960" s="21" t="e">
        <f t="shared" si="175"/>
        <v>#VALUE!</v>
      </c>
    </row>
    <row r="1961" spans="78:107">
      <c r="BZ1961" s="18" t="s">
        <v>97</v>
      </c>
      <c r="CA1961" s="18" t="s">
        <v>201</v>
      </c>
      <c r="CB1961" s="18" t="s">
        <v>277</v>
      </c>
      <c r="CC1961" s="18" t="str">
        <f t="shared" si="173"/>
        <v>C橋台Ac</v>
      </c>
      <c r="CD1961" s="18">
        <v>20</v>
      </c>
      <c r="CE1961" s="18" t="e">
        <f>IF(COUNTIFS([2]その１１!$CV$10:CV6956,リスト!CC1961),"該当","")</f>
        <v>#VALUE!</v>
      </c>
      <c r="CF1961" s="18" t="e">
        <f>IF($CE1961="","",COUNTIF($CC$5:CC1961,CC1961))</f>
        <v>#VALUE!</v>
      </c>
      <c r="CG1961" s="18" t="e">
        <f t="shared" si="174"/>
        <v>#VALUE!</v>
      </c>
      <c r="DC1961" s="21" t="e">
        <f t="shared" si="175"/>
        <v>#VALUE!</v>
      </c>
    </row>
    <row r="1962" spans="78:107">
      <c r="BZ1962" s="18" t="s">
        <v>97</v>
      </c>
      <c r="CA1962" s="18" t="s">
        <v>201</v>
      </c>
      <c r="CB1962" s="18" t="s">
        <v>277</v>
      </c>
      <c r="CC1962" s="18" t="str">
        <f t="shared" si="173"/>
        <v>C橋台Ac</v>
      </c>
      <c r="CD1962" s="18">
        <v>21</v>
      </c>
      <c r="CE1962" s="18" t="e">
        <f>IF(COUNTIFS([2]その１１!$CV$10:CV6957,リスト!CC1962),"該当","")</f>
        <v>#VALUE!</v>
      </c>
      <c r="CF1962" s="18" t="e">
        <f>IF($CE1962="","",COUNTIF($CC$5:CC1962,CC1962))</f>
        <v>#VALUE!</v>
      </c>
      <c r="CG1962" s="18" t="e">
        <f t="shared" si="174"/>
        <v>#VALUE!</v>
      </c>
      <c r="DC1962" s="21" t="e">
        <f t="shared" si="175"/>
        <v>#VALUE!</v>
      </c>
    </row>
    <row r="1963" spans="78:107">
      <c r="BZ1963" s="18" t="s">
        <v>97</v>
      </c>
      <c r="CA1963" s="18" t="s">
        <v>201</v>
      </c>
      <c r="CB1963" s="18" t="s">
        <v>277</v>
      </c>
      <c r="CC1963" s="18" t="str">
        <f t="shared" si="173"/>
        <v>C橋台Ac</v>
      </c>
      <c r="CD1963" s="18">
        <v>22</v>
      </c>
      <c r="CE1963" s="18" t="e">
        <f>IF(COUNTIFS([2]その１１!$CV$10:CV6958,リスト!CC1963),"該当","")</f>
        <v>#VALUE!</v>
      </c>
      <c r="CF1963" s="18" t="e">
        <f>IF($CE1963="","",COUNTIF($CC$5:CC1963,CC1963))</f>
        <v>#VALUE!</v>
      </c>
      <c r="CG1963" s="18" t="e">
        <f t="shared" si="174"/>
        <v>#VALUE!</v>
      </c>
      <c r="DC1963" s="21" t="e">
        <f t="shared" si="175"/>
        <v>#VALUE!</v>
      </c>
    </row>
    <row r="1964" spans="78:107">
      <c r="BZ1964" s="18" t="s">
        <v>97</v>
      </c>
      <c r="CA1964" s="18" t="s">
        <v>201</v>
      </c>
      <c r="CB1964" s="18" t="s">
        <v>277</v>
      </c>
      <c r="CC1964" s="18" t="str">
        <f t="shared" si="173"/>
        <v>C橋台Ac</v>
      </c>
      <c r="CD1964" s="18">
        <v>23</v>
      </c>
      <c r="CE1964" s="18" t="e">
        <f>IF(COUNTIFS([2]その１１!$CV$10:CV6959,リスト!CC1964),"該当","")</f>
        <v>#VALUE!</v>
      </c>
      <c r="CF1964" s="18" t="e">
        <f>IF($CE1964="","",COUNTIF($CC$5:CC1964,CC1964))</f>
        <v>#VALUE!</v>
      </c>
      <c r="CG1964" s="18" t="e">
        <f t="shared" si="174"/>
        <v>#VALUE!</v>
      </c>
      <c r="DC1964" s="21" t="e">
        <f t="shared" si="175"/>
        <v>#VALUE!</v>
      </c>
    </row>
    <row r="1965" spans="78:107">
      <c r="BZ1965" s="18" t="s">
        <v>331</v>
      </c>
      <c r="CA1965" s="18" t="s">
        <v>201</v>
      </c>
      <c r="CB1965" s="18" t="s">
        <v>277</v>
      </c>
      <c r="CC1965" s="18" t="str">
        <f t="shared" si="173"/>
        <v>C,X橋台Ac</v>
      </c>
      <c r="CD1965" s="18">
        <v>6</v>
      </c>
      <c r="CE1965" s="18" t="e">
        <f>IF(COUNTIFS([2]その１１!$CV$10:CV6960,リスト!CC1965),"該当","")</f>
        <v>#VALUE!</v>
      </c>
      <c r="CF1965" s="18" t="e">
        <f>IF($CE1965="","",COUNTIF($CC$5:CC1965,CC1965))</f>
        <v>#VALUE!</v>
      </c>
      <c r="CG1965" s="18" t="e">
        <f t="shared" si="174"/>
        <v>#VALUE!</v>
      </c>
      <c r="DC1965" s="21" t="e">
        <f t="shared" si="175"/>
        <v>#VALUE!</v>
      </c>
    </row>
    <row r="1966" spans="78:107">
      <c r="BZ1966" s="18" t="s">
        <v>331</v>
      </c>
      <c r="CA1966" s="18" t="s">
        <v>201</v>
      </c>
      <c r="CB1966" s="18" t="s">
        <v>277</v>
      </c>
      <c r="CC1966" s="18" t="str">
        <f t="shared" si="173"/>
        <v>C,X橋台Ac</v>
      </c>
      <c r="CD1966" s="18">
        <v>7</v>
      </c>
      <c r="CE1966" s="18" t="e">
        <f>IF(COUNTIFS([2]その１１!$CV$10:CV6961,リスト!CC1966),"該当","")</f>
        <v>#VALUE!</v>
      </c>
      <c r="CF1966" s="18" t="e">
        <f>IF($CE1966="","",COUNTIF($CC$5:CC1966,CC1966))</f>
        <v>#VALUE!</v>
      </c>
      <c r="CG1966" s="18" t="e">
        <f t="shared" si="174"/>
        <v>#VALUE!</v>
      </c>
      <c r="DC1966" s="21" t="e">
        <f t="shared" si="175"/>
        <v>#VALUE!</v>
      </c>
    </row>
    <row r="1967" spans="78:107">
      <c r="BZ1967" s="18" t="s">
        <v>331</v>
      </c>
      <c r="CA1967" s="18" t="s">
        <v>201</v>
      </c>
      <c r="CB1967" s="18" t="s">
        <v>277</v>
      </c>
      <c r="CC1967" s="18" t="str">
        <f t="shared" si="173"/>
        <v>C,X橋台Ac</v>
      </c>
      <c r="CD1967" s="18">
        <v>8</v>
      </c>
      <c r="CE1967" s="18" t="e">
        <f>IF(COUNTIFS([2]その１１!$CV$10:CV6962,リスト!CC1967),"該当","")</f>
        <v>#VALUE!</v>
      </c>
      <c r="CF1967" s="18" t="e">
        <f>IF($CE1967="","",COUNTIF($CC$5:CC1967,CC1967))</f>
        <v>#VALUE!</v>
      </c>
      <c r="CG1967" s="18" t="e">
        <f t="shared" si="174"/>
        <v>#VALUE!</v>
      </c>
      <c r="DC1967" s="21" t="e">
        <f t="shared" si="175"/>
        <v>#VALUE!</v>
      </c>
    </row>
    <row r="1968" spans="78:107">
      <c r="BZ1968" s="18" t="s">
        <v>331</v>
      </c>
      <c r="CA1968" s="18" t="s">
        <v>201</v>
      </c>
      <c r="CB1968" s="18" t="s">
        <v>277</v>
      </c>
      <c r="CC1968" s="18" t="str">
        <f t="shared" si="173"/>
        <v>C,X橋台Ac</v>
      </c>
      <c r="CD1968" s="18">
        <v>10</v>
      </c>
      <c r="CE1968" s="18" t="e">
        <f>IF(COUNTIFS([2]その１１!$CV$10:CV6963,リスト!CC1968),"該当","")</f>
        <v>#VALUE!</v>
      </c>
      <c r="CF1968" s="18" t="e">
        <f>IF($CE1968="","",COUNTIF($CC$5:CC1968,CC1968))</f>
        <v>#VALUE!</v>
      </c>
      <c r="CG1968" s="18" t="e">
        <f t="shared" si="174"/>
        <v>#VALUE!</v>
      </c>
      <c r="DC1968" s="21" t="e">
        <f t="shared" si="175"/>
        <v>#VALUE!</v>
      </c>
    </row>
    <row r="1969" spans="78:107">
      <c r="BZ1969" s="18" t="s">
        <v>331</v>
      </c>
      <c r="CA1969" s="18" t="s">
        <v>201</v>
      </c>
      <c r="CB1969" s="18" t="s">
        <v>277</v>
      </c>
      <c r="CC1969" s="18" t="str">
        <f t="shared" si="173"/>
        <v>C,X橋台Ac</v>
      </c>
      <c r="CD1969" s="18">
        <v>12</v>
      </c>
      <c r="CE1969" s="18" t="e">
        <f>IF(COUNTIFS([2]その１１!$CV$10:CV6964,リスト!CC1969),"該当","")</f>
        <v>#VALUE!</v>
      </c>
      <c r="CF1969" s="18" t="e">
        <f>IF($CE1969="","",COUNTIF($CC$5:CC1969,CC1969))</f>
        <v>#VALUE!</v>
      </c>
      <c r="CG1969" s="18" t="e">
        <f t="shared" si="174"/>
        <v>#VALUE!</v>
      </c>
      <c r="DC1969" s="21" t="e">
        <f t="shared" si="175"/>
        <v>#VALUE!</v>
      </c>
    </row>
    <row r="1970" spans="78:107">
      <c r="BZ1970" s="18" t="s">
        <v>331</v>
      </c>
      <c r="CA1970" s="18" t="s">
        <v>201</v>
      </c>
      <c r="CB1970" s="18" t="s">
        <v>277</v>
      </c>
      <c r="CC1970" s="18" t="str">
        <f t="shared" si="173"/>
        <v>C,X橋台Ac</v>
      </c>
      <c r="CD1970" s="18">
        <v>17</v>
      </c>
      <c r="CE1970" s="18" t="e">
        <f>IF(COUNTIFS([2]その１１!$CV$10:CV6965,リスト!CC1970),"該当","")</f>
        <v>#VALUE!</v>
      </c>
      <c r="CF1970" s="18" t="e">
        <f>IF($CE1970="","",COUNTIF($CC$5:CC1970,CC1970))</f>
        <v>#VALUE!</v>
      </c>
      <c r="CG1970" s="18" t="e">
        <f t="shared" si="174"/>
        <v>#VALUE!</v>
      </c>
      <c r="DC1970" s="21" t="e">
        <f t="shared" si="175"/>
        <v>#VALUE!</v>
      </c>
    </row>
    <row r="1971" spans="78:107">
      <c r="BZ1971" s="18" t="s">
        <v>331</v>
      </c>
      <c r="CA1971" s="18" t="s">
        <v>201</v>
      </c>
      <c r="CB1971" s="18" t="s">
        <v>277</v>
      </c>
      <c r="CC1971" s="18" t="str">
        <f t="shared" si="173"/>
        <v>C,X橋台Ac</v>
      </c>
      <c r="CD1971" s="18">
        <v>18</v>
      </c>
      <c r="CE1971" s="18" t="e">
        <f>IF(COUNTIFS([2]その１１!$CV$10:CV6966,リスト!CC1971),"該当","")</f>
        <v>#VALUE!</v>
      </c>
      <c r="CF1971" s="18" t="e">
        <f>IF($CE1971="","",COUNTIF($CC$5:CC1971,CC1971))</f>
        <v>#VALUE!</v>
      </c>
      <c r="CG1971" s="18" t="e">
        <f t="shared" si="174"/>
        <v>#VALUE!</v>
      </c>
      <c r="DC1971" s="21" t="e">
        <f t="shared" si="175"/>
        <v>#VALUE!</v>
      </c>
    </row>
    <row r="1972" spans="78:107">
      <c r="BZ1972" s="18" t="s">
        <v>331</v>
      </c>
      <c r="CA1972" s="18" t="s">
        <v>201</v>
      </c>
      <c r="CB1972" s="18" t="s">
        <v>277</v>
      </c>
      <c r="CC1972" s="18" t="str">
        <f t="shared" si="173"/>
        <v>C,X橋台Ac</v>
      </c>
      <c r="CD1972" s="18">
        <v>19</v>
      </c>
      <c r="CE1972" s="18" t="e">
        <f>IF(COUNTIFS([2]その１１!$CV$10:CV6967,リスト!CC1972),"該当","")</f>
        <v>#VALUE!</v>
      </c>
      <c r="CF1972" s="18" t="e">
        <f>IF($CE1972="","",COUNTIF($CC$5:CC1972,CC1972))</f>
        <v>#VALUE!</v>
      </c>
      <c r="CG1972" s="18" t="e">
        <f t="shared" si="174"/>
        <v>#VALUE!</v>
      </c>
      <c r="DC1972" s="21" t="e">
        <f t="shared" si="175"/>
        <v>#VALUE!</v>
      </c>
    </row>
    <row r="1973" spans="78:107">
      <c r="BZ1973" s="18" t="s">
        <v>331</v>
      </c>
      <c r="CA1973" s="18" t="s">
        <v>201</v>
      </c>
      <c r="CB1973" s="18" t="s">
        <v>277</v>
      </c>
      <c r="CC1973" s="18" t="str">
        <f t="shared" si="173"/>
        <v>C,X橋台Ac</v>
      </c>
      <c r="CD1973" s="18">
        <v>20</v>
      </c>
      <c r="CE1973" s="18" t="e">
        <f>IF(COUNTIFS([2]その１１!$CV$10:CV6968,リスト!CC1973),"該当","")</f>
        <v>#VALUE!</v>
      </c>
      <c r="CF1973" s="18" t="e">
        <f>IF($CE1973="","",COUNTIF($CC$5:CC1973,CC1973))</f>
        <v>#VALUE!</v>
      </c>
      <c r="CG1973" s="18" t="e">
        <f t="shared" si="174"/>
        <v>#VALUE!</v>
      </c>
      <c r="DC1973" s="21" t="e">
        <f t="shared" si="175"/>
        <v>#VALUE!</v>
      </c>
    </row>
    <row r="1974" spans="78:107">
      <c r="BZ1974" s="18" t="s">
        <v>331</v>
      </c>
      <c r="CA1974" s="18" t="s">
        <v>201</v>
      </c>
      <c r="CB1974" s="18" t="s">
        <v>277</v>
      </c>
      <c r="CC1974" s="18" t="str">
        <f t="shared" si="173"/>
        <v>C,X橋台Ac</v>
      </c>
      <c r="CD1974" s="18">
        <v>21</v>
      </c>
      <c r="CE1974" s="18" t="e">
        <f>IF(COUNTIFS([2]その１１!$CV$10:CV6969,リスト!CC1974),"該当","")</f>
        <v>#VALUE!</v>
      </c>
      <c r="CF1974" s="18" t="e">
        <f>IF($CE1974="","",COUNTIF($CC$5:CC1974,CC1974))</f>
        <v>#VALUE!</v>
      </c>
      <c r="CG1974" s="18" t="e">
        <f t="shared" si="174"/>
        <v>#VALUE!</v>
      </c>
      <c r="DC1974" s="21" t="e">
        <f t="shared" si="175"/>
        <v>#VALUE!</v>
      </c>
    </row>
    <row r="1975" spans="78:107">
      <c r="BZ1975" s="18" t="s">
        <v>331</v>
      </c>
      <c r="CA1975" s="18" t="s">
        <v>201</v>
      </c>
      <c r="CB1975" s="18" t="s">
        <v>277</v>
      </c>
      <c r="CC1975" s="18" t="str">
        <f t="shared" si="173"/>
        <v>C,X橋台Ac</v>
      </c>
      <c r="CD1975" s="18">
        <v>22</v>
      </c>
      <c r="CE1975" s="18" t="e">
        <f>IF(COUNTIFS([2]その１１!$CV$10:CV6970,リスト!CC1975),"該当","")</f>
        <v>#VALUE!</v>
      </c>
      <c r="CF1975" s="18" t="e">
        <f>IF($CE1975="","",COUNTIF($CC$5:CC1975,CC1975))</f>
        <v>#VALUE!</v>
      </c>
      <c r="CG1975" s="18" t="e">
        <f t="shared" si="174"/>
        <v>#VALUE!</v>
      </c>
      <c r="DC1975" s="21" t="e">
        <f t="shared" si="175"/>
        <v>#VALUE!</v>
      </c>
    </row>
    <row r="1976" spans="78:107">
      <c r="BZ1976" s="18" t="s">
        <v>331</v>
      </c>
      <c r="CA1976" s="18" t="s">
        <v>201</v>
      </c>
      <c r="CB1976" s="18" t="s">
        <v>277</v>
      </c>
      <c r="CC1976" s="18" t="str">
        <f t="shared" si="173"/>
        <v>C,X橋台Ac</v>
      </c>
      <c r="CD1976" s="18">
        <v>23</v>
      </c>
      <c r="CE1976" s="18" t="e">
        <f>IF(COUNTIFS([2]その１１!$CV$10:CV6971,リスト!CC1976),"該当","")</f>
        <v>#VALUE!</v>
      </c>
      <c r="CF1976" s="18" t="e">
        <f>IF($CE1976="","",COUNTIF($CC$5:CC1976,CC1976))</f>
        <v>#VALUE!</v>
      </c>
      <c r="CG1976" s="18" t="e">
        <f t="shared" si="174"/>
        <v>#VALUE!</v>
      </c>
      <c r="DC1976" s="21" t="e">
        <f t="shared" si="175"/>
        <v>#VALUE!</v>
      </c>
    </row>
    <row r="1977" spans="78:107">
      <c r="BZ1977" s="18" t="s">
        <v>97</v>
      </c>
      <c r="CA1977" s="18" t="s">
        <v>222</v>
      </c>
      <c r="CB1977" s="18" t="s">
        <v>292</v>
      </c>
      <c r="CC1977" s="18" t="str">
        <f t="shared" si="173"/>
        <v>C橋台Aw</v>
      </c>
      <c r="CD1977" s="18">
        <v>6</v>
      </c>
      <c r="CE1977" s="18" t="e">
        <f>IF(COUNTIFS([2]その１１!$CV$10:CV6972,リスト!CC1977),"該当","")</f>
        <v>#VALUE!</v>
      </c>
      <c r="CF1977" s="18" t="e">
        <f>IF($CE1977="","",COUNTIF($CC$5:CC1977,CC1977))</f>
        <v>#VALUE!</v>
      </c>
      <c r="CG1977" s="18" t="e">
        <f t="shared" si="174"/>
        <v>#VALUE!</v>
      </c>
      <c r="DC1977" s="21" t="e">
        <f t="shared" si="175"/>
        <v>#VALUE!</v>
      </c>
    </row>
    <row r="1978" spans="78:107">
      <c r="BZ1978" s="18" t="s">
        <v>97</v>
      </c>
      <c r="CA1978" s="18" t="s">
        <v>222</v>
      </c>
      <c r="CB1978" s="18" t="s">
        <v>292</v>
      </c>
      <c r="CC1978" s="18" t="str">
        <f t="shared" si="173"/>
        <v>C橋台Aw</v>
      </c>
      <c r="CD1978" s="18">
        <v>7</v>
      </c>
      <c r="CE1978" s="18" t="e">
        <f>IF(COUNTIFS([2]その１１!$CV$10:CV6973,リスト!CC1978),"該当","")</f>
        <v>#VALUE!</v>
      </c>
      <c r="CF1978" s="18" t="e">
        <f>IF($CE1978="","",COUNTIF($CC$5:CC1978,CC1978))</f>
        <v>#VALUE!</v>
      </c>
      <c r="CG1978" s="18" t="e">
        <f t="shared" si="174"/>
        <v>#VALUE!</v>
      </c>
      <c r="DC1978" s="21" t="e">
        <f t="shared" si="175"/>
        <v>#VALUE!</v>
      </c>
    </row>
    <row r="1979" spans="78:107">
      <c r="BZ1979" s="18" t="s">
        <v>97</v>
      </c>
      <c r="CA1979" s="18" t="s">
        <v>222</v>
      </c>
      <c r="CB1979" s="18" t="s">
        <v>292</v>
      </c>
      <c r="CC1979" s="18" t="str">
        <f t="shared" si="173"/>
        <v>C橋台Aw</v>
      </c>
      <c r="CD1979" s="18">
        <v>8</v>
      </c>
      <c r="CE1979" s="18" t="e">
        <f>IF(COUNTIFS([2]その１１!$CV$10:CV6974,リスト!CC1979),"該当","")</f>
        <v>#VALUE!</v>
      </c>
      <c r="CF1979" s="18" t="e">
        <f>IF($CE1979="","",COUNTIF($CC$5:CC1979,CC1979))</f>
        <v>#VALUE!</v>
      </c>
      <c r="CG1979" s="18" t="e">
        <f t="shared" si="174"/>
        <v>#VALUE!</v>
      </c>
      <c r="DC1979" s="21" t="e">
        <f t="shared" si="175"/>
        <v>#VALUE!</v>
      </c>
    </row>
    <row r="1980" spans="78:107">
      <c r="BZ1980" s="18" t="s">
        <v>97</v>
      </c>
      <c r="CA1980" s="18" t="s">
        <v>222</v>
      </c>
      <c r="CB1980" s="18" t="s">
        <v>292</v>
      </c>
      <c r="CC1980" s="18" t="str">
        <f t="shared" si="173"/>
        <v>C橋台Aw</v>
      </c>
      <c r="CD1980" s="18">
        <v>10</v>
      </c>
      <c r="CE1980" s="18" t="e">
        <f>IF(COUNTIFS([2]その１１!$CV$10:CV6975,リスト!CC1980),"該当","")</f>
        <v>#VALUE!</v>
      </c>
      <c r="CF1980" s="18" t="e">
        <f>IF($CE1980="","",COUNTIF($CC$5:CC1980,CC1980))</f>
        <v>#VALUE!</v>
      </c>
      <c r="CG1980" s="18" t="e">
        <f t="shared" si="174"/>
        <v>#VALUE!</v>
      </c>
      <c r="DC1980" s="21" t="e">
        <f t="shared" si="175"/>
        <v>#VALUE!</v>
      </c>
    </row>
    <row r="1981" spans="78:107">
      <c r="BZ1981" s="18" t="s">
        <v>97</v>
      </c>
      <c r="CA1981" s="18" t="s">
        <v>222</v>
      </c>
      <c r="CB1981" s="18" t="s">
        <v>292</v>
      </c>
      <c r="CC1981" s="18" t="str">
        <f t="shared" si="173"/>
        <v>C橋台Aw</v>
      </c>
      <c r="CD1981" s="18">
        <v>12</v>
      </c>
      <c r="CE1981" s="18" t="e">
        <f>IF(COUNTIFS([2]その１１!$CV$10:CV6976,リスト!CC1981),"該当","")</f>
        <v>#VALUE!</v>
      </c>
      <c r="CF1981" s="18" t="e">
        <f>IF($CE1981="","",COUNTIF($CC$5:CC1981,CC1981))</f>
        <v>#VALUE!</v>
      </c>
      <c r="CG1981" s="18" t="e">
        <f t="shared" si="174"/>
        <v>#VALUE!</v>
      </c>
      <c r="DC1981" s="21" t="e">
        <f t="shared" si="175"/>
        <v>#VALUE!</v>
      </c>
    </row>
    <row r="1982" spans="78:107">
      <c r="BZ1982" s="18" t="s">
        <v>97</v>
      </c>
      <c r="CA1982" s="18" t="s">
        <v>222</v>
      </c>
      <c r="CB1982" s="18" t="s">
        <v>292</v>
      </c>
      <c r="CC1982" s="18" t="str">
        <f t="shared" si="173"/>
        <v>C橋台Aw</v>
      </c>
      <c r="CD1982" s="18">
        <v>17</v>
      </c>
      <c r="CE1982" s="18" t="e">
        <f>IF(COUNTIFS([2]その１１!$CV$10:CV6977,リスト!CC1982),"該当","")</f>
        <v>#VALUE!</v>
      </c>
      <c r="CF1982" s="18" t="e">
        <f>IF($CE1982="","",COUNTIF($CC$5:CC1982,CC1982))</f>
        <v>#VALUE!</v>
      </c>
      <c r="CG1982" s="18" t="e">
        <f t="shared" si="174"/>
        <v>#VALUE!</v>
      </c>
      <c r="DC1982" s="21" t="e">
        <f t="shared" si="175"/>
        <v>#VALUE!</v>
      </c>
    </row>
    <row r="1983" spans="78:107">
      <c r="BZ1983" s="18" t="s">
        <v>97</v>
      </c>
      <c r="CA1983" s="18" t="s">
        <v>222</v>
      </c>
      <c r="CB1983" s="18" t="s">
        <v>292</v>
      </c>
      <c r="CC1983" s="18" t="str">
        <f t="shared" si="173"/>
        <v>C橋台Aw</v>
      </c>
      <c r="CD1983" s="18">
        <v>18</v>
      </c>
      <c r="CE1983" s="18" t="e">
        <f>IF(COUNTIFS([2]その１１!$CV$10:CV6978,リスト!CC1983),"該当","")</f>
        <v>#VALUE!</v>
      </c>
      <c r="CF1983" s="18" t="e">
        <f>IF($CE1983="","",COUNTIF($CC$5:CC1983,CC1983))</f>
        <v>#VALUE!</v>
      </c>
      <c r="CG1983" s="18" t="e">
        <f t="shared" si="174"/>
        <v>#VALUE!</v>
      </c>
      <c r="DC1983" s="21" t="e">
        <f t="shared" si="175"/>
        <v>#VALUE!</v>
      </c>
    </row>
    <row r="1984" spans="78:107">
      <c r="BZ1984" s="18" t="s">
        <v>97</v>
      </c>
      <c r="CA1984" s="18" t="s">
        <v>222</v>
      </c>
      <c r="CB1984" s="18" t="s">
        <v>292</v>
      </c>
      <c r="CC1984" s="18" t="str">
        <f t="shared" si="173"/>
        <v>C橋台Aw</v>
      </c>
      <c r="CD1984" s="18">
        <v>19</v>
      </c>
      <c r="CE1984" s="18" t="e">
        <f>IF(COUNTIFS([2]その１１!$CV$10:CV6979,リスト!CC1984),"該当","")</f>
        <v>#VALUE!</v>
      </c>
      <c r="CF1984" s="18" t="e">
        <f>IF($CE1984="","",COUNTIF($CC$5:CC1984,CC1984))</f>
        <v>#VALUE!</v>
      </c>
      <c r="CG1984" s="18" t="e">
        <f t="shared" si="174"/>
        <v>#VALUE!</v>
      </c>
      <c r="DC1984" s="21" t="e">
        <f t="shared" si="175"/>
        <v>#VALUE!</v>
      </c>
    </row>
    <row r="1985" spans="78:107">
      <c r="BZ1985" s="18" t="s">
        <v>97</v>
      </c>
      <c r="CA1985" s="18" t="s">
        <v>222</v>
      </c>
      <c r="CB1985" s="18" t="s">
        <v>292</v>
      </c>
      <c r="CC1985" s="18" t="str">
        <f t="shared" si="173"/>
        <v>C橋台Aw</v>
      </c>
      <c r="CD1985" s="18">
        <v>20</v>
      </c>
      <c r="CE1985" s="18" t="e">
        <f>IF(COUNTIFS([2]その１１!$CV$10:CV6980,リスト!CC1985),"該当","")</f>
        <v>#VALUE!</v>
      </c>
      <c r="CF1985" s="18" t="e">
        <f>IF($CE1985="","",COUNTIF($CC$5:CC1985,CC1985))</f>
        <v>#VALUE!</v>
      </c>
      <c r="CG1985" s="18" t="e">
        <f t="shared" si="174"/>
        <v>#VALUE!</v>
      </c>
      <c r="DC1985" s="21" t="e">
        <f t="shared" si="175"/>
        <v>#VALUE!</v>
      </c>
    </row>
    <row r="1986" spans="78:107">
      <c r="BZ1986" s="18" t="s">
        <v>97</v>
      </c>
      <c r="CA1986" s="18" t="s">
        <v>222</v>
      </c>
      <c r="CB1986" s="18" t="s">
        <v>292</v>
      </c>
      <c r="CC1986" s="18" t="str">
        <f t="shared" si="173"/>
        <v>C橋台Aw</v>
      </c>
      <c r="CD1986" s="18">
        <v>21</v>
      </c>
      <c r="CE1986" s="18" t="e">
        <f>IF(COUNTIFS([2]その１１!$CV$10:CV6981,リスト!CC1986),"該当","")</f>
        <v>#VALUE!</v>
      </c>
      <c r="CF1986" s="18" t="e">
        <f>IF($CE1986="","",COUNTIF($CC$5:CC1986,CC1986))</f>
        <v>#VALUE!</v>
      </c>
      <c r="CG1986" s="18" t="e">
        <f t="shared" si="174"/>
        <v>#VALUE!</v>
      </c>
      <c r="DC1986" s="21" t="e">
        <f t="shared" si="175"/>
        <v>#VALUE!</v>
      </c>
    </row>
    <row r="1987" spans="78:107">
      <c r="BZ1987" s="18" t="s">
        <v>97</v>
      </c>
      <c r="CA1987" s="18" t="s">
        <v>222</v>
      </c>
      <c r="CB1987" s="18" t="s">
        <v>292</v>
      </c>
      <c r="CC1987" s="18" t="str">
        <f t="shared" si="173"/>
        <v>C橋台Aw</v>
      </c>
      <c r="CD1987" s="18">
        <v>22</v>
      </c>
      <c r="CE1987" s="18" t="e">
        <f>IF(COUNTIFS([2]その１１!$CV$10:CV6982,リスト!CC1987),"該当","")</f>
        <v>#VALUE!</v>
      </c>
      <c r="CF1987" s="18" t="e">
        <f>IF($CE1987="","",COUNTIF($CC$5:CC1987,CC1987))</f>
        <v>#VALUE!</v>
      </c>
      <c r="CG1987" s="18" t="e">
        <f t="shared" si="174"/>
        <v>#VALUE!</v>
      </c>
      <c r="DC1987" s="21" t="e">
        <f t="shared" si="175"/>
        <v>#VALUE!</v>
      </c>
    </row>
    <row r="1988" spans="78:107">
      <c r="BZ1988" s="18" t="s">
        <v>97</v>
      </c>
      <c r="CA1988" s="18" t="s">
        <v>222</v>
      </c>
      <c r="CB1988" s="18" t="s">
        <v>292</v>
      </c>
      <c r="CC1988" s="18" t="str">
        <f t="shared" si="173"/>
        <v>C橋台Aw</v>
      </c>
      <c r="CD1988" s="18">
        <v>23</v>
      </c>
      <c r="CE1988" s="18" t="e">
        <f>IF(COUNTIFS([2]その１１!$CV$10:CV6983,リスト!CC1988),"該当","")</f>
        <v>#VALUE!</v>
      </c>
      <c r="CF1988" s="18" t="e">
        <f>IF($CE1988="","",COUNTIF($CC$5:CC1988,CC1988))</f>
        <v>#VALUE!</v>
      </c>
      <c r="CG1988" s="18" t="e">
        <f t="shared" si="174"/>
        <v>#VALUE!</v>
      </c>
      <c r="DC1988" s="21" t="e">
        <f t="shared" si="175"/>
        <v>#VALUE!</v>
      </c>
    </row>
    <row r="1989" spans="78:107">
      <c r="BZ1989" s="18" t="s">
        <v>331</v>
      </c>
      <c r="CA1989" s="18" t="s">
        <v>222</v>
      </c>
      <c r="CB1989" s="18" t="s">
        <v>292</v>
      </c>
      <c r="CC1989" s="18" t="str">
        <f t="shared" ref="CC1989:CC2052" si="176">IF(LEFT(CA1989,2)="基礎",CONCATENATE(BZ1989,LEFT(CA1989,3),CB1989),CONCATENATE(BZ1989,LEFT(CA1989,2),CB1989))</f>
        <v>C,X橋台Aw</v>
      </c>
      <c r="CD1989" s="18">
        <v>6</v>
      </c>
      <c r="CE1989" s="18" t="e">
        <f>IF(COUNTIFS([2]その１１!$CV$10:CV6984,リスト!CC1989),"該当","")</f>
        <v>#VALUE!</v>
      </c>
      <c r="CF1989" s="18" t="e">
        <f>IF($CE1989="","",COUNTIF($CC$5:CC1989,CC1989))</f>
        <v>#VALUE!</v>
      </c>
      <c r="CG1989" s="18" t="e">
        <f t="shared" ref="CG1989:CG2052" si="177">IF($CE1989="","",CONCATENATE(CC1989,CF1989))</f>
        <v>#VALUE!</v>
      </c>
      <c r="DC1989" s="21" t="e">
        <f t="shared" ref="DC1989:DC2052" si="178">IF(CG1989="","",CONCATENATE(CC1989,CD1989))</f>
        <v>#VALUE!</v>
      </c>
    </row>
    <row r="1990" spans="78:107">
      <c r="BZ1990" s="18" t="s">
        <v>331</v>
      </c>
      <c r="CA1990" s="18" t="s">
        <v>222</v>
      </c>
      <c r="CB1990" s="18" t="s">
        <v>292</v>
      </c>
      <c r="CC1990" s="18" t="str">
        <f t="shared" si="176"/>
        <v>C,X橋台Aw</v>
      </c>
      <c r="CD1990" s="18">
        <v>7</v>
      </c>
      <c r="CE1990" s="18" t="e">
        <f>IF(COUNTIFS([2]その１１!$CV$10:CV6985,リスト!CC1990),"該当","")</f>
        <v>#VALUE!</v>
      </c>
      <c r="CF1990" s="18" t="e">
        <f>IF($CE1990="","",COUNTIF($CC$5:CC1990,CC1990))</f>
        <v>#VALUE!</v>
      </c>
      <c r="CG1990" s="18" t="e">
        <f t="shared" si="177"/>
        <v>#VALUE!</v>
      </c>
      <c r="DC1990" s="21" t="e">
        <f t="shared" si="178"/>
        <v>#VALUE!</v>
      </c>
    </row>
    <row r="1991" spans="78:107">
      <c r="BZ1991" s="18" t="s">
        <v>331</v>
      </c>
      <c r="CA1991" s="18" t="s">
        <v>222</v>
      </c>
      <c r="CB1991" s="18" t="s">
        <v>292</v>
      </c>
      <c r="CC1991" s="18" t="str">
        <f t="shared" si="176"/>
        <v>C,X橋台Aw</v>
      </c>
      <c r="CD1991" s="18">
        <v>8</v>
      </c>
      <c r="CE1991" s="18" t="e">
        <f>IF(COUNTIFS([2]その１１!$CV$10:CV6986,リスト!CC1991),"該当","")</f>
        <v>#VALUE!</v>
      </c>
      <c r="CF1991" s="18" t="e">
        <f>IF($CE1991="","",COUNTIF($CC$5:CC1991,CC1991))</f>
        <v>#VALUE!</v>
      </c>
      <c r="CG1991" s="18" t="e">
        <f t="shared" si="177"/>
        <v>#VALUE!</v>
      </c>
      <c r="DC1991" s="21" t="e">
        <f t="shared" si="178"/>
        <v>#VALUE!</v>
      </c>
    </row>
    <row r="1992" spans="78:107">
      <c r="BZ1992" s="18" t="s">
        <v>331</v>
      </c>
      <c r="CA1992" s="18" t="s">
        <v>222</v>
      </c>
      <c r="CB1992" s="18" t="s">
        <v>292</v>
      </c>
      <c r="CC1992" s="18" t="str">
        <f t="shared" si="176"/>
        <v>C,X橋台Aw</v>
      </c>
      <c r="CD1992" s="18">
        <v>10</v>
      </c>
      <c r="CE1992" s="18" t="e">
        <f>IF(COUNTIFS([2]その１１!$CV$10:CV6987,リスト!CC1992),"該当","")</f>
        <v>#VALUE!</v>
      </c>
      <c r="CF1992" s="18" t="e">
        <f>IF($CE1992="","",COUNTIF($CC$5:CC1992,CC1992))</f>
        <v>#VALUE!</v>
      </c>
      <c r="CG1992" s="18" t="e">
        <f t="shared" si="177"/>
        <v>#VALUE!</v>
      </c>
      <c r="DC1992" s="21" t="e">
        <f t="shared" si="178"/>
        <v>#VALUE!</v>
      </c>
    </row>
    <row r="1993" spans="78:107">
      <c r="BZ1993" s="18" t="s">
        <v>331</v>
      </c>
      <c r="CA1993" s="18" t="s">
        <v>222</v>
      </c>
      <c r="CB1993" s="18" t="s">
        <v>292</v>
      </c>
      <c r="CC1993" s="18" t="str">
        <f t="shared" si="176"/>
        <v>C,X橋台Aw</v>
      </c>
      <c r="CD1993" s="18">
        <v>12</v>
      </c>
      <c r="CE1993" s="18" t="e">
        <f>IF(COUNTIFS([2]その１１!$CV$10:CV6988,リスト!CC1993),"該当","")</f>
        <v>#VALUE!</v>
      </c>
      <c r="CF1993" s="18" t="e">
        <f>IF($CE1993="","",COUNTIF($CC$5:CC1993,CC1993))</f>
        <v>#VALUE!</v>
      </c>
      <c r="CG1993" s="18" t="e">
        <f t="shared" si="177"/>
        <v>#VALUE!</v>
      </c>
      <c r="DC1993" s="21" t="e">
        <f t="shared" si="178"/>
        <v>#VALUE!</v>
      </c>
    </row>
    <row r="1994" spans="78:107">
      <c r="BZ1994" s="18" t="s">
        <v>331</v>
      </c>
      <c r="CA1994" s="18" t="s">
        <v>222</v>
      </c>
      <c r="CB1994" s="18" t="s">
        <v>292</v>
      </c>
      <c r="CC1994" s="18" t="str">
        <f t="shared" si="176"/>
        <v>C,X橋台Aw</v>
      </c>
      <c r="CD1994" s="18">
        <v>17</v>
      </c>
      <c r="CE1994" s="18" t="e">
        <f>IF(COUNTIFS([2]その１１!$CV$10:CV6989,リスト!CC1994),"該当","")</f>
        <v>#VALUE!</v>
      </c>
      <c r="CF1994" s="18" t="e">
        <f>IF($CE1994="","",COUNTIF($CC$5:CC1994,CC1994))</f>
        <v>#VALUE!</v>
      </c>
      <c r="CG1994" s="18" t="e">
        <f t="shared" si="177"/>
        <v>#VALUE!</v>
      </c>
      <c r="DC1994" s="21" t="e">
        <f t="shared" si="178"/>
        <v>#VALUE!</v>
      </c>
    </row>
    <row r="1995" spans="78:107">
      <c r="BZ1995" s="18" t="s">
        <v>331</v>
      </c>
      <c r="CA1995" s="18" t="s">
        <v>222</v>
      </c>
      <c r="CB1995" s="18" t="s">
        <v>292</v>
      </c>
      <c r="CC1995" s="18" t="str">
        <f t="shared" si="176"/>
        <v>C,X橋台Aw</v>
      </c>
      <c r="CD1995" s="18">
        <v>18</v>
      </c>
      <c r="CE1995" s="18" t="e">
        <f>IF(COUNTIFS([2]その１１!$CV$10:CV6990,リスト!CC1995),"該当","")</f>
        <v>#VALUE!</v>
      </c>
      <c r="CF1995" s="18" t="e">
        <f>IF($CE1995="","",COUNTIF($CC$5:CC1995,CC1995))</f>
        <v>#VALUE!</v>
      </c>
      <c r="CG1995" s="18" t="e">
        <f t="shared" si="177"/>
        <v>#VALUE!</v>
      </c>
      <c r="DC1995" s="21" t="e">
        <f t="shared" si="178"/>
        <v>#VALUE!</v>
      </c>
    </row>
    <row r="1996" spans="78:107">
      <c r="BZ1996" s="18" t="s">
        <v>331</v>
      </c>
      <c r="CA1996" s="18" t="s">
        <v>222</v>
      </c>
      <c r="CB1996" s="18" t="s">
        <v>292</v>
      </c>
      <c r="CC1996" s="18" t="str">
        <f t="shared" si="176"/>
        <v>C,X橋台Aw</v>
      </c>
      <c r="CD1996" s="18">
        <v>19</v>
      </c>
      <c r="CE1996" s="18" t="e">
        <f>IF(COUNTIFS([2]その１１!$CV$10:CV6991,リスト!CC1996),"該当","")</f>
        <v>#VALUE!</v>
      </c>
      <c r="CF1996" s="18" t="e">
        <f>IF($CE1996="","",COUNTIF($CC$5:CC1996,CC1996))</f>
        <v>#VALUE!</v>
      </c>
      <c r="CG1996" s="18" t="e">
        <f t="shared" si="177"/>
        <v>#VALUE!</v>
      </c>
      <c r="DC1996" s="21" t="e">
        <f t="shared" si="178"/>
        <v>#VALUE!</v>
      </c>
    </row>
    <row r="1997" spans="78:107">
      <c r="BZ1997" s="18" t="s">
        <v>331</v>
      </c>
      <c r="CA1997" s="18" t="s">
        <v>222</v>
      </c>
      <c r="CB1997" s="18" t="s">
        <v>292</v>
      </c>
      <c r="CC1997" s="18" t="str">
        <f t="shared" si="176"/>
        <v>C,X橋台Aw</v>
      </c>
      <c r="CD1997" s="18">
        <v>20</v>
      </c>
      <c r="CE1997" s="18" t="e">
        <f>IF(COUNTIFS([2]その１１!$CV$10:CV6992,リスト!CC1997),"該当","")</f>
        <v>#VALUE!</v>
      </c>
      <c r="CF1997" s="18" t="e">
        <f>IF($CE1997="","",COUNTIF($CC$5:CC1997,CC1997))</f>
        <v>#VALUE!</v>
      </c>
      <c r="CG1997" s="18" t="e">
        <f t="shared" si="177"/>
        <v>#VALUE!</v>
      </c>
      <c r="DC1997" s="21" t="e">
        <f t="shared" si="178"/>
        <v>#VALUE!</v>
      </c>
    </row>
    <row r="1998" spans="78:107">
      <c r="BZ1998" s="18" t="s">
        <v>331</v>
      </c>
      <c r="CA1998" s="18" t="s">
        <v>222</v>
      </c>
      <c r="CB1998" s="18" t="s">
        <v>292</v>
      </c>
      <c r="CC1998" s="18" t="str">
        <f t="shared" si="176"/>
        <v>C,X橋台Aw</v>
      </c>
      <c r="CD1998" s="18">
        <v>21</v>
      </c>
      <c r="CE1998" s="18" t="e">
        <f>IF(COUNTIFS([2]その１１!$CV$10:CV6993,リスト!CC1998),"該当","")</f>
        <v>#VALUE!</v>
      </c>
      <c r="CF1998" s="18" t="e">
        <f>IF($CE1998="","",COUNTIF($CC$5:CC1998,CC1998))</f>
        <v>#VALUE!</v>
      </c>
      <c r="CG1998" s="18" t="e">
        <f t="shared" si="177"/>
        <v>#VALUE!</v>
      </c>
      <c r="DC1998" s="21" t="e">
        <f t="shared" si="178"/>
        <v>#VALUE!</v>
      </c>
    </row>
    <row r="1999" spans="78:107">
      <c r="BZ1999" s="18" t="s">
        <v>331</v>
      </c>
      <c r="CA1999" s="18" t="s">
        <v>222</v>
      </c>
      <c r="CB1999" s="18" t="s">
        <v>292</v>
      </c>
      <c r="CC1999" s="18" t="str">
        <f t="shared" si="176"/>
        <v>C,X橋台Aw</v>
      </c>
      <c r="CD1999" s="18">
        <v>22</v>
      </c>
      <c r="CE1999" s="18" t="e">
        <f>IF(COUNTIFS([2]その１１!$CV$10:CV6994,リスト!CC1999),"該当","")</f>
        <v>#VALUE!</v>
      </c>
      <c r="CF1999" s="18" t="e">
        <f>IF($CE1999="","",COUNTIF($CC$5:CC1999,CC1999))</f>
        <v>#VALUE!</v>
      </c>
      <c r="CG1999" s="18" t="e">
        <f t="shared" si="177"/>
        <v>#VALUE!</v>
      </c>
      <c r="DC1999" s="21" t="e">
        <f t="shared" si="178"/>
        <v>#VALUE!</v>
      </c>
    </row>
    <row r="2000" spans="78:107">
      <c r="BZ2000" s="18" t="s">
        <v>331</v>
      </c>
      <c r="CA2000" s="18" t="s">
        <v>222</v>
      </c>
      <c r="CB2000" s="18" t="s">
        <v>292</v>
      </c>
      <c r="CC2000" s="18" t="str">
        <f t="shared" si="176"/>
        <v>C,X橋台Aw</v>
      </c>
      <c r="CD2000" s="18">
        <v>23</v>
      </c>
      <c r="CE2000" s="18" t="e">
        <f>IF(COUNTIFS([2]その１１!$CV$10:CV6995,リスト!CC2000),"該当","")</f>
        <v>#VALUE!</v>
      </c>
      <c r="CF2000" s="18" t="e">
        <f>IF($CE2000="","",COUNTIF($CC$5:CC2000,CC2000))</f>
        <v>#VALUE!</v>
      </c>
      <c r="CG2000" s="18" t="e">
        <f t="shared" si="177"/>
        <v>#VALUE!</v>
      </c>
      <c r="DC2000" s="21" t="e">
        <f t="shared" si="178"/>
        <v>#VALUE!</v>
      </c>
    </row>
    <row r="2001" spans="78:107">
      <c r="BZ2001" s="18" t="s">
        <v>76</v>
      </c>
      <c r="CA2001" s="18" t="s">
        <v>240</v>
      </c>
      <c r="CB2001" s="18" t="s">
        <v>306</v>
      </c>
      <c r="CC2001" s="18" t="str">
        <f t="shared" si="176"/>
        <v>S基礎[Ff</v>
      </c>
      <c r="CD2001" s="18">
        <v>1</v>
      </c>
      <c r="CE2001" s="18" t="e">
        <f>IF(COUNTIFS([2]その１１!$CV$10:CV6996,リスト!CC2001),"該当","")</f>
        <v>#VALUE!</v>
      </c>
      <c r="CF2001" s="18" t="e">
        <f>IF($CE2001="","",COUNTIF($CC$5:CC2001,CC2001))</f>
        <v>#VALUE!</v>
      </c>
      <c r="CG2001" s="18" t="e">
        <f t="shared" si="177"/>
        <v>#VALUE!</v>
      </c>
      <c r="DC2001" s="21" t="e">
        <f t="shared" si="178"/>
        <v>#VALUE!</v>
      </c>
    </row>
    <row r="2002" spans="78:107">
      <c r="BZ2002" s="18" t="s">
        <v>76</v>
      </c>
      <c r="CA2002" s="18" t="s">
        <v>240</v>
      </c>
      <c r="CB2002" s="18" t="s">
        <v>306</v>
      </c>
      <c r="CC2002" s="18" t="str">
        <f t="shared" si="176"/>
        <v>S基礎[Ff</v>
      </c>
      <c r="CD2002" s="18">
        <v>2</v>
      </c>
      <c r="CE2002" s="18" t="e">
        <f>IF(COUNTIFS([2]その１１!$CV$10:CV6997,リスト!CC2002),"該当","")</f>
        <v>#VALUE!</v>
      </c>
      <c r="CF2002" s="18" t="e">
        <f>IF($CE2002="","",COUNTIF($CC$5:CC2002,CC2002))</f>
        <v>#VALUE!</v>
      </c>
      <c r="CG2002" s="18" t="e">
        <f t="shared" si="177"/>
        <v>#VALUE!</v>
      </c>
      <c r="DC2002" s="21" t="e">
        <f t="shared" si="178"/>
        <v>#VALUE!</v>
      </c>
    </row>
    <row r="2003" spans="78:107">
      <c r="BZ2003" s="18" t="s">
        <v>76</v>
      </c>
      <c r="CA2003" s="18" t="s">
        <v>240</v>
      </c>
      <c r="CB2003" s="18" t="s">
        <v>306</v>
      </c>
      <c r="CC2003" s="18" t="str">
        <f t="shared" si="176"/>
        <v>S基礎[Ff</v>
      </c>
      <c r="CD2003" s="18">
        <v>5</v>
      </c>
      <c r="CE2003" s="18" t="e">
        <f>IF(COUNTIFS([2]その１１!$CV$10:CV6998,リスト!CC2003),"該当","")</f>
        <v>#VALUE!</v>
      </c>
      <c r="CF2003" s="18" t="e">
        <f>IF($CE2003="","",COUNTIF($CC$5:CC2003,CC2003))</f>
        <v>#VALUE!</v>
      </c>
      <c r="CG2003" s="18" t="e">
        <f t="shared" si="177"/>
        <v>#VALUE!</v>
      </c>
      <c r="DC2003" s="21" t="e">
        <f t="shared" si="178"/>
        <v>#VALUE!</v>
      </c>
    </row>
    <row r="2004" spans="78:107">
      <c r="BZ2004" s="18" t="s">
        <v>76</v>
      </c>
      <c r="CA2004" s="18" t="s">
        <v>240</v>
      </c>
      <c r="CB2004" s="18" t="s">
        <v>306</v>
      </c>
      <c r="CC2004" s="18" t="str">
        <f t="shared" si="176"/>
        <v>S基礎[Ff</v>
      </c>
      <c r="CD2004" s="18">
        <v>17</v>
      </c>
      <c r="CE2004" s="18" t="e">
        <f>IF(COUNTIFS([2]その１１!$CV$10:CV6999,リスト!CC2004),"該当","")</f>
        <v>#VALUE!</v>
      </c>
      <c r="CF2004" s="18" t="e">
        <f>IF($CE2004="","",COUNTIF($CC$5:CC2004,CC2004))</f>
        <v>#VALUE!</v>
      </c>
      <c r="CG2004" s="18" t="e">
        <f t="shared" si="177"/>
        <v>#VALUE!</v>
      </c>
      <c r="DC2004" s="21" t="e">
        <f t="shared" si="178"/>
        <v>#VALUE!</v>
      </c>
    </row>
    <row r="2005" spans="78:107">
      <c r="BZ2005" s="18" t="s">
        <v>76</v>
      </c>
      <c r="CA2005" s="18" t="s">
        <v>240</v>
      </c>
      <c r="CB2005" s="18" t="s">
        <v>306</v>
      </c>
      <c r="CC2005" s="18" t="str">
        <f t="shared" si="176"/>
        <v>S基礎[Ff</v>
      </c>
      <c r="CD2005" s="18">
        <v>25</v>
      </c>
      <c r="CE2005" s="18" t="e">
        <f>IF(COUNTIFS([2]その１１!$CV$10:CV7000,リスト!CC2005),"該当","")</f>
        <v>#VALUE!</v>
      </c>
      <c r="CF2005" s="18" t="e">
        <f>IF($CE2005="","",COUNTIF($CC$5:CC2005,CC2005))</f>
        <v>#VALUE!</v>
      </c>
      <c r="CG2005" s="18" t="e">
        <f t="shared" si="177"/>
        <v>#VALUE!</v>
      </c>
      <c r="DC2005" s="21" t="e">
        <f t="shared" si="178"/>
        <v>#VALUE!</v>
      </c>
    </row>
    <row r="2006" spans="78:107">
      <c r="BZ2006" s="18" t="s">
        <v>76</v>
      </c>
      <c r="CA2006" s="18" t="s">
        <v>240</v>
      </c>
      <c r="CB2006" s="18" t="s">
        <v>306</v>
      </c>
      <c r="CC2006" s="18" t="str">
        <f t="shared" si="176"/>
        <v>S基礎[Ff</v>
      </c>
      <c r="CD2006" s="18">
        <v>26</v>
      </c>
      <c r="CE2006" s="18" t="e">
        <f>IF(COUNTIFS([2]その１１!$CV$10:CV7001,リスト!CC2006),"該当","")</f>
        <v>#VALUE!</v>
      </c>
      <c r="CF2006" s="18" t="e">
        <f>IF($CE2006="","",COUNTIF($CC$5:CC2006,CC2006))</f>
        <v>#VALUE!</v>
      </c>
      <c r="CG2006" s="18" t="e">
        <f t="shared" si="177"/>
        <v>#VALUE!</v>
      </c>
      <c r="DC2006" s="21" t="e">
        <f t="shared" si="178"/>
        <v>#VALUE!</v>
      </c>
    </row>
    <row r="2007" spans="78:107">
      <c r="BZ2007" s="18" t="s">
        <v>97</v>
      </c>
      <c r="CA2007" s="18" t="s">
        <v>240</v>
      </c>
      <c r="CB2007" s="18" t="s">
        <v>306</v>
      </c>
      <c r="CC2007" s="18" t="str">
        <f t="shared" si="176"/>
        <v>C基礎[Ff</v>
      </c>
      <c r="CD2007" s="18">
        <v>6</v>
      </c>
      <c r="CE2007" s="18" t="e">
        <f>IF(COUNTIFS([2]その１１!$CV$10:CV7002,リスト!CC2007),"該当","")</f>
        <v>#VALUE!</v>
      </c>
      <c r="CF2007" s="18" t="e">
        <f>IF($CE2007="","",COUNTIF($CC$5:CC2007,CC2007))</f>
        <v>#VALUE!</v>
      </c>
      <c r="CG2007" s="18" t="e">
        <f t="shared" si="177"/>
        <v>#VALUE!</v>
      </c>
      <c r="DC2007" s="21" t="e">
        <f t="shared" si="178"/>
        <v>#VALUE!</v>
      </c>
    </row>
    <row r="2008" spans="78:107">
      <c r="BZ2008" s="18" t="s">
        <v>97</v>
      </c>
      <c r="CA2008" s="18" t="s">
        <v>240</v>
      </c>
      <c r="CB2008" s="18" t="s">
        <v>306</v>
      </c>
      <c r="CC2008" s="18" t="str">
        <f t="shared" si="176"/>
        <v>C基礎[Ff</v>
      </c>
      <c r="CD2008" s="18">
        <v>7</v>
      </c>
      <c r="CE2008" s="18" t="e">
        <f>IF(COUNTIFS([2]その１１!$CV$10:CV7003,リスト!CC2008),"該当","")</f>
        <v>#VALUE!</v>
      </c>
      <c r="CF2008" s="18" t="e">
        <f>IF($CE2008="","",COUNTIF($CC$5:CC2008,CC2008))</f>
        <v>#VALUE!</v>
      </c>
      <c r="CG2008" s="18" t="e">
        <f t="shared" si="177"/>
        <v>#VALUE!</v>
      </c>
      <c r="DC2008" s="21" t="e">
        <f t="shared" si="178"/>
        <v>#VALUE!</v>
      </c>
    </row>
    <row r="2009" spans="78:107">
      <c r="BZ2009" s="18" t="s">
        <v>97</v>
      </c>
      <c r="CA2009" s="18" t="s">
        <v>240</v>
      </c>
      <c r="CB2009" s="18" t="s">
        <v>306</v>
      </c>
      <c r="CC2009" s="18" t="str">
        <f t="shared" si="176"/>
        <v>C基礎[Ff</v>
      </c>
      <c r="CD2009" s="18">
        <v>17</v>
      </c>
      <c r="CE2009" s="18" t="e">
        <f>IF(COUNTIFS([2]その１１!$CV$10:CV7004,リスト!CC2009),"該当","")</f>
        <v>#VALUE!</v>
      </c>
      <c r="CF2009" s="18" t="e">
        <f>IF($CE2009="","",COUNTIF($CC$5:CC2009,CC2009))</f>
        <v>#VALUE!</v>
      </c>
      <c r="CG2009" s="18" t="e">
        <f t="shared" si="177"/>
        <v>#VALUE!</v>
      </c>
      <c r="DC2009" s="21" t="e">
        <f t="shared" si="178"/>
        <v>#VALUE!</v>
      </c>
    </row>
    <row r="2010" spans="78:107">
      <c r="BZ2010" s="18" t="s">
        <v>97</v>
      </c>
      <c r="CA2010" s="18" t="s">
        <v>240</v>
      </c>
      <c r="CB2010" s="18" t="s">
        <v>306</v>
      </c>
      <c r="CC2010" s="18" t="str">
        <f t="shared" si="176"/>
        <v>C基礎[Ff</v>
      </c>
      <c r="CD2010" s="18">
        <v>25</v>
      </c>
      <c r="CE2010" s="18" t="e">
        <f>IF(COUNTIFS([2]その１１!$CV$10:CV7005,リスト!CC2010),"該当","")</f>
        <v>#VALUE!</v>
      </c>
      <c r="CF2010" s="18" t="e">
        <f>IF($CE2010="","",COUNTIF($CC$5:CC2010,CC2010))</f>
        <v>#VALUE!</v>
      </c>
      <c r="CG2010" s="18" t="e">
        <f t="shared" si="177"/>
        <v>#VALUE!</v>
      </c>
      <c r="DC2010" s="21" t="e">
        <f t="shared" si="178"/>
        <v>#VALUE!</v>
      </c>
    </row>
    <row r="2011" spans="78:107">
      <c r="BZ2011" s="18" t="s">
        <v>97</v>
      </c>
      <c r="CA2011" s="18" t="s">
        <v>240</v>
      </c>
      <c r="CB2011" s="18" t="s">
        <v>306</v>
      </c>
      <c r="CC2011" s="18" t="str">
        <f t="shared" si="176"/>
        <v>C基礎[Ff</v>
      </c>
      <c r="CD2011" s="18">
        <v>26</v>
      </c>
      <c r="CE2011" s="18" t="e">
        <f>IF(COUNTIFS([2]その１１!$CV$10:CV7006,リスト!CC2011),"該当","")</f>
        <v>#VALUE!</v>
      </c>
      <c r="CF2011" s="18" t="e">
        <f>IF($CE2011="","",COUNTIF($CC$5:CC2011,CC2011))</f>
        <v>#VALUE!</v>
      </c>
      <c r="CG2011" s="18" t="e">
        <f t="shared" si="177"/>
        <v>#VALUE!</v>
      </c>
      <c r="DC2011" s="21" t="e">
        <f t="shared" si="178"/>
        <v>#VALUE!</v>
      </c>
    </row>
    <row r="2012" spans="78:107">
      <c r="BZ2012" s="18" t="s">
        <v>227</v>
      </c>
      <c r="CA2012" s="18" t="s">
        <v>240</v>
      </c>
      <c r="CB2012" s="18" t="s">
        <v>306</v>
      </c>
      <c r="CC2012" s="18" t="str">
        <f t="shared" si="176"/>
        <v>S,C基礎[Ff</v>
      </c>
      <c r="CD2012" s="18">
        <v>1</v>
      </c>
      <c r="CE2012" s="18" t="e">
        <f>IF(COUNTIFS([2]その１１!$CV$10:CV7007,リスト!CC2012),"該当","")</f>
        <v>#VALUE!</v>
      </c>
      <c r="CF2012" s="18" t="e">
        <f>IF($CE2012="","",COUNTIF($CC$5:CC2012,CC2012))</f>
        <v>#VALUE!</v>
      </c>
      <c r="CG2012" s="18" t="e">
        <f t="shared" si="177"/>
        <v>#VALUE!</v>
      </c>
      <c r="DC2012" s="21" t="e">
        <f t="shared" si="178"/>
        <v>#VALUE!</v>
      </c>
    </row>
    <row r="2013" spans="78:107">
      <c r="BZ2013" s="18" t="s">
        <v>227</v>
      </c>
      <c r="CA2013" s="18" t="s">
        <v>240</v>
      </c>
      <c r="CB2013" s="18" t="s">
        <v>306</v>
      </c>
      <c r="CC2013" s="18" t="str">
        <f t="shared" si="176"/>
        <v>S,C基礎[Ff</v>
      </c>
      <c r="CD2013" s="18">
        <v>2</v>
      </c>
      <c r="CE2013" s="18" t="e">
        <f>IF(COUNTIFS([2]その１１!$CV$10:CV7008,リスト!CC2013),"該当","")</f>
        <v>#VALUE!</v>
      </c>
      <c r="CF2013" s="18" t="e">
        <f>IF($CE2013="","",COUNTIF($CC$5:CC2013,CC2013))</f>
        <v>#VALUE!</v>
      </c>
      <c r="CG2013" s="18" t="e">
        <f t="shared" si="177"/>
        <v>#VALUE!</v>
      </c>
      <c r="DC2013" s="21" t="e">
        <f t="shared" si="178"/>
        <v>#VALUE!</v>
      </c>
    </row>
    <row r="2014" spans="78:107">
      <c r="BZ2014" s="18" t="s">
        <v>227</v>
      </c>
      <c r="CA2014" s="18" t="s">
        <v>240</v>
      </c>
      <c r="CB2014" s="18" t="s">
        <v>306</v>
      </c>
      <c r="CC2014" s="18" t="str">
        <f t="shared" si="176"/>
        <v>S,C基礎[Ff</v>
      </c>
      <c r="CD2014" s="18">
        <v>5</v>
      </c>
      <c r="CE2014" s="18" t="e">
        <f>IF(COUNTIFS([2]その１１!$CV$10:CV7009,リスト!CC2014),"該当","")</f>
        <v>#VALUE!</v>
      </c>
      <c r="CF2014" s="18" t="e">
        <f>IF($CE2014="","",COUNTIF($CC$5:CC2014,CC2014))</f>
        <v>#VALUE!</v>
      </c>
      <c r="CG2014" s="18" t="e">
        <f t="shared" si="177"/>
        <v>#VALUE!</v>
      </c>
      <c r="DC2014" s="21" t="e">
        <f t="shared" si="178"/>
        <v>#VALUE!</v>
      </c>
    </row>
    <row r="2015" spans="78:107">
      <c r="BZ2015" s="18" t="s">
        <v>227</v>
      </c>
      <c r="CA2015" s="18" t="s">
        <v>240</v>
      </c>
      <c r="CB2015" s="18" t="s">
        <v>306</v>
      </c>
      <c r="CC2015" s="18" t="str">
        <f t="shared" si="176"/>
        <v>S,C基礎[Ff</v>
      </c>
      <c r="CD2015" s="18">
        <v>6</v>
      </c>
      <c r="CE2015" s="18" t="e">
        <f>IF(COUNTIFS([2]その１１!$CV$10:CV7010,リスト!CC2015),"該当","")</f>
        <v>#VALUE!</v>
      </c>
      <c r="CF2015" s="18" t="e">
        <f>IF($CE2015="","",COUNTIF($CC$5:CC2015,CC2015))</f>
        <v>#VALUE!</v>
      </c>
      <c r="CG2015" s="18" t="e">
        <f t="shared" si="177"/>
        <v>#VALUE!</v>
      </c>
      <c r="DC2015" s="21" t="e">
        <f t="shared" si="178"/>
        <v>#VALUE!</v>
      </c>
    </row>
    <row r="2016" spans="78:107">
      <c r="BZ2016" s="18" t="s">
        <v>227</v>
      </c>
      <c r="CA2016" s="18" t="s">
        <v>240</v>
      </c>
      <c r="CB2016" s="18" t="s">
        <v>306</v>
      </c>
      <c r="CC2016" s="18" t="str">
        <f t="shared" si="176"/>
        <v>S,C基礎[Ff</v>
      </c>
      <c r="CD2016" s="18">
        <v>7</v>
      </c>
      <c r="CE2016" s="18" t="e">
        <f>IF(COUNTIFS([2]その１１!$CV$10:CV7011,リスト!CC2016),"該当","")</f>
        <v>#VALUE!</v>
      </c>
      <c r="CF2016" s="18" t="e">
        <f>IF($CE2016="","",COUNTIF($CC$5:CC2016,CC2016))</f>
        <v>#VALUE!</v>
      </c>
      <c r="CG2016" s="18" t="e">
        <f t="shared" si="177"/>
        <v>#VALUE!</v>
      </c>
      <c r="DC2016" s="21" t="e">
        <f t="shared" si="178"/>
        <v>#VALUE!</v>
      </c>
    </row>
    <row r="2017" spans="78:107">
      <c r="BZ2017" s="18" t="s">
        <v>227</v>
      </c>
      <c r="CA2017" s="18" t="s">
        <v>240</v>
      </c>
      <c r="CB2017" s="18" t="s">
        <v>306</v>
      </c>
      <c r="CC2017" s="18" t="str">
        <f t="shared" si="176"/>
        <v>S,C基礎[Ff</v>
      </c>
      <c r="CD2017" s="18">
        <v>17</v>
      </c>
      <c r="CE2017" s="18" t="e">
        <f>IF(COUNTIFS([2]その１１!$CV$10:CV7012,リスト!CC2017),"該当","")</f>
        <v>#VALUE!</v>
      </c>
      <c r="CF2017" s="18" t="e">
        <f>IF($CE2017="","",COUNTIF($CC$5:CC2017,CC2017))</f>
        <v>#VALUE!</v>
      </c>
      <c r="CG2017" s="18" t="e">
        <f t="shared" si="177"/>
        <v>#VALUE!</v>
      </c>
      <c r="DC2017" s="21" t="e">
        <f t="shared" si="178"/>
        <v>#VALUE!</v>
      </c>
    </row>
    <row r="2018" spans="78:107">
      <c r="BZ2018" s="18" t="s">
        <v>227</v>
      </c>
      <c r="CA2018" s="18" t="s">
        <v>240</v>
      </c>
      <c r="CB2018" s="18" t="s">
        <v>306</v>
      </c>
      <c r="CC2018" s="18" t="str">
        <f t="shared" si="176"/>
        <v>S,C基礎[Ff</v>
      </c>
      <c r="CD2018" s="18">
        <v>25</v>
      </c>
      <c r="CE2018" s="18" t="e">
        <f>IF(COUNTIFS([2]その１１!$CV$10:CV7013,リスト!CC2018),"該当","")</f>
        <v>#VALUE!</v>
      </c>
      <c r="CF2018" s="18" t="e">
        <f>IF($CE2018="","",COUNTIF($CC$5:CC2018,CC2018))</f>
        <v>#VALUE!</v>
      </c>
      <c r="CG2018" s="18" t="e">
        <f t="shared" si="177"/>
        <v>#VALUE!</v>
      </c>
      <c r="DC2018" s="21" t="e">
        <f t="shared" si="178"/>
        <v>#VALUE!</v>
      </c>
    </row>
    <row r="2019" spans="78:107">
      <c r="BZ2019" s="18" t="s">
        <v>227</v>
      </c>
      <c r="CA2019" s="18" t="s">
        <v>240</v>
      </c>
      <c r="CB2019" s="18" t="s">
        <v>306</v>
      </c>
      <c r="CC2019" s="18" t="str">
        <f t="shared" si="176"/>
        <v>S,C基礎[Ff</v>
      </c>
      <c r="CD2019" s="18">
        <v>26</v>
      </c>
      <c r="CE2019" s="18" t="e">
        <f>IF(COUNTIFS([2]その１１!$CV$10:CV7014,リスト!CC2019),"該当","")</f>
        <v>#VALUE!</v>
      </c>
      <c r="CF2019" s="18" t="e">
        <f>IF($CE2019="","",COUNTIF($CC$5:CC2019,CC2019))</f>
        <v>#VALUE!</v>
      </c>
      <c r="CG2019" s="18" t="e">
        <f t="shared" si="177"/>
        <v>#VALUE!</v>
      </c>
      <c r="DC2019" s="21" t="e">
        <f t="shared" si="178"/>
        <v>#VALUE!</v>
      </c>
    </row>
    <row r="2020" spans="78:107">
      <c r="BZ2020" s="18" t="s">
        <v>279</v>
      </c>
      <c r="CA2020" s="18" t="s">
        <v>240</v>
      </c>
      <c r="CB2020" s="18" t="s">
        <v>306</v>
      </c>
      <c r="CC2020" s="18" t="str">
        <f t="shared" si="176"/>
        <v>S,X基礎[Ff</v>
      </c>
      <c r="CD2020" s="18">
        <v>1</v>
      </c>
      <c r="CE2020" s="18" t="e">
        <f>IF(COUNTIFS([2]その１１!$CV$10:CV7015,リスト!CC2020),"該当","")</f>
        <v>#VALUE!</v>
      </c>
      <c r="CF2020" s="18" t="e">
        <f>IF($CE2020="","",COUNTIF($CC$5:CC2020,CC2020))</f>
        <v>#VALUE!</v>
      </c>
      <c r="CG2020" s="18" t="e">
        <f t="shared" si="177"/>
        <v>#VALUE!</v>
      </c>
      <c r="DC2020" s="21" t="e">
        <f t="shared" si="178"/>
        <v>#VALUE!</v>
      </c>
    </row>
    <row r="2021" spans="78:107">
      <c r="BZ2021" s="18" t="s">
        <v>279</v>
      </c>
      <c r="CA2021" s="18" t="s">
        <v>240</v>
      </c>
      <c r="CB2021" s="18" t="s">
        <v>306</v>
      </c>
      <c r="CC2021" s="18" t="str">
        <f t="shared" si="176"/>
        <v>S,X基礎[Ff</v>
      </c>
      <c r="CD2021" s="18">
        <v>2</v>
      </c>
      <c r="CE2021" s="18" t="e">
        <f>IF(COUNTIFS([2]その１１!$CV$10:CV7016,リスト!CC2021),"該当","")</f>
        <v>#VALUE!</v>
      </c>
      <c r="CF2021" s="18" t="e">
        <f>IF($CE2021="","",COUNTIF($CC$5:CC2021,CC2021))</f>
        <v>#VALUE!</v>
      </c>
      <c r="CG2021" s="18" t="e">
        <f t="shared" si="177"/>
        <v>#VALUE!</v>
      </c>
      <c r="DC2021" s="21" t="e">
        <f t="shared" si="178"/>
        <v>#VALUE!</v>
      </c>
    </row>
    <row r="2022" spans="78:107">
      <c r="BZ2022" s="18" t="s">
        <v>279</v>
      </c>
      <c r="CA2022" s="18" t="s">
        <v>240</v>
      </c>
      <c r="CB2022" s="18" t="s">
        <v>306</v>
      </c>
      <c r="CC2022" s="18" t="str">
        <f t="shared" si="176"/>
        <v>S,X基礎[Ff</v>
      </c>
      <c r="CD2022" s="18">
        <v>5</v>
      </c>
      <c r="CE2022" s="18" t="e">
        <f>IF(COUNTIFS([2]その１１!$CV$10:CV7017,リスト!CC2022),"該当","")</f>
        <v>#VALUE!</v>
      </c>
      <c r="CF2022" s="18" t="e">
        <f>IF($CE2022="","",COUNTIF($CC$5:CC2022,CC2022))</f>
        <v>#VALUE!</v>
      </c>
      <c r="CG2022" s="18" t="e">
        <f t="shared" si="177"/>
        <v>#VALUE!</v>
      </c>
      <c r="DC2022" s="21" t="e">
        <f t="shared" si="178"/>
        <v>#VALUE!</v>
      </c>
    </row>
    <row r="2023" spans="78:107">
      <c r="BZ2023" s="18" t="s">
        <v>279</v>
      </c>
      <c r="CA2023" s="18" t="s">
        <v>240</v>
      </c>
      <c r="CB2023" s="18" t="s">
        <v>306</v>
      </c>
      <c r="CC2023" s="18" t="str">
        <f t="shared" si="176"/>
        <v>S,X基礎[Ff</v>
      </c>
      <c r="CD2023" s="18">
        <v>17</v>
      </c>
      <c r="CE2023" s="18" t="e">
        <f>IF(COUNTIFS([2]その１１!$CV$10:CV7018,リスト!CC2023),"該当","")</f>
        <v>#VALUE!</v>
      </c>
      <c r="CF2023" s="18" t="e">
        <f>IF($CE2023="","",COUNTIF($CC$5:CC2023,CC2023))</f>
        <v>#VALUE!</v>
      </c>
      <c r="CG2023" s="18" t="e">
        <f t="shared" si="177"/>
        <v>#VALUE!</v>
      </c>
      <c r="DC2023" s="21" t="e">
        <f t="shared" si="178"/>
        <v>#VALUE!</v>
      </c>
    </row>
    <row r="2024" spans="78:107">
      <c r="BZ2024" s="18" t="s">
        <v>279</v>
      </c>
      <c r="CA2024" s="18" t="s">
        <v>240</v>
      </c>
      <c r="CB2024" s="18" t="s">
        <v>306</v>
      </c>
      <c r="CC2024" s="18" t="str">
        <f t="shared" si="176"/>
        <v>S,X基礎[Ff</v>
      </c>
      <c r="CD2024" s="18">
        <v>25</v>
      </c>
      <c r="CE2024" s="18" t="e">
        <f>IF(COUNTIFS([2]その１１!$CV$10:CV7019,リスト!CC2024),"該当","")</f>
        <v>#VALUE!</v>
      </c>
      <c r="CF2024" s="18" t="e">
        <f>IF($CE2024="","",COUNTIF($CC$5:CC2024,CC2024))</f>
        <v>#VALUE!</v>
      </c>
      <c r="CG2024" s="18" t="e">
        <f t="shared" si="177"/>
        <v>#VALUE!</v>
      </c>
      <c r="DC2024" s="21" t="e">
        <f t="shared" si="178"/>
        <v>#VALUE!</v>
      </c>
    </row>
    <row r="2025" spans="78:107">
      <c r="BZ2025" s="18" t="s">
        <v>279</v>
      </c>
      <c r="CA2025" s="18" t="s">
        <v>240</v>
      </c>
      <c r="CB2025" s="18" t="s">
        <v>306</v>
      </c>
      <c r="CC2025" s="18" t="str">
        <f t="shared" si="176"/>
        <v>S,X基礎[Ff</v>
      </c>
      <c r="CD2025" s="18">
        <v>26</v>
      </c>
      <c r="CE2025" s="18" t="e">
        <f>IF(COUNTIFS([2]その１１!$CV$10:CV7020,リスト!CC2025),"該当","")</f>
        <v>#VALUE!</v>
      </c>
      <c r="CF2025" s="18" t="e">
        <f>IF($CE2025="","",COUNTIF($CC$5:CC2025,CC2025))</f>
        <v>#VALUE!</v>
      </c>
      <c r="CG2025" s="18" t="e">
        <f t="shared" si="177"/>
        <v>#VALUE!</v>
      </c>
      <c r="DC2025" s="21" t="e">
        <f t="shared" si="178"/>
        <v>#VALUE!</v>
      </c>
    </row>
    <row r="2026" spans="78:107">
      <c r="BZ2026" s="18" t="s">
        <v>331</v>
      </c>
      <c r="CA2026" s="18" t="s">
        <v>240</v>
      </c>
      <c r="CB2026" s="18" t="s">
        <v>306</v>
      </c>
      <c r="CC2026" s="18" t="str">
        <f t="shared" si="176"/>
        <v>C,X基礎[Ff</v>
      </c>
      <c r="CD2026" s="18">
        <v>6</v>
      </c>
      <c r="CE2026" s="18" t="e">
        <f>IF(COUNTIFS([2]その１１!$CV$10:CV7021,リスト!CC2026),"該当","")</f>
        <v>#VALUE!</v>
      </c>
      <c r="CF2026" s="18" t="e">
        <f>IF($CE2026="","",COUNTIF($CC$5:CC2026,CC2026))</f>
        <v>#VALUE!</v>
      </c>
      <c r="CG2026" s="18" t="e">
        <f t="shared" si="177"/>
        <v>#VALUE!</v>
      </c>
      <c r="DC2026" s="21" t="e">
        <f t="shared" si="178"/>
        <v>#VALUE!</v>
      </c>
    </row>
    <row r="2027" spans="78:107">
      <c r="BZ2027" s="18" t="s">
        <v>331</v>
      </c>
      <c r="CA2027" s="18" t="s">
        <v>240</v>
      </c>
      <c r="CB2027" s="18" t="s">
        <v>306</v>
      </c>
      <c r="CC2027" s="18" t="str">
        <f t="shared" si="176"/>
        <v>C,X基礎[Ff</v>
      </c>
      <c r="CD2027" s="18">
        <v>7</v>
      </c>
      <c r="CE2027" s="18" t="e">
        <f>IF(COUNTIFS([2]その１１!$CV$10:CV7022,リスト!CC2027),"該当","")</f>
        <v>#VALUE!</v>
      </c>
      <c r="CF2027" s="18" t="e">
        <f>IF($CE2027="","",COUNTIF($CC$5:CC2027,CC2027))</f>
        <v>#VALUE!</v>
      </c>
      <c r="CG2027" s="18" t="e">
        <f t="shared" si="177"/>
        <v>#VALUE!</v>
      </c>
      <c r="DC2027" s="21" t="e">
        <f t="shared" si="178"/>
        <v>#VALUE!</v>
      </c>
    </row>
    <row r="2028" spans="78:107">
      <c r="BZ2028" s="18" t="s">
        <v>331</v>
      </c>
      <c r="CA2028" s="18" t="s">
        <v>240</v>
      </c>
      <c r="CB2028" s="18" t="s">
        <v>306</v>
      </c>
      <c r="CC2028" s="18" t="str">
        <f t="shared" si="176"/>
        <v>C,X基礎[Ff</v>
      </c>
      <c r="CD2028" s="18">
        <v>17</v>
      </c>
      <c r="CE2028" s="18" t="e">
        <f>IF(COUNTIFS([2]その１１!$CV$10:CV7023,リスト!CC2028),"該当","")</f>
        <v>#VALUE!</v>
      </c>
      <c r="CF2028" s="18" t="e">
        <f>IF($CE2028="","",COUNTIF($CC$5:CC2028,CC2028))</f>
        <v>#VALUE!</v>
      </c>
      <c r="CG2028" s="18" t="e">
        <f t="shared" si="177"/>
        <v>#VALUE!</v>
      </c>
      <c r="DC2028" s="21" t="e">
        <f t="shared" si="178"/>
        <v>#VALUE!</v>
      </c>
    </row>
    <row r="2029" spans="78:107">
      <c r="BZ2029" s="18" t="s">
        <v>331</v>
      </c>
      <c r="CA2029" s="18" t="s">
        <v>240</v>
      </c>
      <c r="CB2029" s="18" t="s">
        <v>306</v>
      </c>
      <c r="CC2029" s="18" t="str">
        <f t="shared" si="176"/>
        <v>C,X基礎[Ff</v>
      </c>
      <c r="CD2029" s="18">
        <v>25</v>
      </c>
      <c r="CE2029" s="18" t="e">
        <f>IF(COUNTIFS([2]その１１!$CV$10:CV7024,リスト!CC2029),"該当","")</f>
        <v>#VALUE!</v>
      </c>
      <c r="CF2029" s="18" t="e">
        <f>IF($CE2029="","",COUNTIF($CC$5:CC2029,CC2029))</f>
        <v>#VALUE!</v>
      </c>
      <c r="CG2029" s="18" t="e">
        <f t="shared" si="177"/>
        <v>#VALUE!</v>
      </c>
      <c r="DC2029" s="21" t="e">
        <f t="shared" si="178"/>
        <v>#VALUE!</v>
      </c>
    </row>
    <row r="2030" spans="78:107">
      <c r="BZ2030" s="18" t="s">
        <v>331</v>
      </c>
      <c r="CA2030" s="18" t="s">
        <v>240</v>
      </c>
      <c r="CB2030" s="18" t="s">
        <v>306</v>
      </c>
      <c r="CC2030" s="18" t="str">
        <f t="shared" si="176"/>
        <v>C,X基礎[Ff</v>
      </c>
      <c r="CD2030" s="18">
        <v>26</v>
      </c>
      <c r="CE2030" s="18" t="e">
        <f>IF(COUNTIFS([2]その１１!$CV$10:CV7025,リスト!CC2030),"該当","")</f>
        <v>#VALUE!</v>
      </c>
      <c r="CF2030" s="18" t="e">
        <f>IF($CE2030="","",COUNTIF($CC$5:CC2030,CC2030))</f>
        <v>#VALUE!</v>
      </c>
      <c r="CG2030" s="18" t="e">
        <f t="shared" si="177"/>
        <v>#VALUE!</v>
      </c>
      <c r="DC2030" s="21" t="e">
        <f t="shared" si="178"/>
        <v>#VALUE!</v>
      </c>
    </row>
    <row r="2031" spans="78:107">
      <c r="BZ2031" s="18" t="s">
        <v>781</v>
      </c>
      <c r="CA2031" s="18" t="s">
        <v>240</v>
      </c>
      <c r="CB2031" s="18" t="s">
        <v>306</v>
      </c>
      <c r="CC2031" s="18" t="str">
        <f t="shared" si="176"/>
        <v>S,C,X基礎[Ff</v>
      </c>
      <c r="CD2031" s="18">
        <v>1</v>
      </c>
      <c r="CE2031" s="18" t="e">
        <f>IF(COUNTIFS([2]その１１!$CV$10:CV7026,リスト!CC2031),"該当","")</f>
        <v>#VALUE!</v>
      </c>
      <c r="CF2031" s="18" t="e">
        <f>IF($CE2031="","",COUNTIF($CC$5:CC2031,CC2031))</f>
        <v>#VALUE!</v>
      </c>
      <c r="CG2031" s="18" t="e">
        <f t="shared" si="177"/>
        <v>#VALUE!</v>
      </c>
      <c r="DC2031" s="21" t="e">
        <f t="shared" si="178"/>
        <v>#VALUE!</v>
      </c>
    </row>
    <row r="2032" spans="78:107">
      <c r="BZ2032" s="18" t="s">
        <v>781</v>
      </c>
      <c r="CA2032" s="18" t="s">
        <v>240</v>
      </c>
      <c r="CB2032" s="18" t="s">
        <v>306</v>
      </c>
      <c r="CC2032" s="18" t="str">
        <f t="shared" si="176"/>
        <v>S,C,X基礎[Ff</v>
      </c>
      <c r="CD2032" s="18">
        <v>2</v>
      </c>
      <c r="CE2032" s="18" t="e">
        <f>IF(COUNTIFS([2]その１１!$CV$10:CV7027,リスト!CC2032),"該当","")</f>
        <v>#VALUE!</v>
      </c>
      <c r="CF2032" s="18" t="e">
        <f>IF($CE2032="","",COUNTIF($CC$5:CC2032,CC2032))</f>
        <v>#VALUE!</v>
      </c>
      <c r="CG2032" s="18" t="e">
        <f t="shared" si="177"/>
        <v>#VALUE!</v>
      </c>
      <c r="DC2032" s="21" t="e">
        <f t="shared" si="178"/>
        <v>#VALUE!</v>
      </c>
    </row>
    <row r="2033" spans="78:107">
      <c r="BZ2033" s="18" t="s">
        <v>781</v>
      </c>
      <c r="CA2033" s="18" t="s">
        <v>240</v>
      </c>
      <c r="CB2033" s="18" t="s">
        <v>306</v>
      </c>
      <c r="CC2033" s="18" t="str">
        <f t="shared" si="176"/>
        <v>S,C,X基礎[Ff</v>
      </c>
      <c r="CD2033" s="18">
        <v>5</v>
      </c>
      <c r="CE2033" s="18" t="e">
        <f>IF(COUNTIFS([2]その１１!$CV$10:CV7028,リスト!CC2033),"該当","")</f>
        <v>#VALUE!</v>
      </c>
      <c r="CF2033" s="18" t="e">
        <f>IF($CE2033="","",COUNTIF($CC$5:CC2033,CC2033))</f>
        <v>#VALUE!</v>
      </c>
      <c r="CG2033" s="18" t="e">
        <f t="shared" si="177"/>
        <v>#VALUE!</v>
      </c>
      <c r="DC2033" s="21" t="e">
        <f t="shared" si="178"/>
        <v>#VALUE!</v>
      </c>
    </row>
    <row r="2034" spans="78:107">
      <c r="BZ2034" s="18" t="s">
        <v>781</v>
      </c>
      <c r="CA2034" s="18" t="s">
        <v>240</v>
      </c>
      <c r="CB2034" s="18" t="s">
        <v>306</v>
      </c>
      <c r="CC2034" s="18" t="str">
        <f t="shared" si="176"/>
        <v>S,C,X基礎[Ff</v>
      </c>
      <c r="CD2034" s="18">
        <v>6</v>
      </c>
      <c r="CE2034" s="18" t="e">
        <f>IF(COUNTIFS([2]その１１!$CV$10:CV7029,リスト!CC2034),"該当","")</f>
        <v>#VALUE!</v>
      </c>
      <c r="CF2034" s="18" t="e">
        <f>IF($CE2034="","",COUNTIF($CC$5:CC2034,CC2034))</f>
        <v>#VALUE!</v>
      </c>
      <c r="CG2034" s="18" t="e">
        <f t="shared" si="177"/>
        <v>#VALUE!</v>
      </c>
      <c r="DC2034" s="21" t="e">
        <f t="shared" si="178"/>
        <v>#VALUE!</v>
      </c>
    </row>
    <row r="2035" spans="78:107">
      <c r="BZ2035" s="18" t="s">
        <v>781</v>
      </c>
      <c r="CA2035" s="18" t="s">
        <v>240</v>
      </c>
      <c r="CB2035" s="18" t="s">
        <v>306</v>
      </c>
      <c r="CC2035" s="18" t="str">
        <f t="shared" si="176"/>
        <v>S,C,X基礎[Ff</v>
      </c>
      <c r="CD2035" s="18">
        <v>7</v>
      </c>
      <c r="CE2035" s="18" t="e">
        <f>IF(COUNTIFS([2]その１１!$CV$10:CV7030,リスト!CC2035),"該当","")</f>
        <v>#VALUE!</v>
      </c>
      <c r="CF2035" s="18" t="e">
        <f>IF($CE2035="","",COUNTIF($CC$5:CC2035,CC2035))</f>
        <v>#VALUE!</v>
      </c>
      <c r="CG2035" s="18" t="e">
        <f t="shared" si="177"/>
        <v>#VALUE!</v>
      </c>
      <c r="DC2035" s="21" t="e">
        <f t="shared" si="178"/>
        <v>#VALUE!</v>
      </c>
    </row>
    <row r="2036" spans="78:107">
      <c r="BZ2036" s="18" t="s">
        <v>781</v>
      </c>
      <c r="CA2036" s="18" t="s">
        <v>240</v>
      </c>
      <c r="CB2036" s="18" t="s">
        <v>306</v>
      </c>
      <c r="CC2036" s="18" t="str">
        <f t="shared" si="176"/>
        <v>S,C,X基礎[Ff</v>
      </c>
      <c r="CD2036" s="18">
        <v>17</v>
      </c>
      <c r="CE2036" s="18" t="e">
        <f>IF(COUNTIFS([2]その１１!$CV$10:CV7031,リスト!CC2036),"該当","")</f>
        <v>#VALUE!</v>
      </c>
      <c r="CF2036" s="18" t="e">
        <f>IF($CE2036="","",COUNTIF($CC$5:CC2036,CC2036))</f>
        <v>#VALUE!</v>
      </c>
      <c r="CG2036" s="18" t="e">
        <f t="shared" si="177"/>
        <v>#VALUE!</v>
      </c>
      <c r="DC2036" s="21" t="e">
        <f t="shared" si="178"/>
        <v>#VALUE!</v>
      </c>
    </row>
    <row r="2037" spans="78:107">
      <c r="BZ2037" s="18" t="s">
        <v>781</v>
      </c>
      <c r="CA2037" s="18" t="s">
        <v>240</v>
      </c>
      <c r="CB2037" s="18" t="s">
        <v>306</v>
      </c>
      <c r="CC2037" s="18" t="str">
        <f t="shared" si="176"/>
        <v>S,C,X基礎[Ff</v>
      </c>
      <c r="CD2037" s="18">
        <v>25</v>
      </c>
      <c r="CE2037" s="18" t="e">
        <f>IF(COUNTIFS([2]その１１!$CV$10:CV7032,リスト!CC2037),"該当","")</f>
        <v>#VALUE!</v>
      </c>
      <c r="CF2037" s="18" t="e">
        <f>IF($CE2037="","",COUNTIF($CC$5:CC2037,CC2037))</f>
        <v>#VALUE!</v>
      </c>
      <c r="CG2037" s="18" t="e">
        <f t="shared" si="177"/>
        <v>#VALUE!</v>
      </c>
      <c r="DC2037" s="21" t="e">
        <f t="shared" si="178"/>
        <v>#VALUE!</v>
      </c>
    </row>
    <row r="2038" spans="78:107">
      <c r="BZ2038" s="18" t="s">
        <v>781</v>
      </c>
      <c r="CA2038" s="18" t="s">
        <v>240</v>
      </c>
      <c r="CB2038" s="18" t="s">
        <v>306</v>
      </c>
      <c r="CC2038" s="18" t="str">
        <f t="shared" si="176"/>
        <v>S,C,X基礎[Ff</v>
      </c>
      <c r="CD2038" s="18">
        <v>26</v>
      </c>
      <c r="CE2038" s="18" t="e">
        <f>IF(COUNTIFS([2]その１１!$CV$10:CV7033,リスト!CC2038),"該当","")</f>
        <v>#VALUE!</v>
      </c>
      <c r="CF2038" s="18" t="e">
        <f>IF($CE2038="","",COUNTIF($CC$5:CC2038,CC2038))</f>
        <v>#VALUE!</v>
      </c>
      <c r="CG2038" s="18" t="e">
        <f t="shared" si="177"/>
        <v>#VALUE!</v>
      </c>
      <c r="DC2038" s="21" t="e">
        <f t="shared" si="178"/>
        <v>#VALUE!</v>
      </c>
    </row>
    <row r="2039" spans="78:107">
      <c r="BZ2039" s="18" t="s">
        <v>97</v>
      </c>
      <c r="CA2039" s="18" t="s">
        <v>130</v>
      </c>
      <c r="CB2039" s="18" t="s">
        <v>318</v>
      </c>
      <c r="CC2039" s="18" t="str">
        <f t="shared" si="176"/>
        <v>C頂版Ct</v>
      </c>
      <c r="CD2039" s="18">
        <v>6</v>
      </c>
      <c r="CE2039" s="18" t="e">
        <f>IF(COUNTIFS([2]その１１!$CV$10:CV7034,リスト!CC2039),"該当","")</f>
        <v>#VALUE!</v>
      </c>
      <c r="CF2039" s="18" t="e">
        <f>IF($CE2039="","",COUNTIF($CC$5:CC2039,CC2039))</f>
        <v>#VALUE!</v>
      </c>
      <c r="CG2039" s="18" t="e">
        <f t="shared" si="177"/>
        <v>#VALUE!</v>
      </c>
      <c r="DC2039" s="21" t="e">
        <f t="shared" si="178"/>
        <v>#VALUE!</v>
      </c>
    </row>
    <row r="2040" spans="78:107">
      <c r="BZ2040" s="18" t="s">
        <v>97</v>
      </c>
      <c r="CA2040" s="18" t="s">
        <v>130</v>
      </c>
      <c r="CB2040" s="18" t="s">
        <v>318</v>
      </c>
      <c r="CC2040" s="18" t="str">
        <f t="shared" si="176"/>
        <v>C頂版Ct</v>
      </c>
      <c r="CD2040" s="18">
        <v>7</v>
      </c>
      <c r="CE2040" s="18" t="e">
        <f>IF(COUNTIFS([2]その１１!$CV$10:CV7035,リスト!CC2040),"該当","")</f>
        <v>#VALUE!</v>
      </c>
      <c r="CF2040" s="18" t="e">
        <f>IF($CE2040="","",COUNTIF($CC$5:CC2040,CC2040))</f>
        <v>#VALUE!</v>
      </c>
      <c r="CG2040" s="18" t="e">
        <f t="shared" si="177"/>
        <v>#VALUE!</v>
      </c>
      <c r="DC2040" s="21" t="e">
        <f t="shared" si="178"/>
        <v>#VALUE!</v>
      </c>
    </row>
    <row r="2041" spans="78:107">
      <c r="BZ2041" s="18" t="s">
        <v>97</v>
      </c>
      <c r="CA2041" s="18" t="s">
        <v>130</v>
      </c>
      <c r="CB2041" s="18" t="s">
        <v>318</v>
      </c>
      <c r="CC2041" s="18" t="str">
        <f t="shared" si="176"/>
        <v>C頂版Ct</v>
      </c>
      <c r="CD2041" s="18">
        <v>8</v>
      </c>
      <c r="CE2041" s="18" t="e">
        <f>IF(COUNTIFS([2]その１１!$CV$10:CV7036,リスト!CC2041),"該当","")</f>
        <v>#VALUE!</v>
      </c>
      <c r="CF2041" s="18" t="e">
        <f>IF($CE2041="","",COUNTIF($CC$5:CC2041,CC2041))</f>
        <v>#VALUE!</v>
      </c>
      <c r="CG2041" s="18" t="e">
        <f t="shared" si="177"/>
        <v>#VALUE!</v>
      </c>
      <c r="DC2041" s="21" t="e">
        <f t="shared" si="178"/>
        <v>#VALUE!</v>
      </c>
    </row>
    <row r="2042" spans="78:107">
      <c r="BZ2042" s="18" t="s">
        <v>97</v>
      </c>
      <c r="CA2042" s="18" t="s">
        <v>130</v>
      </c>
      <c r="CB2042" s="18" t="s">
        <v>318</v>
      </c>
      <c r="CC2042" s="18" t="str">
        <f t="shared" si="176"/>
        <v>C頂版Ct</v>
      </c>
      <c r="CD2042" s="18">
        <v>9</v>
      </c>
      <c r="CE2042" s="18" t="e">
        <f>IF(COUNTIFS([2]その１１!$CV$10:CV7037,リスト!CC2042),"該当","")</f>
        <v>#VALUE!</v>
      </c>
      <c r="CF2042" s="18" t="e">
        <f>IF($CE2042="","",COUNTIF($CC$5:CC2042,CC2042))</f>
        <v>#VALUE!</v>
      </c>
      <c r="CG2042" s="18" t="e">
        <f t="shared" si="177"/>
        <v>#VALUE!</v>
      </c>
      <c r="DC2042" s="21" t="e">
        <f t="shared" si="178"/>
        <v>#VALUE!</v>
      </c>
    </row>
    <row r="2043" spans="78:107">
      <c r="BZ2043" s="18" t="s">
        <v>97</v>
      </c>
      <c r="CA2043" s="18" t="s">
        <v>130</v>
      </c>
      <c r="CB2043" s="18" t="s">
        <v>318</v>
      </c>
      <c r="CC2043" s="18" t="str">
        <f t="shared" si="176"/>
        <v>C頂版Ct</v>
      </c>
      <c r="CD2043" s="18">
        <v>10</v>
      </c>
      <c r="CE2043" s="18" t="e">
        <f>IF(COUNTIFS([2]その１１!$CV$10:CV7038,リスト!CC2043),"該当","")</f>
        <v>#VALUE!</v>
      </c>
      <c r="CF2043" s="18" t="e">
        <f>IF($CE2043="","",COUNTIF($CC$5:CC2043,CC2043))</f>
        <v>#VALUE!</v>
      </c>
      <c r="CG2043" s="18" t="e">
        <f t="shared" si="177"/>
        <v>#VALUE!</v>
      </c>
      <c r="DC2043" s="21" t="e">
        <f t="shared" si="178"/>
        <v>#VALUE!</v>
      </c>
    </row>
    <row r="2044" spans="78:107">
      <c r="BZ2044" s="18" t="s">
        <v>97</v>
      </c>
      <c r="CA2044" s="18" t="s">
        <v>130</v>
      </c>
      <c r="CB2044" s="18" t="s">
        <v>318</v>
      </c>
      <c r="CC2044" s="18" t="str">
        <f t="shared" si="176"/>
        <v>C頂版Ct</v>
      </c>
      <c r="CD2044" s="18">
        <v>11</v>
      </c>
      <c r="CE2044" s="18" t="e">
        <f>IF(COUNTIFS([2]その１１!$CV$10:CV7039,リスト!CC2044),"該当","")</f>
        <v>#VALUE!</v>
      </c>
      <c r="CF2044" s="18" t="e">
        <f>IF($CE2044="","",COUNTIF($CC$5:CC2044,CC2044))</f>
        <v>#VALUE!</v>
      </c>
      <c r="CG2044" s="18" t="e">
        <f t="shared" si="177"/>
        <v>#VALUE!</v>
      </c>
      <c r="DC2044" s="21" t="e">
        <f t="shared" si="178"/>
        <v>#VALUE!</v>
      </c>
    </row>
    <row r="2045" spans="78:107">
      <c r="BZ2045" s="18" t="s">
        <v>97</v>
      </c>
      <c r="CA2045" s="18" t="s">
        <v>130</v>
      </c>
      <c r="CB2045" s="18" t="s">
        <v>318</v>
      </c>
      <c r="CC2045" s="18" t="str">
        <f t="shared" si="176"/>
        <v>C頂版Ct</v>
      </c>
      <c r="CD2045" s="18">
        <v>12</v>
      </c>
      <c r="CE2045" s="18" t="e">
        <f>IF(COUNTIFS([2]その１１!$CV$10:CV7040,リスト!CC2045),"該当","")</f>
        <v>#VALUE!</v>
      </c>
      <c r="CF2045" s="18" t="e">
        <f>IF($CE2045="","",COUNTIF($CC$5:CC2045,CC2045))</f>
        <v>#VALUE!</v>
      </c>
      <c r="CG2045" s="18" t="e">
        <f t="shared" si="177"/>
        <v>#VALUE!</v>
      </c>
      <c r="DC2045" s="21" t="e">
        <f t="shared" si="178"/>
        <v>#VALUE!</v>
      </c>
    </row>
    <row r="2046" spans="78:107">
      <c r="BZ2046" s="18" t="s">
        <v>97</v>
      </c>
      <c r="CA2046" s="18" t="s">
        <v>130</v>
      </c>
      <c r="CB2046" s="18" t="s">
        <v>318</v>
      </c>
      <c r="CC2046" s="18" t="str">
        <f t="shared" si="176"/>
        <v>C頂版Ct</v>
      </c>
      <c r="CD2046" s="18">
        <v>13</v>
      </c>
      <c r="CE2046" s="18" t="e">
        <f>IF(COUNTIFS([2]その１１!$CV$10:CV7041,リスト!CC2046),"該当","")</f>
        <v>#VALUE!</v>
      </c>
      <c r="CF2046" s="18" t="e">
        <f>IF($CE2046="","",COUNTIF($CC$5:CC2046,CC2046))</f>
        <v>#VALUE!</v>
      </c>
      <c r="CG2046" s="18" t="e">
        <f t="shared" si="177"/>
        <v>#VALUE!</v>
      </c>
      <c r="DC2046" s="21" t="e">
        <f t="shared" si="178"/>
        <v>#VALUE!</v>
      </c>
    </row>
    <row r="2047" spans="78:107">
      <c r="BZ2047" s="18" t="s">
        <v>97</v>
      </c>
      <c r="CA2047" s="18" t="s">
        <v>130</v>
      </c>
      <c r="CB2047" s="18" t="s">
        <v>318</v>
      </c>
      <c r="CC2047" s="18" t="str">
        <f t="shared" si="176"/>
        <v>C頂版Ct</v>
      </c>
      <c r="CD2047" s="18">
        <v>17</v>
      </c>
      <c r="CE2047" s="18" t="e">
        <f>IF(COUNTIFS([2]その１１!$CV$10:CV7042,リスト!CC2047),"該当","")</f>
        <v>#VALUE!</v>
      </c>
      <c r="CF2047" s="18" t="e">
        <f>IF($CE2047="","",COUNTIF($CC$5:CC2047,CC2047))</f>
        <v>#VALUE!</v>
      </c>
      <c r="CG2047" s="18" t="e">
        <f t="shared" si="177"/>
        <v>#VALUE!</v>
      </c>
      <c r="DC2047" s="21" t="e">
        <f t="shared" si="178"/>
        <v>#VALUE!</v>
      </c>
    </row>
    <row r="2048" spans="78:107">
      <c r="BZ2048" s="18" t="s">
        <v>97</v>
      </c>
      <c r="CA2048" s="18" t="s">
        <v>130</v>
      </c>
      <c r="CB2048" s="18" t="s">
        <v>318</v>
      </c>
      <c r="CC2048" s="18" t="str">
        <f t="shared" si="176"/>
        <v>C頂版Ct</v>
      </c>
      <c r="CD2048" s="18">
        <v>18</v>
      </c>
      <c r="CE2048" s="18" t="e">
        <f>IF(COUNTIFS([2]その１１!$CV$10:CV7043,リスト!CC2048),"該当","")</f>
        <v>#VALUE!</v>
      </c>
      <c r="CF2048" s="18" t="e">
        <f>IF($CE2048="","",COUNTIF($CC$5:CC2048,CC2048))</f>
        <v>#VALUE!</v>
      </c>
      <c r="CG2048" s="18" t="e">
        <f t="shared" si="177"/>
        <v>#VALUE!</v>
      </c>
      <c r="DC2048" s="21" t="e">
        <f t="shared" si="178"/>
        <v>#VALUE!</v>
      </c>
    </row>
    <row r="2049" spans="78:107">
      <c r="BZ2049" s="18" t="s">
        <v>97</v>
      </c>
      <c r="CA2049" s="18" t="s">
        <v>130</v>
      </c>
      <c r="CB2049" s="18" t="s">
        <v>318</v>
      </c>
      <c r="CC2049" s="18" t="str">
        <f t="shared" si="176"/>
        <v>C頂版Ct</v>
      </c>
      <c r="CD2049" s="18">
        <v>19</v>
      </c>
      <c r="CE2049" s="18" t="e">
        <f>IF(COUNTIFS([2]その１１!$CV$10:CV7044,リスト!CC2049),"該当","")</f>
        <v>#VALUE!</v>
      </c>
      <c r="CF2049" s="18" t="e">
        <f>IF($CE2049="","",COUNTIF($CC$5:CC2049,CC2049))</f>
        <v>#VALUE!</v>
      </c>
      <c r="CG2049" s="18" t="e">
        <f t="shared" si="177"/>
        <v>#VALUE!</v>
      </c>
      <c r="DC2049" s="21" t="e">
        <f t="shared" si="178"/>
        <v>#VALUE!</v>
      </c>
    </row>
    <row r="2050" spans="78:107">
      <c r="BZ2050" s="18" t="s">
        <v>97</v>
      </c>
      <c r="CA2050" s="18" t="s">
        <v>130</v>
      </c>
      <c r="CB2050" s="18" t="s">
        <v>318</v>
      </c>
      <c r="CC2050" s="18" t="str">
        <f t="shared" si="176"/>
        <v>C頂版Ct</v>
      </c>
      <c r="CD2050" s="18">
        <v>20</v>
      </c>
      <c r="CE2050" s="18" t="e">
        <f>IF(COUNTIFS([2]その１１!$CV$10:CV7045,リスト!CC2050),"該当","")</f>
        <v>#VALUE!</v>
      </c>
      <c r="CF2050" s="18" t="e">
        <f>IF($CE2050="","",COUNTIF($CC$5:CC2050,CC2050))</f>
        <v>#VALUE!</v>
      </c>
      <c r="CG2050" s="18" t="e">
        <f t="shared" si="177"/>
        <v>#VALUE!</v>
      </c>
      <c r="DC2050" s="21" t="e">
        <f t="shared" si="178"/>
        <v>#VALUE!</v>
      </c>
    </row>
    <row r="2051" spans="78:107">
      <c r="BZ2051" s="18" t="s">
        <v>97</v>
      </c>
      <c r="CA2051" s="18" t="s">
        <v>130</v>
      </c>
      <c r="CB2051" s="18" t="s">
        <v>318</v>
      </c>
      <c r="CC2051" s="18" t="str">
        <f t="shared" si="176"/>
        <v>C頂版Ct</v>
      </c>
      <c r="CD2051" s="18">
        <v>21</v>
      </c>
      <c r="CE2051" s="18" t="e">
        <f>IF(COUNTIFS([2]その１１!$CV$10:CV7046,リスト!CC2051),"該当","")</f>
        <v>#VALUE!</v>
      </c>
      <c r="CF2051" s="18" t="e">
        <f>IF($CE2051="","",COUNTIF($CC$5:CC2051,CC2051))</f>
        <v>#VALUE!</v>
      </c>
      <c r="CG2051" s="18" t="e">
        <f t="shared" si="177"/>
        <v>#VALUE!</v>
      </c>
      <c r="DC2051" s="21" t="e">
        <f t="shared" si="178"/>
        <v>#VALUE!</v>
      </c>
    </row>
    <row r="2052" spans="78:107">
      <c r="BZ2052" s="18" t="s">
        <v>97</v>
      </c>
      <c r="CA2052" s="18" t="s">
        <v>130</v>
      </c>
      <c r="CB2052" s="18" t="s">
        <v>318</v>
      </c>
      <c r="CC2052" s="18" t="str">
        <f t="shared" si="176"/>
        <v>C頂版Ct</v>
      </c>
      <c r="CD2052" s="18">
        <v>22</v>
      </c>
      <c r="CE2052" s="18" t="e">
        <f>IF(COUNTIFS([2]その１１!$CV$10:CV7047,リスト!CC2052),"該当","")</f>
        <v>#VALUE!</v>
      </c>
      <c r="CF2052" s="18" t="e">
        <f>IF($CE2052="","",COUNTIF($CC$5:CC2052,CC2052))</f>
        <v>#VALUE!</v>
      </c>
      <c r="CG2052" s="18" t="e">
        <f t="shared" si="177"/>
        <v>#VALUE!</v>
      </c>
      <c r="DC2052" s="21" t="e">
        <f t="shared" si="178"/>
        <v>#VALUE!</v>
      </c>
    </row>
    <row r="2053" spans="78:107">
      <c r="BZ2053" s="18" t="s">
        <v>97</v>
      </c>
      <c r="CA2053" s="18" t="s">
        <v>130</v>
      </c>
      <c r="CB2053" s="18" t="s">
        <v>318</v>
      </c>
      <c r="CC2053" s="18" t="str">
        <f t="shared" ref="CC2053:CC2116" si="179">IF(LEFT(CA2053,2)="基礎",CONCATENATE(BZ2053,LEFT(CA2053,3),CB2053),CONCATENATE(BZ2053,LEFT(CA2053,2),CB2053))</f>
        <v>C頂版Ct</v>
      </c>
      <c r="CD2053" s="18">
        <v>23</v>
      </c>
      <c r="CE2053" s="18" t="e">
        <f>IF(COUNTIFS([2]その１１!$CV$10:CV7048,リスト!CC2053),"該当","")</f>
        <v>#VALUE!</v>
      </c>
      <c r="CF2053" s="18" t="e">
        <f>IF($CE2053="","",COUNTIF($CC$5:CC2053,CC2053))</f>
        <v>#VALUE!</v>
      </c>
      <c r="CG2053" s="18" t="e">
        <f t="shared" ref="CG2053:CG2116" si="180">IF($CE2053="","",CONCATENATE(CC2053,CF2053))</f>
        <v>#VALUE!</v>
      </c>
      <c r="DC2053" s="21" t="e">
        <f t="shared" ref="DC2053:DC2108" si="181">IF(CG2053="","",CONCATENATE(CC2053,CD2053))</f>
        <v>#VALUE!</v>
      </c>
    </row>
    <row r="2054" spans="78:107">
      <c r="BZ2054" s="18" t="s">
        <v>97</v>
      </c>
      <c r="CA2054" s="18" t="s">
        <v>276</v>
      </c>
      <c r="CB2054" s="18" t="s">
        <v>332</v>
      </c>
      <c r="CC2054" s="18" t="str">
        <f t="shared" si="179"/>
        <v>C側壁Sw</v>
      </c>
      <c r="CD2054" s="18">
        <v>6</v>
      </c>
      <c r="CE2054" s="18" t="e">
        <f>IF(COUNTIFS([2]その１１!$CV$10:CV7049,リスト!CC2054),"該当","")</f>
        <v>#VALUE!</v>
      </c>
      <c r="CF2054" s="18" t="e">
        <f>IF($CE2054="","",COUNTIF($CC$5:CC2054,CC2054))</f>
        <v>#VALUE!</v>
      </c>
      <c r="CG2054" s="18" t="e">
        <f t="shared" si="180"/>
        <v>#VALUE!</v>
      </c>
      <c r="DC2054" s="21" t="e">
        <f t="shared" si="181"/>
        <v>#VALUE!</v>
      </c>
    </row>
    <row r="2055" spans="78:107">
      <c r="BZ2055" s="18" t="s">
        <v>97</v>
      </c>
      <c r="CA2055" s="18" t="s">
        <v>276</v>
      </c>
      <c r="CB2055" s="18" t="s">
        <v>332</v>
      </c>
      <c r="CC2055" s="18" t="str">
        <f t="shared" si="179"/>
        <v>C側壁Sw</v>
      </c>
      <c r="CD2055" s="18">
        <v>7</v>
      </c>
      <c r="CE2055" s="18" t="e">
        <f>IF(COUNTIFS([2]その１１!$CV$10:CV7050,リスト!CC2055),"該当","")</f>
        <v>#VALUE!</v>
      </c>
      <c r="CF2055" s="18" t="e">
        <f>IF($CE2055="","",COUNTIF($CC$5:CC2055,CC2055))</f>
        <v>#VALUE!</v>
      </c>
      <c r="CG2055" s="18" t="e">
        <f t="shared" si="180"/>
        <v>#VALUE!</v>
      </c>
      <c r="DC2055" s="21" t="e">
        <f t="shared" si="181"/>
        <v>#VALUE!</v>
      </c>
    </row>
    <row r="2056" spans="78:107">
      <c r="BZ2056" s="18" t="s">
        <v>97</v>
      </c>
      <c r="CA2056" s="18" t="s">
        <v>276</v>
      </c>
      <c r="CB2056" s="18" t="s">
        <v>332</v>
      </c>
      <c r="CC2056" s="18" t="str">
        <f t="shared" si="179"/>
        <v>C側壁Sw</v>
      </c>
      <c r="CD2056" s="18">
        <v>8</v>
      </c>
      <c r="CE2056" s="18" t="e">
        <f>IF(COUNTIFS([2]その１１!$CV$10:CV7051,リスト!CC2056),"該当","")</f>
        <v>#VALUE!</v>
      </c>
      <c r="CF2056" s="18" t="e">
        <f>IF($CE2056="","",COUNTIF($CC$5:CC2056,CC2056))</f>
        <v>#VALUE!</v>
      </c>
      <c r="CG2056" s="18" t="e">
        <f t="shared" si="180"/>
        <v>#VALUE!</v>
      </c>
      <c r="DC2056" s="21" t="e">
        <f t="shared" si="181"/>
        <v>#VALUE!</v>
      </c>
    </row>
    <row r="2057" spans="78:107">
      <c r="BZ2057" s="18" t="s">
        <v>97</v>
      </c>
      <c r="CA2057" s="18" t="s">
        <v>276</v>
      </c>
      <c r="CB2057" s="18" t="s">
        <v>332</v>
      </c>
      <c r="CC2057" s="18" t="str">
        <f t="shared" si="179"/>
        <v>C側壁Sw</v>
      </c>
      <c r="CD2057" s="18">
        <v>10</v>
      </c>
      <c r="CE2057" s="18" t="e">
        <f>IF(COUNTIFS([2]その１１!$CV$10:CV7052,リスト!CC2057),"該当","")</f>
        <v>#VALUE!</v>
      </c>
      <c r="CF2057" s="18" t="e">
        <f>IF($CE2057="","",COUNTIF($CC$5:CC2057,CC2057))</f>
        <v>#VALUE!</v>
      </c>
      <c r="CG2057" s="18" t="e">
        <f t="shared" si="180"/>
        <v>#VALUE!</v>
      </c>
      <c r="DC2057" s="21" t="e">
        <f t="shared" si="181"/>
        <v>#VALUE!</v>
      </c>
    </row>
    <row r="2058" spans="78:107">
      <c r="BZ2058" s="18" t="s">
        <v>97</v>
      </c>
      <c r="CA2058" s="18" t="s">
        <v>276</v>
      </c>
      <c r="CB2058" s="18" t="s">
        <v>332</v>
      </c>
      <c r="CC2058" s="18" t="str">
        <f t="shared" si="179"/>
        <v>C側壁Sw</v>
      </c>
      <c r="CD2058" s="18">
        <v>12</v>
      </c>
      <c r="CE2058" s="18" t="e">
        <f>IF(COUNTIFS([2]その１１!$CV$10:CV7053,リスト!CC2058),"該当","")</f>
        <v>#VALUE!</v>
      </c>
      <c r="CF2058" s="18" t="e">
        <f>IF($CE2058="","",COUNTIF($CC$5:CC2058,CC2058))</f>
        <v>#VALUE!</v>
      </c>
      <c r="CG2058" s="18" t="e">
        <f t="shared" si="180"/>
        <v>#VALUE!</v>
      </c>
      <c r="DC2058" s="21" t="e">
        <f t="shared" si="181"/>
        <v>#VALUE!</v>
      </c>
    </row>
    <row r="2059" spans="78:107">
      <c r="BZ2059" s="18" t="s">
        <v>97</v>
      </c>
      <c r="CA2059" s="18" t="s">
        <v>276</v>
      </c>
      <c r="CB2059" s="18" t="s">
        <v>332</v>
      </c>
      <c r="CC2059" s="18" t="str">
        <f t="shared" si="179"/>
        <v>C側壁Sw</v>
      </c>
      <c r="CD2059" s="18">
        <v>17</v>
      </c>
      <c r="CE2059" s="18" t="e">
        <f>IF(COUNTIFS([2]その１１!$CV$10:CV7054,リスト!CC2059),"該当","")</f>
        <v>#VALUE!</v>
      </c>
      <c r="CF2059" s="18" t="e">
        <f>IF($CE2059="","",COUNTIF($CC$5:CC2059,CC2059))</f>
        <v>#VALUE!</v>
      </c>
      <c r="CG2059" s="18" t="e">
        <f t="shared" si="180"/>
        <v>#VALUE!</v>
      </c>
      <c r="DC2059" s="21" t="e">
        <f t="shared" si="181"/>
        <v>#VALUE!</v>
      </c>
    </row>
    <row r="2060" spans="78:107">
      <c r="BZ2060" s="18" t="s">
        <v>97</v>
      </c>
      <c r="CA2060" s="18" t="s">
        <v>276</v>
      </c>
      <c r="CB2060" s="18" t="s">
        <v>332</v>
      </c>
      <c r="CC2060" s="18" t="str">
        <f t="shared" si="179"/>
        <v>C側壁Sw</v>
      </c>
      <c r="CD2060" s="18">
        <v>18</v>
      </c>
      <c r="CE2060" s="18" t="e">
        <f>IF(COUNTIFS([2]その１１!$CV$10:CV7055,リスト!CC2060),"該当","")</f>
        <v>#VALUE!</v>
      </c>
      <c r="CF2060" s="18" t="e">
        <f>IF($CE2060="","",COUNTIF($CC$5:CC2060,CC2060))</f>
        <v>#VALUE!</v>
      </c>
      <c r="CG2060" s="18" t="e">
        <f t="shared" si="180"/>
        <v>#VALUE!</v>
      </c>
      <c r="DC2060" s="21" t="e">
        <f t="shared" si="181"/>
        <v>#VALUE!</v>
      </c>
    </row>
    <row r="2061" spans="78:107">
      <c r="BZ2061" s="18" t="s">
        <v>97</v>
      </c>
      <c r="CA2061" s="18" t="s">
        <v>276</v>
      </c>
      <c r="CB2061" s="18" t="s">
        <v>332</v>
      </c>
      <c r="CC2061" s="18" t="str">
        <f t="shared" si="179"/>
        <v>C側壁Sw</v>
      </c>
      <c r="CD2061" s="18">
        <v>19</v>
      </c>
      <c r="CE2061" s="18" t="e">
        <f>IF(COUNTIFS([2]その１１!$CV$10:CV7056,リスト!CC2061),"該当","")</f>
        <v>#VALUE!</v>
      </c>
      <c r="CF2061" s="18" t="e">
        <f>IF($CE2061="","",COUNTIF($CC$5:CC2061,CC2061))</f>
        <v>#VALUE!</v>
      </c>
      <c r="CG2061" s="18" t="e">
        <f t="shared" si="180"/>
        <v>#VALUE!</v>
      </c>
      <c r="DC2061" s="21" t="e">
        <f t="shared" si="181"/>
        <v>#VALUE!</v>
      </c>
    </row>
    <row r="2062" spans="78:107">
      <c r="BZ2062" s="18" t="s">
        <v>97</v>
      </c>
      <c r="CA2062" s="18" t="s">
        <v>276</v>
      </c>
      <c r="CB2062" s="18" t="s">
        <v>332</v>
      </c>
      <c r="CC2062" s="18" t="str">
        <f t="shared" si="179"/>
        <v>C側壁Sw</v>
      </c>
      <c r="CD2062" s="18">
        <v>20</v>
      </c>
      <c r="CE2062" s="18" t="e">
        <f>IF(COUNTIFS([2]その１１!$CV$10:CV7057,リスト!CC2062),"該当","")</f>
        <v>#VALUE!</v>
      </c>
      <c r="CF2062" s="18" t="e">
        <f>IF($CE2062="","",COUNTIF($CC$5:CC2062,CC2062))</f>
        <v>#VALUE!</v>
      </c>
      <c r="CG2062" s="18" t="e">
        <f t="shared" si="180"/>
        <v>#VALUE!</v>
      </c>
      <c r="DC2062" s="21" t="e">
        <f t="shared" si="181"/>
        <v>#VALUE!</v>
      </c>
    </row>
    <row r="2063" spans="78:107">
      <c r="BZ2063" s="18" t="s">
        <v>97</v>
      </c>
      <c r="CA2063" s="18" t="s">
        <v>276</v>
      </c>
      <c r="CB2063" s="18" t="s">
        <v>332</v>
      </c>
      <c r="CC2063" s="18" t="str">
        <f t="shared" si="179"/>
        <v>C側壁Sw</v>
      </c>
      <c r="CD2063" s="18">
        <v>21</v>
      </c>
      <c r="CE2063" s="18" t="e">
        <f>IF(COUNTIFS([2]その１１!$CV$10:CV7058,リスト!CC2063),"該当","")</f>
        <v>#VALUE!</v>
      </c>
      <c r="CF2063" s="18" t="e">
        <f>IF($CE2063="","",COUNTIF($CC$5:CC2063,CC2063))</f>
        <v>#VALUE!</v>
      </c>
      <c r="CG2063" s="18" t="e">
        <f t="shared" si="180"/>
        <v>#VALUE!</v>
      </c>
      <c r="DC2063" s="21" t="e">
        <f t="shared" si="181"/>
        <v>#VALUE!</v>
      </c>
    </row>
    <row r="2064" spans="78:107">
      <c r="BZ2064" s="18" t="s">
        <v>97</v>
      </c>
      <c r="CA2064" s="18" t="s">
        <v>276</v>
      </c>
      <c r="CB2064" s="18" t="s">
        <v>332</v>
      </c>
      <c r="CC2064" s="18" t="str">
        <f t="shared" si="179"/>
        <v>C側壁Sw</v>
      </c>
      <c r="CD2064" s="18">
        <v>22</v>
      </c>
      <c r="CE2064" s="18" t="e">
        <f>IF(COUNTIFS([2]その１１!$CV$10:CV7059,リスト!CC2064),"該当","")</f>
        <v>#VALUE!</v>
      </c>
      <c r="CF2064" s="18" t="e">
        <f>IF($CE2064="","",COUNTIF($CC$5:CC2064,CC2064))</f>
        <v>#VALUE!</v>
      </c>
      <c r="CG2064" s="18" t="e">
        <f t="shared" si="180"/>
        <v>#VALUE!</v>
      </c>
      <c r="DC2064" s="21" t="e">
        <f t="shared" si="181"/>
        <v>#VALUE!</v>
      </c>
    </row>
    <row r="2065" spans="78:107">
      <c r="BZ2065" s="18" t="s">
        <v>97</v>
      </c>
      <c r="CA2065" s="18" t="s">
        <v>276</v>
      </c>
      <c r="CB2065" s="18" t="s">
        <v>332</v>
      </c>
      <c r="CC2065" s="18" t="str">
        <f t="shared" si="179"/>
        <v>C側壁Sw</v>
      </c>
      <c r="CD2065" s="18">
        <v>23</v>
      </c>
      <c r="CE2065" s="18" t="e">
        <f>IF(COUNTIFS([2]その１１!$CV$10:CV7060,リスト!CC2065),"該当","")</f>
        <v>#VALUE!</v>
      </c>
      <c r="CF2065" s="18" t="e">
        <f>IF($CE2065="","",COUNTIF($CC$5:CC2065,CC2065))</f>
        <v>#VALUE!</v>
      </c>
      <c r="CG2065" s="18" t="e">
        <f t="shared" si="180"/>
        <v>#VALUE!</v>
      </c>
      <c r="DC2065" s="21" t="e">
        <f t="shared" si="181"/>
        <v>#VALUE!</v>
      </c>
    </row>
    <row r="2066" spans="78:107">
      <c r="BZ2066" s="18" t="s">
        <v>97</v>
      </c>
      <c r="CA2066" s="18" t="s">
        <v>132</v>
      </c>
      <c r="CB2066" s="18" t="s">
        <v>344</v>
      </c>
      <c r="CC2066" s="18" t="str">
        <f t="shared" si="179"/>
        <v>C底版Cb</v>
      </c>
      <c r="CD2066" s="18">
        <v>6</v>
      </c>
      <c r="CE2066" s="18" t="e">
        <f>IF(COUNTIFS([2]その１１!$CV$10:CV7061,リスト!CC2066),"該当","")</f>
        <v>#VALUE!</v>
      </c>
      <c r="CF2066" s="18" t="e">
        <f>IF($CE2066="","",COUNTIF($CC$5:CC2066,CC2066))</f>
        <v>#VALUE!</v>
      </c>
      <c r="CG2066" s="18" t="e">
        <f t="shared" si="180"/>
        <v>#VALUE!</v>
      </c>
      <c r="DC2066" s="21" t="e">
        <f t="shared" si="181"/>
        <v>#VALUE!</v>
      </c>
    </row>
    <row r="2067" spans="78:107">
      <c r="BZ2067" s="18" t="s">
        <v>97</v>
      </c>
      <c r="CA2067" s="18" t="s">
        <v>132</v>
      </c>
      <c r="CB2067" s="18" t="s">
        <v>344</v>
      </c>
      <c r="CC2067" s="18" t="str">
        <f t="shared" si="179"/>
        <v>C底版Cb</v>
      </c>
      <c r="CD2067" s="18">
        <v>7</v>
      </c>
      <c r="CE2067" s="18" t="e">
        <f>IF(COUNTIFS([2]その１１!$CV$10:CV7062,リスト!CC2067),"該当","")</f>
        <v>#VALUE!</v>
      </c>
      <c r="CF2067" s="18" t="e">
        <f>IF($CE2067="","",COUNTIF($CC$5:CC2067,CC2067))</f>
        <v>#VALUE!</v>
      </c>
      <c r="CG2067" s="18" t="e">
        <f t="shared" si="180"/>
        <v>#VALUE!</v>
      </c>
      <c r="DC2067" s="21" t="e">
        <f t="shared" si="181"/>
        <v>#VALUE!</v>
      </c>
    </row>
    <row r="2068" spans="78:107">
      <c r="BZ2068" s="18" t="s">
        <v>97</v>
      </c>
      <c r="CA2068" s="18" t="s">
        <v>132</v>
      </c>
      <c r="CB2068" s="18" t="s">
        <v>344</v>
      </c>
      <c r="CC2068" s="18" t="str">
        <f t="shared" si="179"/>
        <v>C底版Cb</v>
      </c>
      <c r="CD2068" s="18">
        <v>17</v>
      </c>
      <c r="CE2068" s="18" t="e">
        <f>IF(COUNTIFS([2]その１１!$CV$10:CV7063,リスト!CC2068),"該当","")</f>
        <v>#VALUE!</v>
      </c>
      <c r="CF2068" s="18" t="e">
        <f>IF($CE2068="","",COUNTIF($CC$5:CC2068,CC2068))</f>
        <v>#VALUE!</v>
      </c>
      <c r="CG2068" s="18" t="e">
        <f t="shared" si="180"/>
        <v>#VALUE!</v>
      </c>
      <c r="DC2068" s="21" t="e">
        <f t="shared" si="181"/>
        <v>#VALUE!</v>
      </c>
    </row>
    <row r="2069" spans="78:107">
      <c r="BZ2069" s="18" t="s">
        <v>97</v>
      </c>
      <c r="CA2069" s="18" t="s">
        <v>132</v>
      </c>
      <c r="CB2069" s="18" t="s">
        <v>344</v>
      </c>
      <c r="CC2069" s="18" t="str">
        <f t="shared" si="179"/>
        <v>C底版Cb</v>
      </c>
      <c r="CD2069" s="18">
        <v>25</v>
      </c>
      <c r="CE2069" s="18" t="e">
        <f>IF(COUNTIFS([2]その１１!$CV$10:CV7064,リスト!CC2069),"該当","")</f>
        <v>#VALUE!</v>
      </c>
      <c r="CF2069" s="18" t="e">
        <f>IF($CE2069="","",COUNTIF($CC$5:CC2069,CC2069))</f>
        <v>#VALUE!</v>
      </c>
      <c r="CG2069" s="18" t="e">
        <f t="shared" si="180"/>
        <v>#VALUE!</v>
      </c>
      <c r="DC2069" s="21" t="e">
        <f t="shared" si="181"/>
        <v>#VALUE!</v>
      </c>
    </row>
    <row r="2070" spans="78:107">
      <c r="BZ2070" s="18" t="s">
        <v>97</v>
      </c>
      <c r="CA2070" s="18" t="s">
        <v>132</v>
      </c>
      <c r="CB2070" s="18" t="s">
        <v>344</v>
      </c>
      <c r="CC2070" s="18" t="str">
        <f t="shared" si="179"/>
        <v>C底版Cb</v>
      </c>
      <c r="CD2070" s="18">
        <v>26</v>
      </c>
      <c r="CE2070" s="18" t="e">
        <f>IF(COUNTIFS([2]その１１!$CV$10:CV7065,リスト!CC2070),"該当","")</f>
        <v>#VALUE!</v>
      </c>
      <c r="CF2070" s="18" t="e">
        <f>IF($CE2070="","",COUNTIF($CC$5:CC2070,CC2070))</f>
        <v>#VALUE!</v>
      </c>
      <c r="CG2070" s="18" t="e">
        <f t="shared" si="180"/>
        <v>#VALUE!</v>
      </c>
      <c r="DC2070" s="21" t="e">
        <f t="shared" si="181"/>
        <v>#VALUE!</v>
      </c>
    </row>
    <row r="2071" spans="78:107">
      <c r="BZ2071" s="18" t="s">
        <v>76</v>
      </c>
      <c r="CA2071" s="18" t="s">
        <v>258</v>
      </c>
      <c r="CB2071" s="18" t="s">
        <v>306</v>
      </c>
      <c r="CC2071" s="18" t="str">
        <f t="shared" si="179"/>
        <v>S基礎Ff</v>
      </c>
      <c r="CD2071" s="18">
        <v>1</v>
      </c>
      <c r="CE2071" s="18" t="e">
        <f>IF(COUNTIFS([2]その１１!$CV$10:CV7066,リスト!CC2071),"該当","")</f>
        <v>#VALUE!</v>
      </c>
      <c r="CF2071" s="18" t="e">
        <f>IF($CE2071="","",COUNTIF($CC$5:CC2071,CC2071))</f>
        <v>#VALUE!</v>
      </c>
      <c r="CG2071" s="18" t="e">
        <f t="shared" si="180"/>
        <v>#VALUE!</v>
      </c>
      <c r="DC2071" s="21" t="e">
        <f t="shared" si="181"/>
        <v>#VALUE!</v>
      </c>
    </row>
    <row r="2072" spans="78:107">
      <c r="BZ2072" s="18" t="s">
        <v>76</v>
      </c>
      <c r="CA2072" s="18" t="s">
        <v>258</v>
      </c>
      <c r="CB2072" s="18" t="s">
        <v>306</v>
      </c>
      <c r="CC2072" s="18" t="str">
        <f t="shared" si="179"/>
        <v>S基礎Ff</v>
      </c>
      <c r="CD2072" s="18">
        <v>2</v>
      </c>
      <c r="CE2072" s="18" t="e">
        <f>IF(COUNTIFS([2]その１１!$CV$10:CV7067,リスト!CC2072),"該当","")</f>
        <v>#VALUE!</v>
      </c>
      <c r="CF2072" s="18" t="e">
        <f>IF($CE2072="","",COUNTIF($CC$5:CC2072,CC2072))</f>
        <v>#VALUE!</v>
      </c>
      <c r="CG2072" s="18" t="e">
        <f t="shared" si="180"/>
        <v>#VALUE!</v>
      </c>
      <c r="DC2072" s="21" t="e">
        <f t="shared" si="181"/>
        <v>#VALUE!</v>
      </c>
    </row>
    <row r="2073" spans="78:107">
      <c r="BZ2073" s="18" t="s">
        <v>76</v>
      </c>
      <c r="CA2073" s="18" t="s">
        <v>258</v>
      </c>
      <c r="CB2073" s="18" t="s">
        <v>306</v>
      </c>
      <c r="CC2073" s="18" t="str">
        <f t="shared" si="179"/>
        <v>S基礎Ff</v>
      </c>
      <c r="CD2073" s="18">
        <v>5</v>
      </c>
      <c r="CE2073" s="18" t="e">
        <f>IF(COUNTIFS([2]その１１!$CV$10:CV7068,リスト!CC2073),"該当","")</f>
        <v>#VALUE!</v>
      </c>
      <c r="CF2073" s="18" t="e">
        <f>IF($CE2073="","",COUNTIF($CC$5:CC2073,CC2073))</f>
        <v>#VALUE!</v>
      </c>
      <c r="CG2073" s="18" t="e">
        <f t="shared" si="180"/>
        <v>#VALUE!</v>
      </c>
      <c r="DC2073" s="21" t="e">
        <f t="shared" si="181"/>
        <v>#VALUE!</v>
      </c>
    </row>
    <row r="2074" spans="78:107">
      <c r="BZ2074" s="18" t="s">
        <v>76</v>
      </c>
      <c r="CA2074" s="18" t="s">
        <v>258</v>
      </c>
      <c r="CB2074" s="18" t="s">
        <v>306</v>
      </c>
      <c r="CC2074" s="18" t="str">
        <f t="shared" si="179"/>
        <v>S基礎Ff</v>
      </c>
      <c r="CD2074" s="18">
        <v>17</v>
      </c>
      <c r="CE2074" s="18" t="e">
        <f>IF(COUNTIFS([2]その１１!$CV$10:CV7069,リスト!CC2074),"該当","")</f>
        <v>#VALUE!</v>
      </c>
      <c r="CF2074" s="18" t="e">
        <f>IF($CE2074="","",COUNTIF($CC$5:CC2074,CC2074))</f>
        <v>#VALUE!</v>
      </c>
      <c r="CG2074" s="18" t="e">
        <f t="shared" si="180"/>
        <v>#VALUE!</v>
      </c>
      <c r="DC2074" s="21" t="e">
        <f t="shared" si="181"/>
        <v>#VALUE!</v>
      </c>
    </row>
    <row r="2075" spans="78:107">
      <c r="BZ2075" s="18" t="s">
        <v>76</v>
      </c>
      <c r="CA2075" s="18" t="s">
        <v>258</v>
      </c>
      <c r="CB2075" s="18" t="s">
        <v>306</v>
      </c>
      <c r="CC2075" s="18" t="str">
        <f t="shared" si="179"/>
        <v>S基礎Ff</v>
      </c>
      <c r="CD2075" s="18">
        <v>25</v>
      </c>
      <c r="CE2075" s="18" t="e">
        <f>IF(COUNTIFS([2]その１１!$CV$10:CV7070,リスト!CC2075),"該当","")</f>
        <v>#VALUE!</v>
      </c>
      <c r="CF2075" s="18" t="e">
        <f>IF($CE2075="","",COUNTIF($CC$5:CC2075,CC2075))</f>
        <v>#VALUE!</v>
      </c>
      <c r="CG2075" s="18" t="e">
        <f t="shared" si="180"/>
        <v>#VALUE!</v>
      </c>
      <c r="DC2075" s="21" t="e">
        <f t="shared" si="181"/>
        <v>#VALUE!</v>
      </c>
    </row>
    <row r="2076" spans="78:107">
      <c r="BZ2076" s="18" t="s">
        <v>76</v>
      </c>
      <c r="CA2076" s="18" t="s">
        <v>258</v>
      </c>
      <c r="CB2076" s="18" t="s">
        <v>306</v>
      </c>
      <c r="CC2076" s="18" t="str">
        <f t="shared" si="179"/>
        <v>S基礎Ff</v>
      </c>
      <c r="CD2076" s="18">
        <v>26</v>
      </c>
      <c r="CE2076" s="18" t="e">
        <f>IF(COUNTIFS([2]その１１!$CV$10:CV7071,リスト!CC2076),"該当","")</f>
        <v>#VALUE!</v>
      </c>
      <c r="CF2076" s="18" t="e">
        <f>IF($CE2076="","",COUNTIF($CC$5:CC2076,CC2076))</f>
        <v>#VALUE!</v>
      </c>
      <c r="CG2076" s="18" t="e">
        <f t="shared" si="180"/>
        <v>#VALUE!</v>
      </c>
      <c r="DC2076" s="21" t="e">
        <f t="shared" si="181"/>
        <v>#VALUE!</v>
      </c>
    </row>
    <row r="2077" spans="78:107">
      <c r="BZ2077" s="18" t="s">
        <v>97</v>
      </c>
      <c r="CA2077" s="18" t="s">
        <v>258</v>
      </c>
      <c r="CB2077" s="18" t="s">
        <v>306</v>
      </c>
      <c r="CC2077" s="18" t="str">
        <f t="shared" si="179"/>
        <v>C基礎Ff</v>
      </c>
      <c r="CD2077" s="18">
        <v>6</v>
      </c>
      <c r="CE2077" s="18" t="e">
        <f>IF(COUNTIFS([2]その１１!$CV$10:CV7072,リスト!CC2077),"該当","")</f>
        <v>#VALUE!</v>
      </c>
      <c r="CF2077" s="18" t="e">
        <f>IF($CE2077="","",COUNTIF($CC$5:CC2077,CC2077))</f>
        <v>#VALUE!</v>
      </c>
      <c r="CG2077" s="18" t="e">
        <f t="shared" si="180"/>
        <v>#VALUE!</v>
      </c>
      <c r="DC2077" s="21" t="e">
        <f t="shared" si="181"/>
        <v>#VALUE!</v>
      </c>
    </row>
    <row r="2078" spans="78:107">
      <c r="BZ2078" s="18" t="s">
        <v>97</v>
      </c>
      <c r="CA2078" s="18" t="s">
        <v>258</v>
      </c>
      <c r="CB2078" s="18" t="s">
        <v>306</v>
      </c>
      <c r="CC2078" s="18" t="str">
        <f t="shared" si="179"/>
        <v>C基礎Ff</v>
      </c>
      <c r="CD2078" s="18">
        <v>7</v>
      </c>
      <c r="CE2078" s="18" t="e">
        <f>IF(COUNTIFS([2]その１１!$CV$10:CV7073,リスト!CC2078),"該当","")</f>
        <v>#VALUE!</v>
      </c>
      <c r="CF2078" s="18" t="e">
        <f>IF($CE2078="","",COUNTIF($CC$5:CC2078,CC2078))</f>
        <v>#VALUE!</v>
      </c>
      <c r="CG2078" s="18" t="e">
        <f t="shared" si="180"/>
        <v>#VALUE!</v>
      </c>
      <c r="DC2078" s="21" t="e">
        <f t="shared" si="181"/>
        <v>#VALUE!</v>
      </c>
    </row>
    <row r="2079" spans="78:107">
      <c r="BZ2079" s="18" t="s">
        <v>97</v>
      </c>
      <c r="CA2079" s="18" t="s">
        <v>258</v>
      </c>
      <c r="CB2079" s="18" t="s">
        <v>306</v>
      </c>
      <c r="CC2079" s="18" t="str">
        <f t="shared" si="179"/>
        <v>C基礎Ff</v>
      </c>
      <c r="CD2079" s="18">
        <v>17</v>
      </c>
      <c r="CE2079" s="18" t="e">
        <f>IF(COUNTIFS([2]その１１!$CV$10:CV7074,リスト!CC2079),"該当","")</f>
        <v>#VALUE!</v>
      </c>
      <c r="CF2079" s="18" t="e">
        <f>IF($CE2079="","",COUNTIF($CC$5:CC2079,CC2079))</f>
        <v>#VALUE!</v>
      </c>
      <c r="CG2079" s="18" t="e">
        <f t="shared" si="180"/>
        <v>#VALUE!</v>
      </c>
      <c r="DC2079" s="21" t="e">
        <f t="shared" si="181"/>
        <v>#VALUE!</v>
      </c>
    </row>
    <row r="2080" spans="78:107">
      <c r="BZ2080" s="18" t="s">
        <v>97</v>
      </c>
      <c r="CA2080" s="18" t="s">
        <v>258</v>
      </c>
      <c r="CB2080" s="18" t="s">
        <v>306</v>
      </c>
      <c r="CC2080" s="18" t="str">
        <f t="shared" si="179"/>
        <v>C基礎Ff</v>
      </c>
      <c r="CD2080" s="18">
        <v>25</v>
      </c>
      <c r="CE2080" s="18" t="e">
        <f>IF(COUNTIFS([2]その１１!$CV$10:CV7075,リスト!CC2080),"該当","")</f>
        <v>#VALUE!</v>
      </c>
      <c r="CF2080" s="18" t="e">
        <f>IF($CE2080="","",COUNTIF($CC$5:CC2080,CC2080))</f>
        <v>#VALUE!</v>
      </c>
      <c r="CG2080" s="18" t="e">
        <f t="shared" si="180"/>
        <v>#VALUE!</v>
      </c>
      <c r="DC2080" s="21" t="e">
        <f t="shared" si="181"/>
        <v>#VALUE!</v>
      </c>
    </row>
    <row r="2081" spans="78:107">
      <c r="BZ2081" s="18" t="s">
        <v>97</v>
      </c>
      <c r="CA2081" s="18" t="s">
        <v>258</v>
      </c>
      <c r="CB2081" s="18" t="s">
        <v>306</v>
      </c>
      <c r="CC2081" s="18" t="str">
        <f t="shared" si="179"/>
        <v>C基礎Ff</v>
      </c>
      <c r="CD2081" s="18">
        <v>26</v>
      </c>
      <c r="CE2081" s="18" t="e">
        <f>IF(COUNTIFS([2]その１１!$CV$10:CV7076,リスト!CC2081),"該当","")</f>
        <v>#VALUE!</v>
      </c>
      <c r="CF2081" s="18" t="e">
        <f>IF($CE2081="","",COUNTIF($CC$5:CC2081,CC2081))</f>
        <v>#VALUE!</v>
      </c>
      <c r="CG2081" s="18" t="e">
        <f t="shared" si="180"/>
        <v>#VALUE!</v>
      </c>
      <c r="DC2081" s="21" t="e">
        <f t="shared" si="181"/>
        <v>#VALUE!</v>
      </c>
    </row>
    <row r="2082" spans="78:107">
      <c r="BZ2082" s="18" t="s">
        <v>227</v>
      </c>
      <c r="CA2082" s="18" t="s">
        <v>258</v>
      </c>
      <c r="CB2082" s="18" t="s">
        <v>306</v>
      </c>
      <c r="CC2082" s="18" t="str">
        <f t="shared" si="179"/>
        <v>S,C基礎Ff</v>
      </c>
      <c r="CD2082" s="18">
        <v>1</v>
      </c>
      <c r="CE2082" s="18" t="e">
        <f>IF(COUNTIFS([2]その１１!$CV$10:CV7077,リスト!CC2082),"該当","")</f>
        <v>#VALUE!</v>
      </c>
      <c r="CF2082" s="18" t="e">
        <f>IF($CE2082="","",COUNTIF($CC$5:CC2082,CC2082))</f>
        <v>#VALUE!</v>
      </c>
      <c r="CG2082" s="18" t="e">
        <f t="shared" si="180"/>
        <v>#VALUE!</v>
      </c>
      <c r="DC2082" s="21" t="e">
        <f t="shared" si="181"/>
        <v>#VALUE!</v>
      </c>
    </row>
    <row r="2083" spans="78:107">
      <c r="BZ2083" s="18" t="s">
        <v>227</v>
      </c>
      <c r="CA2083" s="18" t="s">
        <v>258</v>
      </c>
      <c r="CB2083" s="18" t="s">
        <v>306</v>
      </c>
      <c r="CC2083" s="18" t="str">
        <f t="shared" si="179"/>
        <v>S,C基礎Ff</v>
      </c>
      <c r="CD2083" s="18">
        <v>2</v>
      </c>
      <c r="CE2083" s="18" t="e">
        <f>IF(COUNTIFS([2]その１１!$CV$10:CV7078,リスト!CC2083),"該当","")</f>
        <v>#VALUE!</v>
      </c>
      <c r="CF2083" s="18" t="e">
        <f>IF($CE2083="","",COUNTIF($CC$5:CC2083,CC2083))</f>
        <v>#VALUE!</v>
      </c>
      <c r="CG2083" s="18" t="e">
        <f t="shared" si="180"/>
        <v>#VALUE!</v>
      </c>
      <c r="DC2083" s="21" t="e">
        <f t="shared" si="181"/>
        <v>#VALUE!</v>
      </c>
    </row>
    <row r="2084" spans="78:107">
      <c r="BZ2084" s="18" t="s">
        <v>227</v>
      </c>
      <c r="CA2084" s="18" t="s">
        <v>258</v>
      </c>
      <c r="CB2084" s="18" t="s">
        <v>306</v>
      </c>
      <c r="CC2084" s="18" t="str">
        <f t="shared" si="179"/>
        <v>S,C基礎Ff</v>
      </c>
      <c r="CD2084" s="18">
        <v>5</v>
      </c>
      <c r="CE2084" s="18" t="e">
        <f>IF(COUNTIFS([2]その１１!$CV$10:CV7079,リスト!CC2084),"該当","")</f>
        <v>#VALUE!</v>
      </c>
      <c r="CF2084" s="18" t="e">
        <f>IF($CE2084="","",COUNTIF($CC$5:CC2084,CC2084))</f>
        <v>#VALUE!</v>
      </c>
      <c r="CG2084" s="18" t="e">
        <f t="shared" si="180"/>
        <v>#VALUE!</v>
      </c>
      <c r="DC2084" s="21" t="e">
        <f t="shared" si="181"/>
        <v>#VALUE!</v>
      </c>
    </row>
    <row r="2085" spans="78:107">
      <c r="BZ2085" s="18" t="s">
        <v>227</v>
      </c>
      <c r="CA2085" s="18" t="s">
        <v>258</v>
      </c>
      <c r="CB2085" s="18" t="s">
        <v>306</v>
      </c>
      <c r="CC2085" s="18" t="str">
        <f t="shared" si="179"/>
        <v>S,C基礎Ff</v>
      </c>
      <c r="CD2085" s="18">
        <v>6</v>
      </c>
      <c r="CE2085" s="18" t="e">
        <f>IF(COUNTIFS([2]その１１!$CV$10:CV7080,リスト!CC2085),"該当","")</f>
        <v>#VALUE!</v>
      </c>
      <c r="CF2085" s="18" t="e">
        <f>IF($CE2085="","",COUNTIF($CC$5:CC2085,CC2085))</f>
        <v>#VALUE!</v>
      </c>
      <c r="CG2085" s="18" t="e">
        <f t="shared" si="180"/>
        <v>#VALUE!</v>
      </c>
      <c r="DC2085" s="21" t="e">
        <f t="shared" si="181"/>
        <v>#VALUE!</v>
      </c>
    </row>
    <row r="2086" spans="78:107">
      <c r="BZ2086" s="18" t="s">
        <v>227</v>
      </c>
      <c r="CA2086" s="18" t="s">
        <v>258</v>
      </c>
      <c r="CB2086" s="18" t="s">
        <v>306</v>
      </c>
      <c r="CC2086" s="18" t="str">
        <f t="shared" si="179"/>
        <v>S,C基礎Ff</v>
      </c>
      <c r="CD2086" s="18">
        <v>7</v>
      </c>
      <c r="CE2086" s="18" t="e">
        <f>IF(COUNTIFS([2]その１１!$CV$10:CV7081,リスト!CC2086),"該当","")</f>
        <v>#VALUE!</v>
      </c>
      <c r="CF2086" s="18" t="e">
        <f>IF($CE2086="","",COUNTIF($CC$5:CC2086,CC2086))</f>
        <v>#VALUE!</v>
      </c>
      <c r="CG2086" s="18" t="e">
        <f t="shared" si="180"/>
        <v>#VALUE!</v>
      </c>
      <c r="DC2086" s="21" t="e">
        <f t="shared" si="181"/>
        <v>#VALUE!</v>
      </c>
    </row>
    <row r="2087" spans="78:107">
      <c r="BZ2087" s="18" t="s">
        <v>227</v>
      </c>
      <c r="CA2087" s="18" t="s">
        <v>258</v>
      </c>
      <c r="CB2087" s="18" t="s">
        <v>306</v>
      </c>
      <c r="CC2087" s="18" t="str">
        <f t="shared" si="179"/>
        <v>S,C基礎Ff</v>
      </c>
      <c r="CD2087" s="18">
        <v>17</v>
      </c>
      <c r="CE2087" s="18" t="e">
        <f>IF(COUNTIFS([2]その１１!$CV$10:CV7082,リスト!CC2087),"該当","")</f>
        <v>#VALUE!</v>
      </c>
      <c r="CF2087" s="18" t="e">
        <f>IF($CE2087="","",COUNTIF($CC$5:CC2087,CC2087))</f>
        <v>#VALUE!</v>
      </c>
      <c r="CG2087" s="18" t="e">
        <f t="shared" si="180"/>
        <v>#VALUE!</v>
      </c>
      <c r="DC2087" s="21" t="e">
        <f t="shared" si="181"/>
        <v>#VALUE!</v>
      </c>
    </row>
    <row r="2088" spans="78:107">
      <c r="BZ2088" s="18" t="s">
        <v>227</v>
      </c>
      <c r="CA2088" s="18" t="s">
        <v>258</v>
      </c>
      <c r="CB2088" s="18" t="s">
        <v>306</v>
      </c>
      <c r="CC2088" s="18" t="str">
        <f t="shared" si="179"/>
        <v>S,C基礎Ff</v>
      </c>
      <c r="CD2088" s="18">
        <v>25</v>
      </c>
      <c r="CE2088" s="18" t="e">
        <f>IF(COUNTIFS([2]その１１!$CV$10:CV7083,リスト!CC2088),"該当","")</f>
        <v>#VALUE!</v>
      </c>
      <c r="CF2088" s="18" t="e">
        <f>IF($CE2088="","",COUNTIF($CC$5:CC2088,CC2088))</f>
        <v>#VALUE!</v>
      </c>
      <c r="CG2088" s="18" t="e">
        <f t="shared" si="180"/>
        <v>#VALUE!</v>
      </c>
      <c r="DC2088" s="21" t="e">
        <f t="shared" si="181"/>
        <v>#VALUE!</v>
      </c>
    </row>
    <row r="2089" spans="78:107">
      <c r="BZ2089" s="18" t="s">
        <v>227</v>
      </c>
      <c r="CA2089" s="18" t="s">
        <v>258</v>
      </c>
      <c r="CB2089" s="18" t="s">
        <v>306</v>
      </c>
      <c r="CC2089" s="18" t="str">
        <f t="shared" si="179"/>
        <v>S,C基礎Ff</v>
      </c>
      <c r="CD2089" s="18">
        <v>26</v>
      </c>
      <c r="CE2089" s="18" t="e">
        <f>IF(COUNTIFS([2]その１１!$CV$10:CV7084,リスト!CC2089),"該当","")</f>
        <v>#VALUE!</v>
      </c>
      <c r="CF2089" s="18" t="e">
        <f>IF($CE2089="","",COUNTIF($CC$5:CC2089,CC2089))</f>
        <v>#VALUE!</v>
      </c>
      <c r="CG2089" s="18" t="e">
        <f t="shared" si="180"/>
        <v>#VALUE!</v>
      </c>
      <c r="DC2089" s="21" t="e">
        <f t="shared" si="181"/>
        <v>#VALUE!</v>
      </c>
    </row>
    <row r="2090" spans="78:107">
      <c r="BZ2090" s="18" t="s">
        <v>279</v>
      </c>
      <c r="CA2090" s="18" t="s">
        <v>258</v>
      </c>
      <c r="CB2090" s="18" t="s">
        <v>306</v>
      </c>
      <c r="CC2090" s="18" t="str">
        <f t="shared" si="179"/>
        <v>S,X基礎Ff</v>
      </c>
      <c r="CD2090" s="18">
        <v>1</v>
      </c>
      <c r="CE2090" s="18" t="e">
        <f>IF(COUNTIFS([2]その１１!$CV$10:CV7085,リスト!CC2090),"該当","")</f>
        <v>#VALUE!</v>
      </c>
      <c r="CF2090" s="18" t="e">
        <f>IF($CE2090="","",COUNTIF($CC$5:CC2090,CC2090))</f>
        <v>#VALUE!</v>
      </c>
      <c r="CG2090" s="18" t="e">
        <f t="shared" si="180"/>
        <v>#VALUE!</v>
      </c>
      <c r="DC2090" s="21" t="e">
        <f t="shared" si="181"/>
        <v>#VALUE!</v>
      </c>
    </row>
    <row r="2091" spans="78:107">
      <c r="BZ2091" s="18" t="s">
        <v>279</v>
      </c>
      <c r="CA2091" s="18" t="s">
        <v>258</v>
      </c>
      <c r="CB2091" s="18" t="s">
        <v>306</v>
      </c>
      <c r="CC2091" s="18" t="str">
        <f t="shared" si="179"/>
        <v>S,X基礎Ff</v>
      </c>
      <c r="CD2091" s="18">
        <v>2</v>
      </c>
      <c r="CE2091" s="18" t="e">
        <f>IF(COUNTIFS([2]その１１!$CV$10:CV7086,リスト!CC2091),"該当","")</f>
        <v>#VALUE!</v>
      </c>
      <c r="CF2091" s="18" t="e">
        <f>IF($CE2091="","",COUNTIF($CC$5:CC2091,CC2091))</f>
        <v>#VALUE!</v>
      </c>
      <c r="CG2091" s="18" t="e">
        <f t="shared" si="180"/>
        <v>#VALUE!</v>
      </c>
      <c r="DC2091" s="21" t="e">
        <f t="shared" si="181"/>
        <v>#VALUE!</v>
      </c>
    </row>
    <row r="2092" spans="78:107">
      <c r="BZ2092" s="18" t="s">
        <v>279</v>
      </c>
      <c r="CA2092" s="18" t="s">
        <v>258</v>
      </c>
      <c r="CB2092" s="18" t="s">
        <v>306</v>
      </c>
      <c r="CC2092" s="18" t="str">
        <f t="shared" si="179"/>
        <v>S,X基礎Ff</v>
      </c>
      <c r="CD2092" s="18">
        <v>5</v>
      </c>
      <c r="CE2092" s="18" t="e">
        <f>IF(COUNTIFS([2]その１１!$CV$10:CV7087,リスト!CC2092),"該当","")</f>
        <v>#VALUE!</v>
      </c>
      <c r="CF2092" s="18" t="e">
        <f>IF($CE2092="","",COUNTIF($CC$5:CC2092,CC2092))</f>
        <v>#VALUE!</v>
      </c>
      <c r="CG2092" s="18" t="e">
        <f t="shared" si="180"/>
        <v>#VALUE!</v>
      </c>
      <c r="DC2092" s="21" t="e">
        <f t="shared" si="181"/>
        <v>#VALUE!</v>
      </c>
    </row>
    <row r="2093" spans="78:107">
      <c r="BZ2093" s="18" t="s">
        <v>279</v>
      </c>
      <c r="CA2093" s="18" t="s">
        <v>258</v>
      </c>
      <c r="CB2093" s="18" t="s">
        <v>306</v>
      </c>
      <c r="CC2093" s="18" t="str">
        <f t="shared" si="179"/>
        <v>S,X基礎Ff</v>
      </c>
      <c r="CD2093" s="18">
        <v>17</v>
      </c>
      <c r="CE2093" s="18" t="e">
        <f>IF(COUNTIFS([2]その１１!$CV$10:CV7088,リスト!CC2093),"該当","")</f>
        <v>#VALUE!</v>
      </c>
      <c r="CF2093" s="18" t="e">
        <f>IF($CE2093="","",COUNTIF($CC$5:CC2093,CC2093))</f>
        <v>#VALUE!</v>
      </c>
      <c r="CG2093" s="18" t="e">
        <f t="shared" si="180"/>
        <v>#VALUE!</v>
      </c>
      <c r="DC2093" s="21" t="e">
        <f t="shared" si="181"/>
        <v>#VALUE!</v>
      </c>
    </row>
    <row r="2094" spans="78:107">
      <c r="BZ2094" s="18" t="s">
        <v>279</v>
      </c>
      <c r="CA2094" s="18" t="s">
        <v>258</v>
      </c>
      <c r="CB2094" s="18" t="s">
        <v>306</v>
      </c>
      <c r="CC2094" s="18" t="str">
        <f t="shared" si="179"/>
        <v>S,X基礎Ff</v>
      </c>
      <c r="CD2094" s="18">
        <v>25</v>
      </c>
      <c r="CE2094" s="18" t="e">
        <f>IF(COUNTIFS([2]その１１!$CV$10:CV7089,リスト!CC2094),"該当","")</f>
        <v>#VALUE!</v>
      </c>
      <c r="CF2094" s="18" t="e">
        <f>IF($CE2094="","",COUNTIF($CC$5:CC2094,CC2094))</f>
        <v>#VALUE!</v>
      </c>
      <c r="CG2094" s="18" t="e">
        <f t="shared" si="180"/>
        <v>#VALUE!</v>
      </c>
      <c r="DC2094" s="21" t="e">
        <f t="shared" si="181"/>
        <v>#VALUE!</v>
      </c>
    </row>
    <row r="2095" spans="78:107">
      <c r="BZ2095" s="18" t="s">
        <v>279</v>
      </c>
      <c r="CA2095" s="18" t="s">
        <v>258</v>
      </c>
      <c r="CB2095" s="18" t="s">
        <v>306</v>
      </c>
      <c r="CC2095" s="18" t="str">
        <f t="shared" si="179"/>
        <v>S,X基礎Ff</v>
      </c>
      <c r="CD2095" s="18">
        <v>26</v>
      </c>
      <c r="CE2095" s="18" t="e">
        <f>IF(COUNTIFS([2]その１１!$CV$10:CV7090,リスト!CC2095),"該当","")</f>
        <v>#VALUE!</v>
      </c>
      <c r="CF2095" s="18" t="e">
        <f>IF($CE2095="","",COUNTIF($CC$5:CC2095,CC2095))</f>
        <v>#VALUE!</v>
      </c>
      <c r="CG2095" s="18" t="e">
        <f t="shared" si="180"/>
        <v>#VALUE!</v>
      </c>
      <c r="DC2095" s="21" t="e">
        <f t="shared" si="181"/>
        <v>#VALUE!</v>
      </c>
    </row>
    <row r="2096" spans="78:107">
      <c r="BZ2096" s="18" t="s">
        <v>331</v>
      </c>
      <c r="CA2096" s="18" t="s">
        <v>258</v>
      </c>
      <c r="CB2096" s="18" t="s">
        <v>306</v>
      </c>
      <c r="CC2096" s="18" t="str">
        <f t="shared" si="179"/>
        <v>C,X基礎Ff</v>
      </c>
      <c r="CD2096" s="18">
        <v>6</v>
      </c>
      <c r="CE2096" s="18" t="e">
        <f>IF(COUNTIFS([2]その１１!$CV$10:CV7091,リスト!CC2096),"該当","")</f>
        <v>#VALUE!</v>
      </c>
      <c r="CF2096" s="18" t="e">
        <f>IF($CE2096="","",COUNTIF($CC$5:CC2096,CC2096))</f>
        <v>#VALUE!</v>
      </c>
      <c r="CG2096" s="18" t="e">
        <f t="shared" si="180"/>
        <v>#VALUE!</v>
      </c>
      <c r="DC2096" s="21" t="e">
        <f t="shared" si="181"/>
        <v>#VALUE!</v>
      </c>
    </row>
    <row r="2097" spans="78:107">
      <c r="BZ2097" s="18" t="s">
        <v>331</v>
      </c>
      <c r="CA2097" s="18" t="s">
        <v>258</v>
      </c>
      <c r="CB2097" s="18" t="s">
        <v>306</v>
      </c>
      <c r="CC2097" s="18" t="str">
        <f t="shared" si="179"/>
        <v>C,X基礎Ff</v>
      </c>
      <c r="CD2097" s="18">
        <v>7</v>
      </c>
      <c r="CE2097" s="18" t="e">
        <f>IF(COUNTIFS([2]その１１!$CV$10:CV7092,リスト!CC2097),"該当","")</f>
        <v>#VALUE!</v>
      </c>
      <c r="CF2097" s="18" t="e">
        <f>IF($CE2097="","",COUNTIF($CC$5:CC2097,CC2097))</f>
        <v>#VALUE!</v>
      </c>
      <c r="CG2097" s="18" t="e">
        <f t="shared" si="180"/>
        <v>#VALUE!</v>
      </c>
      <c r="DC2097" s="21" t="e">
        <f t="shared" si="181"/>
        <v>#VALUE!</v>
      </c>
    </row>
    <row r="2098" spans="78:107">
      <c r="BZ2098" s="18" t="s">
        <v>331</v>
      </c>
      <c r="CA2098" s="18" t="s">
        <v>258</v>
      </c>
      <c r="CB2098" s="18" t="s">
        <v>306</v>
      </c>
      <c r="CC2098" s="18" t="str">
        <f t="shared" si="179"/>
        <v>C,X基礎Ff</v>
      </c>
      <c r="CD2098" s="18">
        <v>17</v>
      </c>
      <c r="CE2098" s="18" t="e">
        <f>IF(COUNTIFS([2]その１１!$CV$10:CV7093,リスト!CC2098),"該当","")</f>
        <v>#VALUE!</v>
      </c>
      <c r="CF2098" s="18" t="e">
        <f>IF($CE2098="","",COUNTIF($CC$5:CC2098,CC2098))</f>
        <v>#VALUE!</v>
      </c>
      <c r="CG2098" s="18" t="e">
        <f t="shared" si="180"/>
        <v>#VALUE!</v>
      </c>
      <c r="DC2098" s="21" t="e">
        <f t="shared" si="181"/>
        <v>#VALUE!</v>
      </c>
    </row>
    <row r="2099" spans="78:107">
      <c r="BZ2099" s="18" t="s">
        <v>331</v>
      </c>
      <c r="CA2099" s="18" t="s">
        <v>258</v>
      </c>
      <c r="CB2099" s="18" t="s">
        <v>306</v>
      </c>
      <c r="CC2099" s="18" t="str">
        <f t="shared" si="179"/>
        <v>C,X基礎Ff</v>
      </c>
      <c r="CD2099" s="18">
        <v>25</v>
      </c>
      <c r="CE2099" s="18" t="e">
        <f>IF(COUNTIFS([2]その１１!$CV$10:CV7094,リスト!CC2099),"該当","")</f>
        <v>#VALUE!</v>
      </c>
      <c r="CF2099" s="18" t="e">
        <f>IF($CE2099="","",COUNTIF($CC$5:CC2099,CC2099))</f>
        <v>#VALUE!</v>
      </c>
      <c r="CG2099" s="18" t="e">
        <f t="shared" si="180"/>
        <v>#VALUE!</v>
      </c>
      <c r="DC2099" s="21" t="e">
        <f t="shared" si="181"/>
        <v>#VALUE!</v>
      </c>
    </row>
    <row r="2100" spans="78:107">
      <c r="BZ2100" s="18" t="s">
        <v>331</v>
      </c>
      <c r="CA2100" s="18" t="s">
        <v>258</v>
      </c>
      <c r="CB2100" s="18" t="s">
        <v>306</v>
      </c>
      <c r="CC2100" s="18" t="str">
        <f t="shared" si="179"/>
        <v>C,X基礎Ff</v>
      </c>
      <c r="CD2100" s="18">
        <v>26</v>
      </c>
      <c r="CE2100" s="18" t="e">
        <f>IF(COUNTIFS([2]その１１!$CV$10:CV7095,リスト!CC2100),"該当","")</f>
        <v>#VALUE!</v>
      </c>
      <c r="CF2100" s="18" t="e">
        <f>IF($CE2100="","",COUNTIF($CC$5:CC2100,CC2100))</f>
        <v>#VALUE!</v>
      </c>
      <c r="CG2100" s="18" t="e">
        <f t="shared" si="180"/>
        <v>#VALUE!</v>
      </c>
      <c r="DC2100" s="21" t="e">
        <f t="shared" si="181"/>
        <v>#VALUE!</v>
      </c>
    </row>
    <row r="2101" spans="78:107">
      <c r="BZ2101" s="18" t="s">
        <v>781</v>
      </c>
      <c r="CA2101" s="18" t="s">
        <v>258</v>
      </c>
      <c r="CB2101" s="18" t="s">
        <v>306</v>
      </c>
      <c r="CC2101" s="18" t="str">
        <f t="shared" si="179"/>
        <v>S,C,X基礎Ff</v>
      </c>
      <c r="CD2101" s="18">
        <v>1</v>
      </c>
      <c r="CE2101" s="18" t="e">
        <f>IF(COUNTIFS([2]その１１!$CV$10:CV7096,リスト!CC2101),"該当","")</f>
        <v>#VALUE!</v>
      </c>
      <c r="CF2101" s="18" t="e">
        <f>IF($CE2101="","",COUNTIF($CC$5:CC2101,CC2101))</f>
        <v>#VALUE!</v>
      </c>
      <c r="CG2101" s="18" t="e">
        <f t="shared" si="180"/>
        <v>#VALUE!</v>
      </c>
      <c r="DC2101" s="21" t="e">
        <f t="shared" si="181"/>
        <v>#VALUE!</v>
      </c>
    </row>
    <row r="2102" spans="78:107">
      <c r="BZ2102" s="18" t="s">
        <v>781</v>
      </c>
      <c r="CA2102" s="18" t="s">
        <v>258</v>
      </c>
      <c r="CB2102" s="18" t="s">
        <v>306</v>
      </c>
      <c r="CC2102" s="18" t="str">
        <f t="shared" si="179"/>
        <v>S,C,X基礎Ff</v>
      </c>
      <c r="CD2102" s="18">
        <v>2</v>
      </c>
      <c r="CE2102" s="18" t="e">
        <f>IF(COUNTIFS([2]その１１!$CV$10:CV7097,リスト!CC2102),"該当","")</f>
        <v>#VALUE!</v>
      </c>
      <c r="CF2102" s="18" t="e">
        <f>IF($CE2102="","",COUNTIF($CC$5:CC2102,CC2102))</f>
        <v>#VALUE!</v>
      </c>
      <c r="CG2102" s="18" t="e">
        <f t="shared" si="180"/>
        <v>#VALUE!</v>
      </c>
      <c r="DC2102" s="21" t="e">
        <f t="shared" si="181"/>
        <v>#VALUE!</v>
      </c>
    </row>
    <row r="2103" spans="78:107">
      <c r="BZ2103" s="18" t="s">
        <v>781</v>
      </c>
      <c r="CA2103" s="18" t="s">
        <v>258</v>
      </c>
      <c r="CB2103" s="18" t="s">
        <v>306</v>
      </c>
      <c r="CC2103" s="18" t="str">
        <f t="shared" si="179"/>
        <v>S,C,X基礎Ff</v>
      </c>
      <c r="CD2103" s="18">
        <v>5</v>
      </c>
      <c r="CE2103" s="18" t="e">
        <f>IF(COUNTIFS([2]その１１!$CV$10:CV7098,リスト!CC2103),"該当","")</f>
        <v>#VALUE!</v>
      </c>
      <c r="CF2103" s="18" t="e">
        <f>IF($CE2103="","",COUNTIF($CC$5:CC2103,CC2103))</f>
        <v>#VALUE!</v>
      </c>
      <c r="CG2103" s="18" t="e">
        <f t="shared" si="180"/>
        <v>#VALUE!</v>
      </c>
      <c r="DC2103" s="21" t="e">
        <f t="shared" si="181"/>
        <v>#VALUE!</v>
      </c>
    </row>
    <row r="2104" spans="78:107">
      <c r="BZ2104" s="18" t="s">
        <v>781</v>
      </c>
      <c r="CA2104" s="18" t="s">
        <v>258</v>
      </c>
      <c r="CB2104" s="18" t="s">
        <v>306</v>
      </c>
      <c r="CC2104" s="18" t="str">
        <f t="shared" si="179"/>
        <v>S,C,X基礎Ff</v>
      </c>
      <c r="CD2104" s="18">
        <v>6</v>
      </c>
      <c r="CE2104" s="18" t="e">
        <f>IF(COUNTIFS([2]その１１!$CV$10:CV7099,リスト!CC2104),"該当","")</f>
        <v>#VALUE!</v>
      </c>
      <c r="CF2104" s="18" t="e">
        <f>IF($CE2104="","",COUNTIF($CC$5:CC2104,CC2104))</f>
        <v>#VALUE!</v>
      </c>
      <c r="CG2104" s="18" t="e">
        <f t="shared" si="180"/>
        <v>#VALUE!</v>
      </c>
      <c r="DC2104" s="21" t="e">
        <f t="shared" si="181"/>
        <v>#VALUE!</v>
      </c>
    </row>
    <row r="2105" spans="78:107">
      <c r="BZ2105" s="18" t="s">
        <v>781</v>
      </c>
      <c r="CA2105" s="18" t="s">
        <v>258</v>
      </c>
      <c r="CB2105" s="18" t="s">
        <v>306</v>
      </c>
      <c r="CC2105" s="18" t="str">
        <f t="shared" si="179"/>
        <v>S,C,X基礎Ff</v>
      </c>
      <c r="CD2105" s="18">
        <v>7</v>
      </c>
      <c r="CE2105" s="18" t="e">
        <f>IF(COUNTIFS([2]その１１!$CV$10:CV7100,リスト!CC2105),"該当","")</f>
        <v>#VALUE!</v>
      </c>
      <c r="CF2105" s="18" t="e">
        <f>IF($CE2105="","",COUNTIF($CC$5:CC2105,CC2105))</f>
        <v>#VALUE!</v>
      </c>
      <c r="CG2105" s="18" t="e">
        <f t="shared" si="180"/>
        <v>#VALUE!</v>
      </c>
      <c r="DC2105" s="21" t="e">
        <f t="shared" si="181"/>
        <v>#VALUE!</v>
      </c>
    </row>
    <row r="2106" spans="78:107">
      <c r="BZ2106" s="18" t="s">
        <v>781</v>
      </c>
      <c r="CA2106" s="18" t="s">
        <v>258</v>
      </c>
      <c r="CB2106" s="18" t="s">
        <v>306</v>
      </c>
      <c r="CC2106" s="18" t="str">
        <f t="shared" si="179"/>
        <v>S,C,X基礎Ff</v>
      </c>
      <c r="CD2106" s="18">
        <v>17</v>
      </c>
      <c r="CE2106" s="18" t="e">
        <f>IF(COUNTIFS([2]その１１!$CV$10:CV7101,リスト!CC2106),"該当","")</f>
        <v>#VALUE!</v>
      </c>
      <c r="CF2106" s="18" t="e">
        <f>IF($CE2106="","",COUNTIF($CC$5:CC2106,CC2106))</f>
        <v>#VALUE!</v>
      </c>
      <c r="CG2106" s="18" t="e">
        <f t="shared" si="180"/>
        <v>#VALUE!</v>
      </c>
      <c r="DC2106" s="21" t="e">
        <f t="shared" si="181"/>
        <v>#VALUE!</v>
      </c>
    </row>
    <row r="2107" spans="78:107">
      <c r="BZ2107" s="18" t="s">
        <v>781</v>
      </c>
      <c r="CA2107" s="18" t="s">
        <v>258</v>
      </c>
      <c r="CB2107" s="18" t="s">
        <v>306</v>
      </c>
      <c r="CC2107" s="18" t="str">
        <f t="shared" si="179"/>
        <v>S,C,X基礎Ff</v>
      </c>
      <c r="CD2107" s="18">
        <v>25</v>
      </c>
      <c r="CE2107" s="18" t="e">
        <f>IF(COUNTIFS([2]その１１!$CV$10:CV7102,リスト!CC2107),"該当","")</f>
        <v>#VALUE!</v>
      </c>
      <c r="CF2107" s="18" t="e">
        <f>IF($CE2107="","",COUNTIF($CC$5:CC2107,CC2107))</f>
        <v>#VALUE!</v>
      </c>
      <c r="CG2107" s="18" t="e">
        <f t="shared" si="180"/>
        <v>#VALUE!</v>
      </c>
      <c r="DC2107" s="21" t="e">
        <f t="shared" si="181"/>
        <v>#VALUE!</v>
      </c>
    </row>
    <row r="2108" spans="78:107">
      <c r="BZ2108" s="39" t="s">
        <v>781</v>
      </c>
      <c r="CA2108" s="39" t="s">
        <v>258</v>
      </c>
      <c r="CB2108" s="39" t="s">
        <v>306</v>
      </c>
      <c r="CC2108" s="18" t="str">
        <f t="shared" si="179"/>
        <v>S,C,X基礎Ff</v>
      </c>
      <c r="CD2108" s="39">
        <v>26</v>
      </c>
      <c r="CE2108" s="18" t="e">
        <f>IF(COUNTIFS([2]その１１!$CV$10:CV7103,リスト!CC2108),"該当","")</f>
        <v>#VALUE!</v>
      </c>
      <c r="CF2108" s="18" t="e">
        <f>IF($CE2108="","",COUNTIF($CC$5:CC2108,CC2108))</f>
        <v>#VALUE!</v>
      </c>
      <c r="CG2108" s="18" t="e">
        <f t="shared" si="180"/>
        <v>#VALUE!</v>
      </c>
      <c r="DC2108" s="52" t="e">
        <f t="shared" si="181"/>
        <v>#VALUE!</v>
      </c>
    </row>
  </sheetData>
  <mergeCells count="42">
    <mergeCell ref="F3:H3"/>
    <mergeCell ref="T3:U3"/>
    <mergeCell ref="BF3:BH3"/>
    <mergeCell ref="M4:Q4"/>
    <mergeCell ref="BV3:BW3"/>
    <mergeCell ref="V3:V4"/>
    <mergeCell ref="AH3:AH4"/>
    <mergeCell ref="BX3:BY3"/>
    <mergeCell ref="S3:S4"/>
    <mergeCell ref="AJ3:AP3"/>
    <mergeCell ref="DC3:DD4"/>
    <mergeCell ref="AM4:AP4"/>
    <mergeCell ref="Z3:Z4"/>
    <mergeCell ref="BI3:BK3"/>
    <mergeCell ref="DE3:DG3"/>
    <mergeCell ref="AV3:AW3"/>
    <mergeCell ref="CS4:CU4"/>
    <mergeCell ref="AQ3:AU3"/>
    <mergeCell ref="CQ3:CR3"/>
    <mergeCell ref="BZ3:CG3"/>
    <mergeCell ref="CY3:DB3"/>
    <mergeCell ref="CP3:CP4"/>
    <mergeCell ref="CI4:CJ4"/>
    <mergeCell ref="AA3:AA4"/>
    <mergeCell ref="AI3:AI4"/>
    <mergeCell ref="BN3:BQ3"/>
    <mergeCell ref="BS4:BU4"/>
    <mergeCell ref="CS3:CX3"/>
    <mergeCell ref="B3:C3"/>
    <mergeCell ref="CA4:CB4"/>
    <mergeCell ref="CH3:CO3"/>
    <mergeCell ref="K3:Q3"/>
    <mergeCell ref="D3:D4"/>
    <mergeCell ref="W3:W4"/>
    <mergeCell ref="X3:Y3"/>
    <mergeCell ref="I3:J3"/>
    <mergeCell ref="R3:R4"/>
    <mergeCell ref="AB3:AG3"/>
    <mergeCell ref="BR3:BU3"/>
    <mergeCell ref="AX3:BE3"/>
    <mergeCell ref="BL3:BM3"/>
    <mergeCell ref="E3:E4"/>
  </mergeCells>
  <phoneticPr fontId="3"/>
  <pageMargins left="0.7" right="0.7" top="0.75" bottom="0.75" header="0.3" footer="0.3"/>
  <pageSetup paperSize="9" scale="1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T34"/>
  <sheetViews>
    <sheetView showGridLines="0" tabSelected="1" view="pageBreakPreview" zoomScaleNormal="100" zoomScaleSheetLayoutView="100" workbookViewId="0">
      <selection activeCell="B4" sqref="B4"/>
    </sheetView>
  </sheetViews>
  <sheetFormatPr defaultColWidth="2" defaultRowHeight="13.5" customHeight="1"/>
  <cols>
    <col min="1" max="1" width="1" style="68" customWidth="1"/>
    <col min="2" max="14" width="2" style="68" customWidth="1"/>
    <col min="15" max="15" width="5.3984375" style="68" bestFit="1" customWidth="1"/>
    <col min="16" max="61" width="2" style="68" customWidth="1"/>
    <col min="62" max="62" width="1" style="68" customWidth="1"/>
    <col min="63" max="63" width="2" style="68" customWidth="1"/>
    <col min="64" max="64" width="22.296875" style="69" bestFit="1" customWidth="1"/>
    <col min="65" max="71" width="7.796875" style="68" customWidth="1"/>
    <col min="72" max="74" width="2" style="68" customWidth="1"/>
    <col min="75" max="16384" width="2" style="68"/>
  </cols>
  <sheetData>
    <row r="1" spans="2:72" ht="3.75" customHeight="1"/>
    <row r="2" spans="2:72" ht="14.1" customHeight="1">
      <c r="B2" s="166" t="s">
        <v>1367</v>
      </c>
      <c r="C2" s="125"/>
      <c r="D2" s="125"/>
      <c r="E2" s="125"/>
      <c r="F2" s="125"/>
      <c r="G2" s="125"/>
      <c r="H2" s="125"/>
      <c r="I2" s="125"/>
      <c r="J2" s="125"/>
      <c r="K2" s="125"/>
      <c r="L2" s="125"/>
      <c r="M2" s="125"/>
      <c r="N2" s="125"/>
      <c r="O2" s="125"/>
      <c r="P2" s="125"/>
      <c r="Q2" s="125"/>
      <c r="R2" s="125"/>
      <c r="S2" s="125"/>
      <c r="T2" s="126"/>
      <c r="U2" s="172"/>
      <c r="V2" s="159"/>
      <c r="W2" s="159"/>
      <c r="X2" s="159"/>
      <c r="Y2" s="159"/>
      <c r="Z2" s="159"/>
      <c r="AA2" s="135"/>
      <c r="AB2" s="124" t="s">
        <v>1368</v>
      </c>
      <c r="AC2" s="125"/>
      <c r="AD2" s="126"/>
      <c r="AE2" s="124" t="s">
        <v>1369</v>
      </c>
      <c r="AF2" s="122"/>
      <c r="AG2" s="143">
        <v>35</v>
      </c>
      <c r="AH2" s="121"/>
      <c r="AI2" s="70" t="s">
        <v>1370</v>
      </c>
      <c r="AJ2" s="71">
        <v>5</v>
      </c>
      <c r="AK2" s="70" t="s">
        <v>1371</v>
      </c>
      <c r="AL2" s="72">
        <v>11.5</v>
      </c>
      <c r="AM2" s="73" t="s">
        <v>1372</v>
      </c>
      <c r="AN2" s="124" t="s">
        <v>1373</v>
      </c>
      <c r="AO2" s="125"/>
      <c r="AP2" s="126"/>
      <c r="AQ2" s="124" t="s">
        <v>1369</v>
      </c>
      <c r="AR2" s="122"/>
      <c r="AS2" s="140">
        <f>AG2</f>
        <v>35</v>
      </c>
      <c r="AT2" s="121"/>
      <c r="AU2" s="70" t="s">
        <v>1370</v>
      </c>
      <c r="AV2" s="74">
        <f>AJ2</f>
        <v>5</v>
      </c>
      <c r="AW2" s="70" t="s">
        <v>1371</v>
      </c>
      <c r="AX2" s="72">
        <v>10.8</v>
      </c>
      <c r="AY2" s="73" t="s">
        <v>1372</v>
      </c>
      <c r="AZ2" s="124" t="s">
        <v>1374</v>
      </c>
      <c r="BA2" s="125"/>
      <c r="BB2" s="126"/>
      <c r="BC2" s="177" t="str">
        <f>TEXT(ROUND($AG$2+$AJ$2/60+$AL$2/3600,5),"##.00000")&amp;","&amp;TEXT(ROUND($AG$3+$AJ$3/60+$AL$3/3600,5),"###.00000")</f>
        <v>35.08653,140.08728</v>
      </c>
      <c r="BD2" s="125"/>
      <c r="BE2" s="125"/>
      <c r="BF2" s="125"/>
      <c r="BG2" s="125"/>
      <c r="BH2" s="125"/>
      <c r="BI2" s="126"/>
      <c r="BL2" s="69" t="str">
        <f>IF(LEFT(H7,1)="市",LEFT(H7,3),LEFT(H7,IFERROR(FIND("市",H7,1),IFERROR(FIND("町",H7,1),FIND("村",H7,1)))))</f>
        <v>八千代市</v>
      </c>
      <c r="BM2" s="69" t="str">
        <f>IF(COUNTIF(BN2:BS2,"?*")=1,CONCATENATE(BN2,BO2,BP2,BQ2,BR2,BS2),BL2)</f>
        <v>八千代市</v>
      </c>
      <c r="BN2" s="69" t="str">
        <f>IF(COUNTIF(BL2,"長生郡*"),SUBSTITUTE(BL2,"長生郡",""),"")</f>
        <v/>
      </c>
      <c r="BO2" s="69" t="str">
        <f>IF(COUNTIF(BL2,"印旛郡*"),SUBSTITUTE(BL2,"印旛郡",""),"")</f>
        <v/>
      </c>
      <c r="BP2" s="69" t="str">
        <f>IF(COUNTIF(BL2,"夷隅郡*"),SUBSTITUTE(BL2,"夷隅郡",""),"")</f>
        <v/>
      </c>
      <c r="BQ2" s="69" t="str">
        <f>IF(COUNTIF(BL2,"安房郡*"),SUBSTITUTE(BL2,"安房郡",""),"")</f>
        <v/>
      </c>
      <c r="BR2" s="69" t="str">
        <f>IF(COUNTIF(BL2,"山武郡*"),SUBSTITUTE(BL2,"山武郡",""),"")</f>
        <v/>
      </c>
      <c r="BS2" s="69" t="str">
        <f>IF(COUNTIF(BL2,"香取郡*"),SUBSTITUTE(BL2,"香取郡",""),"")</f>
        <v/>
      </c>
    </row>
    <row r="3" spans="2:72" ht="14.1" customHeight="1">
      <c r="B3" s="127"/>
      <c r="C3" s="128"/>
      <c r="D3" s="128"/>
      <c r="E3" s="128"/>
      <c r="F3" s="128"/>
      <c r="G3" s="128"/>
      <c r="H3" s="128"/>
      <c r="I3" s="128"/>
      <c r="J3" s="128"/>
      <c r="K3" s="128"/>
      <c r="L3" s="128"/>
      <c r="M3" s="128"/>
      <c r="N3" s="128"/>
      <c r="O3" s="128"/>
      <c r="P3" s="128"/>
      <c r="Q3" s="128"/>
      <c r="R3" s="128"/>
      <c r="S3" s="128"/>
      <c r="T3" s="129"/>
      <c r="U3" s="172"/>
      <c r="V3" s="159"/>
      <c r="W3" s="159"/>
      <c r="X3" s="159"/>
      <c r="Y3" s="159"/>
      <c r="Z3" s="159"/>
      <c r="AA3" s="135"/>
      <c r="AB3" s="127"/>
      <c r="AC3" s="128"/>
      <c r="AD3" s="129"/>
      <c r="AE3" s="124" t="s">
        <v>1375</v>
      </c>
      <c r="AF3" s="122"/>
      <c r="AG3" s="143">
        <v>140</v>
      </c>
      <c r="AH3" s="121"/>
      <c r="AI3" s="70" t="s">
        <v>1370</v>
      </c>
      <c r="AJ3" s="71">
        <v>5</v>
      </c>
      <c r="AK3" s="70" t="s">
        <v>1371</v>
      </c>
      <c r="AL3" s="72">
        <v>14.2</v>
      </c>
      <c r="AM3" s="73" t="s">
        <v>1372</v>
      </c>
      <c r="AN3" s="127"/>
      <c r="AO3" s="128"/>
      <c r="AP3" s="129"/>
      <c r="AQ3" s="124" t="s">
        <v>1375</v>
      </c>
      <c r="AR3" s="122"/>
      <c r="AS3" s="140">
        <f>AG3</f>
        <v>140</v>
      </c>
      <c r="AT3" s="121"/>
      <c r="AU3" s="70" t="s">
        <v>1370</v>
      </c>
      <c r="AV3" s="74">
        <f>AJ3</f>
        <v>5</v>
      </c>
      <c r="AW3" s="70" t="s">
        <v>1371</v>
      </c>
      <c r="AX3" s="72">
        <v>10.9</v>
      </c>
      <c r="AY3" s="73" t="s">
        <v>1372</v>
      </c>
      <c r="AZ3" s="127"/>
      <c r="BA3" s="128"/>
      <c r="BB3" s="129"/>
      <c r="BC3" s="127"/>
      <c r="BD3" s="128"/>
      <c r="BE3" s="128"/>
      <c r="BF3" s="128"/>
      <c r="BG3" s="128"/>
      <c r="BH3" s="128"/>
      <c r="BI3" s="129"/>
      <c r="BL3" s="69" t="str">
        <f>$BL$2&amp;$AG$5</f>
        <v>八千代市16</v>
      </c>
      <c r="BM3" s="69" t="str">
        <f>IF(COUNTIF(BN3:BS3,"?*")=1,CONCATENATE(BN3,BO3,BP3,BQ3,BR3,BS3),BL3)</f>
        <v>八千代市16</v>
      </c>
      <c r="BN3" s="69" t="str">
        <f>IF(COUNTIF(BL3,"長生郡*"),SUBSTITUTE(BL3,"長生郡",""),"")</f>
        <v/>
      </c>
      <c r="BO3" s="69" t="str">
        <f>IF(COUNTIF(BL3,"印旛郡*"),SUBSTITUTE(BL3,"印旛郡",""),"")</f>
        <v/>
      </c>
      <c r="BP3" s="69" t="str">
        <f>IF(COUNTIF(BL3,"夷隅郡*"),SUBSTITUTE(BL3,"夷隅郡",""),"")</f>
        <v/>
      </c>
      <c r="BQ3" s="69" t="str">
        <f>IF(COUNTIF(BL3,"安房郡*"),SUBSTITUTE(BL3,"安房郡",""),"")</f>
        <v/>
      </c>
      <c r="BR3" s="69" t="str">
        <f>IF(COUNTIF(BL3,"山武郡*"),SUBSTITUTE(BL3,"山武郡",""),"")</f>
        <v/>
      </c>
      <c r="BS3" s="69" t="str">
        <f>IF(COUNTIF(BL3,"香取郡*"),SUBSTITUTE(BL3,"香取郡",""),"")</f>
        <v/>
      </c>
    </row>
    <row r="4" spans="2:72" ht="6.75" customHeight="1"/>
    <row r="5" spans="2:72" s="75" customFormat="1" ht="15" customHeight="1">
      <c r="B5" s="182" t="s">
        <v>1376</v>
      </c>
      <c r="C5" s="125"/>
      <c r="D5" s="125"/>
      <c r="E5" s="126"/>
      <c r="F5" s="181" t="str">
        <f>PHONETIC($F$6)</f>
        <v>●●橋</v>
      </c>
      <c r="G5" s="125"/>
      <c r="H5" s="125"/>
      <c r="I5" s="125"/>
      <c r="J5" s="125"/>
      <c r="K5" s="125"/>
      <c r="L5" s="125"/>
      <c r="M5" s="125"/>
      <c r="N5" s="125"/>
      <c r="O5" s="125"/>
      <c r="P5" s="125"/>
      <c r="Q5" s="125"/>
      <c r="R5" s="125"/>
      <c r="S5" s="125"/>
      <c r="T5" s="126"/>
      <c r="U5" s="136" t="s">
        <v>1377</v>
      </c>
      <c r="V5" s="125"/>
      <c r="W5" s="125"/>
      <c r="X5" s="126"/>
      <c r="Y5" s="155" t="str">
        <f>IFERROR(VLOOKUP($BM$3,リスト!BP:BQ,2,0),VLOOKUP($AG$5,リスト!AV:AW,2,0))</f>
        <v>一般国道　16号</v>
      </c>
      <c r="Z5" s="125"/>
      <c r="AA5" s="125"/>
      <c r="AB5" s="125"/>
      <c r="AC5" s="125"/>
      <c r="AD5" s="125"/>
      <c r="AE5" s="125"/>
      <c r="AF5" s="125"/>
      <c r="AG5" s="187" t="s">
        <v>95</v>
      </c>
      <c r="AH5" s="126"/>
      <c r="AI5" s="132" t="s">
        <v>1378</v>
      </c>
      <c r="AJ5" s="125"/>
      <c r="AK5" s="126"/>
      <c r="AL5" s="132" t="str">
        <f>IF(RIGHT(Y5,4)="有料道路","千葉県道路公社","千葉県")</f>
        <v>千葉県</v>
      </c>
      <c r="AM5" s="125"/>
      <c r="AN5" s="125"/>
      <c r="AO5" s="125"/>
      <c r="AP5" s="125"/>
      <c r="AQ5" s="125"/>
      <c r="AR5" s="125"/>
      <c r="AS5" s="125"/>
      <c r="AT5" s="125"/>
      <c r="AU5" s="125"/>
      <c r="AV5" s="126"/>
      <c r="AW5" s="132" t="s">
        <v>1379</v>
      </c>
      <c r="AX5" s="125"/>
      <c r="AY5" s="125"/>
      <c r="AZ5" s="125"/>
      <c r="BA5" s="125"/>
      <c r="BB5" s="126"/>
      <c r="BC5" s="139" t="s">
        <v>160</v>
      </c>
      <c r="BD5" s="125"/>
      <c r="BE5" s="125"/>
      <c r="BF5" s="125"/>
      <c r="BG5" s="125"/>
      <c r="BH5" s="125"/>
      <c r="BI5" s="126"/>
      <c r="BL5" s="76"/>
    </row>
    <row r="6" spans="2:72" s="75" customFormat="1" ht="15" customHeight="1">
      <c r="B6" s="163">
        <v>2</v>
      </c>
      <c r="C6" s="128"/>
      <c r="D6" s="128"/>
      <c r="E6" s="129"/>
      <c r="F6" s="157" t="s">
        <v>1380</v>
      </c>
      <c r="G6" s="128"/>
      <c r="H6" s="128"/>
      <c r="I6" s="128"/>
      <c r="J6" s="128"/>
      <c r="K6" s="128"/>
      <c r="L6" s="128"/>
      <c r="M6" s="128"/>
      <c r="N6" s="128"/>
      <c r="O6" s="128"/>
      <c r="P6" s="128"/>
      <c r="Q6" s="128"/>
      <c r="R6" s="128"/>
      <c r="S6" s="128"/>
      <c r="T6" s="129"/>
      <c r="U6" s="127"/>
      <c r="V6" s="128"/>
      <c r="W6" s="128"/>
      <c r="X6" s="129"/>
      <c r="Y6" s="127"/>
      <c r="Z6" s="128"/>
      <c r="AA6" s="128"/>
      <c r="AB6" s="128"/>
      <c r="AC6" s="128"/>
      <c r="AD6" s="128"/>
      <c r="AE6" s="128"/>
      <c r="AF6" s="128"/>
      <c r="AG6" s="128"/>
      <c r="AH6" s="129"/>
      <c r="AI6" s="133"/>
      <c r="AJ6" s="134"/>
      <c r="AK6" s="135"/>
      <c r="AL6" s="127"/>
      <c r="AM6" s="128"/>
      <c r="AN6" s="128"/>
      <c r="AO6" s="128"/>
      <c r="AP6" s="128"/>
      <c r="AQ6" s="128"/>
      <c r="AR6" s="128"/>
      <c r="AS6" s="128"/>
      <c r="AT6" s="128"/>
      <c r="AU6" s="128"/>
      <c r="AV6" s="129"/>
      <c r="AW6" s="127"/>
      <c r="AX6" s="128"/>
      <c r="AY6" s="128"/>
      <c r="AZ6" s="128"/>
      <c r="BA6" s="128"/>
      <c r="BB6" s="129"/>
      <c r="BC6" s="127"/>
      <c r="BD6" s="128"/>
      <c r="BE6" s="128"/>
      <c r="BF6" s="128"/>
      <c r="BG6" s="128"/>
      <c r="BH6" s="128"/>
      <c r="BI6" s="129"/>
      <c r="BL6" s="47">
        <v>2</v>
      </c>
      <c r="BM6" s="77"/>
      <c r="BN6" s="77"/>
      <c r="BO6" s="77"/>
      <c r="BP6" s="77"/>
      <c r="BQ6" s="77"/>
    </row>
    <row r="7" spans="2:72" s="75" customFormat="1" ht="30" customHeight="1">
      <c r="B7" s="136" t="s">
        <v>1381</v>
      </c>
      <c r="C7" s="125"/>
      <c r="D7" s="125"/>
      <c r="E7" s="126"/>
      <c r="F7" s="132" t="s">
        <v>1382</v>
      </c>
      <c r="G7" s="122"/>
      <c r="H7" s="152" t="s">
        <v>1383</v>
      </c>
      <c r="I7" s="121"/>
      <c r="J7" s="121"/>
      <c r="K7" s="121"/>
      <c r="L7" s="121"/>
      <c r="M7" s="121"/>
      <c r="N7" s="121"/>
      <c r="O7" s="121"/>
      <c r="P7" s="121"/>
      <c r="Q7" s="121"/>
      <c r="R7" s="121"/>
      <c r="S7" s="121"/>
      <c r="T7" s="122"/>
      <c r="U7" s="136" t="s">
        <v>1384</v>
      </c>
      <c r="V7" s="125"/>
      <c r="W7" s="125"/>
      <c r="X7" s="126"/>
      <c r="Y7" s="132" t="s">
        <v>1382</v>
      </c>
      <c r="Z7" s="122"/>
      <c r="AA7" s="123" t="s">
        <v>264</v>
      </c>
      <c r="AB7" s="121"/>
      <c r="AC7" s="121"/>
      <c r="AD7" s="121"/>
      <c r="AE7" s="121"/>
      <c r="AF7" s="121"/>
      <c r="AG7" s="121"/>
      <c r="AH7" s="122"/>
      <c r="AI7" s="133"/>
      <c r="AJ7" s="134"/>
      <c r="AK7" s="135"/>
      <c r="AL7" s="132" t="str">
        <f>IF(RIGHT(Y5,4)="有料道路","－",IF(LEFT(BM2,3)="市川市","葛南土木事務所",IF(LEFT(BM2,3)="市原市","市原土木事務所",IF(ISERROR(FIND("市",BM2,1)),IF(ISERROR(FIND("町",BM2,1)),"長生土木事務所",VLOOKUP(LEFT(BM2,FIND("町",BM2,1)),リスト!BF:BG,2,0)),VLOOKUP(LEFT(BM2,FIND("市",BM2,1)),リスト!BF:BG,2,0)))))</f>
        <v>千葉土木事務所</v>
      </c>
      <c r="AM7" s="121"/>
      <c r="AN7" s="121"/>
      <c r="AO7" s="121"/>
      <c r="AP7" s="121"/>
      <c r="AQ7" s="121"/>
      <c r="AR7" s="121"/>
      <c r="AS7" s="121"/>
      <c r="AT7" s="121"/>
      <c r="AU7" s="121"/>
      <c r="AV7" s="122"/>
      <c r="AW7" s="136" t="s">
        <v>1385</v>
      </c>
      <c r="AX7" s="121"/>
      <c r="AY7" s="121"/>
      <c r="AZ7" s="121"/>
      <c r="BA7" s="121"/>
      <c r="BB7" s="122"/>
      <c r="BC7" s="190">
        <v>45017</v>
      </c>
      <c r="BD7" s="121"/>
      <c r="BE7" s="121"/>
      <c r="BF7" s="121"/>
      <c r="BG7" s="121"/>
      <c r="BH7" s="121"/>
      <c r="BI7" s="122"/>
      <c r="BJ7" s="78"/>
      <c r="BL7" s="79">
        <v>3</v>
      </c>
    </row>
    <row r="8" spans="2:72" s="75" customFormat="1" ht="30" customHeight="1">
      <c r="B8" s="127"/>
      <c r="C8" s="128"/>
      <c r="D8" s="128"/>
      <c r="E8" s="129"/>
      <c r="F8" s="132" t="s">
        <v>1386</v>
      </c>
      <c r="G8" s="122"/>
      <c r="H8" s="152" t="s">
        <v>1387</v>
      </c>
      <c r="I8" s="121"/>
      <c r="J8" s="121"/>
      <c r="K8" s="121"/>
      <c r="L8" s="121"/>
      <c r="M8" s="121"/>
      <c r="N8" s="121"/>
      <c r="O8" s="121"/>
      <c r="P8" s="121"/>
      <c r="Q8" s="121"/>
      <c r="R8" s="121"/>
      <c r="S8" s="121"/>
      <c r="T8" s="122"/>
      <c r="U8" s="127"/>
      <c r="V8" s="128"/>
      <c r="W8" s="128"/>
      <c r="X8" s="129"/>
      <c r="Y8" s="132" t="s">
        <v>1386</v>
      </c>
      <c r="Z8" s="122"/>
      <c r="AA8" s="123" t="s">
        <v>264</v>
      </c>
      <c r="AB8" s="121"/>
      <c r="AC8" s="121"/>
      <c r="AD8" s="121"/>
      <c r="AE8" s="121"/>
      <c r="AF8" s="121"/>
      <c r="AG8" s="121"/>
      <c r="AH8" s="122"/>
      <c r="AI8" s="127"/>
      <c r="AJ8" s="128"/>
      <c r="AK8" s="129"/>
      <c r="AL8" s="132" t="s">
        <v>264</v>
      </c>
      <c r="AM8" s="121"/>
      <c r="AN8" s="121"/>
      <c r="AO8" s="121"/>
      <c r="AP8" s="121"/>
      <c r="AQ8" s="121"/>
      <c r="AR8" s="121"/>
      <c r="AS8" s="121"/>
      <c r="AT8" s="121"/>
      <c r="AU8" s="121"/>
      <c r="AV8" s="122"/>
      <c r="AW8" s="191" t="s">
        <v>1388</v>
      </c>
      <c r="AX8" s="121"/>
      <c r="AY8" s="121"/>
      <c r="AZ8" s="121"/>
      <c r="BA8" s="121"/>
      <c r="BB8" s="122"/>
      <c r="BC8" s="150">
        <v>45017</v>
      </c>
      <c r="BD8" s="121"/>
      <c r="BE8" s="121"/>
      <c r="BF8" s="121"/>
      <c r="BG8" s="121"/>
      <c r="BH8" s="121"/>
      <c r="BI8" s="122"/>
      <c r="BL8" s="80">
        <f>SUM(BL6:BL7)</f>
        <v>5</v>
      </c>
      <c r="BM8" s="81"/>
      <c r="BN8" s="81"/>
      <c r="BO8" s="81"/>
      <c r="BP8" s="81"/>
      <c r="BQ8" s="81"/>
      <c r="BR8" s="81"/>
      <c r="BS8" s="81"/>
      <c r="BT8" s="81"/>
    </row>
    <row r="9" spans="2:72" s="75" customFormat="1" ht="6.75" customHeight="1">
      <c r="BL9" s="76"/>
    </row>
    <row r="10" spans="2:72" s="75" customFormat="1" ht="30" customHeight="1">
      <c r="B10" s="132" t="s">
        <v>1389</v>
      </c>
      <c r="C10" s="121"/>
      <c r="D10" s="121"/>
      <c r="E10" s="121"/>
      <c r="F10" s="121"/>
      <c r="G10" s="122"/>
      <c r="H10" s="179">
        <v>1986</v>
      </c>
      <c r="I10" s="121"/>
      <c r="J10" s="121"/>
      <c r="K10" s="121"/>
      <c r="L10" s="122"/>
      <c r="M10" s="136" t="s">
        <v>1390</v>
      </c>
      <c r="N10" s="122"/>
      <c r="O10" s="186">
        <v>2</v>
      </c>
      <c r="P10" s="121"/>
      <c r="Q10" s="121"/>
      <c r="R10" s="122"/>
      <c r="S10" s="136" t="s">
        <v>1391</v>
      </c>
      <c r="T10" s="121"/>
      <c r="U10" s="121"/>
      <c r="V10" s="121"/>
      <c r="W10" s="122"/>
      <c r="X10" s="131" t="s">
        <v>1392</v>
      </c>
      <c r="Y10" s="121"/>
      <c r="Z10" s="121"/>
      <c r="AA10" s="121"/>
      <c r="AB10" s="194" t="str">
        <f>IF(AND($X$10="",$AD$10=""),"不明","")</f>
        <v/>
      </c>
      <c r="AC10" s="121"/>
      <c r="AD10" s="148" t="s">
        <v>1393</v>
      </c>
      <c r="AE10" s="121"/>
      <c r="AF10" s="122"/>
      <c r="AG10" s="132" t="s">
        <v>1394</v>
      </c>
      <c r="AH10" s="121"/>
      <c r="AI10" s="121"/>
      <c r="AJ10" s="122"/>
      <c r="AK10" s="147" t="s">
        <v>1395</v>
      </c>
      <c r="AL10" s="121"/>
      <c r="AM10" s="121"/>
      <c r="AN10" s="121"/>
      <c r="AO10" s="121"/>
      <c r="AP10" s="121"/>
      <c r="AQ10" s="121"/>
      <c r="AR10" s="121"/>
      <c r="AS10" s="121"/>
      <c r="AT10" s="121"/>
      <c r="AU10" s="121"/>
      <c r="AV10" s="121"/>
      <c r="AW10" s="121"/>
      <c r="AX10" s="121"/>
      <c r="AY10" s="121"/>
      <c r="AZ10" s="122"/>
      <c r="BA10" s="144" t="s">
        <v>1396</v>
      </c>
      <c r="BB10" s="136" t="s">
        <v>1397</v>
      </c>
      <c r="BC10" s="121"/>
      <c r="BD10" s="121"/>
      <c r="BE10" s="122"/>
      <c r="BF10" s="137">
        <v>2021</v>
      </c>
      <c r="BG10" s="121"/>
      <c r="BH10" s="121"/>
      <c r="BI10" s="122"/>
      <c r="BL10" s="76"/>
    </row>
    <row r="11" spans="2:72" s="75" customFormat="1" ht="30" customHeight="1">
      <c r="B11" s="132" t="s">
        <v>1398</v>
      </c>
      <c r="C11" s="125"/>
      <c r="D11" s="125"/>
      <c r="E11" s="125"/>
      <c r="F11" s="125"/>
      <c r="G11" s="126"/>
      <c r="H11" s="176" t="s">
        <v>1399</v>
      </c>
      <c r="I11" s="125"/>
      <c r="J11" s="125"/>
      <c r="K11" s="125"/>
      <c r="L11" s="125"/>
      <c r="M11" s="125"/>
      <c r="N11" s="125"/>
      <c r="O11" s="125"/>
      <c r="P11" s="125"/>
      <c r="Q11" s="125"/>
      <c r="R11" s="126"/>
      <c r="S11" s="161" t="s">
        <v>1400</v>
      </c>
      <c r="T11" s="136" t="s">
        <v>1401</v>
      </c>
      <c r="U11" s="121"/>
      <c r="V11" s="121"/>
      <c r="W11" s="122"/>
      <c r="X11" s="142">
        <f>SUM(X12,AA12,AR12)</f>
        <v>8</v>
      </c>
      <c r="Y11" s="121"/>
      <c r="Z11" s="122"/>
      <c r="AA11" s="136" t="s">
        <v>1402</v>
      </c>
      <c r="AB11" s="121"/>
      <c r="AC11" s="122"/>
      <c r="AD11" s="136" t="s">
        <v>1403</v>
      </c>
      <c r="AE11" s="121"/>
      <c r="AF11" s="122"/>
      <c r="AG11" s="136" t="s">
        <v>1404</v>
      </c>
      <c r="AH11" s="121"/>
      <c r="AI11" s="121"/>
      <c r="AJ11" s="122"/>
      <c r="AK11" s="136" t="s">
        <v>1404</v>
      </c>
      <c r="AL11" s="121"/>
      <c r="AM11" s="121"/>
      <c r="AN11" s="122"/>
      <c r="AO11" s="136" t="s">
        <v>1403</v>
      </c>
      <c r="AP11" s="121"/>
      <c r="AQ11" s="122"/>
      <c r="AR11" s="136" t="s">
        <v>1402</v>
      </c>
      <c r="AS11" s="121"/>
      <c r="AT11" s="122"/>
      <c r="AU11" s="136" t="s">
        <v>1405</v>
      </c>
      <c r="AV11" s="121"/>
      <c r="AW11" s="122"/>
      <c r="AX11" s="178" t="s">
        <v>1406</v>
      </c>
      <c r="AY11" s="121"/>
      <c r="AZ11" s="122"/>
      <c r="BA11" s="145"/>
      <c r="BB11" s="136" t="s">
        <v>1407</v>
      </c>
      <c r="BC11" s="125"/>
      <c r="BD11" s="125"/>
      <c r="BE11" s="126"/>
      <c r="BF11" s="165">
        <v>1994</v>
      </c>
      <c r="BG11" s="121"/>
      <c r="BH11" s="121"/>
      <c r="BI11" s="122"/>
      <c r="BK11" s="76"/>
      <c r="BL11" s="83" t="s">
        <v>1408</v>
      </c>
    </row>
    <row r="12" spans="2:72" s="75" customFormat="1" ht="30" customHeight="1">
      <c r="B12" s="127"/>
      <c r="C12" s="128"/>
      <c r="D12" s="128"/>
      <c r="E12" s="128"/>
      <c r="F12" s="128"/>
      <c r="G12" s="129"/>
      <c r="H12" s="127"/>
      <c r="I12" s="128"/>
      <c r="J12" s="128"/>
      <c r="K12" s="128"/>
      <c r="L12" s="128"/>
      <c r="M12" s="128"/>
      <c r="N12" s="128"/>
      <c r="O12" s="128"/>
      <c r="P12" s="128"/>
      <c r="Q12" s="128"/>
      <c r="R12" s="129"/>
      <c r="S12" s="146"/>
      <c r="T12" s="136" t="s">
        <v>1409</v>
      </c>
      <c r="U12" s="121"/>
      <c r="V12" s="121"/>
      <c r="W12" s="122"/>
      <c r="X12" s="142">
        <f>SUM(AD12,AO12,AU12,AX12)+IF(AG12="－",0,AG12*AJ12)+IF(AK12="－",0,AK12*AN12)</f>
        <v>8</v>
      </c>
      <c r="Y12" s="121"/>
      <c r="Z12" s="122"/>
      <c r="AA12" s="120" t="s">
        <v>264</v>
      </c>
      <c r="AB12" s="121"/>
      <c r="AC12" s="122"/>
      <c r="AD12" s="120" t="s">
        <v>264</v>
      </c>
      <c r="AE12" s="121"/>
      <c r="AF12" s="122"/>
      <c r="AG12" s="120">
        <v>4</v>
      </c>
      <c r="AH12" s="121"/>
      <c r="AI12" s="122"/>
      <c r="AJ12" s="82" t="str">
        <f>IF(AG12="－","","1")</f>
        <v>1</v>
      </c>
      <c r="AK12" s="120">
        <v>4</v>
      </c>
      <c r="AL12" s="121"/>
      <c r="AM12" s="122"/>
      <c r="AN12" s="82" t="str">
        <f>IF(AK12="－","","1")</f>
        <v>1</v>
      </c>
      <c r="AO12" s="120" t="s">
        <v>264</v>
      </c>
      <c r="AP12" s="121"/>
      <c r="AQ12" s="122"/>
      <c r="AR12" s="120" t="s">
        <v>264</v>
      </c>
      <c r="AS12" s="121"/>
      <c r="AT12" s="122"/>
      <c r="AU12" s="120" t="s">
        <v>264</v>
      </c>
      <c r="AV12" s="121"/>
      <c r="AW12" s="122"/>
      <c r="AX12" s="120" t="s">
        <v>264</v>
      </c>
      <c r="AY12" s="121"/>
      <c r="AZ12" s="122"/>
      <c r="BA12" s="145"/>
      <c r="BB12" s="127"/>
      <c r="BC12" s="128"/>
      <c r="BD12" s="128"/>
      <c r="BE12" s="129"/>
      <c r="BF12" s="139" t="s">
        <v>1410</v>
      </c>
      <c r="BG12" s="121"/>
      <c r="BH12" s="121"/>
      <c r="BI12" s="122"/>
      <c r="BL12" s="76"/>
      <c r="BR12" s="84"/>
    </row>
    <row r="13" spans="2:72" s="75" customFormat="1" ht="15" customHeight="1">
      <c r="B13" s="132" t="s">
        <v>1411</v>
      </c>
      <c r="C13" s="125"/>
      <c r="D13" s="125"/>
      <c r="E13" s="125"/>
      <c r="F13" s="125"/>
      <c r="G13" s="126"/>
      <c r="H13" s="184" t="s">
        <v>1412</v>
      </c>
      <c r="I13" s="125"/>
      <c r="J13" s="125"/>
      <c r="K13" s="125"/>
      <c r="L13" s="125"/>
      <c r="M13" s="125"/>
      <c r="N13" s="125"/>
      <c r="O13" s="125"/>
      <c r="P13" s="125"/>
      <c r="Q13" s="125"/>
      <c r="R13" s="126"/>
      <c r="S13" s="136" t="s">
        <v>1413</v>
      </c>
      <c r="T13" s="125"/>
      <c r="U13" s="125"/>
      <c r="V13" s="125"/>
      <c r="W13" s="126"/>
      <c r="X13" s="193" t="s">
        <v>1414</v>
      </c>
      <c r="Y13" s="125"/>
      <c r="Z13" s="125"/>
      <c r="AA13" s="125"/>
      <c r="AB13" s="125"/>
      <c r="AC13" s="125"/>
      <c r="AD13" s="168"/>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6"/>
      <c r="BA13" s="145"/>
      <c r="BB13" s="136" t="s">
        <v>1415</v>
      </c>
      <c r="BC13" s="125"/>
      <c r="BD13" s="125"/>
      <c r="BE13" s="126"/>
      <c r="BF13" s="149">
        <v>2.5</v>
      </c>
      <c r="BG13" s="125"/>
      <c r="BH13" s="125"/>
      <c r="BI13" s="126"/>
      <c r="BL13" s="160"/>
    </row>
    <row r="14" spans="2:72" s="75" customFormat="1" ht="15" customHeight="1">
      <c r="B14" s="127"/>
      <c r="C14" s="128"/>
      <c r="D14" s="128"/>
      <c r="E14" s="128"/>
      <c r="F14" s="128"/>
      <c r="G14" s="129"/>
      <c r="H14" s="127"/>
      <c r="I14" s="128"/>
      <c r="J14" s="128"/>
      <c r="K14" s="128"/>
      <c r="L14" s="128"/>
      <c r="M14" s="128"/>
      <c r="N14" s="128"/>
      <c r="O14" s="128"/>
      <c r="P14" s="128"/>
      <c r="Q14" s="128"/>
      <c r="R14" s="129"/>
      <c r="S14" s="133"/>
      <c r="T14" s="134"/>
      <c r="U14" s="134"/>
      <c r="V14" s="134"/>
      <c r="W14" s="135"/>
      <c r="X14" s="153" t="s">
        <v>1416</v>
      </c>
      <c r="Y14" s="134"/>
      <c r="Z14" s="134"/>
      <c r="AA14" s="134"/>
      <c r="AB14" s="138" t="s">
        <v>1417</v>
      </c>
      <c r="AC14" s="134"/>
      <c r="AD14" s="134"/>
      <c r="AE14" s="134"/>
      <c r="AF14" s="134"/>
      <c r="AG14" s="134"/>
      <c r="AH14" s="134"/>
      <c r="AI14" s="134"/>
      <c r="AJ14" s="134"/>
      <c r="AK14" s="154" t="s">
        <v>1418</v>
      </c>
      <c r="AL14" s="134"/>
      <c r="AM14" s="134"/>
      <c r="AN14" s="134"/>
      <c r="AO14" s="138" t="s">
        <v>1419</v>
      </c>
      <c r="AP14" s="134"/>
      <c r="AQ14" s="134"/>
      <c r="AR14" s="134"/>
      <c r="AS14" s="134"/>
      <c r="AT14" s="154" t="s">
        <v>1420</v>
      </c>
      <c r="AU14" s="134"/>
      <c r="AV14" s="134"/>
      <c r="AW14" s="134"/>
      <c r="AX14" s="134"/>
      <c r="AY14" s="169" t="s">
        <v>1421</v>
      </c>
      <c r="AZ14" s="135"/>
      <c r="BA14" s="145"/>
      <c r="BB14" s="127"/>
      <c r="BC14" s="128"/>
      <c r="BD14" s="128"/>
      <c r="BE14" s="129"/>
      <c r="BF14" s="127"/>
      <c r="BG14" s="128"/>
      <c r="BH14" s="128"/>
      <c r="BI14" s="129"/>
      <c r="BL14" s="134"/>
    </row>
    <row r="15" spans="2:72" s="75" customFormat="1" ht="15" customHeight="1">
      <c r="B15" s="132" t="s">
        <v>1422</v>
      </c>
      <c r="C15" s="125"/>
      <c r="D15" s="125"/>
      <c r="E15" s="125"/>
      <c r="F15" s="125"/>
      <c r="G15" s="126"/>
      <c r="H15" s="184" t="s">
        <v>1423</v>
      </c>
      <c r="I15" s="125"/>
      <c r="J15" s="125"/>
      <c r="K15" s="125"/>
      <c r="L15" s="125"/>
      <c r="M15" s="125"/>
      <c r="N15" s="125"/>
      <c r="O15" s="125"/>
      <c r="P15" s="125"/>
      <c r="Q15" s="125"/>
      <c r="R15" s="126"/>
      <c r="S15" s="133"/>
      <c r="T15" s="134"/>
      <c r="U15" s="134"/>
      <c r="V15" s="134"/>
      <c r="W15" s="135"/>
      <c r="X15" s="153" t="s">
        <v>1424</v>
      </c>
      <c r="Y15" s="134"/>
      <c r="Z15" s="134"/>
      <c r="AA15" s="134"/>
      <c r="AB15" s="134"/>
      <c r="AC15" s="134"/>
      <c r="AD15" s="134"/>
      <c r="AE15" s="134"/>
      <c r="AF15" s="183">
        <v>0.5</v>
      </c>
      <c r="AG15" s="134"/>
      <c r="AH15" s="134"/>
      <c r="AI15" s="151" t="s">
        <v>1425</v>
      </c>
      <c r="AJ15" s="134"/>
      <c r="AK15" s="154" t="s">
        <v>1426</v>
      </c>
      <c r="AL15" s="134"/>
      <c r="AM15" s="134"/>
      <c r="AN15" s="134"/>
      <c r="AO15" s="180" t="s">
        <v>102</v>
      </c>
      <c r="AP15" s="134"/>
      <c r="AQ15" s="134"/>
      <c r="AR15" s="134"/>
      <c r="AS15" s="134"/>
      <c r="AT15" s="134"/>
      <c r="AU15" s="134"/>
      <c r="AV15" s="134"/>
      <c r="AW15" s="134"/>
      <c r="AX15" s="134"/>
      <c r="AY15" s="134"/>
      <c r="AZ15" s="135"/>
      <c r="BA15" s="145"/>
      <c r="BB15" s="136" t="s">
        <v>1427</v>
      </c>
      <c r="BC15" s="125"/>
      <c r="BD15" s="125"/>
      <c r="BE15" s="126"/>
      <c r="BF15" s="188" t="s">
        <v>264</v>
      </c>
      <c r="BG15" s="125"/>
      <c r="BH15" s="125"/>
      <c r="BI15" s="126"/>
      <c r="BL15" s="76"/>
    </row>
    <row r="16" spans="2:72" s="75" customFormat="1" ht="15" customHeight="1">
      <c r="B16" s="127"/>
      <c r="C16" s="128"/>
      <c r="D16" s="128"/>
      <c r="E16" s="128"/>
      <c r="F16" s="128"/>
      <c r="G16" s="129"/>
      <c r="H16" s="127"/>
      <c r="I16" s="128"/>
      <c r="J16" s="128"/>
      <c r="K16" s="128"/>
      <c r="L16" s="128"/>
      <c r="M16" s="128"/>
      <c r="N16" s="128"/>
      <c r="O16" s="128"/>
      <c r="P16" s="128"/>
      <c r="Q16" s="128"/>
      <c r="R16" s="129"/>
      <c r="S16" s="127"/>
      <c r="T16" s="128"/>
      <c r="U16" s="128"/>
      <c r="V16" s="128"/>
      <c r="W16" s="129"/>
      <c r="X16" s="185" t="s">
        <v>1428</v>
      </c>
      <c r="Y16" s="128"/>
      <c r="Z16" s="128"/>
      <c r="AA16" s="128"/>
      <c r="AB16" s="128"/>
      <c r="AC16" s="128"/>
      <c r="AD16" s="128"/>
      <c r="AE16" s="128"/>
      <c r="AF16" s="130" t="s">
        <v>1429</v>
      </c>
      <c r="AG16" s="128"/>
      <c r="AH16" s="128"/>
      <c r="AI16" s="128"/>
      <c r="AJ16" s="128"/>
      <c r="AK16" s="128"/>
      <c r="AL16" s="128"/>
      <c r="AM16" s="128"/>
      <c r="AN16" s="128"/>
      <c r="AO16" s="128"/>
      <c r="AP16" s="128"/>
      <c r="AQ16" s="128"/>
      <c r="AR16" s="128"/>
      <c r="AS16" s="128"/>
      <c r="AT16" s="128"/>
      <c r="AU16" s="128"/>
      <c r="AV16" s="128"/>
      <c r="AW16" s="128"/>
      <c r="AX16" s="128"/>
      <c r="AY16" s="128"/>
      <c r="AZ16" s="129"/>
      <c r="BA16" s="146"/>
      <c r="BB16" s="127"/>
      <c r="BC16" s="128"/>
      <c r="BD16" s="128"/>
      <c r="BE16" s="129"/>
      <c r="BF16" s="127"/>
      <c r="BG16" s="128"/>
      <c r="BH16" s="128"/>
      <c r="BI16" s="129"/>
      <c r="BL16" s="76"/>
    </row>
    <row r="17" spans="2:64" ht="3" customHeight="1"/>
    <row r="18" spans="2:64" ht="3.75" customHeight="1">
      <c r="B18" s="167" t="s">
        <v>1430</v>
      </c>
      <c r="C18" s="126"/>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6"/>
    </row>
    <row r="19" spans="2:64" ht="24.9" customHeight="1">
      <c r="B19" s="133"/>
      <c r="C19" s="135"/>
      <c r="D19" s="173" t="s">
        <v>1431</v>
      </c>
      <c r="E19" s="125"/>
      <c r="F19" s="125"/>
      <c r="G19" s="126"/>
      <c r="H19" s="124" t="e">
        <f>$O$29</f>
        <v>#REF!</v>
      </c>
      <c r="I19" s="125"/>
      <c r="J19" s="125"/>
      <c r="K19" s="125"/>
      <c r="L19" s="125"/>
      <c r="M19" s="126"/>
      <c r="N19" s="87"/>
      <c r="AQ19" s="88"/>
      <c r="AR19" s="124" t="s">
        <v>1432</v>
      </c>
      <c r="AS19" s="121"/>
      <c r="AT19" s="121"/>
      <c r="AU19" s="122"/>
      <c r="AV19" s="141" t="s">
        <v>1433</v>
      </c>
      <c r="AW19" s="121"/>
      <c r="AX19" s="121"/>
      <c r="AY19" s="121"/>
      <c r="AZ19" s="121"/>
      <c r="BA19" s="121"/>
      <c r="BB19" s="121"/>
      <c r="BC19" s="121"/>
      <c r="BD19" s="121"/>
      <c r="BE19" s="121"/>
      <c r="BF19" s="121"/>
      <c r="BG19" s="121"/>
      <c r="BH19" s="121"/>
      <c r="BI19" s="122"/>
      <c r="BL19" s="89"/>
    </row>
    <row r="20" spans="2:64" ht="17.100000000000001" customHeight="1">
      <c r="B20" s="133"/>
      <c r="C20" s="135"/>
      <c r="D20" s="128"/>
      <c r="E20" s="128"/>
      <c r="F20" s="128"/>
      <c r="G20" s="129"/>
      <c r="H20" s="127"/>
      <c r="I20" s="128"/>
      <c r="J20" s="128"/>
      <c r="K20" s="128"/>
      <c r="L20" s="128"/>
      <c r="M20" s="129"/>
      <c r="N20" s="90"/>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2"/>
      <c r="AV20" s="92"/>
      <c r="AW20" s="92"/>
      <c r="AX20" s="92"/>
      <c r="AY20" s="92"/>
      <c r="AZ20" s="92"/>
      <c r="BA20" s="92"/>
      <c r="BB20" s="92"/>
      <c r="BC20" s="92"/>
      <c r="BD20" s="92"/>
      <c r="BE20" s="92"/>
      <c r="BF20" s="92"/>
      <c r="BG20" s="92"/>
      <c r="BH20" s="92"/>
      <c r="BI20" s="93"/>
    </row>
    <row r="21" spans="2:64" ht="13.5" customHeight="1">
      <c r="B21" s="133"/>
      <c r="C21" s="135"/>
      <c r="D21" s="158" t="str">
        <f>IF(H10&lt;&gt;"不明","本橋は、"&amp;H10&amp;"年竣工の"&amp;CLEAN(H11)&amp;"橋であり、竣工後"&amp;YEAR(EDATE(BC8,-3))-H10&amp;"年が経過している。点検調査の結果、以下の損傷が確認された。",IF(H10="不明","本橋は、竣工年不明の"&amp;CLEAN(H11)&amp;"橋である。点検調査の結果、以下の損傷が確認された。"))</f>
        <v>本橋は、1986年竣工の2径間連続RCT桁橋であり、竣工後37年が経過している。点検調査の結果、以下の損傷が確認された。</v>
      </c>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35"/>
    </row>
    <row r="22" spans="2:64" s="75" customFormat="1" ht="125.4" customHeight="1">
      <c r="B22" s="133"/>
      <c r="C22" s="135"/>
      <c r="D22" s="156" t="s">
        <v>1434</v>
      </c>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5"/>
      <c r="BL22" s="94"/>
    </row>
    <row r="23" spans="2:64" ht="13.5" customHeight="1">
      <c r="B23" s="133"/>
      <c r="C23" s="135"/>
      <c r="D23" s="189" t="s">
        <v>1435</v>
      </c>
      <c r="E23" s="159"/>
      <c r="F23" s="159"/>
      <c r="G23" s="159"/>
      <c r="H23" s="159"/>
      <c r="I23" s="159"/>
      <c r="J23" s="159"/>
      <c r="K23" s="159"/>
      <c r="L23" s="170" t="s">
        <v>1436</v>
      </c>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35"/>
    </row>
    <row r="24" spans="2:64" ht="13.5" customHeight="1">
      <c r="B24" s="133"/>
      <c r="C24" s="135"/>
      <c r="D24" s="174" t="s">
        <v>1437</v>
      </c>
      <c r="E24" s="159"/>
      <c r="F24" s="159"/>
      <c r="G24" s="159"/>
      <c r="H24" s="159"/>
      <c r="I24" s="159"/>
      <c r="J24" s="159"/>
      <c r="K24" s="159"/>
      <c r="L24" s="170" t="s">
        <v>1438</v>
      </c>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35"/>
    </row>
    <row r="25" spans="2:64" ht="13.5" customHeight="1">
      <c r="B25" s="133"/>
      <c r="C25" s="135"/>
      <c r="D25" s="189" t="s">
        <v>1439</v>
      </c>
      <c r="E25" s="159"/>
      <c r="F25" s="159"/>
      <c r="G25" s="159"/>
      <c r="H25" s="162" t="s">
        <v>1440</v>
      </c>
      <c r="I25" s="159"/>
      <c r="J25" s="159"/>
      <c r="K25" s="159"/>
      <c r="L25" s="159"/>
      <c r="M25" s="159"/>
      <c r="N25" s="159"/>
      <c r="O25" s="95" t="e">
        <f>IF(MAX([3]その７!BR:BR)=4,"Ⅳ",IF(MAX([3]その７!BR:BR)=3,"Ⅲ",IF(MAX([3]その７!BR:BR)=2,"Ⅱ","Ⅰ")))</f>
        <v>#REF!</v>
      </c>
      <c r="P25" s="164" t="e">
        <f>IF(O25="Ⅰ","",CONCATENATE("（",VLOOKUP(VLOOKUP($O$25,リスト!$BL:$BM,2,0),[3]その７!CN:CQ,4,0),"）"))</f>
        <v>#REF!</v>
      </c>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35"/>
      <c r="BL25" s="96"/>
    </row>
    <row r="26" spans="2:64" ht="13.5" customHeight="1">
      <c r="B26" s="133"/>
      <c r="C26" s="135"/>
      <c r="D26" s="133"/>
      <c r="E26" s="159"/>
      <c r="F26" s="159"/>
      <c r="G26" s="159"/>
      <c r="H26" s="159"/>
      <c r="I26" s="159"/>
      <c r="J26" s="159"/>
      <c r="K26" s="159"/>
      <c r="L26" s="159"/>
      <c r="M26" s="159"/>
      <c r="N26" s="159"/>
      <c r="O26" s="95"/>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35"/>
      <c r="BL26" s="97"/>
    </row>
    <row r="27" spans="2:64" ht="13.5" customHeight="1">
      <c r="B27" s="133"/>
      <c r="C27" s="135"/>
      <c r="D27" s="192" t="s">
        <v>1441</v>
      </c>
      <c r="E27" s="159"/>
      <c r="F27" s="159"/>
      <c r="G27" s="159"/>
      <c r="H27" s="159"/>
      <c r="I27" s="159"/>
      <c r="J27" s="159"/>
      <c r="K27" s="159"/>
      <c r="L27" s="159"/>
      <c r="M27" s="159"/>
      <c r="N27" s="159"/>
      <c r="O27" s="95" t="e">
        <f>IF(MAX([4]その８!BR:BR)=4,"Ⅳ",IF(MAX([4]その８!BR:BR)=3,"Ⅲ",IF(MAX([4]その８!BR:BR)=2,"Ⅱ","Ⅰ")))</f>
        <v>#REF!</v>
      </c>
      <c r="P27" s="164" t="e">
        <f>IF(O27="Ⅰ","",CONCATENATE("（",VLOOKUP(VLOOKUP($O$27,リスト!$BL:$BM,2,0),[4]その８!CN:CQ,4,0),"）"))</f>
        <v>#REF!</v>
      </c>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35"/>
      <c r="BL27" s="96"/>
    </row>
    <row r="28" spans="2:64" ht="13.5" customHeight="1">
      <c r="B28" s="133"/>
      <c r="C28" s="135"/>
      <c r="D28" s="133"/>
      <c r="E28" s="159"/>
      <c r="F28" s="159"/>
      <c r="G28" s="159"/>
      <c r="H28" s="159"/>
      <c r="I28" s="159"/>
      <c r="J28" s="159"/>
      <c r="K28" s="159"/>
      <c r="L28" s="159"/>
      <c r="M28" s="159"/>
      <c r="N28" s="159"/>
      <c r="O28" s="95"/>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59"/>
      <c r="BF28" s="159"/>
      <c r="BG28" s="159"/>
      <c r="BH28" s="159"/>
      <c r="BI28" s="135"/>
      <c r="BL28" s="97"/>
    </row>
    <row r="29" spans="2:64" ht="13.5" customHeight="1">
      <c r="B29" s="127"/>
      <c r="C29" s="129"/>
      <c r="D29" s="175" t="s">
        <v>1442</v>
      </c>
      <c r="E29" s="128"/>
      <c r="F29" s="128"/>
      <c r="G29" s="128"/>
      <c r="H29" s="128"/>
      <c r="I29" s="128"/>
      <c r="J29" s="128"/>
      <c r="K29" s="128"/>
      <c r="L29" s="128"/>
      <c r="M29" s="128"/>
      <c r="N29" s="128"/>
      <c r="O29" s="98" t="e">
        <f>IF(O27="Ⅳ","Ⅳ",IF(AND(O27="Ⅲ",O25="Ⅰ"),"Ⅲ",O25))</f>
        <v>#REF!</v>
      </c>
      <c r="P29" s="171"/>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9"/>
      <c r="BL29" s="97"/>
    </row>
    <row r="30" spans="2:64" ht="3.75" customHeight="1">
      <c r="BL30" s="97"/>
    </row>
    <row r="31" spans="2:64" ht="13.5" customHeight="1">
      <c r="BL31" s="97"/>
    </row>
    <row r="32" spans="2:64" ht="13.5" customHeight="1">
      <c r="BL32" s="97"/>
    </row>
    <row r="33" spans="64:64" ht="13.5" customHeight="1">
      <c r="BL33" s="97"/>
    </row>
    <row r="34" spans="64:64" ht="13.5" customHeight="1">
      <c r="BL34" s="97"/>
    </row>
  </sheetData>
  <mergeCells count="124">
    <mergeCell ref="D25:G26"/>
    <mergeCell ref="BF12:BI12"/>
    <mergeCell ref="B13:G14"/>
    <mergeCell ref="L23:BI23"/>
    <mergeCell ref="BC7:BI7"/>
    <mergeCell ref="AO11:AQ11"/>
    <mergeCell ref="AW8:BB8"/>
    <mergeCell ref="AG11:AJ11"/>
    <mergeCell ref="D27:N28"/>
    <mergeCell ref="AL8:AV8"/>
    <mergeCell ref="X13:AC13"/>
    <mergeCell ref="B15:G16"/>
    <mergeCell ref="AB10:AC10"/>
    <mergeCell ref="AK11:AN11"/>
    <mergeCell ref="D23:K23"/>
    <mergeCell ref="H7:T7"/>
    <mergeCell ref="BB10:BE10"/>
    <mergeCell ref="AG2:AH2"/>
    <mergeCell ref="H15:R16"/>
    <mergeCell ref="O10:R10"/>
    <mergeCell ref="AR12:AT12"/>
    <mergeCell ref="AG10:AJ10"/>
    <mergeCell ref="AG5:AH6"/>
    <mergeCell ref="P27:BI28"/>
    <mergeCell ref="BF15:BI16"/>
    <mergeCell ref="S10:W10"/>
    <mergeCell ref="AS3:AT3"/>
    <mergeCell ref="AB2:AD3"/>
    <mergeCell ref="L24:BI24"/>
    <mergeCell ref="P29:BI29"/>
    <mergeCell ref="U2:AA2"/>
    <mergeCell ref="AW5:BB6"/>
    <mergeCell ref="AK14:AN14"/>
    <mergeCell ref="D19:G20"/>
    <mergeCell ref="AB14:AJ14"/>
    <mergeCell ref="AN2:AP3"/>
    <mergeCell ref="D24:K24"/>
    <mergeCell ref="U3:AA3"/>
    <mergeCell ref="D29:N29"/>
    <mergeCell ref="H11:R12"/>
    <mergeCell ref="BC2:BI3"/>
    <mergeCell ref="AX11:AZ11"/>
    <mergeCell ref="H10:L10"/>
    <mergeCell ref="AO15:AZ15"/>
    <mergeCell ref="F5:T5"/>
    <mergeCell ref="B5:E5"/>
    <mergeCell ref="U7:X8"/>
    <mergeCell ref="AF15:AH15"/>
    <mergeCell ref="H13:R14"/>
    <mergeCell ref="X16:AE16"/>
    <mergeCell ref="AX12:AZ12"/>
    <mergeCell ref="AE2:AF2"/>
    <mergeCell ref="D22:BI22"/>
    <mergeCell ref="F6:T6"/>
    <mergeCell ref="D21:BI21"/>
    <mergeCell ref="Y8:Z8"/>
    <mergeCell ref="BL13:BL14"/>
    <mergeCell ref="T11:W11"/>
    <mergeCell ref="X14:AA14"/>
    <mergeCell ref="S11:S12"/>
    <mergeCell ref="H25:N26"/>
    <mergeCell ref="S13:W16"/>
    <mergeCell ref="B6:E6"/>
    <mergeCell ref="P25:BI26"/>
    <mergeCell ref="BF11:BI11"/>
    <mergeCell ref="F7:G7"/>
    <mergeCell ref="AU11:AW11"/>
    <mergeCell ref="B18:C29"/>
    <mergeCell ref="AD13:AZ13"/>
    <mergeCell ref="AL7:AV7"/>
    <mergeCell ref="AT14:AX14"/>
    <mergeCell ref="AG12:AI12"/>
    <mergeCell ref="F8:G8"/>
    <mergeCell ref="AA11:AC11"/>
    <mergeCell ref="AY14:AZ14"/>
    <mergeCell ref="AU12:AW12"/>
    <mergeCell ref="AV19:BI19"/>
    <mergeCell ref="X12:Z12"/>
    <mergeCell ref="AG3:AH3"/>
    <mergeCell ref="AW7:BB7"/>
    <mergeCell ref="H19:M20"/>
    <mergeCell ref="T12:W12"/>
    <mergeCell ref="BB13:BE14"/>
    <mergeCell ref="B7:E8"/>
    <mergeCell ref="AK12:AM12"/>
    <mergeCell ref="BA10:BA16"/>
    <mergeCell ref="AK10:AZ10"/>
    <mergeCell ref="AD10:AF10"/>
    <mergeCell ref="BB15:BE16"/>
    <mergeCell ref="BF13:BI14"/>
    <mergeCell ref="BC8:BI8"/>
    <mergeCell ref="AI15:AJ15"/>
    <mergeCell ref="H8:T8"/>
    <mergeCell ref="AA12:AC12"/>
    <mergeCell ref="X15:AE15"/>
    <mergeCell ref="AD12:AF12"/>
    <mergeCell ref="AK15:AN15"/>
    <mergeCell ref="BB11:BE12"/>
    <mergeCell ref="X11:Z11"/>
    <mergeCell ref="AR19:AU19"/>
    <mergeCell ref="AO12:AQ12"/>
    <mergeCell ref="AA8:AH8"/>
    <mergeCell ref="AZ2:BB3"/>
    <mergeCell ref="AF16:AZ16"/>
    <mergeCell ref="X10:AA10"/>
    <mergeCell ref="AI5:AK8"/>
    <mergeCell ref="AD11:AF11"/>
    <mergeCell ref="BF10:BI10"/>
    <mergeCell ref="B10:G10"/>
    <mergeCell ref="AL5:AV6"/>
    <mergeCell ref="M10:N10"/>
    <mergeCell ref="AO14:AS14"/>
    <mergeCell ref="B11:G12"/>
    <mergeCell ref="AR11:AT11"/>
    <mergeCell ref="Y7:Z7"/>
    <mergeCell ref="BC5:BI6"/>
    <mergeCell ref="AQ2:AR2"/>
    <mergeCell ref="AS2:AT2"/>
    <mergeCell ref="Y5:AF6"/>
    <mergeCell ref="B2:T3"/>
    <mergeCell ref="AE3:AF3"/>
    <mergeCell ref="AQ3:AR3"/>
    <mergeCell ref="U5:X6"/>
    <mergeCell ref="AA7:AH7"/>
  </mergeCells>
  <phoneticPr fontId="3"/>
  <dataValidations disablePrompts="1" count="10">
    <dataValidation errorStyle="warning" showInputMessage="1" sqref="BF10:BI10" xr:uid="{00000000-0002-0000-0100-000000000000}"/>
    <dataValidation type="list" errorStyle="warning" showInputMessage="1" sqref="BF11:BI11 BF13:BI14" xr:uid="{00000000-0002-0000-0100-000001000000}">
      <formula1>"－"</formula1>
    </dataValidation>
    <dataValidation type="list" showInputMessage="1" sqref="AA12:AI12 AK12:AM12 AO12:AZ12" xr:uid="{00000000-0002-0000-0100-000002000000}">
      <formula1>"－"</formula1>
    </dataValidation>
    <dataValidation type="list" errorStyle="warning" showInputMessage="1" showErrorMessage="1" errorTitle="プルダウンから入力してください。" error="プルダウンから入力してください。" sqref="AD10:AF10" xr:uid="{00000000-0002-0000-0100-000003000000}">
      <formula1>"一等橋,二等橋,三等橋"</formula1>
    </dataValidation>
    <dataValidation type="list" errorStyle="warning" showInputMessage="1" showErrorMessage="1" errorTitle="プルダウンから入力してください。" error="プルダウンから入力してください。" sqref="X10:AA10" xr:uid="{00000000-0002-0000-0100-000004000000}">
      <formula1>"A活荷重,B活荷重,TL-20,TL-12,TL-6"</formula1>
    </dataValidation>
    <dataValidation type="list" showInputMessage="1" showErrorMessage="1" sqref="AL8:AV8" xr:uid="{00000000-0002-0000-0100-000005000000}">
      <formula1>INDIRECT(AL7)</formula1>
    </dataValidation>
    <dataValidation type="list" errorStyle="warning" showInputMessage="1" showErrorMessage="1" errorTitle="プルダウンから選択してください。" error="プルダウンから選択してください。" sqref="AB14:AJ14" xr:uid="{00000000-0002-0000-0100-000006000000}">
      <formula1>"地上,梯子,橋梁点検車,高所作業車,軌陸車,ボート,梯子・橋梁点検車,梯子・高所作業車,橋梁点検車・高所作業車,ボート・橋梁点検車,ボート・高所作業車"</formula1>
    </dataValidation>
    <dataValidation type="list" showInputMessage="1" showErrorMessage="1" sqref="AI15" xr:uid="{00000000-0002-0000-0100-000007000000}">
      <formula1>"m,Km"</formula1>
    </dataValidation>
    <dataValidation type="list" errorStyle="warning" showInputMessage="1" showErrorMessage="1" errorTitle="プルダウンから選択してください。" error="プルダウンから選択してください。" sqref="AO14:AS14" xr:uid="{00000000-0002-0000-0100-000008000000}">
      <formula1>"無し,片側交互通行,車線減少,歩道規制,路肩規制,通行止め"</formula1>
    </dataValidation>
    <dataValidation type="list" errorStyle="warning" showInputMessage="1" showErrorMessage="1" errorTitle="プルダウンから選択してください。" error="プルダウンから選択してください。" sqref="AY14:AZ14" xr:uid="{00000000-0002-0000-0100-000009000000}">
      <formula1>"有り,無し"</formula1>
    </dataValidation>
  </dataValidations>
  <printOptions horizontalCentered="1" verticalCentered="1"/>
  <pageMargins left="0.51181102362204722" right="0.51181102362204722" top="0.51181102362204722" bottom="0.51181102362204722" header="0.31496062992125978" footer="0.31496062992125978"/>
  <pageSetup paperSize="9" scale="9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3DD28-21E2-456E-A145-A2CF915CA25D}">
  <dimension ref="A1"/>
  <sheetViews>
    <sheetView workbookViewId="0"/>
  </sheetViews>
  <sheetFormatPr defaultRowHeight="18"/>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D9CD-972C-46B5-8841-951D08E87DDD}">
  <dimension ref="A1"/>
  <sheetViews>
    <sheetView workbookViewId="0">
      <selection activeCell="G20" sqref="G20"/>
    </sheetView>
  </sheetViews>
  <sheetFormatPr defaultRowHeight="18"/>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92</vt:i4>
      </vt:variant>
    </vt:vector>
  </HeadingPairs>
  <TitlesOfParts>
    <vt:vector size="96" baseType="lpstr">
      <vt:lpstr>リスト</vt:lpstr>
      <vt:lpstr>その１</vt:lpstr>
      <vt:lpstr>その７</vt:lpstr>
      <vt:lpstr>その８</vt:lpstr>
      <vt:lpstr>NON0</vt:lpstr>
      <vt:lpstr>その１!Print_Area</vt:lpstr>
      <vt:lpstr>アンカーボルト</vt:lpstr>
      <vt:lpstr>うき</vt:lpstr>
      <vt:lpstr>うき12</vt:lpstr>
      <vt:lpstr>その他</vt:lpstr>
      <vt:lpstr>その他17</vt:lpstr>
      <vt:lpstr>ひびわれ</vt:lpstr>
      <vt:lpstr>ひびわれ6</vt:lpstr>
      <vt:lpstr>ゆるみ・脱落</vt:lpstr>
      <vt:lpstr>ゆるみ・脱落3</vt:lpstr>
      <vt:lpstr>安房土木事務所</vt:lpstr>
      <vt:lpstr>夷隅土木事務所</vt:lpstr>
      <vt:lpstr>異常なたわみ</vt:lpstr>
      <vt:lpstr>異常なたわみ22</vt:lpstr>
      <vt:lpstr>異常な音・振動</vt:lpstr>
      <vt:lpstr>異常な音・振動21</vt:lpstr>
      <vt:lpstr>縁石</vt:lpstr>
      <vt:lpstr>下横構</vt:lpstr>
      <vt:lpstr>隔壁</vt:lpstr>
      <vt:lpstr>亀裂</vt:lpstr>
      <vt:lpstr>亀裂2</vt:lpstr>
      <vt:lpstr>沓座モルタル</vt:lpstr>
      <vt:lpstr>君津土木事務所</vt:lpstr>
      <vt:lpstr>香取土木事務所</vt:lpstr>
      <vt:lpstr>高欄</vt:lpstr>
      <vt:lpstr>市原土木事務所</vt:lpstr>
      <vt:lpstr>支承部の機能障害</vt:lpstr>
      <vt:lpstr>支承部の機能障害16</vt:lpstr>
      <vt:lpstr>支承本体</vt:lpstr>
      <vt:lpstr>遮音施設</vt:lpstr>
      <vt:lpstr>縦断方向連結部</vt:lpstr>
      <vt:lpstr>床版ひびわれ</vt:lpstr>
      <vt:lpstr>床版ひびわれ11</vt:lpstr>
      <vt:lpstr>照明施設</vt:lpstr>
      <vt:lpstr>上横構</vt:lpstr>
      <vt:lpstr>伸縮装置</vt:lpstr>
      <vt:lpstr>洗掘</vt:lpstr>
      <vt:lpstr>洗掘26</vt:lpstr>
      <vt:lpstr>洗堀</vt:lpstr>
      <vt:lpstr>袖擁壁</vt:lpstr>
      <vt:lpstr>対傾構</vt:lpstr>
      <vt:lpstr>台座コンクリート</vt:lpstr>
      <vt:lpstr>断面方向連結部</vt:lpstr>
      <vt:lpstr>地覆</vt:lpstr>
      <vt:lpstr>中央分離帯</vt:lpstr>
      <vt:lpstr>沈下・移動・傾斜</vt:lpstr>
      <vt:lpstr>沈下・移動・傾斜25</vt:lpstr>
      <vt:lpstr>定着部の異常</vt:lpstr>
      <vt:lpstr>定着部の異常18</vt:lpstr>
      <vt:lpstr>添架物</vt:lpstr>
      <vt:lpstr>点検施設</vt:lpstr>
      <vt:lpstr>土砂詰まり</vt:lpstr>
      <vt:lpstr>土砂詰まり24</vt:lpstr>
      <vt:lpstr>塔部斜材</vt:lpstr>
      <vt:lpstr>塔部水平材</vt:lpstr>
      <vt:lpstr>東葛飾土木事務所</vt:lpstr>
      <vt:lpstr>破断</vt:lpstr>
      <vt:lpstr>破断4</vt:lpstr>
      <vt:lpstr>排水ドレーン</vt:lpstr>
      <vt:lpstr>排水ます</vt:lpstr>
      <vt:lpstr>排水管</vt:lpstr>
      <vt:lpstr>剥離・鉄筋露出</vt:lpstr>
      <vt:lpstr>剥離・鉄筋露出7</vt:lpstr>
      <vt:lpstr>抜け落ち</vt:lpstr>
      <vt:lpstr>抜け落ち9</vt:lpstr>
      <vt:lpstr>標識施設</vt:lpstr>
      <vt:lpstr>腐食</vt:lpstr>
      <vt:lpstr>腐食1</vt:lpstr>
      <vt:lpstr>変形・欠損</vt:lpstr>
      <vt:lpstr>変形・欠損23</vt:lpstr>
      <vt:lpstr>変色・劣化</vt:lpstr>
      <vt:lpstr>変色・劣化19</vt:lpstr>
      <vt:lpstr>舗装</vt:lpstr>
      <vt:lpstr>舗装の異常</vt:lpstr>
      <vt:lpstr>舗装の異常15</vt:lpstr>
      <vt:lpstr>補修・補強材の損傷</vt:lpstr>
      <vt:lpstr>補修・補強材の損傷10</vt:lpstr>
      <vt:lpstr>防護柵</vt:lpstr>
      <vt:lpstr>防食機能の劣化</vt:lpstr>
      <vt:lpstr>防食機能の劣化5</vt:lpstr>
      <vt:lpstr>目地部</vt:lpstr>
      <vt:lpstr>遊間の異常</vt:lpstr>
      <vt:lpstr>遊間の異常13</vt:lpstr>
      <vt:lpstr>翼壁</vt:lpstr>
      <vt:lpstr>落橋防止システム</vt:lpstr>
      <vt:lpstr>路面の凹凸</vt:lpstr>
      <vt:lpstr>路面の凹凸14</vt:lpstr>
      <vt:lpstr>漏水・滞水</vt:lpstr>
      <vt:lpstr>漏水・滞水20</vt:lpstr>
      <vt:lpstr>漏水・遊離石灰</vt:lpstr>
      <vt:lpstr>漏水・遊離石灰8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dobokuka4</dc:creator>
  <cp:lastModifiedBy>dobokuka4</cp:lastModifiedBy>
  <dcterms:created xsi:type="dcterms:W3CDTF">2015-06-05T18:19:34Z</dcterms:created>
  <dcterms:modified xsi:type="dcterms:W3CDTF">2023-12-11T13:09:32Z</dcterms:modified>
</cp:coreProperties>
</file>