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リスト" sheetId="1" state="visible" r:id="rId1"/>
    <sheet name="その１" sheetId="2" state="visible" r:id="rId2"/>
    <sheet name="その７" sheetId="3" state="visible" r:id="rId3"/>
    <sheet name="その８" sheetId="4" state="visible" r:id="rId4"/>
  </sheets>
  <externalReferences>
    <externalReference r:id="rId5"/>
    <externalReference r:id="rId6"/>
    <externalReference r:id="rId7"/>
    <externalReference r:id="rId8"/>
  </externalReferences>
  <definedNames>
    <definedName name="NON0">リスト!$AM$5</definedName>
    <definedName name="アンカーボルト">リスト!$BS$11:$BU$11</definedName>
    <definedName name="うき">リスト!$M$17:$N$17</definedName>
    <definedName name="うき12">リスト!$AM$17</definedName>
    <definedName name="その他">リスト!$M$22:$N$22</definedName>
    <definedName name="その他17">リスト!$AM$22</definedName>
    <definedName name="ひびわれ">リスト!$M$11:$Q$11</definedName>
    <definedName name="ひびわれ6">リスト!$AM$11:$AP$11</definedName>
    <definedName name="ゆるみ・脱落">リスト!$M$8:$O$8</definedName>
    <definedName name="ゆるみ・脱落3">リスト!$AM$8:$AN$8</definedName>
    <definedName name="安房土木事務所">リスト!$BH$50</definedName>
    <definedName name="夷隅土木事務所">リスト!$BH$49</definedName>
    <definedName name="異常なたわみ">リスト!$M$27:$N$27</definedName>
    <definedName name="異常なたわみ22">リスト!$AM$27</definedName>
    <definedName name="異常な音・振動">リスト!$M$26:$N$26</definedName>
    <definedName name="異常な音・振動21">リスト!$AM$26</definedName>
    <definedName name="縁石">リスト!$BS$23:$BU$23</definedName>
    <definedName name="下横構">リスト!$BS$6:$BU$6</definedName>
    <definedName name="下部工共通">[1]CODE!$B$3</definedName>
    <definedName name="海岸線からの距離">[1]CODE!$I$3:$I$4</definedName>
    <definedName name="概略点検">#REF!</definedName>
    <definedName name="概略点検調書作成15m以上">#REF!</definedName>
    <definedName name="概略点検調書作成15m未満">#REF!</definedName>
    <definedName name="隔壁">リスト!$BS$33:$BU$33</definedName>
    <definedName name="関係機関協議">#REF!</definedName>
    <definedName name="亀裂">リスト!$M$7:$O$7</definedName>
    <definedName name="亀裂2">リスト!$AM$7:$AN$7</definedName>
    <definedName name="橋種">[1]CODE!$D$3:$D$7</definedName>
    <definedName name="業務計画書作成１００以上">#REF!</definedName>
    <definedName name="業務計画書作成１００未満">#REF!</definedName>
    <definedName name="緊急輸送道路">[1]CODE!$F$3:$F$5</definedName>
    <definedName name="沓座モルタル">リスト!$BS$12:$BU$12</definedName>
    <definedName name="君津土木事務所">リスト!$BH$54:$BH$55</definedName>
    <definedName name="桁下種別">[1]CODE!$C$3:$C$12</definedName>
    <definedName name="検索候補その7">OFFSET(#REF!,0,0,COUNT(リスト!#REF!))</definedName>
    <definedName name="検索候補その8">OFFSET(#REF!,0,0,COUNT(リスト!#REF!))</definedName>
    <definedName name="現道・旧道">[1]CODE!$E$3:$E$5</definedName>
    <definedName name="香取土木事務所">リスト!$BH$29</definedName>
    <definedName name="高欄">リスト!$BS$15:$BU$15</definedName>
    <definedName name="市原土木事務所">リスト!$BH$58</definedName>
    <definedName name="支承部の機能障害">リスト!$M$21:$N$21</definedName>
    <definedName name="支承部の機能障害16">リスト!$AM$21</definedName>
    <definedName name="支承本体">リスト!$BS$10:$BU$10</definedName>
    <definedName name="車両大型化対応路線指定">[1]CODE!$G$3:$G$4</definedName>
    <definedName name="遮音施設">リスト!$BS$20:$BT$20</definedName>
    <definedName name="縦断方向連結部">リスト!$BS$35:$BU$35</definedName>
    <definedName name="床版ひびわれ">リスト!$M$16:$Q$16</definedName>
    <definedName name="床版ひびわれ11">リスト!$AM$16:$AP$16</definedName>
    <definedName name="照明施設">リスト!$BS$21:$BT$21</definedName>
    <definedName name="上横構">リスト!$BS$7:$BU$7</definedName>
    <definedName name="上下車線区分">[1]CODE!$A$3:$A$4</definedName>
    <definedName name="伸縮装置">リスト!$BS$19:$BU$19</definedName>
    <definedName name="洗掘">リスト!$M$31:$O$31</definedName>
    <definedName name="洗掘26">リスト!$AM$31:$AN$31</definedName>
    <definedName name="洗堀">リスト!$M$31:$O$31</definedName>
    <definedName name="袖擁壁">リスト!$BS$30:$BT$30</definedName>
    <definedName name="打音点検">#REF!</definedName>
    <definedName name="対傾構">リスト!$BS$5:$BU$5</definedName>
    <definedName name="台座コンクリート">リスト!$BS$13:$BU$13</definedName>
    <definedName name="断面方向連結部">リスト!$BS$34:$BU$34</definedName>
    <definedName name="地覆">リスト!$BS$17:$BU$17</definedName>
    <definedName name="中央分離帯">リスト!$BS$18:$BU$18</definedName>
    <definedName name="沈下・移動・傾斜">リスト!$M$30:$N$30</definedName>
    <definedName name="沈下・移動・傾斜25">リスト!$AM$30</definedName>
    <definedName name="定１５未満地上">#REF!</definedName>
    <definedName name="定期点検">#REF!</definedName>
    <definedName name="定期点検15m以上リフト車">#REF!</definedName>
    <definedName name="定期点検15m以上足場">#REF!</definedName>
    <definedName name="定期点検15m以上地上">#REF!</definedName>
    <definedName name="定期点検15m以上梯子">#REF!</definedName>
    <definedName name="定期点検15m以上点検車">#REF!</definedName>
    <definedName name="定期点検15m未満リフト車">#REF!</definedName>
    <definedName name="定期点検１５ｍ未満足場">#REF!</definedName>
    <definedName name="定期点検１５ｍ未満地上">#REF!</definedName>
    <definedName name="定期点検１５ｍ未満梯子">#REF!</definedName>
    <definedName name="定期点検15m未満点検車">#REF!</definedName>
    <definedName name="定期点検調書作成15m以上">#REF!</definedName>
    <definedName name="定期点検調書作成15m未満">#REF!</definedName>
    <definedName name="定着部の異常">リスト!$M$23:$O$23</definedName>
    <definedName name="定着部の異常18">リスト!$AM$23:$AN$23</definedName>
    <definedName name="添架物">リスト!$BS$29:$BU$29</definedName>
    <definedName name="点検施設">リスト!$BS$28:$BT$28</definedName>
    <definedName name="点検難易度">[1]CODE!$J$3:$J$7</definedName>
    <definedName name="土砂詰まり">リスト!$M$29:$N$29</definedName>
    <definedName name="土砂詰まり24">リスト!$AM$29</definedName>
    <definedName name="塔部斜材">リスト!$BS$9:$BU$9</definedName>
    <definedName name="塔部水平材">リスト!$BS$8:$BU$8</definedName>
    <definedName name="東葛飾土木事務所">リスト!$BH$5</definedName>
    <definedName name="破断">リスト!$M$9:$N$9</definedName>
    <definedName name="破断4">リスト!$AM$9</definedName>
    <definedName name="排水ドレーン">リスト!$BS$27:$BT$27</definedName>
    <definedName name="排水ます">リスト!$BS$25:$BU$25</definedName>
    <definedName name="排水管">リスト!$BS$26:$BU$26</definedName>
    <definedName name="剥離・鉄筋露出">リスト!$M$12:$P$12</definedName>
    <definedName name="剥離・鉄筋露出7">リスト!$AM$12:$AO$12</definedName>
    <definedName name="抜け落ち">リスト!$M$14:$N$14</definedName>
    <definedName name="抜け落ち9">リスト!$AM$14</definedName>
    <definedName name="標識施設">リスト!$BS$22:$BT$22</definedName>
    <definedName name="腐食">リスト!$M$6:$Q$6</definedName>
    <definedName name="腐食1">リスト!$AM$6:$AP$6</definedName>
    <definedName name="変形・欠損">リスト!$M$28:$O$28</definedName>
    <definedName name="変形・欠損23">リスト!$AM$28:$AN$28</definedName>
    <definedName name="変色・劣化">リスト!$M$24:$N$24</definedName>
    <definedName name="変色・劣化19">リスト!$AM$24</definedName>
    <definedName name="舗装">リスト!$BS$24:$BU$24</definedName>
    <definedName name="舗装の異常">リスト!$M$20:$O$20</definedName>
    <definedName name="舗装の異常15">リスト!$AM$20:$AN$20</definedName>
    <definedName name="補修・補強材の損傷">リスト!$M$15:$O$15</definedName>
    <definedName name="補修・補強材の損傷10">リスト!$AM$15:$AN$15</definedName>
    <definedName name="防護柵">リスト!$BS$16:$BU$16</definedName>
    <definedName name="防食機能の劣化">リスト!$M$10:$Q$10</definedName>
    <definedName name="防食機能の劣化5">リスト!$AM$10:$AP$10</definedName>
    <definedName name="本橋・側道橋・自転車道橋">[1]CODE!$H$3:$H$5</definedName>
    <definedName name="目地部">リスト!$BS$31:$BU$31</definedName>
    <definedName name="遊間の異常">リスト!$M$18:$O$18</definedName>
    <definedName name="遊間の異常13">リスト!$AM$18:$AN$18</definedName>
    <definedName name="翼壁">リスト!$BS$32:$BU$32</definedName>
    <definedName name="落橋防止システム">リスト!$BS$14:$BU$14</definedName>
    <definedName name="路面の凹凸">リスト!$M$19:$O$19</definedName>
    <definedName name="路面の凹凸14">リスト!$AM$19:$AN$19</definedName>
    <definedName name="漏水・滞水">リスト!$M$25:$N$25</definedName>
    <definedName name="漏水・滞水20">リスト!$AM$25</definedName>
    <definedName name="漏水・遊離石灰">リスト!$M$13:$P$13</definedName>
    <definedName name="漏水・遊離石灰8">リスト!$AM$13:$AO$13</definedName>
    <definedName name="_xlnm.Print_Area" localSheetId="1">'その１'!$A$1:$BJ$30</definedName>
  </definedNames>
  <calcPr calcId="191029" fullCalcOnLoad="1"/>
</workbook>
</file>

<file path=xl/styles.xml><?xml version="1.0" encoding="utf-8"?>
<styleSheet xmlns="http://schemas.openxmlformats.org/spreadsheetml/2006/main">
  <numFmts count="13">
    <numFmt numFmtId="164" formatCode="&quot;(&quot;@&quot;)&quot;"/>
    <numFmt numFmtId="165" formatCode="0_);[Red]\(0\)"/>
    <numFmt numFmtId="166" formatCode="##&quot;°&quot;##&quot;′&quot;##&quot;″&quot;"/>
    <numFmt numFmtId="167" formatCode="#"/>
    <numFmt numFmtId="168" formatCode="0&quot;年&quot;"/>
    <numFmt numFmtId="169" formatCode="0.00&quot;m&quot;"/>
    <numFmt numFmtId="170" formatCode="0.00&quot; Km&quot;"/>
    <numFmt numFmtId="171" formatCode="0.0&quot;％&quot;"/>
    <numFmt numFmtId="172" formatCode="&quot;千葉県&quot;@"/>
    <numFmt numFmtId="173" formatCode="0&quot;台&quot;"/>
    <numFmt numFmtId="174" formatCode="0.00000"/>
    <numFmt numFmtId="175" formatCode="0.0"/>
    <numFmt numFmtId="176" formatCode="0.0&quot;t&quot;"/>
  </numFmts>
  <fonts count="20">
    <font>
      <name val="Yu Gothic"/>
      <family val="2"/>
      <color theme="1"/>
      <sz val="11"/>
      <scheme val="minor"/>
    </font>
    <font>
      <name val="Yu Gothic"/>
      <charset val="128"/>
      <family val="3"/>
      <color theme="1"/>
      <sz val="11"/>
      <scheme val="minor"/>
    </font>
    <font>
      <name val="メイリオ"/>
      <charset val="128"/>
      <family val="3"/>
      <color theme="1" tint="0.249977111117893"/>
      <sz val="11"/>
    </font>
    <font>
      <name val="Yu Gothic"/>
      <charset val="128"/>
      <family val="3"/>
      <sz val="6"/>
      <scheme val="minor"/>
    </font>
    <font>
      <name val="メイリオ"/>
      <charset val="128"/>
      <family val="3"/>
      <b val="1"/>
      <color theme="1" tint="0.249977111117893"/>
      <sz val="11"/>
    </font>
    <font>
      <name val="メイリオ"/>
      <charset val="128"/>
      <family val="3"/>
      <sz val="11"/>
    </font>
    <font>
      <name val="Yu Gothic"/>
      <charset val="128"/>
      <family val="3"/>
      <color theme="1"/>
      <sz val="9"/>
      <scheme val="minor"/>
    </font>
    <font>
      <name val="Yu Gothic"/>
      <charset val="128"/>
      <family val="3"/>
      <color theme="0" tint="-0.249977111117893"/>
      <sz val="9"/>
      <scheme val="minor"/>
    </font>
    <font>
      <name val="ＭＳ Ｐゴシック"/>
      <charset val="128"/>
      <family val="3"/>
      <sz val="10"/>
    </font>
    <font>
      <name val="Yu Gothic"/>
      <charset val="128"/>
      <family val="3"/>
      <sz val="9"/>
      <scheme val="minor"/>
    </font>
    <font>
      <name val="ＭＳ ゴシック"/>
      <charset val="128"/>
      <family val="3"/>
      <color theme="1"/>
      <sz val="9"/>
    </font>
    <font>
      <name val="ＭＳ Ｐゴシック"/>
      <charset val="128"/>
      <family val="3"/>
      <color theme="1"/>
      <sz val="9"/>
    </font>
    <font>
      <name val="ＭＳ Ｐゴシック"/>
      <charset val="128"/>
      <family val="3"/>
      <color theme="0" tint="-0.249977111117893"/>
      <sz val="9"/>
    </font>
    <font>
      <name val="Yu Gothic"/>
      <charset val="128"/>
      <family val="3"/>
      <color theme="10"/>
      <sz val="11"/>
      <u val="single"/>
      <scheme val="minor"/>
    </font>
    <font>
      <name val="Yu Gothic"/>
      <charset val="128"/>
      <family val="3"/>
      <color rgb="FF0066FF"/>
      <sz val="11"/>
      <u val="single"/>
      <scheme val="minor"/>
    </font>
    <font>
      <name val="ＭＳ Ｐゴシック"/>
      <charset val="128"/>
      <family val="3"/>
      <sz val="9"/>
    </font>
    <font>
      <name val="ＭＳ ゴシック"/>
      <charset val="128"/>
      <family val="3"/>
      <sz val="9"/>
    </font>
    <font>
      <name val="ＭＳ Ｐゴシック"/>
      <charset val="128"/>
      <family val="3"/>
      <sz val="11"/>
    </font>
    <font>
      <name val="ＭＳ Ｐゴシック"/>
      <charset val="128"/>
      <family val="3"/>
      <color rgb="FFA3A3A3"/>
      <sz val="9"/>
    </font>
    <font>
      <name val="Yu Gothic"/>
      <charset val="128"/>
      <family val="3"/>
      <color rgb="FFFF0000"/>
      <sz val="9"/>
      <scheme val="minor"/>
    </font>
  </fonts>
  <fills count="5">
    <fill>
      <patternFill/>
    </fill>
    <fill>
      <patternFill patternType="gray125"/>
    </fill>
    <fill>
      <patternFill patternType="solid">
        <fgColor theme="0"/>
        <bgColor indexed="64"/>
      </patternFill>
    </fill>
    <fill>
      <patternFill patternType="solid">
        <fgColor theme="4" tint="0.7999816888943144"/>
        <bgColor indexed="64"/>
      </patternFill>
    </fill>
    <fill>
      <patternFill patternType="solid">
        <fgColor rgb="FFFFFF00"/>
        <bgColor indexed="64"/>
      </patternFill>
    </fill>
  </fills>
  <borders count="63">
    <border>
      <left/>
      <right/>
      <top/>
      <bottom/>
      <diagonal/>
    </border>
    <border>
      <left style="thin">
        <color theme="0" tint="-0.249946592608417"/>
      </left>
      <right style="thin">
        <color theme="0" tint="-0.249946592608417"/>
      </right>
      <top style="thin">
        <color theme="0" tint="-0.249946592608417"/>
      </top>
      <bottom style="dotted">
        <color theme="0" tint="-0.249946592608417"/>
      </bottom>
      <diagonal/>
    </border>
    <border>
      <left/>
      <right style="thin">
        <color theme="0" tint="-0.249946592608417"/>
      </right>
      <top style="thin">
        <color theme="0" tint="-0.249946592608417"/>
      </top>
      <bottom style="dotted">
        <color theme="0" tint="-0.249946592608417"/>
      </bottom>
      <diagonal/>
    </border>
    <border>
      <left/>
      <right/>
      <top style="thin">
        <color theme="0" tint="-0.249946592608417"/>
      </top>
      <bottom style="dotted">
        <color theme="0" tint="-0.249946592608417"/>
      </bottom>
      <diagonal/>
    </border>
    <border>
      <left style="thin">
        <color theme="0" tint="-0.249946592608417"/>
      </left>
      <right/>
      <top style="thin">
        <color theme="0" tint="-0.249946592608417"/>
      </top>
      <bottom style="dotted">
        <color theme="0" tint="-0.249946592608417"/>
      </bottom>
      <diagonal/>
    </border>
    <border>
      <left style="thin">
        <color theme="0" tint="-0.249946592608417"/>
      </left>
      <right style="dotted">
        <color theme="0" tint="-0.249946592608417"/>
      </right>
      <top style="thin">
        <color theme="0" tint="-0.249946592608417"/>
      </top>
      <bottom style="dotted">
        <color theme="0" tint="-0.249946592608417"/>
      </bottom>
      <diagonal/>
    </border>
    <border>
      <left/>
      <right style="dotted">
        <color theme="0" tint="-0.249946592608417"/>
      </right>
      <top style="thin">
        <color theme="0" tint="-0.249946592608417"/>
      </top>
      <bottom style="dotted">
        <color theme="0" tint="-0.249946592608417"/>
      </bottom>
      <diagonal/>
    </border>
    <border>
      <left style="thin">
        <color theme="0" tint="-0.249946592608417"/>
      </left>
      <right style="thin">
        <color theme="0" tint="-0.249946592608417"/>
      </right>
      <top style="thin">
        <color theme="0" tint="-0.249946592608417"/>
      </top>
      <bottom style="dashed">
        <color theme="0" tint="-0.249946592608417"/>
      </bottom>
      <diagonal/>
    </border>
    <border>
      <left/>
      <right/>
      <top style="thin">
        <color theme="0" tint="-0.249946592608417"/>
      </top>
      <bottom style="dashed">
        <color theme="0" tint="-0.249946592608417"/>
      </bottom>
      <diagonal/>
    </border>
    <border>
      <left/>
      <right style="thin">
        <color theme="0" tint="-0.249946592608417"/>
      </right>
      <top style="thin">
        <color theme="0" tint="-0.249946592608417"/>
      </top>
      <bottom style="dashed">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style="thin">
        <color theme="0" tint="-0.249946592608417"/>
      </left>
      <right style="thin">
        <color theme="0" tint="-0.249946592608417"/>
      </right>
      <top style="dotted">
        <color theme="0" tint="-0.249946592608417"/>
      </top>
      <bottom style="dotted">
        <color theme="0" tint="-0.249946592608417"/>
      </bottom>
      <diagonal/>
    </border>
    <border>
      <left style="thin">
        <color theme="0" tint="-0.249946592608417"/>
      </left>
      <right/>
      <top style="dotted">
        <color theme="0" tint="-0.249946592608417"/>
      </top>
      <bottom style="dotted">
        <color theme="0" tint="-0.249946592608417"/>
      </bottom>
      <diagonal/>
    </border>
    <border>
      <left style="thin">
        <color theme="0" tint="-0.249946592608417"/>
      </left>
      <right style="thin">
        <color theme="0" tint="-0.249946592608417"/>
      </right>
      <top/>
      <bottom style="dotted">
        <color theme="0" tint="-0.249946592608417"/>
      </bottom>
      <diagonal/>
    </border>
    <border>
      <left/>
      <right/>
      <top style="dotted">
        <color theme="0" tint="-0.249946592608417"/>
      </top>
      <bottom style="dotted">
        <color theme="0" tint="-0.249946592608417"/>
      </bottom>
      <diagonal/>
    </border>
    <border>
      <left/>
      <right style="thin">
        <color theme="0" tint="-0.249946592608417"/>
      </right>
      <top style="dotted">
        <color theme="0" tint="-0.249946592608417"/>
      </top>
      <bottom style="dotted">
        <color theme="0" tint="-0.249946592608417"/>
      </bottom>
      <diagonal/>
    </border>
    <border>
      <left style="thin">
        <color theme="0" tint="-0.249946592608417"/>
      </left>
      <right/>
      <top/>
      <bottom style="dotted">
        <color theme="0" tint="-0.249946592608417"/>
      </bottom>
      <diagonal/>
    </border>
    <border>
      <left style="thin">
        <color theme="0" tint="-0.249946592608417"/>
      </left>
      <right style="dotted">
        <color theme="0" tint="-0.249946592608417"/>
      </right>
      <top style="dotted">
        <color theme="0" tint="-0.249946592608417"/>
      </top>
      <bottom style="dotted">
        <color theme="0" tint="-0.249946592608417"/>
      </bottom>
      <diagonal/>
    </border>
    <border>
      <left style="dotted">
        <color theme="0" tint="-0.249946592608417"/>
      </left>
      <right/>
      <top style="dotted">
        <color theme="0" tint="-0.249946592608417"/>
      </top>
      <bottom style="dotted">
        <color theme="0" tint="-0.249946592608417"/>
      </bottom>
      <diagonal/>
    </border>
    <border>
      <left style="dotted">
        <color theme="0" tint="-0.249946592608417"/>
      </left>
      <right style="thin">
        <color theme="0" tint="-0.249946592608417"/>
      </right>
      <top style="dotted">
        <color theme="0" tint="-0.249946592608417"/>
      </top>
      <bottom style="dotted">
        <color theme="0" tint="-0.249946592608417"/>
      </bottom>
      <diagonal/>
    </border>
    <border>
      <left style="thin">
        <color theme="0" tint="-0.249946592608417"/>
      </left>
      <right style="thin">
        <color theme="0" tint="-0.249946592608417"/>
      </right>
      <top style="dashed">
        <color theme="0" tint="-0.249946592608417"/>
      </top>
      <bottom style="dashed">
        <color theme="0" tint="-0.249946592608417"/>
      </bottom>
      <diagonal/>
    </border>
    <border>
      <left/>
      <right/>
      <top style="dashed">
        <color theme="0" tint="-0.249946592608417"/>
      </top>
      <bottom style="dashed">
        <color theme="0" tint="-0.249946592608417"/>
      </bottom>
      <diagonal/>
    </border>
    <border>
      <left/>
      <right style="thin">
        <color theme="0" tint="-0.249946592608417"/>
      </right>
      <top style="dashed">
        <color theme="0" tint="-0.249946592608417"/>
      </top>
      <bottom style="dashed">
        <color theme="0" tint="-0.249946592608417"/>
      </bottom>
      <diagonal/>
    </border>
    <border>
      <left style="thin">
        <color theme="0" tint="-0.249946592608417"/>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thin">
        <color theme="0" tint="-0.249946592608417"/>
      </right>
      <top style="dashed">
        <color theme="0" tint="-0.249946592608417"/>
      </top>
      <bottom style="dotted">
        <color theme="0" tint="-0.249946592608417"/>
      </bottom>
      <diagonal/>
    </border>
    <border>
      <left style="thin">
        <color theme="0" tint="-0.249946592608417"/>
      </left>
      <right style="thin">
        <color theme="0" tint="-0.249946592608417"/>
      </right>
      <top/>
      <bottom style="dashed">
        <color theme="0" tint="-0.249946592608417"/>
      </bottom>
      <diagonal/>
    </border>
    <border>
      <left style="thin">
        <color theme="0" tint="-0.249946592608417"/>
      </left>
      <right/>
      <top style="dashed">
        <color theme="0" tint="-0.249946592608417"/>
      </top>
      <bottom style="dashed">
        <color theme="0" tint="-0.249946592608417"/>
      </bottom>
      <diagonal/>
    </border>
    <border>
      <left style="thin">
        <color theme="0" tint="-0.249946592608417"/>
      </left>
      <right style="thin">
        <color theme="0" tint="-0.249946592608417"/>
      </right>
      <top style="dashed">
        <color theme="0" tint="-0.249946592608417"/>
      </top>
      <bottom style="thin">
        <color theme="0" tint="-0.249946592608417"/>
      </bottom>
      <diagonal/>
    </border>
    <border>
      <left style="thin">
        <color theme="0" tint="-0.249946592608417"/>
      </left>
      <right style="thin">
        <color theme="0" tint="-0.249946592608417"/>
      </right>
      <top style="dotted">
        <color theme="0" tint="-0.249946592608417"/>
      </top>
      <bottom/>
      <diagonal/>
    </border>
    <border>
      <left style="thin">
        <color theme="0" tint="-0.249946592608417"/>
      </left>
      <right style="thin">
        <color theme="0" tint="-0.249946592608417"/>
      </right>
      <top style="hair">
        <color theme="0" tint="-0.249946592608417"/>
      </top>
      <bottom style="thin">
        <color theme="0" tint="-0.249946592608417"/>
      </bottom>
      <diagonal/>
    </border>
    <border>
      <left style="thin">
        <color theme="0" tint="-0.249946592608417"/>
      </left>
      <right/>
      <top style="dotted">
        <color theme="0" tint="-0.249946592608417"/>
      </top>
      <bottom style="thin">
        <color theme="0" tint="-0.249946592608417"/>
      </bottom>
      <diagonal/>
    </border>
    <border>
      <left style="thin">
        <color theme="0" tint="-0.249946592608417"/>
      </left>
      <right style="thin">
        <color theme="0" tint="-0.249946592608417"/>
      </right>
      <top style="dotted">
        <color theme="0" tint="-0.249946592608417"/>
      </top>
      <bottom style="thin">
        <color theme="0" tint="-0.249946592608417"/>
      </bottom>
      <diagonal/>
    </border>
    <border>
      <left style="thin">
        <color theme="0" tint="-0.249946592608417"/>
      </left>
      <right style="thin">
        <color theme="0" tint="-0.249946592608417"/>
      </right>
      <top style="hair">
        <color theme="0" tint="-0.249946592608417"/>
      </top>
      <bottom style="hair">
        <color theme="0" tint="-0.249946592608417"/>
      </bottom>
      <diagonal/>
    </border>
    <border>
      <left style="thin">
        <color theme="0" tint="-0.249946592608417"/>
      </left>
      <right/>
      <top style="dashed">
        <color theme="0" tint="-0.249946592608417"/>
      </top>
      <bottom style="thin">
        <color theme="0" tint="-0.249946592608417"/>
      </bottom>
      <diagonal/>
    </border>
    <border>
      <left/>
      <right style="thin">
        <color theme="0" tint="-0.249946592608417"/>
      </right>
      <top style="dotted">
        <color theme="0" tint="-0.249946592608417"/>
      </top>
      <bottom style="thin">
        <color theme="0" tint="-0.249946592608417"/>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style="dotted">
        <color theme="0" tint="-0.249946592608417"/>
      </top>
      <bottom style="dashed">
        <color theme="0" tint="-0.249946592608417"/>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theme="0" tint="-0.249946592608417"/>
      </top>
      <bottom/>
      <diagonal/>
    </border>
    <border>
      <left/>
      <right/>
      <top style="dotted">
        <color theme="0" tint="-0.249946592608417"/>
      </top>
      <bottom/>
      <diagonal/>
    </border>
    <border>
      <left/>
      <right style="thin">
        <color theme="0" tint="-0.249946592608417"/>
      </right>
      <top style="dotted">
        <color theme="0" tint="-0.249946592608417"/>
      </top>
      <bottom/>
      <diagonal/>
    </border>
    <border>
      <left style="thin">
        <color theme="0" tint="-0.249946592608417"/>
      </left>
      <right/>
      <top/>
      <bottom/>
      <diagonal/>
    </border>
    <border>
      <left style="thin">
        <color theme="0" tint="-0.249946592608417"/>
      </left>
      <right style="thin">
        <color theme="0" tint="-0.249946592608417"/>
      </right>
      <top/>
      <bottom/>
      <diagonal/>
    </border>
    <border>
      <left/>
      <right style="thin">
        <color theme="0" tint="-0.249946592608417"/>
      </right>
      <top/>
      <bottom/>
      <diagonal/>
    </border>
    <border>
      <left/>
      <right style="dotted">
        <color theme="0" tint="-0.249946592608417"/>
      </right>
      <top style="thin">
        <color theme="0" tint="-0.249946592608417"/>
      </top>
      <bottom/>
      <diagonal/>
    </border>
    <border>
      <left/>
      <right/>
      <top style="dashed">
        <color theme="0" tint="-0.249946592608417"/>
      </top>
      <bottom/>
      <diagonal/>
    </border>
    <border>
      <left/>
      <right style="thin">
        <color theme="0" tint="-0.249946592608417"/>
      </right>
      <top style="dashed">
        <color theme="0" tint="-0.249946592608417"/>
      </top>
      <bottom/>
      <diagonal/>
    </border>
  </borders>
  <cellStyleXfs count="4">
    <xf numFmtId="0" fontId="0" fillId="0" borderId="0"/>
    <xf numFmtId="0" fontId="1" fillId="0" borderId="0" applyAlignment="1">
      <alignment vertical="center"/>
    </xf>
    <xf numFmtId="0" fontId="13" fillId="0" borderId="0" applyAlignment="1">
      <alignment vertical="center"/>
    </xf>
    <xf numFmtId="1" fontId="17" fillId="0" borderId="0"/>
  </cellStyleXfs>
  <cellXfs count="224">
    <xf numFmtId="0" fontId="0" fillId="0" borderId="0" pivotButton="0" quotePrefix="0" xfId="0"/>
    <xf numFmtId="0" fontId="2" fillId="2" borderId="0" applyAlignment="1" pivotButton="0" quotePrefix="0" xfId="1">
      <alignment vertical="center"/>
    </xf>
    <xf numFmtId="0" fontId="2" fillId="2" borderId="0" applyAlignment="1" pivotButton="0" quotePrefix="0" xfId="1">
      <alignment horizontal="center" vertical="center"/>
    </xf>
    <xf numFmtId="0" fontId="4" fillId="2" borderId="0" applyAlignment="1" pivotButton="0" quotePrefix="0" xfId="1">
      <alignment horizontal="left" vertical="center"/>
    </xf>
    <xf numFmtId="0" fontId="4" fillId="2" borderId="0" applyAlignment="1" pivotButton="0" quotePrefix="0" xfId="1">
      <alignment horizontal="center" vertical="center"/>
    </xf>
    <xf numFmtId="0" fontId="4" fillId="2" borderId="0" applyAlignment="1" pivotButton="0" quotePrefix="0" xfId="1">
      <alignment vertical="center"/>
    </xf>
    <xf numFmtId="0" fontId="2" fillId="3" borderId="12" applyAlignment="1" pivotButton="0" quotePrefix="0" xfId="1">
      <alignment horizontal="center" vertical="center"/>
    </xf>
    <xf numFmtId="0" fontId="2" fillId="3" borderId="13" applyAlignment="1" pivotButton="0" quotePrefix="0" xfId="1">
      <alignment horizontal="center" vertical="center"/>
    </xf>
    <xf numFmtId="0" fontId="2" fillId="3" borderId="12" applyAlignment="1" pivotButton="0" quotePrefix="0" xfId="1">
      <alignment horizontal="center" vertical="center" shrinkToFit="1"/>
    </xf>
    <xf numFmtId="0" fontId="2" fillId="3" borderId="18" applyAlignment="1" pivotButton="0" quotePrefix="0" xfId="1">
      <alignment horizontal="center" vertical="center"/>
    </xf>
    <xf numFmtId="0" fontId="2" fillId="3" borderId="19" applyAlignment="1" pivotButton="0" quotePrefix="0" xfId="1">
      <alignment horizontal="center" vertical="center"/>
    </xf>
    <xf numFmtId="0" fontId="2" fillId="3" borderId="20" applyAlignment="1" pivotButton="0" quotePrefix="0" xfId="1">
      <alignment horizontal="center" vertical="center"/>
    </xf>
    <xf numFmtId="0" fontId="2" fillId="3" borderId="14" applyAlignment="1" pivotButton="0" quotePrefix="0" xfId="1">
      <alignment horizontal="center" vertical="center"/>
    </xf>
    <xf numFmtId="0" fontId="2" fillId="3" borderId="17" applyAlignment="1" pivotButton="0" quotePrefix="0" xfId="1">
      <alignment horizontal="center" vertical="center"/>
    </xf>
    <xf numFmtId="0" fontId="2" fillId="3" borderId="21" applyAlignment="1" pivotButton="0" quotePrefix="0" xfId="1">
      <alignment horizontal="center" vertical="center"/>
    </xf>
    <xf numFmtId="0" fontId="2" fillId="3" borderId="16" applyAlignment="1" pivotButton="0" quotePrefix="0" xfId="1">
      <alignment horizontal="center" vertical="center"/>
    </xf>
    <xf numFmtId="0" fontId="2" fillId="0" borderId="12" applyAlignment="1" pivotButton="0" quotePrefix="0" xfId="1">
      <alignment horizontal="center" vertical="center"/>
    </xf>
    <xf numFmtId="0" fontId="2" fillId="2" borderId="13" applyAlignment="1" pivotButton="0" quotePrefix="0" xfId="1">
      <alignment horizontal="center" vertical="center"/>
    </xf>
    <xf numFmtId="0" fontId="2" fillId="2" borderId="12" applyAlignment="1" pivotButton="0" quotePrefix="0" xfId="1">
      <alignment horizontal="center" vertical="center"/>
    </xf>
    <xf numFmtId="0" fontId="2" fillId="0" borderId="12" applyAlignment="1" pivotButton="0" quotePrefix="0" xfId="1">
      <alignment vertical="center" shrinkToFit="1"/>
    </xf>
    <xf numFmtId="0" fontId="2" fillId="0" borderId="13" applyAlignment="1" pivotButton="0" quotePrefix="0" xfId="1">
      <alignment vertical="center" shrinkToFit="1"/>
    </xf>
    <xf numFmtId="0" fontId="2" fillId="2" borderId="12" applyAlignment="1" pivotButton="0" quotePrefix="0" xfId="1">
      <alignment vertical="center"/>
    </xf>
    <xf numFmtId="0" fontId="2" fillId="0" borderId="13" applyAlignment="1" pivotButton="0" quotePrefix="0" xfId="1">
      <alignment vertical="center"/>
    </xf>
    <xf numFmtId="164" fontId="2" fillId="2" borderId="12" applyAlignment="1" pivotButton="0" quotePrefix="0" xfId="1">
      <alignment horizontal="center" vertical="center"/>
    </xf>
    <xf numFmtId="0" fontId="2" fillId="2" borderId="14" applyAlignment="1" pivotButton="0" quotePrefix="0" xfId="1">
      <alignment horizontal="center" vertical="center"/>
    </xf>
    <xf numFmtId="165" fontId="2" fillId="2" borderId="17" applyAlignment="1" pivotButton="0" quotePrefix="0" xfId="1">
      <alignment horizontal="center" vertical="center"/>
    </xf>
    <xf numFmtId="164" fontId="2" fillId="2" borderId="13" applyAlignment="1" pivotButton="0" quotePrefix="0" xfId="1">
      <alignment horizontal="center" vertical="center"/>
    </xf>
    <xf numFmtId="0" fontId="2" fillId="2" borderId="26" applyAlignment="1" pivotButton="0" quotePrefix="0" xfId="1">
      <alignment horizontal="center" vertical="center"/>
    </xf>
    <xf numFmtId="0" fontId="2" fillId="2" borderId="16"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2" borderId="28" applyAlignment="1" pivotButton="0" quotePrefix="0" xfId="1">
      <alignment horizontal="center" vertical="center"/>
    </xf>
    <xf numFmtId="0" fontId="2" fillId="2" borderId="1" applyAlignment="1" pivotButton="0" quotePrefix="0" xfId="1">
      <alignment vertical="center"/>
    </xf>
    <xf numFmtId="0" fontId="2" fillId="2" borderId="16" applyAlignment="1" pivotButton="0" quotePrefix="0" xfId="1">
      <alignment vertical="center"/>
    </xf>
    <xf numFmtId="0" fontId="2" fillId="0" borderId="29" applyAlignment="1" pivotButton="0" quotePrefix="0" xfId="1">
      <alignment horizontal="center" vertical="center"/>
    </xf>
    <xf numFmtId="0" fontId="2" fillId="2" borderId="30" applyAlignment="1" pivotButton="0" quotePrefix="0" xfId="1">
      <alignment horizontal="center" vertical="center"/>
    </xf>
    <xf numFmtId="0" fontId="2" fillId="2" borderId="31" applyAlignment="1" pivotButton="0" quotePrefix="0" xfId="1">
      <alignment horizontal="center" vertical="center"/>
    </xf>
    <xf numFmtId="0" fontId="2" fillId="2" borderId="12" applyAlignment="1" pivotButton="0" quotePrefix="1" xfId="1">
      <alignment horizontal="center" vertical="center"/>
    </xf>
    <xf numFmtId="165" fontId="2" fillId="2" borderId="32" applyAlignment="1" pivotButton="0" quotePrefix="0" xfId="1">
      <alignment horizontal="center" vertical="center"/>
    </xf>
    <xf numFmtId="0" fontId="2" fillId="2" borderId="33" applyAlignment="1" pivotButton="0" quotePrefix="0" xfId="1">
      <alignment horizontal="center" vertical="center"/>
    </xf>
    <xf numFmtId="0" fontId="2" fillId="0" borderId="33" applyAlignment="1" pivotButton="0" quotePrefix="0" xfId="1">
      <alignment horizontal="center" vertical="center"/>
    </xf>
    <xf numFmtId="0" fontId="2" fillId="2" borderId="34" applyAlignment="1" pivotButton="0" quotePrefix="0" xfId="1">
      <alignment horizontal="center" vertical="center"/>
    </xf>
    <xf numFmtId="0" fontId="2" fillId="2" borderId="35" applyAlignment="1" pivotButton="0" quotePrefix="0" xfId="1">
      <alignment horizontal="center" vertical="center"/>
    </xf>
    <xf numFmtId="0" fontId="2" fillId="2" borderId="32" applyAlignment="1" pivotButton="0" quotePrefix="0" xfId="1">
      <alignment horizontal="center" vertical="center"/>
    </xf>
    <xf numFmtId="0" fontId="2" fillId="2" borderId="36" applyAlignment="1" pivotButton="0" quotePrefix="0" xfId="1">
      <alignment horizontal="center" vertical="center"/>
    </xf>
    <xf numFmtId="0" fontId="2" fillId="0" borderId="0" applyAlignment="1" pivotButton="0" quotePrefix="0" xfId="1">
      <alignment vertical="center"/>
    </xf>
    <xf numFmtId="165" fontId="2" fillId="2" borderId="33" applyAlignment="1" pivotButton="0" quotePrefix="0" xfId="1">
      <alignment horizontal="center" vertical="center"/>
    </xf>
    <xf numFmtId="0" fontId="1" fillId="0" borderId="0" applyAlignment="1" pivotButton="0" quotePrefix="0" xfId="1">
      <alignment vertical="center"/>
    </xf>
    <xf numFmtId="0" fontId="2" fillId="2" borderId="36" applyAlignment="1" pivotButton="0" quotePrefix="0" xfId="1">
      <alignment vertical="center"/>
    </xf>
    <xf numFmtId="0" fontId="2" fillId="0" borderId="13" applyAlignment="1" pivotButton="0" quotePrefix="0" xfId="1">
      <alignment vertical="center" wrapText="1"/>
    </xf>
    <xf numFmtId="0" fontId="5" fillId="0" borderId="12" applyAlignment="1" pivotButton="0" quotePrefix="0" xfId="1">
      <alignment horizontal="center" vertical="center"/>
    </xf>
    <xf numFmtId="0" fontId="2" fillId="2" borderId="37" applyAlignment="1" pivotButton="0" quotePrefix="0" xfId="1">
      <alignment horizontal="center" vertical="center"/>
    </xf>
    <xf numFmtId="0" fontId="2" fillId="2" borderId="33" applyAlignment="1" pivotButton="0" quotePrefix="0" xfId="1">
      <alignment vertical="center"/>
    </xf>
    <xf numFmtId="0" fontId="2" fillId="0" borderId="32" applyAlignment="1" pivotButton="0" quotePrefix="0" xfId="1">
      <alignment vertical="center"/>
    </xf>
    <xf numFmtId="0" fontId="2" fillId="0" borderId="30" applyAlignment="1" pivotButton="0" quotePrefix="0" xfId="1">
      <alignment horizontal="center" vertical="center"/>
    </xf>
    <xf numFmtId="0" fontId="2" fillId="0" borderId="30" applyAlignment="1" pivotButton="0" quotePrefix="0" xfId="1">
      <alignment vertical="center" shrinkToFit="1"/>
    </xf>
    <xf numFmtId="0" fontId="2" fillId="2" borderId="12" applyAlignment="1" pivotButton="0" quotePrefix="0" xfId="1">
      <alignment vertical="center" shrinkToFit="1"/>
    </xf>
    <xf numFmtId="0" fontId="2" fillId="2" borderId="0" applyAlignment="1" pivotButton="0" quotePrefix="0" xfId="1">
      <alignment vertical="center" wrapText="1"/>
    </xf>
    <xf numFmtId="0" fontId="2" fillId="0" borderId="33" applyAlignment="1" pivotButton="0" quotePrefix="0" xfId="1">
      <alignment vertical="center" shrinkToFit="1"/>
    </xf>
    <xf numFmtId="0" fontId="2" fillId="2" borderId="33" applyAlignment="1" pivotButton="0" quotePrefix="0" xfId="1">
      <alignment vertical="center" shrinkToFit="1"/>
    </xf>
    <xf numFmtId="164" fontId="2" fillId="0" borderId="12" applyAlignment="1" pivotButton="0" quotePrefix="0" xfId="1">
      <alignment horizontal="center" vertical="center"/>
    </xf>
    <xf numFmtId="0" fontId="2" fillId="2" borderId="38" applyAlignment="1" pivotButton="0" quotePrefix="0" xfId="1">
      <alignment horizontal="center" vertical="center"/>
    </xf>
    <xf numFmtId="0" fontId="2" fillId="2" borderId="21" applyAlignment="1" pivotButton="0" quotePrefix="0" xfId="1">
      <alignment horizontal="center" vertical="center"/>
    </xf>
    <xf numFmtId="164" fontId="2" fillId="2" borderId="21" applyAlignment="1" pivotButton="0" quotePrefix="0" xfId="1">
      <alignment horizontal="center" vertical="center"/>
    </xf>
    <xf numFmtId="164" fontId="2" fillId="2" borderId="26" applyAlignment="1" pivotButton="0" quotePrefix="0" xfId="1">
      <alignment horizontal="center" vertical="center"/>
    </xf>
    <xf numFmtId="164" fontId="2" fillId="2" borderId="33" applyAlignment="1" pivotButton="0" quotePrefix="0" xfId="1">
      <alignment horizontal="center" vertical="center"/>
    </xf>
    <xf numFmtId="164" fontId="2" fillId="2" borderId="32" applyAlignment="1" pivotButton="0" quotePrefix="0" xfId="1">
      <alignment horizontal="center" vertical="center"/>
    </xf>
    <xf numFmtId="0" fontId="2" fillId="0" borderId="12" applyAlignment="1" pivotButton="0" quotePrefix="0" xfId="1">
      <alignment vertical="center"/>
    </xf>
    <xf numFmtId="0" fontId="6" fillId="0" borderId="0" applyAlignment="1" pivotButton="0" quotePrefix="0" xfId="1">
      <alignment vertical="center"/>
    </xf>
    <xf numFmtId="0" fontId="7" fillId="0" borderId="0" applyAlignment="1" pivotButton="0" quotePrefix="0" xfId="1">
      <alignment vertical="center"/>
    </xf>
    <xf numFmtId="166" fontId="10" fillId="0" borderId="46" applyAlignment="1" pivotButton="0" quotePrefix="0" xfId="1">
      <alignment vertical="center" shrinkToFit="1"/>
    </xf>
    <xf numFmtId="0" fontId="10" fillId="4" borderId="46" applyAlignment="1" pivotButton="0" quotePrefix="0" xfId="1">
      <alignment horizontal="right" vertical="center" shrinkToFit="1"/>
    </xf>
    <xf numFmtId="1" fontId="10" fillId="4" borderId="46" applyAlignment="1" pivotButton="0" quotePrefix="0" xfId="1">
      <alignment horizontal="right" vertical="center" shrinkToFit="1"/>
    </xf>
    <xf numFmtId="166" fontId="10" fillId="0" borderId="44" applyAlignment="1" pivotButton="0" quotePrefix="0" xfId="1">
      <alignment vertical="center" shrinkToFit="1"/>
    </xf>
    <xf numFmtId="0" fontId="10" fillId="0" borderId="46" applyAlignment="1" pivotButton="0" quotePrefix="0" xfId="1">
      <alignment horizontal="right" vertical="center" shrinkToFit="1"/>
    </xf>
    <xf numFmtId="0" fontId="11" fillId="0" borderId="0" applyAlignment="1" pivotButton="0" quotePrefix="0" xfId="1">
      <alignment vertical="center"/>
    </xf>
    <xf numFmtId="0" fontId="12" fillId="0" borderId="0" applyAlignment="1" pivotButton="0" quotePrefix="0" xfId="1">
      <alignment vertical="center"/>
    </xf>
    <xf numFmtId="0" fontId="14" fillId="0" borderId="0" applyAlignment="1" pivotButton="0" quotePrefix="0" xfId="2">
      <alignment vertical="center"/>
    </xf>
    <xf numFmtId="0" fontId="15" fillId="0" borderId="0" applyAlignment="1" pivotButton="0" quotePrefix="0" xfId="1">
      <alignment vertical="center"/>
    </xf>
    <xf numFmtId="167" fontId="12" fillId="0" borderId="0" applyAlignment="1" pivotButton="0" quotePrefix="0" xfId="1">
      <alignment horizontal="left" vertical="center"/>
    </xf>
    <xf numFmtId="1" fontId="17" fillId="0" borderId="0" pivotButton="0" quotePrefix="0" xfId="3"/>
    <xf numFmtId="167" fontId="14" fillId="0" borderId="0" applyAlignment="1" pivotButton="0" quotePrefix="0" xfId="2">
      <alignment vertical="center"/>
    </xf>
    <xf numFmtId="0" fontId="10" fillId="4" borderId="39" applyAlignment="1" pivotButton="0" quotePrefix="0" xfId="1">
      <alignment horizontal="center" vertical="center" shrinkToFit="1"/>
    </xf>
    <xf numFmtId="0" fontId="12" fillId="0" borderId="0" applyAlignment="1" pivotButton="0" quotePrefix="0" xfId="1">
      <alignment horizontal="left" vertical="center"/>
    </xf>
    <xf numFmtId="168" fontId="11" fillId="0" borderId="0" applyAlignment="1" pivotButton="0" quotePrefix="0" xfId="1">
      <alignment vertical="center"/>
    </xf>
    <xf numFmtId="0" fontId="6" fillId="0" borderId="40" applyAlignment="1" pivotButton="0" quotePrefix="0" xfId="1">
      <alignment vertical="center"/>
    </xf>
    <xf numFmtId="0" fontId="6" fillId="0" borderId="41" applyAlignment="1" pivotButton="0" quotePrefix="0" xfId="1">
      <alignment vertical="center"/>
    </xf>
    <xf numFmtId="0" fontId="6" fillId="0" borderId="52" applyAlignment="1" pivotButton="0" quotePrefix="0" xfId="1">
      <alignment vertical="center"/>
    </xf>
    <xf numFmtId="0" fontId="6" fillId="0" borderId="43" applyAlignment="1" pivotButton="0" quotePrefix="0" xfId="1">
      <alignment vertical="center"/>
    </xf>
    <xf numFmtId="0" fontId="7" fillId="0" borderId="0" applyAlignment="1" pivotButton="0" quotePrefix="0" xfId="1">
      <alignment horizontal="left" vertical="center"/>
    </xf>
    <xf numFmtId="0" fontId="6" fillId="0" borderId="52" applyAlignment="1" pivotButton="0" quotePrefix="0" xfId="1">
      <alignment horizontal="left" vertical="center"/>
    </xf>
    <xf numFmtId="0" fontId="6" fillId="0" borderId="0" applyAlignment="1" pivotButton="0" quotePrefix="0" xfId="1">
      <alignment horizontal="left" vertical="center"/>
    </xf>
    <xf numFmtId="167" fontId="6" fillId="0" borderId="0" applyAlignment="1" pivotButton="0" quotePrefix="0" xfId="1">
      <alignment horizontal="left" vertical="center"/>
    </xf>
    <xf numFmtId="0" fontId="6" fillId="0" borderId="43" applyAlignment="1" pivotButton="0" quotePrefix="0" xfId="1">
      <alignment horizontal="left" vertical="center"/>
    </xf>
    <xf numFmtId="0" fontId="18" fillId="0" borderId="0" applyAlignment="1" pivotButton="0" quotePrefix="0" xfId="1">
      <alignment horizontal="left" vertical="center" wrapText="1"/>
    </xf>
    <xf numFmtId="0" fontId="6" fillId="0" borderId="0" applyAlignment="1" pivotButton="0" quotePrefix="0" xfId="1">
      <alignment horizontal="center" vertical="center"/>
    </xf>
    <xf numFmtId="0" fontId="19" fillId="0" borderId="0" applyAlignment="1" pivotButton="0" quotePrefix="0" xfId="1">
      <alignment vertical="center" wrapText="1"/>
    </xf>
    <xf numFmtId="0" fontId="7" fillId="0" borderId="0" applyAlignment="1" pivotButton="0" quotePrefix="0" xfId="1">
      <alignment vertical="center" wrapText="1"/>
    </xf>
    <xf numFmtId="0" fontId="6" fillId="0" borderId="48" applyAlignment="1" pivotButton="0" quotePrefix="0" xfId="1">
      <alignment horizontal="center" vertical="center"/>
    </xf>
    <xf numFmtId="0" fontId="2" fillId="3" borderId="12" applyAlignment="1" pivotButton="0" quotePrefix="0" xfId="1">
      <alignment horizontal="center" vertical="center"/>
    </xf>
    <xf numFmtId="0" fontId="0" fillId="0" borderId="15" pivotButton="0" quotePrefix="0" xfId="0"/>
    <xf numFmtId="0" fontId="0" fillId="0" borderId="16" pivotButton="0" quotePrefix="0" xfId="0"/>
    <xf numFmtId="0" fontId="2" fillId="3" borderId="7" applyAlignment="1" pivotButton="0" quotePrefix="0" xfId="1">
      <alignment horizontal="center" vertical="center"/>
    </xf>
    <xf numFmtId="0" fontId="0" fillId="0" borderId="8" pivotButton="0" quotePrefix="0" xfId="0"/>
    <xf numFmtId="0" fontId="0" fillId="0" borderId="9" pivotButton="0" quotePrefix="0" xfId="0"/>
    <xf numFmtId="0" fontId="2" fillId="3" borderId="1" applyAlignment="1" pivotButton="0" quotePrefix="0" xfId="1">
      <alignment horizontal="center" vertical="center"/>
    </xf>
    <xf numFmtId="0" fontId="0" fillId="0" borderId="2" pivotButton="0" quotePrefix="0" xfId="0"/>
    <xf numFmtId="0" fontId="2" fillId="3" borderId="4" applyAlignment="1" pivotButton="0" quotePrefix="0" xfId="1">
      <alignment horizontal="center" vertical="center"/>
    </xf>
    <xf numFmtId="0" fontId="0" fillId="0" borderId="3" pivotButton="0" quotePrefix="0" xfId="0"/>
    <xf numFmtId="0" fontId="2" fillId="3" borderId="10" applyAlignment="1" pivotButton="0" quotePrefix="0" xfId="1">
      <alignment horizontal="center" vertical="center"/>
    </xf>
    <xf numFmtId="0" fontId="0" fillId="0" borderId="11" pivotButton="0" quotePrefix="0" xfId="0"/>
    <xf numFmtId="0" fontId="0" fillId="0" borderId="24" pivotButton="0" quotePrefix="0" xfId="0"/>
    <xf numFmtId="0" fontId="0" fillId="0" borderId="25" pivotButton="0" quotePrefix="0" xfId="0"/>
    <xf numFmtId="0" fontId="0" fillId="0" borderId="14" pivotButton="0" quotePrefix="0" xfId="0"/>
    <xf numFmtId="0" fontId="2" fillId="3" borderId="5" applyAlignment="1" pivotButton="0" quotePrefix="0" xfId="1">
      <alignment horizontal="center" vertical="center"/>
    </xf>
    <xf numFmtId="0" fontId="0" fillId="0" borderId="6" pivotButton="0" quotePrefix="0" xfId="0"/>
    <xf numFmtId="0" fontId="2" fillId="3" borderId="21" applyAlignment="1" pivotButton="0" quotePrefix="0" xfId="1">
      <alignment horizontal="center" vertical="center"/>
    </xf>
    <xf numFmtId="0" fontId="0" fillId="0" borderId="22" pivotButton="0" quotePrefix="0" xfId="0"/>
    <xf numFmtId="0" fontId="0" fillId="0" borderId="23" pivotButton="0" quotePrefix="0" xfId="0"/>
    <xf numFmtId="0" fontId="0" fillId="0" borderId="17" pivotButton="0" quotePrefix="0" xfId="0"/>
    <xf numFmtId="169" fontId="10" fillId="4" borderId="39" applyAlignment="1" pivotButton="0" quotePrefix="0" xfId="1">
      <alignment horizontal="center" vertical="center" shrinkToFit="1"/>
    </xf>
    <xf numFmtId="0" fontId="0" fillId="0" borderId="46" pivotButton="0" quotePrefix="0" xfId="0"/>
    <xf numFmtId="0" fontId="0" fillId="0" borderId="44" pivotButton="0" quotePrefix="0" xfId="0"/>
    <xf numFmtId="170" fontId="10" fillId="0" borderId="39" applyAlignment="1" pivotButton="0" quotePrefix="0" xfId="1">
      <alignment horizontal="center" vertical="center"/>
    </xf>
    <xf numFmtId="0" fontId="6" fillId="0" borderId="39" applyAlignment="1" pivotButton="0" quotePrefix="0" xfId="1">
      <alignment horizontal="center" vertical="center"/>
    </xf>
    <xf numFmtId="0" fontId="0" fillId="0" borderId="40" pivotButton="0" quotePrefix="0" xfId="0"/>
    <xf numFmtId="0" fontId="0" fillId="0" borderId="41" pivotButton="0" quotePrefix="0" xfId="0"/>
    <xf numFmtId="0" fontId="0" fillId="0" borderId="47" pivotButton="0" quotePrefix="0" xfId="0"/>
    <xf numFmtId="0" fontId="0" fillId="0" borderId="48" pivotButton="0" quotePrefix="0" xfId="0"/>
    <xf numFmtId="0" fontId="0" fillId="0" borderId="49" pivotButton="0" quotePrefix="0" xfId="0"/>
    <xf numFmtId="0" fontId="10" fillId="0" borderId="49" applyAlignment="1" pivotButton="0" quotePrefix="0" xfId="1">
      <alignment vertical="center" wrapText="1" shrinkToFit="1"/>
    </xf>
    <xf numFmtId="0" fontId="10" fillId="4" borderId="45" applyAlignment="1" pivotButton="0" quotePrefix="0" xfId="1">
      <alignment horizontal="right" vertical="center"/>
    </xf>
    <xf numFmtId="0" fontId="11" fillId="0" borderId="39" applyAlignment="1" pivotButton="0" quotePrefix="0" xfId="1">
      <alignment horizontal="center" vertical="center"/>
    </xf>
    <xf numFmtId="0" fontId="0" fillId="0" borderId="52" pivotButton="0" quotePrefix="0" xfId="0"/>
    <xf numFmtId="0" fontId="11" fillId="0" borderId="0" applyAlignment="1" pivotButton="0" quotePrefix="0" xfId="1">
      <alignment vertical="center"/>
    </xf>
    <xf numFmtId="0" fontId="0" fillId="0" borderId="43" pivotButton="0" quotePrefix="0" xfId="0"/>
    <xf numFmtId="0" fontId="11" fillId="0" borderId="39" applyAlignment="1" pivotButton="0" quotePrefix="0" xfId="1">
      <alignment horizontal="center" vertical="center" shrinkToFit="1"/>
    </xf>
    <xf numFmtId="168" fontId="10" fillId="0" borderId="39" applyAlignment="1" pivotButton="0" quotePrefix="0" xfId="1">
      <alignment horizontal="center" vertical="center" shrinkToFit="1"/>
    </xf>
    <xf numFmtId="0" fontId="10" fillId="4" borderId="0" applyAlignment="1" pivotButton="0" quotePrefix="0" xfId="1">
      <alignment horizontal="left" vertical="center" shrinkToFit="1"/>
    </xf>
    <xf numFmtId="0" fontId="10" fillId="0" borderId="39" applyAlignment="1" pivotButton="0" quotePrefix="0" xfId="1">
      <alignment horizontal="center" vertical="center" shrinkToFit="1"/>
    </xf>
    <xf numFmtId="0" fontId="10" fillId="0" borderId="45" applyAlignment="1" pivotButton="0" quotePrefix="0" xfId="1">
      <alignment horizontal="right" vertical="center" shrinkToFit="1"/>
    </xf>
    <xf numFmtId="0" fontId="6" fillId="4" borderId="39" applyAlignment="1" pivotButton="0" quotePrefix="0" xfId="1">
      <alignment horizontal="center" vertical="center" shrinkToFit="1"/>
    </xf>
    <xf numFmtId="169" fontId="10" fillId="0" borderId="39" applyAlignment="1" pivotButton="0" quotePrefix="0" xfId="1">
      <alignment horizontal="center" vertical="center" shrinkToFit="1"/>
    </xf>
    <xf numFmtId="0" fontId="10" fillId="4" borderId="45" applyAlignment="1" pivotButton="0" quotePrefix="0" xfId="1">
      <alignment horizontal="right" vertical="center" shrinkToFit="1"/>
    </xf>
    <xf numFmtId="0" fontId="11" fillId="0" borderId="39" applyAlignment="1" pivotButton="0" quotePrefix="0" xfId="1">
      <alignment horizontal="center" vertical="center" textRotation="255"/>
    </xf>
    <xf numFmtId="0" fontId="0" fillId="0" borderId="42" pivotButton="0" quotePrefix="0" xfId="0"/>
    <xf numFmtId="0" fontId="0" fillId="0" borderId="51" pivotButton="0" quotePrefix="0" xfId="0"/>
    <xf numFmtId="0" fontId="10" fillId="4" borderId="39" applyAlignment="1" pivotButton="0" quotePrefix="0" xfId="1">
      <alignment horizontal="center" vertical="center" shrinkToFit="1"/>
    </xf>
    <xf numFmtId="0" fontId="11" fillId="4" borderId="44" applyAlignment="1" pivotButton="0" quotePrefix="0" xfId="1">
      <alignment horizontal="center" vertical="center"/>
    </xf>
    <xf numFmtId="171" fontId="10" fillId="4" borderId="39" applyAlignment="1" pivotButton="0" quotePrefix="0" xfId="1">
      <alignment horizontal="center" vertical="center" shrinkToFit="1"/>
    </xf>
    <xf numFmtId="31" fontId="16" fillId="4" borderId="39" applyAlignment="1" pivotButton="0" quotePrefix="1" xfId="1">
      <alignment horizontal="center" vertical="center" shrinkToFit="1"/>
    </xf>
    <xf numFmtId="0" fontId="10" fillId="4" borderId="0" applyAlignment="1" pivotButton="0" quotePrefix="0" xfId="1">
      <alignment horizontal="left" vertical="center" wrapText="1" shrinkToFit="1"/>
    </xf>
    <xf numFmtId="172" fontId="10" fillId="4" borderId="39" applyAlignment="1" pivotButton="0" quotePrefix="0" xfId="1">
      <alignment horizontal="left" vertical="center" shrinkToFit="1"/>
    </xf>
    <xf numFmtId="0" fontId="10" fillId="0" borderId="52" applyAlignment="1" pivotButton="0" quotePrefix="0" xfId="1">
      <alignment vertical="center" wrapText="1" shrinkToFit="1"/>
    </xf>
    <xf numFmtId="0" fontId="10" fillId="0" borderId="0" applyAlignment="1" pivotButton="0" quotePrefix="0" xfId="1">
      <alignment horizontal="right" vertical="center" wrapText="1" shrinkToFit="1"/>
    </xf>
    <xf numFmtId="0" fontId="10" fillId="0" borderId="45" applyAlignment="1" pivotButton="0" quotePrefix="0" xfId="1">
      <alignment horizontal="center" vertical="center" shrinkToFit="1"/>
    </xf>
    <xf numFmtId="0" fontId="15" fillId="4" borderId="42" applyAlignment="1" pivotButton="0" quotePrefix="0" xfId="1">
      <alignment horizontal="left" vertical="top" wrapText="1"/>
    </xf>
    <xf numFmtId="0" fontId="10" fillId="4" borderId="51" applyAlignment="1" pivotButton="0" quotePrefix="0" xfId="1">
      <alignment horizontal="left" vertical="center"/>
    </xf>
    <xf numFmtId="0" fontId="6" fillId="0" borderId="43" applyAlignment="1" pivotButton="0" quotePrefix="0" xfId="1">
      <alignment vertical="center"/>
    </xf>
    <xf numFmtId="0" fontId="6" fillId="0" borderId="0" applyAlignment="1" pivotButton="0" quotePrefix="0" xfId="1">
      <alignment vertical="center"/>
    </xf>
    <xf numFmtId="0" fontId="12" fillId="0" borderId="0" applyAlignment="1" pivotButton="0" quotePrefix="0" xfId="1">
      <alignment horizontal="left" vertical="center"/>
    </xf>
    <xf numFmtId="0" fontId="11" fillId="0" borderId="39" applyAlignment="1" pivotButton="0" quotePrefix="0" xfId="1">
      <alignment horizontal="center" vertical="center" textRotation="255" shrinkToFit="1"/>
    </xf>
    <xf numFmtId="0" fontId="6" fillId="0" borderId="0" applyAlignment="1" pivotButton="0" quotePrefix="0" xfId="1">
      <alignment horizontal="right" vertical="top"/>
    </xf>
    <xf numFmtId="0" fontId="11" fillId="0" borderId="51" applyAlignment="1" pivotButton="0" quotePrefix="0" xfId="1">
      <alignment horizontal="center" vertical="center" shrinkToFit="1"/>
    </xf>
    <xf numFmtId="0" fontId="6" fillId="0" borderId="43" applyAlignment="1" pivotButton="0" quotePrefix="0" xfId="1">
      <alignment horizontal="left" vertical="top" wrapText="1"/>
    </xf>
    <xf numFmtId="173" fontId="10" fillId="4" borderId="39" applyAlignment="1" pivotButton="0" quotePrefix="0" xfId="1">
      <alignment horizontal="center" vertical="center" shrinkToFit="1"/>
    </xf>
    <xf numFmtId="0" fontId="8" fillId="0" borderId="39" applyAlignment="1" pivotButton="0" quotePrefix="0" xfId="1">
      <alignment horizontal="left" vertical="center" shrinkToFit="1"/>
    </xf>
    <xf numFmtId="0" fontId="11" fillId="0" borderId="39" applyAlignment="1" pivotButton="0" quotePrefix="0" xfId="1">
      <alignment horizontal="center" vertical="top" textRotation="255"/>
    </xf>
    <xf numFmtId="0" fontId="10" fillId="0" borderId="41" applyAlignment="1" pivotButton="0" quotePrefix="0" xfId="1">
      <alignment horizontal="center" vertical="center" wrapText="1" shrinkToFit="1"/>
    </xf>
    <xf numFmtId="0" fontId="10" fillId="4" borderId="43" applyAlignment="1" pivotButton="0" quotePrefix="0" xfId="1">
      <alignment horizontal="left" vertical="center" wrapText="1" shrinkToFit="1"/>
    </xf>
    <xf numFmtId="0" fontId="15" fillId="4" borderId="43" applyAlignment="1" pivotButton="0" quotePrefix="0" xfId="1">
      <alignment horizontal="left" vertical="top" wrapText="1"/>
    </xf>
    <xf numFmtId="0" fontId="6" fillId="0" borderId="49" applyAlignment="1" pivotButton="0" quotePrefix="0" xfId="1">
      <alignment vertical="center"/>
    </xf>
    <xf numFmtId="0" fontId="9" fillId="0" borderId="42" applyAlignment="1" pivotButton="0" quotePrefix="0" xfId="1">
      <alignment horizontal="center" vertical="center"/>
    </xf>
    <xf numFmtId="0" fontId="6" fillId="0" borderId="44" applyAlignment="1" pivotButton="0" quotePrefix="0" xfId="1">
      <alignment horizontal="center" vertical="center" wrapText="1"/>
    </xf>
    <xf numFmtId="0" fontId="15" fillId="2" borderId="52" applyAlignment="1" pivotButton="0" quotePrefix="0" xfId="1">
      <alignment horizontal="left" vertical="top"/>
    </xf>
    <xf numFmtId="0" fontId="6" fillId="0" borderId="47" applyAlignment="1" pivotButton="0" quotePrefix="0" xfId="1">
      <alignment horizontal="right" vertical="top"/>
    </xf>
    <xf numFmtId="0" fontId="10" fillId="4" borderId="39" applyAlignment="1" pivotButton="0" quotePrefix="0" xfId="1">
      <alignment horizontal="left" vertical="center" shrinkToFit="1"/>
    </xf>
    <xf numFmtId="174" fontId="10" fillId="0" borderId="39" applyAlignment="1" pivotButton="0" quotePrefix="0" xfId="1">
      <alignment horizontal="center" vertical="center" shrinkToFit="1"/>
    </xf>
    <xf numFmtId="0" fontId="11" fillId="0" borderId="39" applyAlignment="1" pivotButton="0" quotePrefix="0" xfId="1">
      <alignment horizontal="center" vertical="center" wrapText="1"/>
    </xf>
    <xf numFmtId="168" fontId="10" fillId="4" borderId="39" applyAlignment="1" pivotButton="0" quotePrefix="0" xfId="1">
      <alignment horizontal="center" vertical="center" shrinkToFit="1"/>
    </xf>
    <xf numFmtId="0" fontId="10" fillId="4" borderId="43" applyAlignment="1" pivotButton="0" quotePrefix="0" xfId="1">
      <alignment horizontal="left" vertical="center" shrinkToFit="1"/>
    </xf>
    <xf numFmtId="0" fontId="10" fillId="0" borderId="50" applyAlignment="1" pivotButton="0" quotePrefix="0" xfId="1">
      <alignment horizontal="left" vertical="center"/>
    </xf>
    <xf numFmtId="0" fontId="11" fillId="0" borderId="50" applyAlignment="1" pivotButton="0" quotePrefix="0" xfId="1">
      <alignment horizontal="center" vertical="center" shrinkToFit="1"/>
    </xf>
    <xf numFmtId="175" fontId="10" fillId="4" borderId="0" applyAlignment="1" pivotButton="0" quotePrefix="0" xfId="1">
      <alignment horizontal="center" vertical="center" shrinkToFit="1"/>
    </xf>
    <xf numFmtId="0" fontId="10" fillId="4" borderId="39" applyAlignment="1" pivotButton="0" quotePrefix="0" xfId="1">
      <alignment vertical="center" wrapText="1" shrinkToFit="1"/>
    </xf>
    <xf numFmtId="0" fontId="10" fillId="0" borderId="47" applyAlignment="1" pivotButton="0" quotePrefix="0" xfId="1">
      <alignment horizontal="center" vertical="center" wrapText="1" shrinkToFit="1"/>
    </xf>
    <xf numFmtId="169" fontId="10" fillId="4" borderId="39" applyAlignment="1" pivotButton="0" quotePrefix="0" xfId="1">
      <alignment horizontal="center" vertical="center"/>
    </xf>
    <xf numFmtId="164" fontId="10" fillId="4" borderId="44" applyAlignment="1" pivotButton="0" quotePrefix="0" xfId="1">
      <alignment horizontal="center" vertical="center" shrinkToFit="1"/>
    </xf>
    <xf numFmtId="176" fontId="10" fillId="4" borderId="39" applyAlignment="1" pivotButton="0" quotePrefix="0" xfId="1">
      <alignment horizontal="center" vertical="center" shrinkToFit="1"/>
    </xf>
    <xf numFmtId="0" fontId="6" fillId="0" borderId="52" applyAlignment="1" pivotButton="0" quotePrefix="0" xfId="1">
      <alignment horizontal="left" vertical="top"/>
    </xf>
    <xf numFmtId="31" fontId="10" fillId="4" borderId="39" applyAlignment="1" pivotButton="0" quotePrefix="0" xfId="1">
      <alignment horizontal="center" vertical="center" shrinkToFit="1"/>
    </xf>
    <xf numFmtId="0" fontId="15" fillId="0" borderId="39" applyAlignment="1" pivotButton="0" quotePrefix="0" xfId="1">
      <alignment horizontal="center" vertical="center" shrinkToFit="1"/>
    </xf>
    <xf numFmtId="0" fontId="6" fillId="0" borderId="52" applyAlignment="1" pivotButton="0" quotePrefix="0" xfId="1">
      <alignment horizontal="right" vertical="top"/>
    </xf>
    <xf numFmtId="0" fontId="10" fillId="0" borderId="53" applyAlignment="1" pivotButton="0" quotePrefix="0" xfId="1">
      <alignment horizontal="center" vertical="center" wrapText="1" shrinkToFit="1"/>
    </xf>
    <xf numFmtId="0" fontId="10" fillId="0" borderId="46" applyAlignment="1" pivotButton="0" quotePrefix="0" xfId="1">
      <alignment horizontal="center" vertical="center"/>
    </xf>
    <xf numFmtId="164" fontId="2" fillId="2" borderId="12" applyAlignment="1" pivotButton="0" quotePrefix="0" xfId="1">
      <alignment horizontal="center" vertical="center"/>
    </xf>
    <xf numFmtId="165" fontId="2" fillId="2" borderId="17" applyAlignment="1" pivotButton="0" quotePrefix="0" xfId="1">
      <alignment horizontal="center" vertical="center"/>
    </xf>
    <xf numFmtId="164" fontId="2" fillId="2" borderId="13" applyAlignment="1" pivotButton="0" quotePrefix="0" xfId="1">
      <alignment horizontal="center" vertical="center"/>
    </xf>
    <xf numFmtId="165" fontId="2" fillId="2" borderId="32" applyAlignment="1" pivotButton="0" quotePrefix="0" xfId="1">
      <alignment horizontal="center" vertical="center"/>
    </xf>
    <xf numFmtId="165" fontId="2" fillId="2" borderId="33" applyAlignment="1" pivotButton="0" quotePrefix="0" xfId="1">
      <alignment horizontal="center" vertical="center"/>
    </xf>
    <xf numFmtId="164" fontId="2" fillId="0" borderId="12" applyAlignment="1" pivotButton="0" quotePrefix="0" xfId="1">
      <alignment horizontal="center" vertical="center"/>
    </xf>
    <xf numFmtId="164" fontId="2" fillId="2" borderId="21" applyAlignment="1" pivotButton="0" quotePrefix="0" xfId="1">
      <alignment horizontal="center" vertical="center"/>
    </xf>
    <xf numFmtId="164" fontId="2" fillId="2" borderId="26" applyAlignment="1" pivotButton="0" quotePrefix="0" xfId="1">
      <alignment horizontal="center" vertical="center"/>
    </xf>
    <xf numFmtId="164" fontId="2" fillId="2" borderId="33" applyAlignment="1" pivotButton="0" quotePrefix="0" xfId="1">
      <alignment horizontal="center" vertical="center"/>
    </xf>
    <xf numFmtId="164" fontId="2" fillId="2" borderId="32" applyAlignment="1" pivotButton="0" quotePrefix="0" xfId="1">
      <alignment horizontal="center" vertical="center"/>
    </xf>
    <xf numFmtId="166" fontId="10" fillId="0" borderId="46" applyAlignment="1" pivotButton="0" quotePrefix="0" xfId="1">
      <alignment vertical="center" shrinkToFit="1"/>
    </xf>
    <xf numFmtId="166" fontId="10" fillId="0" borderId="44" applyAlignment="1" pivotButton="0" quotePrefix="0" xfId="1">
      <alignment vertical="center" shrinkToFit="1"/>
    </xf>
    <xf numFmtId="174" fontId="10" fillId="0" borderId="39" applyAlignment="1" pivotButton="0" quotePrefix="0" xfId="1">
      <alignment horizontal="center" vertical="center" shrinkToFit="1"/>
    </xf>
    <xf numFmtId="164" fontId="10" fillId="4" borderId="44" applyAlignment="1" pivotButton="0" quotePrefix="0" xfId="1">
      <alignment horizontal="center" vertical="center" shrinkToFit="1"/>
    </xf>
    <xf numFmtId="172" fontId="10" fillId="4" borderId="39" applyAlignment="1" pivotButton="0" quotePrefix="0" xfId="1">
      <alignment horizontal="left" vertical="center" shrinkToFit="1"/>
    </xf>
    <xf numFmtId="170" fontId="10" fillId="0" borderId="39" applyAlignment="1" pivotButton="0" quotePrefix="0" xfId="1">
      <alignment horizontal="center" vertical="center"/>
    </xf>
    <xf numFmtId="167" fontId="12" fillId="0" borderId="0" applyAlignment="1" pivotButton="0" quotePrefix="0" xfId="1">
      <alignment horizontal="left" vertical="center"/>
    </xf>
    <xf numFmtId="167" fontId="14" fillId="0" borderId="0" applyAlignment="1" pivotButton="0" quotePrefix="0" xfId="2">
      <alignment vertical="center"/>
    </xf>
    <xf numFmtId="168" fontId="10" fillId="4" borderId="39" applyAlignment="1" pivotButton="0" quotePrefix="0" xfId="1">
      <alignment horizontal="center" vertical="center" shrinkToFit="1"/>
    </xf>
    <xf numFmtId="169" fontId="10" fillId="4" borderId="39" applyAlignment="1" pivotButton="0" quotePrefix="0" xfId="1">
      <alignment horizontal="center" vertical="center"/>
    </xf>
    <xf numFmtId="168" fontId="10" fillId="0" borderId="39" applyAlignment="1" pivotButton="0" quotePrefix="0" xfId="1">
      <alignment horizontal="center" vertical="center" shrinkToFit="1"/>
    </xf>
    <xf numFmtId="169" fontId="10" fillId="0" borderId="39" applyAlignment="1" pivotButton="0" quotePrefix="0" xfId="1">
      <alignment horizontal="center" vertical="center" shrinkToFit="1"/>
    </xf>
    <xf numFmtId="173" fontId="10" fillId="4" borderId="39" applyAlignment="1" pivotButton="0" quotePrefix="0" xfId="1">
      <alignment horizontal="center" vertical="center" shrinkToFit="1"/>
    </xf>
    <xf numFmtId="169" fontId="10" fillId="4" borderId="39" applyAlignment="1" pivotButton="0" quotePrefix="0" xfId="1">
      <alignment horizontal="center" vertical="center" shrinkToFit="1"/>
    </xf>
    <xf numFmtId="168" fontId="11" fillId="0" borderId="0" applyAlignment="1" pivotButton="0" quotePrefix="0" xfId="1">
      <alignment vertical="center"/>
    </xf>
    <xf numFmtId="171" fontId="10" fillId="4" borderId="39" applyAlignment="1" pivotButton="0" quotePrefix="0" xfId="1">
      <alignment horizontal="center" vertical="center" shrinkToFit="1"/>
    </xf>
    <xf numFmtId="175" fontId="10" fillId="4" borderId="0" applyAlignment="1" pivotButton="0" quotePrefix="0" xfId="1">
      <alignment horizontal="center" vertical="center" shrinkToFit="1"/>
    </xf>
    <xf numFmtId="176" fontId="10" fillId="4" borderId="39" applyAlignment="1" pivotButton="0" quotePrefix="0" xfId="1">
      <alignment horizontal="center" vertical="center" shrinkToFit="1"/>
    </xf>
    <xf numFmtId="167" fontId="6" fillId="0" borderId="0" applyAlignment="1" pivotButton="0" quotePrefix="0" xfId="1">
      <alignment horizontal="left" vertical="center"/>
    </xf>
  </cellXfs>
  <cellStyles count="4">
    <cellStyle name="標準" xfId="0" builtinId="0"/>
    <cellStyle name="標準 2" xfId="1"/>
    <cellStyle name="ハイパーリンク" xfId="2" builtinId="8"/>
    <cellStyle name="formula"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externalLinks/_rels/externalLink1.xml.rels><Relationships xmlns="http://schemas.openxmlformats.org/package/2006/relationships"><Relationship Type="http://schemas.openxmlformats.org/officeDocument/2006/relationships/externalLinkPath" Target="file:///\\Landisk3\disk\44&#26399;\44-121-64&#38263;&#29983;&#22320;&#21306;&#26410;&#21578;&#31034;\&#9312;&#24037;&#31243;&#31649;&#29702;\&#27211;&#26753;&#35519;&#26619;\&#20107;&#21069;&#12487;&#12540;&#12479;\H181128\&#20107;&#21069;&#28857;&#26908;&#34920;&#12508;&#12540;&#12477;&#12540;.xls" TargetMode="External" Id="rId1" /></Relationships>
</file>

<file path=xl/externalLinks/_rels/externalLink2.xml.rels><Relationships xmlns="http://schemas.openxmlformats.org/package/2006/relationships"><Relationship Type="http://schemas.microsoft.com/office/2006/relationships/xlExternalLinkPath/xlPathMissing" Target="&#22238;&#24489;&#12373;&#12428;&#12383;&#22806;&#37096;&#12522;&#12531;&#12463;1" TargetMode="External" Id="rId1" /></Relationships>
</file>

<file path=xl/externalLinks/_rels/externalLink3.xml.rels><Relationships xmlns="http://schemas.openxmlformats.org/package/2006/relationships"><Relationship Type="http://schemas.microsoft.com/office/2006/relationships/xlExternalLinkPath/xlPathMissing" Target="&#12381;&#12398;&#65303;" TargetMode="External" Id="rId1" /></Relationships>
</file>

<file path=xl/externalLinks/_rels/externalLink4.xml.rels><Relationships xmlns="http://schemas.openxmlformats.org/package/2006/relationships"><Relationship Type="http://schemas.microsoft.com/office/2006/relationships/xlExternalLinkPath/xlPathMissing" Target="&#12381;&#12398;&#65304;"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 val="CODE"/>
      <sheetName val="Sheet3"/>
      <sheetName val="ﾘｽﾄ"/>
    </sheetNames>
    <sheetDataSet>
      <sheetData sheetId="0" refreshError="1"/>
      <sheetData sheetId="1" refreshError="1">
        <row r="3">
          <cell r="A3">
            <v>1</v>
          </cell>
          <cell r="B3">
            <v>1</v>
          </cell>
          <cell r="C3">
            <v>11</v>
          </cell>
          <cell r="D3" t="str">
            <v>S</v>
          </cell>
          <cell r="E3">
            <v>1</v>
          </cell>
          <cell r="F3">
            <v>1</v>
          </cell>
          <cell r="G3">
            <v>1</v>
          </cell>
          <cell r="H3">
            <v>1</v>
          </cell>
          <cell r="I3">
            <v>1</v>
          </cell>
          <cell r="J3">
            <v>1</v>
          </cell>
        </row>
        <row r="4">
          <cell r="A4">
            <v>2</v>
          </cell>
          <cell r="C4">
            <v>12</v>
          </cell>
          <cell r="D4" t="str">
            <v>R</v>
          </cell>
          <cell r="E4">
            <v>2</v>
          </cell>
          <cell r="F4">
            <v>2</v>
          </cell>
          <cell r="G4">
            <v>2</v>
          </cell>
          <cell r="H4">
            <v>2</v>
          </cell>
          <cell r="I4">
            <v>2</v>
          </cell>
          <cell r="J4">
            <v>2</v>
          </cell>
        </row>
        <row r="5">
          <cell r="C5">
            <v>13</v>
          </cell>
          <cell r="D5" t="str">
            <v>B</v>
          </cell>
          <cell r="E5">
            <v>3</v>
          </cell>
          <cell r="F5">
            <v>3</v>
          </cell>
          <cell r="H5">
            <v>3</v>
          </cell>
          <cell r="J5">
            <v>3</v>
          </cell>
        </row>
        <row r="6">
          <cell r="C6">
            <v>14</v>
          </cell>
          <cell r="D6" t="str">
            <v>C</v>
          </cell>
          <cell r="J6">
            <v>4</v>
          </cell>
        </row>
        <row r="7">
          <cell r="C7">
            <v>15</v>
          </cell>
          <cell r="D7" t="str">
            <v>N</v>
          </cell>
          <cell r="J7">
            <v>5</v>
          </cell>
        </row>
        <row r="8">
          <cell r="C8">
            <v>21</v>
          </cell>
        </row>
        <row r="9">
          <cell r="C9">
            <v>22</v>
          </cell>
        </row>
        <row r="10">
          <cell r="C10">
            <v>31</v>
          </cell>
        </row>
        <row r="11">
          <cell r="C11">
            <v>32</v>
          </cell>
        </row>
        <row r="12">
          <cell r="C12">
            <v>41</v>
          </cell>
        </row>
      </sheetData>
      <sheetData sheetId="2" refreshError="1"/>
      <sheetData sheetId="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マクロ"/>
      <sheetName val="リスト"/>
      <sheetName val="その１"/>
      <sheetName val="その２"/>
      <sheetName val="その３"/>
      <sheetName val="その４"/>
      <sheetName val="その５"/>
      <sheetName val="その６"/>
      <sheetName val="その７"/>
      <sheetName val="その８"/>
      <sheetName val="その９"/>
      <sheetName val="その１０"/>
      <sheetName val="その１１"/>
      <sheetName val="その１２"/>
      <sheetName val="その１３"/>
      <sheetName val="カルテ"/>
      <sheetName val="道路橋様式 1P001"/>
      <sheetName val="道路橋様式 2P001"/>
      <sheetName val="道路橋様式 2P002"/>
    </sheetNames>
    <sheetDataSet>
      <sheetData sheetId="0"/>
      <sheetData sheetId="1"/>
      <sheetData sheetId="2"/>
      <sheetData sheetId="3"/>
      <sheetData sheetId="4"/>
      <sheetData sheetId="5"/>
      <sheetData sheetId="6"/>
      <sheetData sheetId="7"/>
      <sheetData sheetId="8">
        <row r="12">
          <cell r="BR12" t="str">
            <v>健全度変換</v>
          </cell>
        </row>
      </sheetData>
      <sheetData sheetId="9">
        <row r="12">
          <cell r="BR12" t="str">
            <v>健全度変換</v>
          </cell>
        </row>
      </sheetData>
      <sheetData sheetId="10"/>
      <sheetData sheetId="11"/>
      <sheetData sheetId="12">
        <row r="10">
          <cell r="CV10" t="str">
            <v>0</v>
          </cell>
        </row>
        <row r="11">
          <cell r="CV11" t="str">
            <v>0</v>
          </cell>
        </row>
        <row r="12">
          <cell r="CV12" t="str">
            <v>0</v>
          </cell>
        </row>
        <row r="13">
          <cell r="CV13" t="str">
            <v>0</v>
          </cell>
        </row>
        <row r="14">
          <cell r="CV14" t="str">
            <v>0</v>
          </cell>
        </row>
        <row r="15">
          <cell r="CV15" t="str">
            <v>0</v>
          </cell>
        </row>
        <row r="16">
          <cell r="CV16" t="str">
            <v>0</v>
          </cell>
        </row>
        <row r="17">
          <cell r="CV17" t="str">
            <v>0</v>
          </cell>
        </row>
        <row r="18">
          <cell r="CV18" t="str">
            <v>0</v>
          </cell>
        </row>
        <row r="19">
          <cell r="CV19" t="str">
            <v>0</v>
          </cell>
        </row>
        <row r="20">
          <cell r="CV20" t="str">
            <v>0</v>
          </cell>
        </row>
        <row r="21">
          <cell r="CV21" t="str">
            <v>0</v>
          </cell>
        </row>
        <row r="22">
          <cell r="CV22" t="str">
            <v>0</v>
          </cell>
        </row>
        <row r="23">
          <cell r="CV23" t="str">
            <v>0</v>
          </cell>
        </row>
        <row r="24">
          <cell r="CV24" t="str">
            <v>0</v>
          </cell>
        </row>
        <row r="25">
          <cell r="CV25" t="str">
            <v>0</v>
          </cell>
        </row>
        <row r="26">
          <cell r="CV26" t="str">
            <v>0</v>
          </cell>
        </row>
        <row r="27">
          <cell r="CV27" t="str">
            <v>0</v>
          </cell>
        </row>
        <row r="28">
          <cell r="CV28" t="str">
            <v>0</v>
          </cell>
        </row>
        <row r="29">
          <cell r="CV29" t="str">
            <v>0</v>
          </cell>
        </row>
        <row r="30">
          <cell r="CV30" t="str">
            <v>0</v>
          </cell>
        </row>
        <row r="31">
          <cell r="CV31" t="str">
            <v>0</v>
          </cell>
        </row>
        <row r="32">
          <cell r="CV32" t="str">
            <v>0</v>
          </cell>
        </row>
        <row r="33">
          <cell r="CV33" t="str">
            <v>0</v>
          </cell>
        </row>
        <row r="34">
          <cell r="CV34" t="str">
            <v>0</v>
          </cell>
        </row>
        <row r="35">
          <cell r="CV35" t="str">
            <v>0</v>
          </cell>
        </row>
        <row r="36">
          <cell r="CV36" t="str">
            <v>0</v>
          </cell>
        </row>
        <row r="37">
          <cell r="CV37" t="str">
            <v>0</v>
          </cell>
        </row>
        <row r="38">
          <cell r="CV38" t="str">
            <v>0</v>
          </cell>
        </row>
        <row r="39">
          <cell r="CV39" t="str">
            <v>0</v>
          </cell>
        </row>
        <row r="40">
          <cell r="CV40" t="str">
            <v>0</v>
          </cell>
        </row>
        <row r="41">
          <cell r="CV41" t="str">
            <v>0</v>
          </cell>
        </row>
        <row r="42">
          <cell r="CV42" t="str">
            <v>0</v>
          </cell>
        </row>
        <row r="43">
          <cell r="CV43" t="str">
            <v>0</v>
          </cell>
        </row>
        <row r="44">
          <cell r="CV44" t="str">
            <v>0</v>
          </cell>
        </row>
        <row r="45">
          <cell r="CV45" t="str">
            <v>0</v>
          </cell>
        </row>
        <row r="46">
          <cell r="CV46" t="str">
            <v>0</v>
          </cell>
        </row>
        <row r="47">
          <cell r="CV47" t="str">
            <v>0</v>
          </cell>
        </row>
        <row r="48">
          <cell r="CV48" t="str">
            <v>0</v>
          </cell>
        </row>
        <row r="49">
          <cell r="CV49" t="str">
            <v>0</v>
          </cell>
        </row>
        <row r="50">
          <cell r="CV50" t="str">
            <v>0</v>
          </cell>
        </row>
        <row r="51">
          <cell r="CV51" t="str">
            <v>0</v>
          </cell>
        </row>
        <row r="52">
          <cell r="CV52" t="str">
            <v>0</v>
          </cell>
        </row>
        <row r="53">
          <cell r="CV53" t="str">
            <v>0</v>
          </cell>
        </row>
        <row r="54">
          <cell r="CV54" t="str">
            <v>0</v>
          </cell>
        </row>
        <row r="55">
          <cell r="CV55" t="str">
            <v>0</v>
          </cell>
        </row>
        <row r="56">
          <cell r="CV56" t="str">
            <v>0</v>
          </cell>
        </row>
        <row r="57">
          <cell r="CV57" t="str">
            <v>0</v>
          </cell>
        </row>
        <row r="58">
          <cell r="CV58" t="str">
            <v>0</v>
          </cell>
        </row>
        <row r="59">
          <cell r="CV59" t="str">
            <v>0</v>
          </cell>
        </row>
        <row r="60">
          <cell r="CV60" t="str">
            <v>0</v>
          </cell>
        </row>
        <row r="61">
          <cell r="CV61" t="str">
            <v>0</v>
          </cell>
        </row>
        <row r="62">
          <cell r="CV62" t="str">
            <v>0</v>
          </cell>
        </row>
        <row r="63">
          <cell r="CV63" t="str">
            <v>0</v>
          </cell>
        </row>
        <row r="64">
          <cell r="CV64" t="str">
            <v>0</v>
          </cell>
        </row>
        <row r="65">
          <cell r="CV65" t="str">
            <v>0</v>
          </cell>
        </row>
        <row r="66">
          <cell r="CV66" t="str">
            <v>0</v>
          </cell>
        </row>
        <row r="67">
          <cell r="CV67" t="str">
            <v>0</v>
          </cell>
        </row>
        <row r="68">
          <cell r="CV68" t="str">
            <v>0</v>
          </cell>
        </row>
        <row r="69">
          <cell r="CV69" t="str">
            <v>0</v>
          </cell>
        </row>
        <row r="70">
          <cell r="CV70" t="str">
            <v>0</v>
          </cell>
        </row>
        <row r="71">
          <cell r="CV71" t="str">
            <v>0</v>
          </cell>
        </row>
        <row r="72">
          <cell r="CV72" t="str">
            <v>0</v>
          </cell>
        </row>
        <row r="73">
          <cell r="CV73" t="str">
            <v>0</v>
          </cell>
        </row>
        <row r="74">
          <cell r="CV74" t="str">
            <v>0</v>
          </cell>
        </row>
        <row r="75">
          <cell r="CV75" t="str">
            <v>0</v>
          </cell>
        </row>
        <row r="76">
          <cell r="CV76" t="str">
            <v>0</v>
          </cell>
        </row>
        <row r="77">
          <cell r="CV77" t="str">
            <v>0</v>
          </cell>
        </row>
        <row r="78">
          <cell r="CV78" t="str">
            <v>0</v>
          </cell>
        </row>
        <row r="79">
          <cell r="CV79" t="str">
            <v>0</v>
          </cell>
        </row>
        <row r="80">
          <cell r="CV80" t="str">
            <v>0</v>
          </cell>
        </row>
        <row r="81">
          <cell r="CV81" t="str">
            <v>0</v>
          </cell>
        </row>
        <row r="82">
          <cell r="CV82" t="str">
            <v>0</v>
          </cell>
        </row>
        <row r="83">
          <cell r="CV83" t="str">
            <v>0</v>
          </cell>
        </row>
        <row r="84">
          <cell r="CV84" t="str">
            <v>0</v>
          </cell>
        </row>
        <row r="85">
          <cell r="CV85" t="str">
            <v>0</v>
          </cell>
        </row>
        <row r="86">
          <cell r="CV86" t="str">
            <v>0</v>
          </cell>
        </row>
        <row r="87">
          <cell r="CV87" t="str">
            <v>0</v>
          </cell>
        </row>
        <row r="88">
          <cell r="CV88" t="str">
            <v>0</v>
          </cell>
        </row>
        <row r="89">
          <cell r="CV89" t="str">
            <v>0</v>
          </cell>
        </row>
        <row r="90">
          <cell r="CV90" t="str">
            <v>0</v>
          </cell>
        </row>
        <row r="91">
          <cell r="CV91" t="str">
            <v>0</v>
          </cell>
        </row>
        <row r="92">
          <cell r="CV92" t="str">
            <v>0</v>
          </cell>
        </row>
        <row r="93">
          <cell r="CV93" t="str">
            <v>0</v>
          </cell>
        </row>
        <row r="94">
          <cell r="CV94" t="str">
            <v>0</v>
          </cell>
        </row>
        <row r="95">
          <cell r="CV95" t="str">
            <v>0</v>
          </cell>
        </row>
        <row r="96">
          <cell r="CV96" t="str">
            <v>0</v>
          </cell>
        </row>
        <row r="97">
          <cell r="CV97" t="str">
            <v>0</v>
          </cell>
        </row>
        <row r="98">
          <cell r="CV98" t="str">
            <v>0</v>
          </cell>
        </row>
        <row r="99">
          <cell r="CV99" t="str">
            <v>0</v>
          </cell>
        </row>
        <row r="100">
          <cell r="CV100" t="str">
            <v>0</v>
          </cell>
        </row>
        <row r="101">
          <cell r="CV101" t="str">
            <v>0</v>
          </cell>
        </row>
        <row r="102">
          <cell r="CV102" t="str">
            <v>0</v>
          </cell>
        </row>
        <row r="103">
          <cell r="CV103" t="str">
            <v>0</v>
          </cell>
        </row>
        <row r="104">
          <cell r="CV104" t="str">
            <v>0</v>
          </cell>
        </row>
        <row r="105">
          <cell r="CV105" t="str">
            <v>0</v>
          </cell>
        </row>
        <row r="106">
          <cell r="CV106" t="str">
            <v>0</v>
          </cell>
        </row>
        <row r="107">
          <cell r="CV107" t="str">
            <v>0</v>
          </cell>
        </row>
        <row r="108">
          <cell r="CV108" t="str">
            <v>0</v>
          </cell>
        </row>
        <row r="109">
          <cell r="CV109" t="str">
            <v>0</v>
          </cell>
        </row>
        <row r="110">
          <cell r="CV110" t="str">
            <v>0</v>
          </cell>
        </row>
        <row r="111">
          <cell r="CV111" t="str">
            <v>0</v>
          </cell>
        </row>
        <row r="112">
          <cell r="CV112" t="str">
            <v>0</v>
          </cell>
        </row>
        <row r="113">
          <cell r="CV113" t="str">
            <v>0</v>
          </cell>
        </row>
        <row r="114">
          <cell r="CV114" t="str">
            <v>0</v>
          </cell>
        </row>
        <row r="115">
          <cell r="CV115" t="str">
            <v>0</v>
          </cell>
        </row>
        <row r="116">
          <cell r="CV116" t="str">
            <v>0</v>
          </cell>
        </row>
        <row r="117">
          <cell r="CV117" t="str">
            <v>0</v>
          </cell>
        </row>
        <row r="118">
          <cell r="CV118" t="str">
            <v>0</v>
          </cell>
        </row>
        <row r="119">
          <cell r="CV119" t="str">
            <v>0</v>
          </cell>
        </row>
        <row r="120">
          <cell r="CV120" t="str">
            <v>0</v>
          </cell>
        </row>
        <row r="121">
          <cell r="CV121" t="str">
            <v>0</v>
          </cell>
        </row>
        <row r="122">
          <cell r="CV122" t="str">
            <v>0</v>
          </cell>
        </row>
        <row r="123">
          <cell r="CV123" t="str">
            <v>0</v>
          </cell>
        </row>
        <row r="124">
          <cell r="CV124" t="str">
            <v>0</v>
          </cell>
        </row>
        <row r="125">
          <cell r="CV125" t="str">
            <v>0</v>
          </cell>
        </row>
        <row r="126">
          <cell r="CV126" t="str">
            <v>0</v>
          </cell>
        </row>
        <row r="127">
          <cell r="CV127" t="str">
            <v>0</v>
          </cell>
        </row>
        <row r="128">
          <cell r="CV128" t="str">
            <v>0</v>
          </cell>
        </row>
        <row r="129">
          <cell r="CV129" t="str">
            <v>0</v>
          </cell>
        </row>
        <row r="130">
          <cell r="CV130" t="str">
            <v>0</v>
          </cell>
        </row>
        <row r="131">
          <cell r="CV131" t="str">
            <v>0</v>
          </cell>
        </row>
        <row r="132">
          <cell r="CV132" t="str">
            <v>0</v>
          </cell>
        </row>
        <row r="133">
          <cell r="CV133" t="str">
            <v>0</v>
          </cell>
        </row>
        <row r="134">
          <cell r="CV134" t="str">
            <v>0</v>
          </cell>
        </row>
        <row r="135">
          <cell r="CV135" t="str">
            <v>0</v>
          </cell>
        </row>
        <row r="136">
          <cell r="CV136" t="str">
            <v>0</v>
          </cell>
        </row>
        <row r="137">
          <cell r="CV137" t="str">
            <v>0</v>
          </cell>
        </row>
        <row r="138">
          <cell r="CV138" t="str">
            <v>0</v>
          </cell>
        </row>
        <row r="139">
          <cell r="CV139" t="str">
            <v>0</v>
          </cell>
        </row>
        <row r="140">
          <cell r="CV140" t="str">
            <v>0</v>
          </cell>
        </row>
        <row r="141">
          <cell r="CV141" t="str">
            <v>0</v>
          </cell>
        </row>
        <row r="142">
          <cell r="CV142" t="str">
            <v>0</v>
          </cell>
        </row>
        <row r="143">
          <cell r="CV143" t="str">
            <v>0</v>
          </cell>
        </row>
        <row r="144">
          <cell r="CV144" t="str">
            <v>0</v>
          </cell>
        </row>
        <row r="145">
          <cell r="CV145" t="str">
            <v>0</v>
          </cell>
        </row>
        <row r="146">
          <cell r="CV146" t="str">
            <v>0</v>
          </cell>
        </row>
        <row r="147">
          <cell r="CV147" t="str">
            <v>0</v>
          </cell>
        </row>
        <row r="148">
          <cell r="CV148" t="str">
            <v>0</v>
          </cell>
        </row>
        <row r="149">
          <cell r="CV149" t="str">
            <v>0</v>
          </cell>
        </row>
        <row r="150">
          <cell r="CV150" t="str">
            <v>0</v>
          </cell>
        </row>
        <row r="151">
          <cell r="CV151" t="str">
            <v>0</v>
          </cell>
        </row>
        <row r="152">
          <cell r="CV152" t="str">
            <v>0</v>
          </cell>
        </row>
        <row r="153">
          <cell r="CV153" t="str">
            <v>0</v>
          </cell>
        </row>
        <row r="154">
          <cell r="CV154" t="str">
            <v>0</v>
          </cell>
        </row>
        <row r="155">
          <cell r="CV155" t="str">
            <v>0</v>
          </cell>
        </row>
        <row r="156">
          <cell r="CV156" t="str">
            <v>0</v>
          </cell>
        </row>
        <row r="157">
          <cell r="CV157" t="str">
            <v>0</v>
          </cell>
        </row>
        <row r="158">
          <cell r="CV158" t="str">
            <v>0</v>
          </cell>
        </row>
        <row r="159">
          <cell r="CV159" t="str">
            <v>0</v>
          </cell>
        </row>
        <row r="160">
          <cell r="CV160" t="str">
            <v>0</v>
          </cell>
        </row>
        <row r="161">
          <cell r="CV161" t="str">
            <v>0</v>
          </cell>
        </row>
        <row r="162">
          <cell r="CV162" t="str">
            <v>0</v>
          </cell>
        </row>
        <row r="163">
          <cell r="CV163" t="str">
            <v>0</v>
          </cell>
        </row>
        <row r="164">
          <cell r="CV164" t="str">
            <v>0</v>
          </cell>
        </row>
        <row r="165">
          <cell r="CV165" t="str">
            <v>0</v>
          </cell>
        </row>
        <row r="166">
          <cell r="CV166" t="str">
            <v>0</v>
          </cell>
        </row>
        <row r="167">
          <cell r="CV167" t="str">
            <v>0</v>
          </cell>
        </row>
        <row r="168">
          <cell r="CV168" t="str">
            <v>0</v>
          </cell>
        </row>
        <row r="169">
          <cell r="CV169" t="str">
            <v>0</v>
          </cell>
        </row>
        <row r="170">
          <cell r="CV170" t="str">
            <v>0</v>
          </cell>
        </row>
        <row r="171">
          <cell r="CV171" t="str">
            <v>0</v>
          </cell>
        </row>
        <row r="172">
          <cell r="CV172" t="str">
            <v>0</v>
          </cell>
        </row>
        <row r="173">
          <cell r="CV173" t="str">
            <v>0</v>
          </cell>
        </row>
        <row r="174">
          <cell r="CV174" t="str">
            <v>0</v>
          </cell>
        </row>
        <row r="175">
          <cell r="CV175" t="str">
            <v>0</v>
          </cell>
        </row>
        <row r="176">
          <cell r="CV176" t="str">
            <v>0</v>
          </cell>
        </row>
        <row r="177">
          <cell r="CV177" t="str">
            <v>0</v>
          </cell>
        </row>
        <row r="178">
          <cell r="CV178" t="str">
            <v>0</v>
          </cell>
        </row>
        <row r="179">
          <cell r="CV179" t="str">
            <v>0</v>
          </cell>
        </row>
        <row r="180">
          <cell r="CV180" t="str">
            <v>0</v>
          </cell>
        </row>
        <row r="181">
          <cell r="CV181" t="str">
            <v>0</v>
          </cell>
        </row>
        <row r="182">
          <cell r="CV182" t="str">
            <v>0</v>
          </cell>
        </row>
        <row r="183">
          <cell r="CV183" t="str">
            <v>0</v>
          </cell>
        </row>
        <row r="184">
          <cell r="CV184" t="str">
            <v>0</v>
          </cell>
        </row>
        <row r="185">
          <cell r="CV185" t="str">
            <v>0</v>
          </cell>
        </row>
        <row r="186">
          <cell r="CV186" t="str">
            <v>0</v>
          </cell>
        </row>
        <row r="187">
          <cell r="CV187" t="str">
            <v>0</v>
          </cell>
        </row>
        <row r="188">
          <cell r="CV188" t="str">
            <v>0</v>
          </cell>
        </row>
        <row r="189">
          <cell r="CV189" t="str">
            <v>0</v>
          </cell>
        </row>
        <row r="190">
          <cell r="CV190" t="str">
            <v>0</v>
          </cell>
        </row>
        <row r="191">
          <cell r="CV191" t="str">
            <v>0</v>
          </cell>
        </row>
        <row r="192">
          <cell r="CV192" t="str">
            <v>0</v>
          </cell>
        </row>
        <row r="193">
          <cell r="CV193" t="str">
            <v>0</v>
          </cell>
        </row>
        <row r="194">
          <cell r="CV194" t="str">
            <v>0</v>
          </cell>
        </row>
        <row r="195">
          <cell r="CV195" t="str">
            <v>0</v>
          </cell>
        </row>
        <row r="196">
          <cell r="CV196" t="str">
            <v>0</v>
          </cell>
        </row>
        <row r="197">
          <cell r="CV197" t="str">
            <v>0</v>
          </cell>
        </row>
        <row r="198">
          <cell r="CV198" t="str">
            <v>0</v>
          </cell>
        </row>
        <row r="199">
          <cell r="CV199" t="str">
            <v>0</v>
          </cell>
        </row>
        <row r="200">
          <cell r="CV200" t="str">
            <v>0</v>
          </cell>
        </row>
        <row r="201">
          <cell r="CV201" t="str">
            <v>0</v>
          </cell>
        </row>
        <row r="202">
          <cell r="CV202" t="str">
            <v>0</v>
          </cell>
        </row>
        <row r="203">
          <cell r="CV203" t="str">
            <v>0</v>
          </cell>
        </row>
        <row r="204">
          <cell r="CV204" t="str">
            <v>0</v>
          </cell>
        </row>
        <row r="205">
          <cell r="CV205" t="str">
            <v>0</v>
          </cell>
        </row>
        <row r="206">
          <cell r="CV206" t="str">
            <v>0</v>
          </cell>
        </row>
        <row r="207">
          <cell r="CV207" t="str">
            <v>0</v>
          </cell>
        </row>
        <row r="208">
          <cell r="CV208" t="str">
            <v>0</v>
          </cell>
        </row>
        <row r="209">
          <cell r="CV209" t="str">
            <v>0</v>
          </cell>
        </row>
        <row r="210">
          <cell r="CV210" t="str">
            <v>0</v>
          </cell>
        </row>
        <row r="211">
          <cell r="CV211" t="str">
            <v>0</v>
          </cell>
        </row>
        <row r="212">
          <cell r="CV212" t="str">
            <v>0</v>
          </cell>
        </row>
        <row r="213">
          <cell r="CV213" t="str">
            <v>0</v>
          </cell>
        </row>
        <row r="214">
          <cell r="CV214" t="str">
            <v>0</v>
          </cell>
        </row>
        <row r="215">
          <cell r="CV215" t="str">
            <v>0</v>
          </cell>
        </row>
        <row r="216">
          <cell r="CV216" t="str">
            <v>0</v>
          </cell>
        </row>
        <row r="217">
          <cell r="CV217" t="str">
            <v>0</v>
          </cell>
        </row>
        <row r="218">
          <cell r="CV218" t="str">
            <v>0</v>
          </cell>
        </row>
        <row r="219">
          <cell r="CV219" t="str">
            <v>0</v>
          </cell>
        </row>
        <row r="220">
          <cell r="CV220" t="str">
            <v>0</v>
          </cell>
        </row>
        <row r="221">
          <cell r="CV221" t="str">
            <v>0</v>
          </cell>
        </row>
        <row r="222">
          <cell r="CV222" t="str">
            <v>0</v>
          </cell>
        </row>
        <row r="223">
          <cell r="CV223" t="str">
            <v>0</v>
          </cell>
        </row>
        <row r="224">
          <cell r="CV224" t="str">
            <v>0</v>
          </cell>
        </row>
        <row r="225">
          <cell r="CV225" t="str">
            <v>0</v>
          </cell>
        </row>
        <row r="226">
          <cell r="CV226" t="str">
            <v>0</v>
          </cell>
        </row>
        <row r="227">
          <cell r="CV227" t="str">
            <v>0</v>
          </cell>
        </row>
        <row r="228">
          <cell r="CV228" t="str">
            <v>0</v>
          </cell>
        </row>
        <row r="229">
          <cell r="CV229" t="str">
            <v>0</v>
          </cell>
        </row>
        <row r="230">
          <cell r="CV230" t="str">
            <v>0</v>
          </cell>
        </row>
        <row r="231">
          <cell r="CV231" t="str">
            <v>0</v>
          </cell>
        </row>
        <row r="232">
          <cell r="CV232" t="str">
            <v>0</v>
          </cell>
        </row>
        <row r="233">
          <cell r="CV233" t="str">
            <v>0</v>
          </cell>
        </row>
        <row r="234">
          <cell r="CV234" t="str">
            <v>0</v>
          </cell>
        </row>
        <row r="235">
          <cell r="CV235" t="str">
            <v>0</v>
          </cell>
        </row>
        <row r="236">
          <cell r="CV236" t="str">
            <v>0</v>
          </cell>
        </row>
        <row r="237">
          <cell r="CV237" t="str">
            <v>0</v>
          </cell>
        </row>
        <row r="238">
          <cell r="CV238" t="str">
            <v>0</v>
          </cell>
        </row>
        <row r="239">
          <cell r="CV239" t="str">
            <v>0</v>
          </cell>
        </row>
        <row r="240">
          <cell r="CV240" t="str">
            <v>0</v>
          </cell>
        </row>
        <row r="241">
          <cell r="CV241" t="str">
            <v>0</v>
          </cell>
        </row>
        <row r="242">
          <cell r="CV242" t="str">
            <v>0</v>
          </cell>
        </row>
        <row r="243">
          <cell r="CV243" t="str">
            <v>0</v>
          </cell>
        </row>
        <row r="244">
          <cell r="CV244" t="str">
            <v>0</v>
          </cell>
        </row>
        <row r="245">
          <cell r="CV245" t="str">
            <v>0</v>
          </cell>
        </row>
        <row r="246">
          <cell r="CV246" t="str">
            <v>0</v>
          </cell>
        </row>
        <row r="247">
          <cell r="CV247" t="str">
            <v>0</v>
          </cell>
        </row>
        <row r="248">
          <cell r="CV248" t="str">
            <v>0</v>
          </cell>
        </row>
        <row r="249">
          <cell r="CV249" t="str">
            <v>0</v>
          </cell>
        </row>
        <row r="250">
          <cell r="CV250" t="str">
            <v>0</v>
          </cell>
        </row>
        <row r="251">
          <cell r="CV251" t="str">
            <v>0</v>
          </cell>
        </row>
        <row r="252">
          <cell r="CV252" t="str">
            <v>0</v>
          </cell>
        </row>
        <row r="253">
          <cell r="CV253" t="str">
            <v>0</v>
          </cell>
        </row>
        <row r="254">
          <cell r="CV254" t="str">
            <v>0</v>
          </cell>
        </row>
        <row r="255">
          <cell r="CV255" t="str">
            <v>0</v>
          </cell>
        </row>
        <row r="256">
          <cell r="CV256" t="str">
            <v>0</v>
          </cell>
        </row>
        <row r="257">
          <cell r="CV257" t="str">
            <v>0</v>
          </cell>
        </row>
        <row r="258">
          <cell r="CV258" t="str">
            <v>0</v>
          </cell>
        </row>
        <row r="259">
          <cell r="CV259" t="str">
            <v>0</v>
          </cell>
        </row>
        <row r="260">
          <cell r="CV260" t="str">
            <v>0</v>
          </cell>
        </row>
        <row r="261">
          <cell r="CV261" t="str">
            <v>0</v>
          </cell>
        </row>
        <row r="262">
          <cell r="CV262" t="str">
            <v>0</v>
          </cell>
        </row>
        <row r="263">
          <cell r="CV263" t="str">
            <v>0</v>
          </cell>
        </row>
        <row r="264">
          <cell r="CV264" t="str">
            <v>0</v>
          </cell>
        </row>
        <row r="265">
          <cell r="CV265" t="str">
            <v>0</v>
          </cell>
        </row>
        <row r="266">
          <cell r="CV266" t="str">
            <v>0</v>
          </cell>
        </row>
        <row r="267">
          <cell r="CV267" t="str">
            <v>0</v>
          </cell>
        </row>
        <row r="268">
          <cell r="CV268" t="str">
            <v>0</v>
          </cell>
        </row>
        <row r="269">
          <cell r="CV269" t="str">
            <v>0</v>
          </cell>
        </row>
        <row r="270">
          <cell r="CV270" t="str">
            <v>0</v>
          </cell>
        </row>
        <row r="271">
          <cell r="CV271" t="str">
            <v>0</v>
          </cell>
        </row>
        <row r="272">
          <cell r="CV272" t="str">
            <v>0</v>
          </cell>
        </row>
        <row r="273">
          <cell r="CV273" t="str">
            <v>0</v>
          </cell>
        </row>
        <row r="274">
          <cell r="CV274" t="str">
            <v>0</v>
          </cell>
        </row>
        <row r="275">
          <cell r="CV275" t="str">
            <v>0</v>
          </cell>
        </row>
        <row r="276">
          <cell r="CV276" t="str">
            <v>0</v>
          </cell>
        </row>
        <row r="277">
          <cell r="CV277" t="str">
            <v>0</v>
          </cell>
        </row>
        <row r="278">
          <cell r="CV278" t="str">
            <v>0</v>
          </cell>
        </row>
        <row r="279">
          <cell r="CV279" t="str">
            <v>0</v>
          </cell>
        </row>
        <row r="280">
          <cell r="CV280" t="str">
            <v>0</v>
          </cell>
        </row>
        <row r="281">
          <cell r="CV281" t="str">
            <v>0</v>
          </cell>
        </row>
        <row r="282">
          <cell r="CV282" t="str">
            <v>0</v>
          </cell>
        </row>
        <row r="283">
          <cell r="CV283" t="str">
            <v>0</v>
          </cell>
        </row>
        <row r="284">
          <cell r="CV284" t="str">
            <v>0</v>
          </cell>
        </row>
        <row r="285">
          <cell r="CV285" t="str">
            <v>0</v>
          </cell>
        </row>
        <row r="286">
          <cell r="CV286" t="str">
            <v>0</v>
          </cell>
        </row>
        <row r="287">
          <cell r="CV287" t="str">
            <v>0</v>
          </cell>
        </row>
        <row r="288">
          <cell r="CV288" t="str">
            <v>0</v>
          </cell>
        </row>
        <row r="289">
          <cell r="CV289" t="str">
            <v>0</v>
          </cell>
        </row>
        <row r="290">
          <cell r="CV290" t="str">
            <v>0</v>
          </cell>
        </row>
        <row r="291">
          <cell r="CV291" t="str">
            <v>0</v>
          </cell>
        </row>
        <row r="292">
          <cell r="CV292" t="str">
            <v>0</v>
          </cell>
        </row>
        <row r="293">
          <cell r="CV293" t="str">
            <v>0</v>
          </cell>
        </row>
        <row r="294">
          <cell r="CV294" t="str">
            <v>0</v>
          </cell>
        </row>
        <row r="295">
          <cell r="CV295" t="str">
            <v>0</v>
          </cell>
        </row>
        <row r="296">
          <cell r="CV296" t="str">
            <v>0</v>
          </cell>
        </row>
        <row r="297">
          <cell r="CV297" t="str">
            <v>0</v>
          </cell>
        </row>
        <row r="298">
          <cell r="CV298" t="str">
            <v>0</v>
          </cell>
        </row>
        <row r="299">
          <cell r="CV299" t="str">
            <v>0</v>
          </cell>
        </row>
        <row r="300">
          <cell r="CV300" t="str">
            <v>0</v>
          </cell>
        </row>
        <row r="301">
          <cell r="CV301" t="str">
            <v>0</v>
          </cell>
        </row>
        <row r="302">
          <cell r="CV302" t="str">
            <v>0</v>
          </cell>
        </row>
        <row r="303">
          <cell r="CV303" t="str">
            <v>0</v>
          </cell>
        </row>
        <row r="304">
          <cell r="CV304" t="str">
            <v>0</v>
          </cell>
        </row>
        <row r="305">
          <cell r="CV305" t="str">
            <v>0</v>
          </cell>
        </row>
        <row r="306">
          <cell r="CV306" t="str">
            <v>0</v>
          </cell>
        </row>
        <row r="307">
          <cell r="CV307" t="str">
            <v>0</v>
          </cell>
        </row>
        <row r="308">
          <cell r="CV308" t="str">
            <v>0</v>
          </cell>
        </row>
        <row r="309">
          <cell r="CV309" t="str">
            <v>0</v>
          </cell>
        </row>
        <row r="310">
          <cell r="CV310" t="str">
            <v>0</v>
          </cell>
        </row>
        <row r="311">
          <cell r="CV311" t="str">
            <v>0</v>
          </cell>
        </row>
        <row r="312">
          <cell r="CV312" t="str">
            <v>0</v>
          </cell>
        </row>
        <row r="313">
          <cell r="CV313" t="str">
            <v>0</v>
          </cell>
        </row>
        <row r="314">
          <cell r="CV314" t="str">
            <v>0</v>
          </cell>
        </row>
        <row r="315">
          <cell r="CV315" t="str">
            <v>0</v>
          </cell>
        </row>
        <row r="316">
          <cell r="CV316" t="str">
            <v>0</v>
          </cell>
        </row>
        <row r="317">
          <cell r="CV317" t="str">
            <v>0</v>
          </cell>
        </row>
        <row r="318">
          <cell r="CV318" t="str">
            <v>0</v>
          </cell>
        </row>
        <row r="319">
          <cell r="CV319" t="str">
            <v>0</v>
          </cell>
        </row>
        <row r="320">
          <cell r="CV320" t="str">
            <v>0</v>
          </cell>
        </row>
        <row r="321">
          <cell r="CV321" t="str">
            <v>0</v>
          </cell>
        </row>
        <row r="322">
          <cell r="CV322" t="str">
            <v>0</v>
          </cell>
        </row>
        <row r="323">
          <cell r="CV323" t="str">
            <v>0</v>
          </cell>
        </row>
        <row r="324">
          <cell r="CV324" t="str">
            <v>0</v>
          </cell>
        </row>
        <row r="325">
          <cell r="CV325" t="str">
            <v>0</v>
          </cell>
        </row>
        <row r="326">
          <cell r="CV326" t="str">
            <v>0</v>
          </cell>
        </row>
        <row r="327">
          <cell r="CV327" t="str">
            <v>0</v>
          </cell>
        </row>
        <row r="328">
          <cell r="CV328" t="str">
            <v>0</v>
          </cell>
        </row>
        <row r="329">
          <cell r="CV329" t="str">
            <v>0</v>
          </cell>
        </row>
        <row r="330">
          <cell r="CV330" t="str">
            <v>0</v>
          </cell>
        </row>
        <row r="331">
          <cell r="CV331" t="str">
            <v>0</v>
          </cell>
        </row>
        <row r="332">
          <cell r="CV332" t="str">
            <v>0</v>
          </cell>
        </row>
        <row r="333">
          <cell r="CV333" t="str">
            <v>0</v>
          </cell>
        </row>
        <row r="334">
          <cell r="CV334" t="str">
            <v>0</v>
          </cell>
        </row>
        <row r="335">
          <cell r="CV335" t="str">
            <v>0</v>
          </cell>
        </row>
        <row r="336">
          <cell r="CV336" t="str">
            <v>0</v>
          </cell>
        </row>
        <row r="337">
          <cell r="CV337" t="str">
            <v>0</v>
          </cell>
        </row>
        <row r="338">
          <cell r="CV338" t="str">
            <v>0</v>
          </cell>
        </row>
        <row r="339">
          <cell r="CV339" t="str">
            <v>0</v>
          </cell>
        </row>
        <row r="340">
          <cell r="CV340" t="str">
            <v>0</v>
          </cell>
        </row>
        <row r="341">
          <cell r="CV341" t="str">
            <v>0</v>
          </cell>
        </row>
        <row r="342">
          <cell r="CV342" t="str">
            <v>0</v>
          </cell>
        </row>
        <row r="343">
          <cell r="CV343" t="str">
            <v>0</v>
          </cell>
        </row>
        <row r="344">
          <cell r="CV344" t="str">
            <v>0</v>
          </cell>
        </row>
        <row r="345">
          <cell r="CV345" t="str">
            <v>0</v>
          </cell>
        </row>
        <row r="346">
          <cell r="CV346" t="str">
            <v>0</v>
          </cell>
        </row>
        <row r="347">
          <cell r="CV347" t="str">
            <v>0</v>
          </cell>
        </row>
        <row r="348">
          <cell r="CV348" t="str">
            <v>0</v>
          </cell>
        </row>
        <row r="349">
          <cell r="CV349" t="str">
            <v>0</v>
          </cell>
        </row>
        <row r="350">
          <cell r="CV350" t="str">
            <v>0</v>
          </cell>
        </row>
        <row r="351">
          <cell r="CV351" t="str">
            <v>0</v>
          </cell>
        </row>
        <row r="352">
          <cell r="CV352" t="str">
            <v>0</v>
          </cell>
        </row>
        <row r="353">
          <cell r="CV353" t="str">
            <v>0</v>
          </cell>
        </row>
        <row r="354">
          <cell r="CV354" t="str">
            <v>0</v>
          </cell>
        </row>
        <row r="355">
          <cell r="CV355" t="str">
            <v>0</v>
          </cell>
        </row>
        <row r="356">
          <cell r="CV356" t="str">
            <v>0</v>
          </cell>
        </row>
        <row r="357">
          <cell r="CV357" t="str">
            <v>0</v>
          </cell>
        </row>
        <row r="358">
          <cell r="CV358" t="str">
            <v>0</v>
          </cell>
        </row>
        <row r="359">
          <cell r="CV359" t="str">
            <v>0</v>
          </cell>
        </row>
        <row r="360">
          <cell r="CV360" t="str">
            <v>0</v>
          </cell>
        </row>
        <row r="361">
          <cell r="CV361" t="str">
            <v>0</v>
          </cell>
        </row>
        <row r="362">
          <cell r="CV362" t="str">
            <v>0</v>
          </cell>
        </row>
        <row r="363">
          <cell r="CV363" t="str">
            <v>0</v>
          </cell>
        </row>
        <row r="364">
          <cell r="CV364" t="str">
            <v>0</v>
          </cell>
        </row>
        <row r="365">
          <cell r="CV365" t="str">
            <v>0</v>
          </cell>
        </row>
        <row r="366">
          <cell r="CV366" t="str">
            <v>0</v>
          </cell>
        </row>
        <row r="367">
          <cell r="CV367" t="str">
            <v>0</v>
          </cell>
        </row>
        <row r="368">
          <cell r="CV368" t="str">
            <v>0</v>
          </cell>
        </row>
        <row r="369">
          <cell r="CV369" t="str">
            <v>0</v>
          </cell>
        </row>
        <row r="370">
          <cell r="CV370" t="str">
            <v>0</v>
          </cell>
        </row>
        <row r="371">
          <cell r="CV371" t="str">
            <v>0</v>
          </cell>
        </row>
        <row r="372">
          <cell r="CV372" t="str">
            <v>0</v>
          </cell>
        </row>
        <row r="373">
          <cell r="CV373" t="str">
            <v>0</v>
          </cell>
        </row>
        <row r="374">
          <cell r="CV374" t="str">
            <v>0</v>
          </cell>
        </row>
        <row r="375">
          <cell r="CV375" t="str">
            <v>0</v>
          </cell>
        </row>
        <row r="376">
          <cell r="CV376" t="str">
            <v>0</v>
          </cell>
        </row>
        <row r="377">
          <cell r="CV377" t="str">
            <v>0</v>
          </cell>
        </row>
        <row r="378">
          <cell r="CV378" t="str">
            <v>0</v>
          </cell>
        </row>
        <row r="379">
          <cell r="CV379" t="str">
            <v>0</v>
          </cell>
        </row>
        <row r="380">
          <cell r="CV380" t="str">
            <v>0</v>
          </cell>
        </row>
        <row r="381">
          <cell r="CV381" t="str">
            <v>0</v>
          </cell>
        </row>
        <row r="382">
          <cell r="CV382" t="str">
            <v>0</v>
          </cell>
        </row>
        <row r="383">
          <cell r="CV383" t="str">
            <v>0</v>
          </cell>
        </row>
        <row r="384">
          <cell r="CV384" t="str">
            <v>0</v>
          </cell>
        </row>
        <row r="385">
          <cell r="CV385" t="str">
            <v>0</v>
          </cell>
        </row>
        <row r="386">
          <cell r="CV386" t="str">
            <v>0</v>
          </cell>
        </row>
        <row r="387">
          <cell r="CV387" t="str">
            <v>0</v>
          </cell>
        </row>
        <row r="388">
          <cell r="CV388" t="str">
            <v>0</v>
          </cell>
        </row>
        <row r="389">
          <cell r="CV389" t="str">
            <v>0</v>
          </cell>
        </row>
        <row r="390">
          <cell r="CV390" t="str">
            <v>0</v>
          </cell>
        </row>
        <row r="391">
          <cell r="CV391" t="str">
            <v>0</v>
          </cell>
        </row>
        <row r="392">
          <cell r="CV392" t="str">
            <v>0</v>
          </cell>
        </row>
        <row r="393">
          <cell r="CV393" t="str">
            <v>0</v>
          </cell>
        </row>
        <row r="394">
          <cell r="CV394" t="str">
            <v>0</v>
          </cell>
        </row>
        <row r="395">
          <cell r="CV395" t="str">
            <v>0</v>
          </cell>
        </row>
        <row r="396">
          <cell r="CV396" t="str">
            <v>0</v>
          </cell>
        </row>
        <row r="397">
          <cell r="CV397" t="str">
            <v>0</v>
          </cell>
        </row>
        <row r="398">
          <cell r="CV398" t="str">
            <v>0</v>
          </cell>
        </row>
        <row r="399">
          <cell r="CV399" t="str">
            <v>0</v>
          </cell>
        </row>
        <row r="400">
          <cell r="CV400" t="str">
            <v>0</v>
          </cell>
        </row>
        <row r="401">
          <cell r="CV401" t="str">
            <v>0</v>
          </cell>
        </row>
        <row r="402">
          <cell r="CV402" t="str">
            <v>0</v>
          </cell>
        </row>
        <row r="403">
          <cell r="CV403" t="str">
            <v>0</v>
          </cell>
        </row>
        <row r="404">
          <cell r="CV404" t="str">
            <v>0</v>
          </cell>
        </row>
        <row r="405">
          <cell r="CV405" t="str">
            <v>0</v>
          </cell>
        </row>
        <row r="406">
          <cell r="CV406" t="str">
            <v>0</v>
          </cell>
        </row>
        <row r="407">
          <cell r="CV407" t="str">
            <v>0</v>
          </cell>
        </row>
        <row r="408">
          <cell r="CV408" t="str">
            <v>0</v>
          </cell>
        </row>
        <row r="409">
          <cell r="CV409" t="str">
            <v>0</v>
          </cell>
        </row>
        <row r="410">
          <cell r="CV410" t="str">
            <v>0</v>
          </cell>
        </row>
        <row r="411">
          <cell r="CV411" t="str">
            <v>0</v>
          </cell>
        </row>
        <row r="412">
          <cell r="CV412" t="str">
            <v>0</v>
          </cell>
        </row>
        <row r="413">
          <cell r="CV413" t="str">
            <v>0</v>
          </cell>
        </row>
        <row r="414">
          <cell r="CV414" t="str">
            <v>0</v>
          </cell>
        </row>
        <row r="415">
          <cell r="CV415" t="str">
            <v>0</v>
          </cell>
        </row>
        <row r="416">
          <cell r="CV416" t="str">
            <v>0</v>
          </cell>
        </row>
        <row r="417">
          <cell r="CV417" t="str">
            <v>0</v>
          </cell>
        </row>
        <row r="418">
          <cell r="CV418" t="str">
            <v>0</v>
          </cell>
        </row>
        <row r="419">
          <cell r="CV419" t="str">
            <v>0</v>
          </cell>
        </row>
        <row r="420">
          <cell r="CV420" t="str">
            <v>0</v>
          </cell>
        </row>
        <row r="421">
          <cell r="CV421" t="str">
            <v>0</v>
          </cell>
        </row>
        <row r="422">
          <cell r="CV422" t="str">
            <v>0</v>
          </cell>
        </row>
        <row r="423">
          <cell r="CV423" t="str">
            <v>0</v>
          </cell>
        </row>
        <row r="424">
          <cell r="CV424" t="str">
            <v>0</v>
          </cell>
        </row>
        <row r="425">
          <cell r="CV425" t="str">
            <v>0</v>
          </cell>
        </row>
        <row r="426">
          <cell r="CV426" t="str">
            <v>0</v>
          </cell>
        </row>
        <row r="427">
          <cell r="CV427" t="str">
            <v>0</v>
          </cell>
        </row>
        <row r="428">
          <cell r="CV428" t="str">
            <v>0</v>
          </cell>
        </row>
        <row r="429">
          <cell r="CV429" t="str">
            <v>0</v>
          </cell>
        </row>
        <row r="430">
          <cell r="CV430" t="str">
            <v>0</v>
          </cell>
        </row>
        <row r="431">
          <cell r="CV431" t="str">
            <v>0</v>
          </cell>
        </row>
        <row r="432">
          <cell r="CV432" t="str">
            <v>0</v>
          </cell>
        </row>
        <row r="433">
          <cell r="CV433" t="str">
            <v>0</v>
          </cell>
        </row>
        <row r="434">
          <cell r="CV434" t="str">
            <v>0</v>
          </cell>
        </row>
        <row r="435">
          <cell r="CV435" t="str">
            <v>0</v>
          </cell>
        </row>
        <row r="436">
          <cell r="CV436" t="str">
            <v>0</v>
          </cell>
        </row>
        <row r="437">
          <cell r="CV437" t="str">
            <v>0</v>
          </cell>
        </row>
        <row r="438">
          <cell r="CV438" t="str">
            <v>0</v>
          </cell>
        </row>
        <row r="439">
          <cell r="CV439" t="str">
            <v>0</v>
          </cell>
        </row>
        <row r="440">
          <cell r="CV440" t="str">
            <v>0</v>
          </cell>
        </row>
        <row r="441">
          <cell r="CV441" t="str">
            <v>0</v>
          </cell>
        </row>
        <row r="442">
          <cell r="CV442" t="str">
            <v>0</v>
          </cell>
        </row>
        <row r="443">
          <cell r="CV443" t="str">
            <v>0</v>
          </cell>
        </row>
        <row r="444">
          <cell r="CV444" t="str">
            <v>0</v>
          </cell>
        </row>
        <row r="445">
          <cell r="CV445" t="str">
            <v>0</v>
          </cell>
        </row>
        <row r="446">
          <cell r="CV446" t="str">
            <v>0</v>
          </cell>
        </row>
        <row r="447">
          <cell r="CV447" t="str">
            <v>0</v>
          </cell>
        </row>
        <row r="448">
          <cell r="CV448" t="str">
            <v>0</v>
          </cell>
        </row>
        <row r="449">
          <cell r="CV449" t="str">
            <v>0</v>
          </cell>
        </row>
        <row r="450">
          <cell r="CV450" t="str">
            <v>0</v>
          </cell>
        </row>
        <row r="451">
          <cell r="CV451" t="str">
            <v>0</v>
          </cell>
        </row>
        <row r="452">
          <cell r="CV452" t="str">
            <v>0</v>
          </cell>
        </row>
        <row r="453">
          <cell r="CV453" t="str">
            <v>0</v>
          </cell>
        </row>
        <row r="454">
          <cell r="CV454" t="str">
            <v>0</v>
          </cell>
        </row>
        <row r="455">
          <cell r="CV455" t="str">
            <v>0</v>
          </cell>
        </row>
        <row r="456">
          <cell r="CV456" t="str">
            <v>0</v>
          </cell>
        </row>
        <row r="457">
          <cell r="CV457" t="str">
            <v>0</v>
          </cell>
        </row>
        <row r="458">
          <cell r="CV458" t="str">
            <v>0</v>
          </cell>
        </row>
        <row r="459">
          <cell r="CV459" t="str">
            <v>0</v>
          </cell>
        </row>
        <row r="460">
          <cell r="CV460" t="str">
            <v>0</v>
          </cell>
        </row>
        <row r="461">
          <cell r="CV461" t="str">
            <v>0</v>
          </cell>
        </row>
        <row r="462">
          <cell r="CV462" t="str">
            <v>0</v>
          </cell>
        </row>
        <row r="463">
          <cell r="CV463" t="str">
            <v>0</v>
          </cell>
        </row>
        <row r="464">
          <cell r="CV464" t="str">
            <v>0</v>
          </cell>
        </row>
        <row r="465">
          <cell r="CV465" t="str">
            <v>0</v>
          </cell>
        </row>
        <row r="466">
          <cell r="CV466" t="str">
            <v>0</v>
          </cell>
        </row>
        <row r="467">
          <cell r="CV467" t="str">
            <v>0</v>
          </cell>
        </row>
        <row r="468">
          <cell r="CV468" t="str">
            <v>0</v>
          </cell>
        </row>
        <row r="469">
          <cell r="CV469" t="str">
            <v>0</v>
          </cell>
        </row>
        <row r="470">
          <cell r="CV470" t="str">
            <v>0</v>
          </cell>
        </row>
        <row r="471">
          <cell r="CV471" t="str">
            <v>0</v>
          </cell>
        </row>
        <row r="472">
          <cell r="CV472" t="str">
            <v>0</v>
          </cell>
        </row>
        <row r="473">
          <cell r="CV473" t="str">
            <v>0</v>
          </cell>
        </row>
        <row r="474">
          <cell r="CV474" t="str">
            <v>0</v>
          </cell>
        </row>
        <row r="475">
          <cell r="CV475" t="str">
            <v>0</v>
          </cell>
        </row>
        <row r="476">
          <cell r="CV476" t="str">
            <v>0</v>
          </cell>
        </row>
        <row r="477">
          <cell r="CV477" t="str">
            <v>0</v>
          </cell>
        </row>
        <row r="478">
          <cell r="CV478" t="str">
            <v>0</v>
          </cell>
        </row>
        <row r="479">
          <cell r="CV479" t="str">
            <v>0</v>
          </cell>
        </row>
        <row r="480">
          <cell r="CV480" t="str">
            <v>0</v>
          </cell>
        </row>
        <row r="481">
          <cell r="CV481" t="str">
            <v>0</v>
          </cell>
        </row>
        <row r="482">
          <cell r="CV482" t="str">
            <v>0</v>
          </cell>
        </row>
        <row r="483">
          <cell r="CV483" t="str">
            <v>0</v>
          </cell>
        </row>
        <row r="484">
          <cell r="CV484" t="str">
            <v>0</v>
          </cell>
        </row>
        <row r="485">
          <cell r="CV485" t="str">
            <v>0</v>
          </cell>
        </row>
        <row r="486">
          <cell r="CV486" t="str">
            <v>0</v>
          </cell>
        </row>
        <row r="487">
          <cell r="CV487" t="str">
            <v>0</v>
          </cell>
        </row>
        <row r="488">
          <cell r="CV488" t="str">
            <v>0</v>
          </cell>
        </row>
        <row r="489">
          <cell r="CV489" t="str">
            <v>0</v>
          </cell>
        </row>
        <row r="490">
          <cell r="CV490" t="str">
            <v>0</v>
          </cell>
        </row>
        <row r="491">
          <cell r="CV491" t="str">
            <v>0</v>
          </cell>
        </row>
        <row r="492">
          <cell r="CV492" t="str">
            <v>0</v>
          </cell>
        </row>
        <row r="493">
          <cell r="CV493" t="str">
            <v>0</v>
          </cell>
        </row>
        <row r="494">
          <cell r="CV494" t="str">
            <v>0</v>
          </cell>
        </row>
        <row r="495">
          <cell r="CV495" t="str">
            <v>0</v>
          </cell>
        </row>
        <row r="496">
          <cell r="CV496" t="str">
            <v>0</v>
          </cell>
        </row>
        <row r="497">
          <cell r="CV497" t="str">
            <v>0</v>
          </cell>
        </row>
        <row r="498">
          <cell r="CV498" t="str">
            <v>0</v>
          </cell>
        </row>
        <row r="499">
          <cell r="CV499" t="str">
            <v>0</v>
          </cell>
        </row>
        <row r="500">
          <cell r="CV500" t="str">
            <v>0</v>
          </cell>
        </row>
        <row r="501">
          <cell r="CV501" t="str">
            <v>0</v>
          </cell>
        </row>
        <row r="502">
          <cell r="CV502" t="str">
            <v>0</v>
          </cell>
        </row>
        <row r="503">
          <cell r="CV503" t="str">
            <v>0</v>
          </cell>
        </row>
        <row r="504">
          <cell r="CV504" t="str">
            <v>0</v>
          </cell>
        </row>
        <row r="505">
          <cell r="CV505" t="str">
            <v>0</v>
          </cell>
        </row>
        <row r="506">
          <cell r="CV506" t="str">
            <v>0</v>
          </cell>
        </row>
        <row r="507">
          <cell r="CV507" t="str">
            <v>0</v>
          </cell>
        </row>
        <row r="508">
          <cell r="CV508" t="str">
            <v>0</v>
          </cell>
        </row>
        <row r="509">
          <cell r="CV509" t="str">
            <v>0</v>
          </cell>
        </row>
        <row r="510">
          <cell r="CV510" t="str">
            <v>0</v>
          </cell>
        </row>
        <row r="511">
          <cell r="CV511" t="str">
            <v>0</v>
          </cell>
        </row>
        <row r="512">
          <cell r="CV512" t="str">
            <v>0</v>
          </cell>
        </row>
        <row r="513">
          <cell r="CV513" t="str">
            <v>0</v>
          </cell>
        </row>
        <row r="514">
          <cell r="CV514" t="str">
            <v>0</v>
          </cell>
        </row>
        <row r="515">
          <cell r="CV515" t="str">
            <v>0</v>
          </cell>
        </row>
        <row r="516">
          <cell r="CV516" t="str">
            <v>0</v>
          </cell>
        </row>
        <row r="517">
          <cell r="CV517" t="str">
            <v>0</v>
          </cell>
        </row>
        <row r="518">
          <cell r="CV518" t="str">
            <v>0</v>
          </cell>
        </row>
        <row r="519">
          <cell r="CV519" t="str">
            <v>0</v>
          </cell>
        </row>
        <row r="520">
          <cell r="CV520" t="str">
            <v>0</v>
          </cell>
        </row>
        <row r="521">
          <cell r="CV521" t="str">
            <v>0</v>
          </cell>
        </row>
        <row r="522">
          <cell r="CV522" t="str">
            <v>0</v>
          </cell>
        </row>
        <row r="523">
          <cell r="CV523" t="str">
            <v>0</v>
          </cell>
        </row>
        <row r="524">
          <cell r="CV524" t="str">
            <v>0</v>
          </cell>
        </row>
        <row r="525">
          <cell r="CV525" t="str">
            <v>0</v>
          </cell>
        </row>
        <row r="526">
          <cell r="CV526" t="str">
            <v>0</v>
          </cell>
        </row>
        <row r="527">
          <cell r="CV527" t="str">
            <v>0</v>
          </cell>
        </row>
        <row r="528">
          <cell r="CV528" t="str">
            <v>0</v>
          </cell>
        </row>
        <row r="529">
          <cell r="CV529" t="str">
            <v>0</v>
          </cell>
        </row>
        <row r="530">
          <cell r="CV530" t="str">
            <v>0</v>
          </cell>
        </row>
        <row r="531">
          <cell r="CV531" t="str">
            <v>0</v>
          </cell>
        </row>
        <row r="532">
          <cell r="CV532" t="str">
            <v>0</v>
          </cell>
        </row>
        <row r="533">
          <cell r="CV533" t="str">
            <v>0</v>
          </cell>
        </row>
        <row r="534">
          <cell r="CV534" t="str">
            <v>0</v>
          </cell>
        </row>
        <row r="535">
          <cell r="CV535" t="str">
            <v>0</v>
          </cell>
        </row>
        <row r="536">
          <cell r="CV536" t="str">
            <v>0</v>
          </cell>
        </row>
        <row r="537">
          <cell r="CV537" t="str">
            <v>0</v>
          </cell>
        </row>
        <row r="538">
          <cell r="CV538" t="str">
            <v>0</v>
          </cell>
        </row>
        <row r="539">
          <cell r="CV539" t="str">
            <v>0</v>
          </cell>
        </row>
        <row r="540">
          <cell r="CV540" t="str">
            <v>0</v>
          </cell>
        </row>
        <row r="541">
          <cell r="CV541" t="str">
            <v>0</v>
          </cell>
        </row>
        <row r="542">
          <cell r="CV542" t="str">
            <v>0</v>
          </cell>
        </row>
        <row r="543">
          <cell r="CV543" t="str">
            <v>0</v>
          </cell>
        </row>
        <row r="544">
          <cell r="CV544" t="str">
            <v>0</v>
          </cell>
        </row>
        <row r="545">
          <cell r="CV545" t="str">
            <v>0</v>
          </cell>
        </row>
        <row r="546">
          <cell r="CV546" t="str">
            <v>0</v>
          </cell>
        </row>
        <row r="547">
          <cell r="CV547" t="str">
            <v>0</v>
          </cell>
        </row>
        <row r="548">
          <cell r="CV548" t="str">
            <v>0</v>
          </cell>
        </row>
        <row r="549">
          <cell r="CV549" t="str">
            <v>0</v>
          </cell>
        </row>
        <row r="550">
          <cell r="CV550" t="str">
            <v>0</v>
          </cell>
        </row>
        <row r="551">
          <cell r="CV551" t="str">
            <v>0</v>
          </cell>
        </row>
        <row r="552">
          <cell r="CV552" t="str">
            <v>0</v>
          </cell>
        </row>
        <row r="553">
          <cell r="CV553" t="str">
            <v>0</v>
          </cell>
        </row>
        <row r="554">
          <cell r="CV554" t="str">
            <v>0</v>
          </cell>
        </row>
        <row r="555">
          <cell r="CV555" t="str">
            <v>0</v>
          </cell>
        </row>
        <row r="556">
          <cell r="CV556" t="str">
            <v>0</v>
          </cell>
        </row>
        <row r="557">
          <cell r="CV557" t="str">
            <v>0</v>
          </cell>
        </row>
        <row r="558">
          <cell r="CV558" t="str">
            <v>0</v>
          </cell>
        </row>
        <row r="559">
          <cell r="CV559" t="str">
            <v>0</v>
          </cell>
        </row>
        <row r="560">
          <cell r="CV560" t="str">
            <v>0</v>
          </cell>
        </row>
        <row r="561">
          <cell r="CV561" t="str">
            <v>0</v>
          </cell>
        </row>
        <row r="562">
          <cell r="CV562" t="str">
            <v>0</v>
          </cell>
        </row>
        <row r="563">
          <cell r="CV563" t="str">
            <v>0</v>
          </cell>
        </row>
        <row r="564">
          <cell r="CV564" t="str">
            <v>0</v>
          </cell>
        </row>
        <row r="565">
          <cell r="CV565" t="str">
            <v>0</v>
          </cell>
        </row>
        <row r="566">
          <cell r="CV566" t="str">
            <v>0</v>
          </cell>
        </row>
        <row r="567">
          <cell r="CV567" t="str">
            <v>0</v>
          </cell>
        </row>
        <row r="568">
          <cell r="CV568" t="str">
            <v>0</v>
          </cell>
        </row>
        <row r="569">
          <cell r="CV569" t="str">
            <v>0</v>
          </cell>
        </row>
        <row r="570">
          <cell r="CV570" t="str">
            <v>0</v>
          </cell>
        </row>
        <row r="571">
          <cell r="CV571" t="str">
            <v>0</v>
          </cell>
        </row>
        <row r="572">
          <cell r="CV572" t="str">
            <v>0</v>
          </cell>
        </row>
        <row r="573">
          <cell r="CV573" t="str">
            <v>0</v>
          </cell>
        </row>
        <row r="574">
          <cell r="CV574" t="str">
            <v>0</v>
          </cell>
        </row>
        <row r="575">
          <cell r="CV575" t="str">
            <v>0</v>
          </cell>
        </row>
        <row r="576">
          <cell r="CV576" t="str">
            <v>0</v>
          </cell>
        </row>
        <row r="577">
          <cell r="CV577" t="str">
            <v>0</v>
          </cell>
        </row>
        <row r="578">
          <cell r="CV578" t="str">
            <v>0</v>
          </cell>
        </row>
        <row r="579">
          <cell r="CV579" t="str">
            <v>0</v>
          </cell>
        </row>
        <row r="580">
          <cell r="CV580" t="str">
            <v>0</v>
          </cell>
        </row>
        <row r="581">
          <cell r="CV581" t="str">
            <v>0</v>
          </cell>
        </row>
        <row r="582">
          <cell r="CV582" t="str">
            <v>0</v>
          </cell>
        </row>
        <row r="583">
          <cell r="CV583" t="str">
            <v>0</v>
          </cell>
        </row>
        <row r="584">
          <cell r="CV584" t="str">
            <v>0</v>
          </cell>
        </row>
        <row r="585">
          <cell r="CV585" t="str">
            <v>0</v>
          </cell>
        </row>
        <row r="586">
          <cell r="CV586" t="str">
            <v>0</v>
          </cell>
        </row>
        <row r="587">
          <cell r="CV587" t="str">
            <v>0</v>
          </cell>
        </row>
        <row r="588">
          <cell r="CV588" t="str">
            <v>0</v>
          </cell>
        </row>
        <row r="589">
          <cell r="CV589" t="str">
            <v>0</v>
          </cell>
        </row>
        <row r="590">
          <cell r="CV590" t="str">
            <v>0</v>
          </cell>
        </row>
        <row r="591">
          <cell r="CV591" t="str">
            <v>0</v>
          </cell>
        </row>
        <row r="592">
          <cell r="CV592" t="str">
            <v>0</v>
          </cell>
        </row>
        <row r="593">
          <cell r="CV593" t="str">
            <v>0</v>
          </cell>
        </row>
        <row r="594">
          <cell r="CV594" t="str">
            <v>0</v>
          </cell>
        </row>
        <row r="595">
          <cell r="CV595" t="str">
            <v>0</v>
          </cell>
        </row>
        <row r="596">
          <cell r="CV596" t="str">
            <v>0</v>
          </cell>
        </row>
        <row r="597">
          <cell r="CV597" t="str">
            <v>0</v>
          </cell>
        </row>
        <row r="598">
          <cell r="CV598" t="str">
            <v>0</v>
          </cell>
        </row>
        <row r="599">
          <cell r="CV599" t="str">
            <v>0</v>
          </cell>
        </row>
        <row r="600">
          <cell r="CV600" t="str">
            <v>0</v>
          </cell>
        </row>
        <row r="601">
          <cell r="CV601" t="str">
            <v>0</v>
          </cell>
        </row>
        <row r="602">
          <cell r="CV602" t="str">
            <v>0</v>
          </cell>
        </row>
        <row r="603">
          <cell r="CV603" t="str">
            <v>0</v>
          </cell>
        </row>
        <row r="604">
          <cell r="CV604" t="str">
            <v>0</v>
          </cell>
        </row>
        <row r="605">
          <cell r="CV605" t="str">
            <v>0</v>
          </cell>
        </row>
        <row r="606">
          <cell r="CV606" t="str">
            <v>0</v>
          </cell>
        </row>
        <row r="607">
          <cell r="CV607" t="str">
            <v>0</v>
          </cell>
        </row>
        <row r="608">
          <cell r="CV608" t="str">
            <v>0</v>
          </cell>
        </row>
        <row r="609">
          <cell r="CV609" t="str">
            <v>0</v>
          </cell>
        </row>
        <row r="610">
          <cell r="CV610" t="str">
            <v>0</v>
          </cell>
        </row>
        <row r="611">
          <cell r="CV611" t="str">
            <v>0</v>
          </cell>
        </row>
        <row r="612">
          <cell r="CV612" t="str">
            <v>0</v>
          </cell>
        </row>
        <row r="613">
          <cell r="CV613" t="str">
            <v>0</v>
          </cell>
        </row>
        <row r="614">
          <cell r="CV614" t="str">
            <v>0</v>
          </cell>
        </row>
        <row r="615">
          <cell r="CV615" t="str">
            <v>0</v>
          </cell>
        </row>
        <row r="616">
          <cell r="CV616" t="str">
            <v>0</v>
          </cell>
        </row>
        <row r="617">
          <cell r="CV617" t="str">
            <v>0</v>
          </cell>
        </row>
        <row r="618">
          <cell r="CV618" t="str">
            <v>0</v>
          </cell>
        </row>
        <row r="619">
          <cell r="CV619" t="str">
            <v>0</v>
          </cell>
        </row>
        <row r="620">
          <cell r="CV620" t="str">
            <v>0</v>
          </cell>
        </row>
        <row r="621">
          <cell r="CV621" t="str">
            <v>0</v>
          </cell>
        </row>
        <row r="622">
          <cell r="CV622" t="str">
            <v>0</v>
          </cell>
        </row>
        <row r="623">
          <cell r="CV623" t="str">
            <v>0</v>
          </cell>
        </row>
        <row r="624">
          <cell r="CV624" t="str">
            <v>0</v>
          </cell>
        </row>
        <row r="625">
          <cell r="CV625" t="str">
            <v>0</v>
          </cell>
        </row>
        <row r="626">
          <cell r="CV626" t="str">
            <v>0</v>
          </cell>
        </row>
        <row r="627">
          <cell r="CV627" t="str">
            <v>0</v>
          </cell>
        </row>
        <row r="628">
          <cell r="CV628" t="str">
            <v>0</v>
          </cell>
        </row>
        <row r="629">
          <cell r="CV629" t="str">
            <v>0</v>
          </cell>
        </row>
        <row r="630">
          <cell r="CV630" t="str">
            <v>0</v>
          </cell>
        </row>
        <row r="631">
          <cell r="CV631" t="str">
            <v>0</v>
          </cell>
        </row>
        <row r="632">
          <cell r="CV632" t="str">
            <v>0</v>
          </cell>
        </row>
        <row r="633">
          <cell r="CV633" t="str">
            <v>0</v>
          </cell>
        </row>
        <row r="634">
          <cell r="CV634" t="str">
            <v>0</v>
          </cell>
        </row>
        <row r="635">
          <cell r="CV635" t="str">
            <v>0</v>
          </cell>
        </row>
        <row r="636">
          <cell r="CV636" t="str">
            <v>0</v>
          </cell>
        </row>
        <row r="637">
          <cell r="CV637" t="str">
            <v>0</v>
          </cell>
        </row>
        <row r="638">
          <cell r="CV638" t="str">
            <v>0</v>
          </cell>
        </row>
        <row r="639">
          <cell r="CV639" t="str">
            <v>0</v>
          </cell>
        </row>
        <row r="640">
          <cell r="CV640" t="str">
            <v>0</v>
          </cell>
        </row>
        <row r="641">
          <cell r="CV641" t="str">
            <v>0</v>
          </cell>
        </row>
        <row r="642">
          <cell r="CV642" t="str">
            <v>0</v>
          </cell>
        </row>
        <row r="643">
          <cell r="CV643" t="str">
            <v>0</v>
          </cell>
        </row>
        <row r="644">
          <cell r="CV644" t="str">
            <v>0</v>
          </cell>
        </row>
        <row r="645">
          <cell r="CV645" t="str">
            <v>0</v>
          </cell>
        </row>
        <row r="646">
          <cell r="CV646" t="str">
            <v>0</v>
          </cell>
        </row>
        <row r="647">
          <cell r="CV647" t="str">
            <v>0</v>
          </cell>
        </row>
        <row r="648">
          <cell r="CV648" t="str">
            <v>0</v>
          </cell>
        </row>
        <row r="649">
          <cell r="CV649" t="str">
            <v>0</v>
          </cell>
        </row>
        <row r="650">
          <cell r="CV650" t="str">
            <v>0</v>
          </cell>
        </row>
        <row r="651">
          <cell r="CV651" t="str">
            <v>0</v>
          </cell>
        </row>
        <row r="652">
          <cell r="CV652" t="str">
            <v>0</v>
          </cell>
        </row>
        <row r="653">
          <cell r="CV653" t="str">
            <v>0</v>
          </cell>
        </row>
        <row r="654">
          <cell r="CV654" t="str">
            <v>0</v>
          </cell>
        </row>
        <row r="655">
          <cell r="CV655" t="str">
            <v>0</v>
          </cell>
        </row>
        <row r="656">
          <cell r="CV656" t="str">
            <v>0</v>
          </cell>
        </row>
        <row r="657">
          <cell r="CV657" t="str">
            <v>0</v>
          </cell>
        </row>
        <row r="658">
          <cell r="CV658" t="str">
            <v>0</v>
          </cell>
        </row>
        <row r="659">
          <cell r="CV659" t="str">
            <v>0</v>
          </cell>
        </row>
        <row r="660">
          <cell r="CV660" t="str">
            <v>0</v>
          </cell>
        </row>
        <row r="661">
          <cell r="CV661" t="str">
            <v>0</v>
          </cell>
        </row>
        <row r="662">
          <cell r="CV662" t="str">
            <v>0</v>
          </cell>
        </row>
        <row r="663">
          <cell r="CV663" t="str">
            <v>0</v>
          </cell>
        </row>
        <row r="664">
          <cell r="CV664" t="str">
            <v>0</v>
          </cell>
        </row>
        <row r="665">
          <cell r="CV665" t="str">
            <v>0</v>
          </cell>
        </row>
        <row r="666">
          <cell r="CV666" t="str">
            <v>0</v>
          </cell>
        </row>
        <row r="667">
          <cell r="CV667" t="str">
            <v>0</v>
          </cell>
        </row>
        <row r="668">
          <cell r="CV668" t="str">
            <v>0</v>
          </cell>
        </row>
        <row r="669">
          <cell r="CV669" t="str">
            <v>0</v>
          </cell>
        </row>
        <row r="670">
          <cell r="CV670" t="str">
            <v>0</v>
          </cell>
        </row>
        <row r="671">
          <cell r="CV671" t="str">
            <v>0</v>
          </cell>
        </row>
        <row r="672">
          <cell r="CV672" t="str">
            <v>0</v>
          </cell>
        </row>
        <row r="673">
          <cell r="CV673" t="str">
            <v>0</v>
          </cell>
        </row>
        <row r="674">
          <cell r="CV674" t="str">
            <v>0</v>
          </cell>
        </row>
        <row r="675">
          <cell r="CV675" t="str">
            <v>0</v>
          </cell>
        </row>
        <row r="676">
          <cell r="CV676" t="str">
            <v>0</v>
          </cell>
        </row>
        <row r="677">
          <cell r="CV677" t="str">
            <v>0</v>
          </cell>
        </row>
        <row r="678">
          <cell r="CV678" t="str">
            <v>0</v>
          </cell>
        </row>
        <row r="679">
          <cell r="CV679" t="str">
            <v>0</v>
          </cell>
        </row>
        <row r="680">
          <cell r="CV680" t="str">
            <v>0</v>
          </cell>
        </row>
        <row r="681">
          <cell r="CV681" t="str">
            <v>0</v>
          </cell>
        </row>
        <row r="682">
          <cell r="CV682" t="str">
            <v>0</v>
          </cell>
        </row>
        <row r="683">
          <cell r="CV683" t="str">
            <v>0</v>
          </cell>
        </row>
        <row r="684">
          <cell r="CV684" t="str">
            <v>0</v>
          </cell>
        </row>
        <row r="685">
          <cell r="CV685" t="str">
            <v>0</v>
          </cell>
        </row>
        <row r="686">
          <cell r="CV686" t="str">
            <v>0</v>
          </cell>
        </row>
        <row r="687">
          <cell r="CV687" t="str">
            <v>0</v>
          </cell>
        </row>
        <row r="688">
          <cell r="CV688" t="str">
            <v>0</v>
          </cell>
        </row>
        <row r="689">
          <cell r="CV689" t="str">
            <v>0</v>
          </cell>
        </row>
        <row r="690">
          <cell r="CV690" t="str">
            <v>0</v>
          </cell>
        </row>
        <row r="691">
          <cell r="CV691" t="str">
            <v>0</v>
          </cell>
        </row>
        <row r="692">
          <cell r="CV692" t="str">
            <v>0</v>
          </cell>
        </row>
        <row r="693">
          <cell r="CV693" t="str">
            <v>0</v>
          </cell>
        </row>
        <row r="694">
          <cell r="CV694" t="str">
            <v>0</v>
          </cell>
        </row>
        <row r="695">
          <cell r="CV695" t="str">
            <v>0</v>
          </cell>
        </row>
        <row r="696">
          <cell r="CV696" t="str">
            <v>0</v>
          </cell>
        </row>
        <row r="697">
          <cell r="CV697" t="str">
            <v>0</v>
          </cell>
        </row>
        <row r="698">
          <cell r="CV698" t="str">
            <v>0</v>
          </cell>
        </row>
        <row r="699">
          <cell r="CV699" t="str">
            <v>0</v>
          </cell>
        </row>
        <row r="700">
          <cell r="CV700" t="str">
            <v>0</v>
          </cell>
        </row>
        <row r="701">
          <cell r="CV701" t="str">
            <v>0</v>
          </cell>
        </row>
        <row r="702">
          <cell r="CV702" t="str">
            <v>0</v>
          </cell>
        </row>
        <row r="703">
          <cell r="CV703" t="str">
            <v>0</v>
          </cell>
        </row>
        <row r="704">
          <cell r="CV704" t="str">
            <v>0</v>
          </cell>
        </row>
        <row r="705">
          <cell r="CV705" t="str">
            <v>0</v>
          </cell>
        </row>
        <row r="706">
          <cell r="CV706" t="str">
            <v>0</v>
          </cell>
        </row>
        <row r="707">
          <cell r="CV707" t="str">
            <v>0</v>
          </cell>
        </row>
        <row r="708">
          <cell r="CV708" t="str">
            <v>0</v>
          </cell>
        </row>
        <row r="709">
          <cell r="CV709" t="str">
            <v>0</v>
          </cell>
        </row>
        <row r="710">
          <cell r="CV710" t="str">
            <v>0</v>
          </cell>
        </row>
        <row r="711">
          <cell r="CV711" t="str">
            <v>0</v>
          </cell>
        </row>
        <row r="712">
          <cell r="CV712" t="str">
            <v>0</v>
          </cell>
        </row>
        <row r="713">
          <cell r="CV713" t="str">
            <v>0</v>
          </cell>
        </row>
        <row r="714">
          <cell r="CV714" t="str">
            <v>0</v>
          </cell>
        </row>
        <row r="715">
          <cell r="CV715" t="str">
            <v>0</v>
          </cell>
        </row>
        <row r="716">
          <cell r="CV716" t="str">
            <v>0</v>
          </cell>
        </row>
        <row r="717">
          <cell r="CV717" t="str">
            <v>0</v>
          </cell>
        </row>
        <row r="718">
          <cell r="CV718" t="str">
            <v>0</v>
          </cell>
        </row>
        <row r="719">
          <cell r="CV719" t="str">
            <v>0</v>
          </cell>
        </row>
        <row r="720">
          <cell r="CV720" t="str">
            <v>0</v>
          </cell>
        </row>
        <row r="721">
          <cell r="CV721" t="str">
            <v>0</v>
          </cell>
        </row>
        <row r="722">
          <cell r="CV722" t="str">
            <v>0</v>
          </cell>
        </row>
        <row r="723">
          <cell r="CV723" t="str">
            <v>0</v>
          </cell>
        </row>
        <row r="724">
          <cell r="CV724" t="str">
            <v>0</v>
          </cell>
        </row>
        <row r="725">
          <cell r="CV725" t="str">
            <v>0</v>
          </cell>
        </row>
        <row r="726">
          <cell r="CV726" t="str">
            <v>0</v>
          </cell>
        </row>
        <row r="727">
          <cell r="CV727" t="str">
            <v>0</v>
          </cell>
        </row>
        <row r="728">
          <cell r="CV728" t="str">
            <v>0</v>
          </cell>
        </row>
        <row r="729">
          <cell r="CV729" t="str">
            <v>0</v>
          </cell>
        </row>
        <row r="730">
          <cell r="CV730" t="str">
            <v>0</v>
          </cell>
        </row>
        <row r="731">
          <cell r="CV731" t="str">
            <v>0</v>
          </cell>
        </row>
        <row r="732">
          <cell r="CV732" t="str">
            <v>0</v>
          </cell>
        </row>
        <row r="733">
          <cell r="CV733" t="str">
            <v>0</v>
          </cell>
        </row>
        <row r="734">
          <cell r="CV734" t="str">
            <v>0</v>
          </cell>
        </row>
        <row r="735">
          <cell r="CV735" t="str">
            <v>0</v>
          </cell>
        </row>
        <row r="736">
          <cell r="CV736" t="str">
            <v>0</v>
          </cell>
        </row>
        <row r="737">
          <cell r="CV737" t="str">
            <v>0</v>
          </cell>
        </row>
        <row r="738">
          <cell r="CV738" t="str">
            <v>0</v>
          </cell>
        </row>
        <row r="739">
          <cell r="CV739" t="str">
            <v>0</v>
          </cell>
        </row>
        <row r="740">
          <cell r="CV740" t="str">
            <v>0</v>
          </cell>
        </row>
        <row r="741">
          <cell r="CV741" t="str">
            <v>0</v>
          </cell>
        </row>
        <row r="742">
          <cell r="CV742" t="str">
            <v>0</v>
          </cell>
        </row>
        <row r="743">
          <cell r="CV743" t="str">
            <v>0</v>
          </cell>
        </row>
        <row r="744">
          <cell r="CV744" t="str">
            <v>0</v>
          </cell>
        </row>
        <row r="745">
          <cell r="CV745" t="str">
            <v>0</v>
          </cell>
        </row>
        <row r="746">
          <cell r="CV746" t="str">
            <v>0</v>
          </cell>
        </row>
        <row r="747">
          <cell r="CV747" t="str">
            <v>0</v>
          </cell>
        </row>
        <row r="748">
          <cell r="CV748" t="str">
            <v>0</v>
          </cell>
        </row>
        <row r="749">
          <cell r="CV749" t="str">
            <v>0</v>
          </cell>
        </row>
        <row r="750">
          <cell r="CV750" t="str">
            <v>0</v>
          </cell>
        </row>
        <row r="751">
          <cell r="CV751" t="str">
            <v>0</v>
          </cell>
        </row>
        <row r="752">
          <cell r="CV752" t="str">
            <v>0</v>
          </cell>
        </row>
        <row r="753">
          <cell r="CV753" t="str">
            <v>0</v>
          </cell>
        </row>
        <row r="754">
          <cell r="CV754" t="str">
            <v>0</v>
          </cell>
        </row>
        <row r="755">
          <cell r="CV755" t="str">
            <v>0</v>
          </cell>
        </row>
        <row r="756">
          <cell r="CV756" t="str">
            <v>0</v>
          </cell>
        </row>
        <row r="757">
          <cell r="CV757" t="str">
            <v>0</v>
          </cell>
        </row>
        <row r="758">
          <cell r="CV758" t="str">
            <v>0</v>
          </cell>
        </row>
        <row r="759">
          <cell r="CV759" t="str">
            <v>0</v>
          </cell>
        </row>
        <row r="760">
          <cell r="CV760" t="str">
            <v>0</v>
          </cell>
        </row>
        <row r="761">
          <cell r="CV761" t="str">
            <v>0</v>
          </cell>
        </row>
        <row r="762">
          <cell r="CV762" t="str">
            <v>0</v>
          </cell>
        </row>
        <row r="763">
          <cell r="CV763" t="str">
            <v>0</v>
          </cell>
        </row>
        <row r="764">
          <cell r="CV764" t="str">
            <v>0</v>
          </cell>
        </row>
        <row r="765">
          <cell r="CV765" t="str">
            <v>0</v>
          </cell>
        </row>
        <row r="766">
          <cell r="CV766" t="str">
            <v>0</v>
          </cell>
        </row>
        <row r="767">
          <cell r="CV767" t="str">
            <v>0</v>
          </cell>
        </row>
        <row r="768">
          <cell r="CV768" t="str">
            <v>0</v>
          </cell>
        </row>
        <row r="769">
          <cell r="CV769" t="str">
            <v>0</v>
          </cell>
        </row>
        <row r="770">
          <cell r="CV770" t="str">
            <v>0</v>
          </cell>
        </row>
        <row r="771">
          <cell r="CV771" t="str">
            <v>0</v>
          </cell>
        </row>
        <row r="772">
          <cell r="CV772" t="str">
            <v>0</v>
          </cell>
        </row>
        <row r="773">
          <cell r="CV773" t="str">
            <v>0</v>
          </cell>
        </row>
        <row r="774">
          <cell r="CV774" t="str">
            <v>0</v>
          </cell>
        </row>
        <row r="775">
          <cell r="CV775" t="str">
            <v>0</v>
          </cell>
        </row>
        <row r="776">
          <cell r="CV776" t="str">
            <v>0</v>
          </cell>
        </row>
        <row r="777">
          <cell r="CV777" t="str">
            <v>0</v>
          </cell>
        </row>
        <row r="778">
          <cell r="CV778" t="str">
            <v>0</v>
          </cell>
        </row>
        <row r="779">
          <cell r="CV779" t="str">
            <v>0</v>
          </cell>
        </row>
        <row r="780">
          <cell r="CV780" t="str">
            <v>0</v>
          </cell>
        </row>
        <row r="781">
          <cell r="CV781" t="str">
            <v>0</v>
          </cell>
        </row>
        <row r="782">
          <cell r="CV782" t="str">
            <v>0</v>
          </cell>
        </row>
        <row r="783">
          <cell r="CV783" t="str">
            <v>0</v>
          </cell>
        </row>
        <row r="784">
          <cell r="CV784" t="str">
            <v>0</v>
          </cell>
        </row>
        <row r="785">
          <cell r="CV785" t="str">
            <v>0</v>
          </cell>
        </row>
        <row r="786">
          <cell r="CV786" t="str">
            <v>0</v>
          </cell>
        </row>
        <row r="787">
          <cell r="CV787" t="str">
            <v>0</v>
          </cell>
        </row>
        <row r="788">
          <cell r="CV788" t="str">
            <v>0</v>
          </cell>
        </row>
        <row r="789">
          <cell r="CV789" t="str">
            <v>0</v>
          </cell>
        </row>
        <row r="790">
          <cell r="CV790" t="str">
            <v>0</v>
          </cell>
        </row>
        <row r="791">
          <cell r="CV791" t="str">
            <v>0</v>
          </cell>
        </row>
        <row r="792">
          <cell r="CV792" t="str">
            <v>0</v>
          </cell>
        </row>
        <row r="793">
          <cell r="CV793" t="str">
            <v>0</v>
          </cell>
        </row>
        <row r="794">
          <cell r="CV794" t="str">
            <v>0</v>
          </cell>
        </row>
        <row r="795">
          <cell r="CV795" t="str">
            <v>0</v>
          </cell>
        </row>
        <row r="796">
          <cell r="CV796" t="str">
            <v>0</v>
          </cell>
        </row>
        <row r="797">
          <cell r="CV797" t="str">
            <v>0</v>
          </cell>
        </row>
        <row r="798">
          <cell r="CV798" t="str">
            <v>0</v>
          </cell>
        </row>
        <row r="799">
          <cell r="CV799" t="str">
            <v>0</v>
          </cell>
        </row>
        <row r="800">
          <cell r="CV800" t="str">
            <v>0</v>
          </cell>
        </row>
        <row r="801">
          <cell r="CV801" t="str">
            <v>0</v>
          </cell>
        </row>
        <row r="802">
          <cell r="CV802" t="str">
            <v>0</v>
          </cell>
        </row>
        <row r="803">
          <cell r="CV803" t="str">
            <v>0</v>
          </cell>
        </row>
        <row r="804">
          <cell r="CV804" t="str">
            <v>0</v>
          </cell>
        </row>
        <row r="805">
          <cell r="CV805" t="str">
            <v>0</v>
          </cell>
        </row>
        <row r="806">
          <cell r="CV806" t="str">
            <v>0</v>
          </cell>
        </row>
        <row r="807">
          <cell r="CV807" t="str">
            <v>0</v>
          </cell>
        </row>
        <row r="808">
          <cell r="CV808" t="str">
            <v>0</v>
          </cell>
        </row>
        <row r="809">
          <cell r="CV809" t="str">
            <v>0</v>
          </cell>
        </row>
        <row r="810">
          <cell r="CV810" t="str">
            <v>0</v>
          </cell>
        </row>
        <row r="811">
          <cell r="CV811" t="str">
            <v>0</v>
          </cell>
        </row>
        <row r="812">
          <cell r="CV812" t="str">
            <v>0</v>
          </cell>
        </row>
        <row r="813">
          <cell r="CV813" t="str">
            <v>0</v>
          </cell>
        </row>
        <row r="814">
          <cell r="CV814" t="str">
            <v>0</v>
          </cell>
        </row>
        <row r="815">
          <cell r="CV815" t="str">
            <v>0</v>
          </cell>
        </row>
        <row r="816">
          <cell r="CV816" t="str">
            <v>0</v>
          </cell>
        </row>
        <row r="817">
          <cell r="CV817" t="str">
            <v>0</v>
          </cell>
        </row>
        <row r="818">
          <cell r="CV818" t="str">
            <v>0</v>
          </cell>
        </row>
        <row r="819">
          <cell r="CV819" t="str">
            <v>0</v>
          </cell>
        </row>
        <row r="820">
          <cell r="CV820" t="str">
            <v>0</v>
          </cell>
        </row>
        <row r="821">
          <cell r="CV821" t="str">
            <v>0</v>
          </cell>
        </row>
        <row r="822">
          <cell r="CV822" t="str">
            <v>0</v>
          </cell>
        </row>
        <row r="823">
          <cell r="CV823" t="str">
            <v>0</v>
          </cell>
        </row>
        <row r="824">
          <cell r="CV824" t="str">
            <v>0</v>
          </cell>
        </row>
        <row r="825">
          <cell r="CV825" t="str">
            <v>0</v>
          </cell>
        </row>
        <row r="826">
          <cell r="CV826" t="str">
            <v>0</v>
          </cell>
        </row>
        <row r="827">
          <cell r="CV827" t="str">
            <v>0</v>
          </cell>
        </row>
        <row r="828">
          <cell r="CV828" t="str">
            <v>0</v>
          </cell>
        </row>
        <row r="829">
          <cell r="CV829" t="str">
            <v>0</v>
          </cell>
        </row>
        <row r="830">
          <cell r="CV830" t="str">
            <v>0</v>
          </cell>
        </row>
        <row r="831">
          <cell r="CV831" t="str">
            <v>0</v>
          </cell>
        </row>
        <row r="832">
          <cell r="CV832" t="str">
            <v>0</v>
          </cell>
        </row>
        <row r="833">
          <cell r="CV833" t="str">
            <v>0</v>
          </cell>
        </row>
        <row r="834">
          <cell r="CV834" t="str">
            <v>0</v>
          </cell>
        </row>
        <row r="835">
          <cell r="CV835" t="str">
            <v>0</v>
          </cell>
        </row>
        <row r="836">
          <cell r="CV836" t="str">
            <v>0</v>
          </cell>
        </row>
        <row r="837">
          <cell r="CV837" t="str">
            <v>0</v>
          </cell>
        </row>
        <row r="838">
          <cell r="CV838" t="str">
            <v>0</v>
          </cell>
        </row>
        <row r="839">
          <cell r="CV839" t="str">
            <v>0</v>
          </cell>
        </row>
        <row r="840">
          <cell r="CV840" t="str">
            <v>0</v>
          </cell>
        </row>
        <row r="841">
          <cell r="CV841" t="str">
            <v>0</v>
          </cell>
        </row>
        <row r="842">
          <cell r="CV842" t="str">
            <v>0</v>
          </cell>
        </row>
        <row r="843">
          <cell r="CV843" t="str">
            <v>0</v>
          </cell>
        </row>
        <row r="844">
          <cell r="CV844" t="str">
            <v>0</v>
          </cell>
        </row>
        <row r="845">
          <cell r="CV845" t="str">
            <v>0</v>
          </cell>
        </row>
        <row r="846">
          <cell r="CV846" t="str">
            <v>0</v>
          </cell>
        </row>
        <row r="847">
          <cell r="CV847" t="str">
            <v>0</v>
          </cell>
        </row>
        <row r="848">
          <cell r="CV848" t="str">
            <v>0</v>
          </cell>
        </row>
        <row r="849">
          <cell r="CV849" t="str">
            <v>0</v>
          </cell>
        </row>
        <row r="850">
          <cell r="CV850" t="str">
            <v>0</v>
          </cell>
        </row>
        <row r="851">
          <cell r="CV851" t="str">
            <v>0</v>
          </cell>
        </row>
        <row r="852">
          <cell r="CV852" t="str">
            <v>0</v>
          </cell>
        </row>
        <row r="853">
          <cell r="CV853" t="str">
            <v>0</v>
          </cell>
        </row>
        <row r="854">
          <cell r="CV854" t="str">
            <v>0</v>
          </cell>
        </row>
        <row r="855">
          <cell r="CV855" t="str">
            <v>0</v>
          </cell>
        </row>
        <row r="856">
          <cell r="CV856" t="str">
            <v>0</v>
          </cell>
        </row>
        <row r="857">
          <cell r="CV857" t="str">
            <v>0</v>
          </cell>
        </row>
        <row r="858">
          <cell r="CV858" t="str">
            <v>0</v>
          </cell>
        </row>
        <row r="859">
          <cell r="CV859" t="str">
            <v>0</v>
          </cell>
        </row>
        <row r="860">
          <cell r="CV860" t="str">
            <v>0</v>
          </cell>
        </row>
        <row r="861">
          <cell r="CV861" t="str">
            <v>0</v>
          </cell>
        </row>
        <row r="862">
          <cell r="CV862" t="str">
            <v>0</v>
          </cell>
        </row>
        <row r="863">
          <cell r="CV863" t="str">
            <v>0</v>
          </cell>
        </row>
        <row r="864">
          <cell r="CV864" t="str">
            <v>0</v>
          </cell>
        </row>
        <row r="865">
          <cell r="CV865" t="str">
            <v>0</v>
          </cell>
        </row>
        <row r="866">
          <cell r="CV866" t="str">
            <v>0</v>
          </cell>
        </row>
        <row r="867">
          <cell r="CV867" t="str">
            <v>0</v>
          </cell>
        </row>
        <row r="868">
          <cell r="CV868" t="str">
            <v>0</v>
          </cell>
        </row>
        <row r="869">
          <cell r="CV869" t="str">
            <v>0</v>
          </cell>
        </row>
        <row r="870">
          <cell r="CV870" t="str">
            <v>0</v>
          </cell>
        </row>
        <row r="871">
          <cell r="CV871" t="str">
            <v>0</v>
          </cell>
        </row>
        <row r="872">
          <cell r="CV872" t="str">
            <v>0</v>
          </cell>
        </row>
        <row r="873">
          <cell r="CV873" t="str">
            <v>0</v>
          </cell>
        </row>
        <row r="874">
          <cell r="CV874" t="str">
            <v>0</v>
          </cell>
        </row>
        <row r="875">
          <cell r="CV875" t="str">
            <v>0</v>
          </cell>
        </row>
        <row r="876">
          <cell r="CV876" t="str">
            <v>0</v>
          </cell>
        </row>
        <row r="877">
          <cell r="CV877" t="str">
            <v>0</v>
          </cell>
        </row>
        <row r="878">
          <cell r="CV878" t="str">
            <v>0</v>
          </cell>
        </row>
        <row r="879">
          <cell r="CV879" t="str">
            <v>0</v>
          </cell>
        </row>
        <row r="880">
          <cell r="CV880" t="str">
            <v>0</v>
          </cell>
        </row>
        <row r="881">
          <cell r="CV881" t="str">
            <v>0</v>
          </cell>
        </row>
        <row r="882">
          <cell r="CV882" t="str">
            <v>0</v>
          </cell>
        </row>
        <row r="883">
          <cell r="CV883" t="str">
            <v>0</v>
          </cell>
        </row>
        <row r="884">
          <cell r="CV884" t="str">
            <v>0</v>
          </cell>
        </row>
        <row r="885">
          <cell r="CV885" t="str">
            <v>0</v>
          </cell>
        </row>
        <row r="886">
          <cell r="CV886" t="str">
            <v>0</v>
          </cell>
        </row>
        <row r="887">
          <cell r="CV887" t="str">
            <v>0</v>
          </cell>
        </row>
        <row r="888">
          <cell r="CV888" t="str">
            <v>0</v>
          </cell>
        </row>
        <row r="889">
          <cell r="CV889" t="str">
            <v>0</v>
          </cell>
        </row>
        <row r="890">
          <cell r="CV890" t="str">
            <v>0</v>
          </cell>
        </row>
        <row r="891">
          <cell r="CV891" t="str">
            <v>0</v>
          </cell>
        </row>
        <row r="892">
          <cell r="CV892" t="str">
            <v>0</v>
          </cell>
        </row>
        <row r="893">
          <cell r="CV893" t="str">
            <v>0</v>
          </cell>
        </row>
        <row r="894">
          <cell r="CV894" t="str">
            <v>0</v>
          </cell>
        </row>
        <row r="895">
          <cell r="CV895" t="str">
            <v>0</v>
          </cell>
        </row>
        <row r="896">
          <cell r="CV896" t="str">
            <v>0</v>
          </cell>
        </row>
        <row r="897">
          <cell r="CV897" t="str">
            <v>0</v>
          </cell>
        </row>
        <row r="898">
          <cell r="CV898" t="str">
            <v>0</v>
          </cell>
        </row>
        <row r="899">
          <cell r="CV899" t="str">
            <v>0</v>
          </cell>
        </row>
        <row r="900">
          <cell r="CV900" t="str">
            <v>0</v>
          </cell>
        </row>
        <row r="901">
          <cell r="CV901" t="str">
            <v>0</v>
          </cell>
        </row>
        <row r="902">
          <cell r="CV902" t="str">
            <v>0</v>
          </cell>
        </row>
        <row r="903">
          <cell r="CV903" t="str">
            <v>0</v>
          </cell>
        </row>
        <row r="904">
          <cell r="CV904" t="str">
            <v>0</v>
          </cell>
        </row>
        <row r="905">
          <cell r="CV905" t="str">
            <v>0</v>
          </cell>
        </row>
        <row r="906">
          <cell r="CV906" t="str">
            <v>0</v>
          </cell>
        </row>
        <row r="907">
          <cell r="CV907" t="str">
            <v>0</v>
          </cell>
        </row>
        <row r="908">
          <cell r="CV908" t="str">
            <v>0</v>
          </cell>
        </row>
        <row r="909">
          <cell r="CV909" t="str">
            <v>0</v>
          </cell>
        </row>
      </sheetData>
      <sheetData sheetId="13">
        <row r="10">
          <cell r="CU10" t="str">
            <v>0</v>
          </cell>
        </row>
        <row r="11">
          <cell r="CU11" t="str">
            <v>0</v>
          </cell>
        </row>
        <row r="12">
          <cell r="CU12" t="str">
            <v>0</v>
          </cell>
        </row>
        <row r="13">
          <cell r="CU13" t="str">
            <v>0</v>
          </cell>
        </row>
        <row r="14">
          <cell r="CU14" t="str">
            <v>0</v>
          </cell>
        </row>
        <row r="15">
          <cell r="CU15" t="str">
            <v>0</v>
          </cell>
        </row>
        <row r="16">
          <cell r="CU16" t="str">
            <v>0</v>
          </cell>
        </row>
        <row r="17">
          <cell r="CU17" t="str">
            <v>0</v>
          </cell>
        </row>
        <row r="18">
          <cell r="CU18" t="str">
            <v>0</v>
          </cell>
        </row>
        <row r="19">
          <cell r="CU19" t="str">
            <v>0</v>
          </cell>
        </row>
        <row r="20">
          <cell r="CU20" t="str">
            <v>0</v>
          </cell>
        </row>
        <row r="21">
          <cell r="CU21" t="str">
            <v>0</v>
          </cell>
        </row>
        <row r="22">
          <cell r="CU22" t="str">
            <v>0</v>
          </cell>
        </row>
        <row r="23">
          <cell r="CU23" t="str">
            <v>0</v>
          </cell>
        </row>
        <row r="24">
          <cell r="CU24" t="str">
            <v>0</v>
          </cell>
        </row>
        <row r="25">
          <cell r="CU25" t="str">
            <v>0</v>
          </cell>
        </row>
        <row r="26">
          <cell r="CU26" t="str">
            <v>0</v>
          </cell>
        </row>
        <row r="27">
          <cell r="CU27" t="str">
            <v>0</v>
          </cell>
        </row>
        <row r="28">
          <cell r="CU28" t="str">
            <v>0</v>
          </cell>
        </row>
        <row r="29">
          <cell r="CU29" t="str">
            <v>0</v>
          </cell>
        </row>
        <row r="30">
          <cell r="CU30" t="str">
            <v>0</v>
          </cell>
        </row>
        <row r="31">
          <cell r="CU31" t="str">
            <v>0</v>
          </cell>
        </row>
        <row r="32">
          <cell r="CU32" t="str">
            <v>0</v>
          </cell>
        </row>
        <row r="33">
          <cell r="CU33" t="str">
            <v>0</v>
          </cell>
        </row>
        <row r="34">
          <cell r="CU34" t="str">
            <v>0</v>
          </cell>
        </row>
        <row r="35">
          <cell r="CU35" t="str">
            <v>0</v>
          </cell>
        </row>
        <row r="36">
          <cell r="CU36" t="str">
            <v>0</v>
          </cell>
        </row>
        <row r="37">
          <cell r="CU37" t="str">
            <v>0</v>
          </cell>
        </row>
        <row r="38">
          <cell r="CU38" t="str">
            <v>0</v>
          </cell>
        </row>
        <row r="39">
          <cell r="CU39" t="str">
            <v>0</v>
          </cell>
        </row>
        <row r="40">
          <cell r="CU40" t="str">
            <v>0</v>
          </cell>
        </row>
        <row r="41">
          <cell r="CU41" t="str">
            <v>0</v>
          </cell>
        </row>
        <row r="42">
          <cell r="CU42" t="str">
            <v>0</v>
          </cell>
        </row>
        <row r="43">
          <cell r="CU43" t="str">
            <v>0</v>
          </cell>
        </row>
        <row r="44">
          <cell r="CU44" t="str">
            <v>0</v>
          </cell>
        </row>
        <row r="45">
          <cell r="CU45" t="str">
            <v>0</v>
          </cell>
        </row>
        <row r="46">
          <cell r="CU46" t="str">
            <v>0</v>
          </cell>
        </row>
        <row r="47">
          <cell r="CU47" t="str">
            <v>0</v>
          </cell>
        </row>
        <row r="48">
          <cell r="CU48" t="str">
            <v>0</v>
          </cell>
        </row>
        <row r="49">
          <cell r="CU49" t="str">
            <v>0</v>
          </cell>
        </row>
        <row r="50">
          <cell r="CU50" t="str">
            <v>0</v>
          </cell>
        </row>
        <row r="51">
          <cell r="CU51" t="str">
            <v>0</v>
          </cell>
        </row>
        <row r="52">
          <cell r="CU52" t="str">
            <v>0</v>
          </cell>
        </row>
        <row r="53">
          <cell r="CU53" t="str">
            <v>0</v>
          </cell>
        </row>
        <row r="54">
          <cell r="CU54" t="str">
            <v>0</v>
          </cell>
        </row>
        <row r="55">
          <cell r="CU55" t="str">
            <v>0</v>
          </cell>
        </row>
        <row r="56">
          <cell r="CU56" t="str">
            <v>0</v>
          </cell>
        </row>
        <row r="57">
          <cell r="CU57" t="str">
            <v>0</v>
          </cell>
        </row>
        <row r="58">
          <cell r="CU58" t="str">
            <v>0</v>
          </cell>
        </row>
        <row r="59">
          <cell r="CU59" t="str">
            <v>0</v>
          </cell>
        </row>
        <row r="60">
          <cell r="CU60" t="str">
            <v>0</v>
          </cell>
        </row>
        <row r="61">
          <cell r="CU61" t="str">
            <v>0</v>
          </cell>
        </row>
        <row r="62">
          <cell r="CU62" t="str">
            <v>0</v>
          </cell>
        </row>
        <row r="63">
          <cell r="CU63" t="str">
            <v>0</v>
          </cell>
        </row>
        <row r="64">
          <cell r="CU64" t="str">
            <v>0</v>
          </cell>
        </row>
        <row r="65">
          <cell r="CU65" t="str">
            <v>0</v>
          </cell>
        </row>
        <row r="66">
          <cell r="CU66" t="str">
            <v>0</v>
          </cell>
        </row>
        <row r="67">
          <cell r="CU67" t="str">
            <v>0</v>
          </cell>
        </row>
        <row r="68">
          <cell r="CU68" t="str">
            <v>0</v>
          </cell>
        </row>
        <row r="69">
          <cell r="CU69" t="str">
            <v>0</v>
          </cell>
        </row>
        <row r="70">
          <cell r="CU70" t="str">
            <v>0</v>
          </cell>
        </row>
        <row r="71">
          <cell r="CU71" t="str">
            <v>0</v>
          </cell>
        </row>
        <row r="72">
          <cell r="CU72" t="str">
            <v>0</v>
          </cell>
        </row>
        <row r="73">
          <cell r="CU73" t="str">
            <v>0</v>
          </cell>
        </row>
        <row r="74">
          <cell r="CU74" t="str">
            <v>0</v>
          </cell>
        </row>
        <row r="75">
          <cell r="CU75" t="str">
            <v>0</v>
          </cell>
        </row>
        <row r="76">
          <cell r="CU76" t="str">
            <v>0</v>
          </cell>
        </row>
        <row r="77">
          <cell r="CU77" t="str">
            <v>0</v>
          </cell>
        </row>
        <row r="78">
          <cell r="CU78" t="str">
            <v>0</v>
          </cell>
        </row>
        <row r="79">
          <cell r="CU79" t="str">
            <v>0</v>
          </cell>
        </row>
        <row r="80">
          <cell r="CU80" t="str">
            <v>0</v>
          </cell>
        </row>
        <row r="81">
          <cell r="CU81" t="str">
            <v>0</v>
          </cell>
        </row>
        <row r="82">
          <cell r="CU82" t="str">
            <v>0</v>
          </cell>
        </row>
        <row r="83">
          <cell r="CU83" t="str">
            <v>0</v>
          </cell>
        </row>
        <row r="84">
          <cell r="CU84" t="str">
            <v>0</v>
          </cell>
        </row>
        <row r="85">
          <cell r="CU85" t="str">
            <v>0</v>
          </cell>
        </row>
        <row r="86">
          <cell r="CU86" t="str">
            <v>0</v>
          </cell>
        </row>
        <row r="87">
          <cell r="CU87" t="str">
            <v>0</v>
          </cell>
        </row>
        <row r="88">
          <cell r="CU88" t="str">
            <v>0</v>
          </cell>
        </row>
        <row r="89">
          <cell r="CU89" t="str">
            <v>0</v>
          </cell>
        </row>
        <row r="90">
          <cell r="CU90" t="str">
            <v>0</v>
          </cell>
        </row>
        <row r="91">
          <cell r="CU91" t="str">
            <v>0</v>
          </cell>
        </row>
        <row r="92">
          <cell r="CU92" t="str">
            <v>0</v>
          </cell>
        </row>
        <row r="93">
          <cell r="CU93" t="str">
            <v>0</v>
          </cell>
        </row>
        <row r="94">
          <cell r="CU94" t="str">
            <v>0</v>
          </cell>
        </row>
        <row r="95">
          <cell r="CU95" t="str">
            <v>0</v>
          </cell>
        </row>
        <row r="96">
          <cell r="CU96" t="str">
            <v>0</v>
          </cell>
        </row>
        <row r="97">
          <cell r="CU97" t="str">
            <v>0</v>
          </cell>
        </row>
        <row r="98">
          <cell r="CU98" t="str">
            <v>0</v>
          </cell>
        </row>
        <row r="99">
          <cell r="CU99" t="str">
            <v>0</v>
          </cell>
        </row>
        <row r="100">
          <cell r="CU100" t="str">
            <v>0</v>
          </cell>
        </row>
        <row r="101">
          <cell r="CU101" t="str">
            <v>0</v>
          </cell>
        </row>
        <row r="102">
          <cell r="CU102" t="str">
            <v>0</v>
          </cell>
        </row>
        <row r="103">
          <cell r="CU103" t="str">
            <v>0</v>
          </cell>
        </row>
        <row r="104">
          <cell r="CU104" t="str">
            <v>0</v>
          </cell>
        </row>
        <row r="105">
          <cell r="CU105" t="str">
            <v>0</v>
          </cell>
        </row>
        <row r="106">
          <cell r="CU106" t="str">
            <v>0</v>
          </cell>
        </row>
        <row r="107">
          <cell r="CU107" t="str">
            <v>0</v>
          </cell>
        </row>
        <row r="108">
          <cell r="CU108" t="str">
            <v>0</v>
          </cell>
        </row>
        <row r="109">
          <cell r="CU109" t="str">
            <v>0</v>
          </cell>
        </row>
        <row r="110">
          <cell r="CU110" t="str">
            <v>0</v>
          </cell>
        </row>
        <row r="111">
          <cell r="CU111" t="str">
            <v>0</v>
          </cell>
        </row>
        <row r="112">
          <cell r="CU112" t="str">
            <v>0</v>
          </cell>
        </row>
        <row r="113">
          <cell r="CU113" t="str">
            <v>0</v>
          </cell>
        </row>
        <row r="114">
          <cell r="CU114" t="str">
            <v>0</v>
          </cell>
        </row>
        <row r="115">
          <cell r="CU115" t="str">
            <v>0</v>
          </cell>
        </row>
        <row r="116">
          <cell r="CU116" t="str">
            <v>0</v>
          </cell>
        </row>
        <row r="117">
          <cell r="CU117" t="str">
            <v>0</v>
          </cell>
        </row>
        <row r="118">
          <cell r="CU118" t="str">
            <v>0</v>
          </cell>
        </row>
        <row r="119">
          <cell r="CU119" t="str">
            <v>0</v>
          </cell>
        </row>
        <row r="120">
          <cell r="CU120" t="str">
            <v>0</v>
          </cell>
        </row>
        <row r="121">
          <cell r="CU121" t="str">
            <v>0</v>
          </cell>
        </row>
        <row r="122">
          <cell r="CU122" t="str">
            <v>0</v>
          </cell>
        </row>
        <row r="123">
          <cell r="CU123" t="str">
            <v>0</v>
          </cell>
        </row>
        <row r="124">
          <cell r="CU124" t="str">
            <v>0</v>
          </cell>
        </row>
        <row r="125">
          <cell r="CU125" t="str">
            <v>0</v>
          </cell>
        </row>
        <row r="126">
          <cell r="CU126" t="str">
            <v>0</v>
          </cell>
        </row>
        <row r="127">
          <cell r="CU127" t="str">
            <v>0</v>
          </cell>
        </row>
        <row r="128">
          <cell r="CU128" t="str">
            <v>0</v>
          </cell>
        </row>
        <row r="129">
          <cell r="CU129" t="str">
            <v>0</v>
          </cell>
        </row>
        <row r="130">
          <cell r="CU130" t="str">
            <v>0</v>
          </cell>
        </row>
        <row r="131">
          <cell r="CU131" t="str">
            <v>0</v>
          </cell>
        </row>
        <row r="132">
          <cell r="CU132" t="str">
            <v>0</v>
          </cell>
        </row>
        <row r="133">
          <cell r="CU133" t="str">
            <v>0</v>
          </cell>
        </row>
        <row r="134">
          <cell r="CU134" t="str">
            <v>0</v>
          </cell>
        </row>
        <row r="135">
          <cell r="CU135" t="str">
            <v>0</v>
          </cell>
        </row>
        <row r="136">
          <cell r="CU136" t="str">
            <v>0</v>
          </cell>
        </row>
        <row r="137">
          <cell r="CU137" t="str">
            <v>0</v>
          </cell>
        </row>
        <row r="138">
          <cell r="CU138" t="str">
            <v>0</v>
          </cell>
        </row>
        <row r="139">
          <cell r="CU139" t="str">
            <v>0</v>
          </cell>
        </row>
        <row r="140">
          <cell r="CU140" t="str">
            <v>0</v>
          </cell>
        </row>
        <row r="141">
          <cell r="CU141" t="str">
            <v>0</v>
          </cell>
        </row>
        <row r="142">
          <cell r="CU142" t="str">
            <v>0</v>
          </cell>
        </row>
        <row r="143">
          <cell r="CU143" t="str">
            <v>0</v>
          </cell>
        </row>
        <row r="144">
          <cell r="CU144" t="str">
            <v>0</v>
          </cell>
        </row>
        <row r="145">
          <cell r="CU145" t="str">
            <v>0</v>
          </cell>
        </row>
        <row r="146">
          <cell r="CU146" t="str">
            <v>0</v>
          </cell>
        </row>
        <row r="147">
          <cell r="CU147" t="str">
            <v>0</v>
          </cell>
        </row>
        <row r="148">
          <cell r="CU148" t="str">
            <v>0</v>
          </cell>
        </row>
        <row r="149">
          <cell r="CU149" t="str">
            <v>0</v>
          </cell>
        </row>
        <row r="150">
          <cell r="CU150" t="str">
            <v>0</v>
          </cell>
        </row>
        <row r="151">
          <cell r="CU151" t="str">
            <v>0</v>
          </cell>
        </row>
        <row r="152">
          <cell r="CU152" t="str">
            <v>0</v>
          </cell>
        </row>
        <row r="153">
          <cell r="CU153" t="str">
            <v>0</v>
          </cell>
        </row>
        <row r="154">
          <cell r="CU154" t="str">
            <v>0</v>
          </cell>
        </row>
        <row r="155">
          <cell r="CU155" t="str">
            <v>0</v>
          </cell>
        </row>
        <row r="156">
          <cell r="CU156" t="str">
            <v>0</v>
          </cell>
        </row>
        <row r="157">
          <cell r="CU157" t="str">
            <v>0</v>
          </cell>
        </row>
        <row r="158">
          <cell r="CU158" t="str">
            <v>0</v>
          </cell>
        </row>
        <row r="159">
          <cell r="CU159" t="str">
            <v>0</v>
          </cell>
        </row>
        <row r="160">
          <cell r="CU160" t="str">
            <v>0</v>
          </cell>
        </row>
        <row r="161">
          <cell r="CU161" t="str">
            <v>0</v>
          </cell>
        </row>
        <row r="162">
          <cell r="CU162" t="str">
            <v>0</v>
          </cell>
        </row>
        <row r="163">
          <cell r="CU163" t="str">
            <v>0</v>
          </cell>
        </row>
        <row r="164">
          <cell r="CU164" t="str">
            <v>0</v>
          </cell>
        </row>
        <row r="165">
          <cell r="CU165" t="str">
            <v>0</v>
          </cell>
        </row>
        <row r="166">
          <cell r="CU166" t="str">
            <v>0</v>
          </cell>
        </row>
        <row r="167">
          <cell r="CU167" t="str">
            <v>0</v>
          </cell>
        </row>
        <row r="168">
          <cell r="CU168" t="str">
            <v>0</v>
          </cell>
        </row>
        <row r="169">
          <cell r="CU169" t="str">
            <v>0</v>
          </cell>
        </row>
        <row r="170">
          <cell r="CU170" t="str">
            <v>0</v>
          </cell>
        </row>
        <row r="171">
          <cell r="CU171" t="str">
            <v>0</v>
          </cell>
        </row>
        <row r="172">
          <cell r="CU172" t="str">
            <v>0</v>
          </cell>
        </row>
        <row r="173">
          <cell r="CU173" t="str">
            <v>0</v>
          </cell>
        </row>
        <row r="174">
          <cell r="CU174" t="str">
            <v>0</v>
          </cell>
        </row>
        <row r="175">
          <cell r="CU175" t="str">
            <v>0</v>
          </cell>
        </row>
        <row r="176">
          <cell r="CU176" t="str">
            <v>0</v>
          </cell>
        </row>
        <row r="177">
          <cell r="CU177" t="str">
            <v>0</v>
          </cell>
        </row>
        <row r="178">
          <cell r="CU178" t="str">
            <v>0</v>
          </cell>
        </row>
        <row r="179">
          <cell r="CU179" t="str">
            <v>0</v>
          </cell>
        </row>
        <row r="180">
          <cell r="CU180" t="str">
            <v>0</v>
          </cell>
        </row>
        <row r="181">
          <cell r="CU181" t="str">
            <v>0</v>
          </cell>
        </row>
        <row r="182">
          <cell r="CU182" t="str">
            <v>0</v>
          </cell>
        </row>
        <row r="183">
          <cell r="CU183" t="str">
            <v>0</v>
          </cell>
        </row>
        <row r="184">
          <cell r="CU184" t="str">
            <v>0</v>
          </cell>
        </row>
        <row r="185">
          <cell r="CU185" t="str">
            <v>0</v>
          </cell>
        </row>
        <row r="186">
          <cell r="CU186" t="str">
            <v>0</v>
          </cell>
        </row>
        <row r="187">
          <cell r="CU187" t="str">
            <v>0</v>
          </cell>
        </row>
        <row r="188">
          <cell r="CU188" t="str">
            <v>0</v>
          </cell>
        </row>
        <row r="189">
          <cell r="CU189" t="str">
            <v>0</v>
          </cell>
        </row>
        <row r="190">
          <cell r="CU190" t="str">
            <v>0</v>
          </cell>
        </row>
        <row r="191">
          <cell r="CU191" t="str">
            <v>0</v>
          </cell>
        </row>
        <row r="192">
          <cell r="CU192" t="str">
            <v>0</v>
          </cell>
        </row>
        <row r="193">
          <cell r="CU193" t="str">
            <v>0</v>
          </cell>
        </row>
        <row r="194">
          <cell r="CU194" t="str">
            <v>0</v>
          </cell>
        </row>
        <row r="195">
          <cell r="CU195" t="str">
            <v>0</v>
          </cell>
        </row>
        <row r="196">
          <cell r="CU196" t="str">
            <v>0</v>
          </cell>
        </row>
        <row r="197">
          <cell r="CU197" t="str">
            <v>0</v>
          </cell>
        </row>
        <row r="198">
          <cell r="CU198" t="str">
            <v>0</v>
          </cell>
        </row>
        <row r="199">
          <cell r="CU199" t="str">
            <v>0</v>
          </cell>
        </row>
        <row r="200">
          <cell r="CU200" t="str">
            <v>0</v>
          </cell>
        </row>
        <row r="201">
          <cell r="CU201" t="str">
            <v>0</v>
          </cell>
        </row>
        <row r="202">
          <cell r="CU202" t="str">
            <v>0</v>
          </cell>
        </row>
        <row r="203">
          <cell r="CU203" t="str">
            <v>0</v>
          </cell>
        </row>
        <row r="204">
          <cell r="CU204" t="str">
            <v>0</v>
          </cell>
        </row>
        <row r="205">
          <cell r="CU205" t="str">
            <v>0</v>
          </cell>
        </row>
        <row r="206">
          <cell r="CU206" t="str">
            <v>0</v>
          </cell>
        </row>
        <row r="207">
          <cell r="CU207" t="str">
            <v>0</v>
          </cell>
        </row>
        <row r="208">
          <cell r="CU208" t="str">
            <v>0</v>
          </cell>
        </row>
        <row r="209">
          <cell r="CU209" t="str">
            <v>0</v>
          </cell>
        </row>
        <row r="210">
          <cell r="CU210" t="str">
            <v>0</v>
          </cell>
        </row>
        <row r="211">
          <cell r="CU211" t="str">
            <v>0</v>
          </cell>
        </row>
        <row r="212">
          <cell r="CU212" t="str">
            <v>0</v>
          </cell>
        </row>
        <row r="213">
          <cell r="CU213" t="str">
            <v>0</v>
          </cell>
        </row>
        <row r="214">
          <cell r="CU214" t="str">
            <v>0</v>
          </cell>
        </row>
        <row r="215">
          <cell r="CU215" t="str">
            <v>0</v>
          </cell>
        </row>
        <row r="216">
          <cell r="CU216" t="str">
            <v>0</v>
          </cell>
        </row>
        <row r="217">
          <cell r="CU217" t="str">
            <v>0</v>
          </cell>
        </row>
        <row r="218">
          <cell r="CU218" t="str">
            <v>0</v>
          </cell>
        </row>
        <row r="219">
          <cell r="CU219" t="str">
            <v>0</v>
          </cell>
        </row>
        <row r="220">
          <cell r="CU220" t="str">
            <v>0</v>
          </cell>
        </row>
        <row r="221">
          <cell r="CU221" t="str">
            <v>0</v>
          </cell>
        </row>
        <row r="222">
          <cell r="CU222" t="str">
            <v>0</v>
          </cell>
        </row>
        <row r="223">
          <cell r="CU223" t="str">
            <v>0</v>
          </cell>
        </row>
        <row r="224">
          <cell r="CU224" t="str">
            <v>0</v>
          </cell>
        </row>
        <row r="225">
          <cell r="CU225" t="str">
            <v>0</v>
          </cell>
        </row>
        <row r="226">
          <cell r="CU226" t="str">
            <v>0</v>
          </cell>
        </row>
        <row r="227">
          <cell r="CU227" t="str">
            <v>0</v>
          </cell>
        </row>
        <row r="228">
          <cell r="CU228" t="str">
            <v>0</v>
          </cell>
        </row>
        <row r="229">
          <cell r="CU229" t="str">
            <v>0</v>
          </cell>
        </row>
        <row r="230">
          <cell r="CU230" t="str">
            <v>0</v>
          </cell>
        </row>
        <row r="231">
          <cell r="CU231" t="str">
            <v>0</v>
          </cell>
        </row>
        <row r="232">
          <cell r="CU232" t="str">
            <v>0</v>
          </cell>
        </row>
        <row r="233">
          <cell r="CU233" t="str">
            <v>0</v>
          </cell>
        </row>
        <row r="234">
          <cell r="CU234" t="str">
            <v>0</v>
          </cell>
        </row>
        <row r="235">
          <cell r="CU235" t="str">
            <v>0</v>
          </cell>
        </row>
        <row r="236">
          <cell r="CU236" t="str">
            <v>0</v>
          </cell>
        </row>
        <row r="237">
          <cell r="CU237" t="str">
            <v>0</v>
          </cell>
        </row>
        <row r="238">
          <cell r="CU238" t="str">
            <v>0</v>
          </cell>
        </row>
        <row r="239">
          <cell r="CU239" t="str">
            <v>0</v>
          </cell>
        </row>
        <row r="240">
          <cell r="CU240" t="str">
            <v>0</v>
          </cell>
        </row>
        <row r="241">
          <cell r="CU241" t="str">
            <v>0</v>
          </cell>
        </row>
        <row r="242">
          <cell r="CU242" t="str">
            <v>0</v>
          </cell>
        </row>
        <row r="243">
          <cell r="CU243" t="str">
            <v>0</v>
          </cell>
        </row>
        <row r="244">
          <cell r="CU244" t="str">
            <v>0</v>
          </cell>
        </row>
        <row r="245">
          <cell r="CU245" t="str">
            <v>0</v>
          </cell>
        </row>
        <row r="246">
          <cell r="CU246" t="str">
            <v>0</v>
          </cell>
        </row>
        <row r="247">
          <cell r="CU247" t="str">
            <v>0</v>
          </cell>
        </row>
        <row r="248">
          <cell r="CU248" t="str">
            <v>0</v>
          </cell>
        </row>
        <row r="249">
          <cell r="CU249" t="str">
            <v>0</v>
          </cell>
        </row>
        <row r="250">
          <cell r="CU250" t="str">
            <v>0</v>
          </cell>
        </row>
        <row r="251">
          <cell r="CU251" t="str">
            <v>0</v>
          </cell>
        </row>
        <row r="252">
          <cell r="CU252" t="str">
            <v>0</v>
          </cell>
        </row>
        <row r="253">
          <cell r="CU253" t="str">
            <v>0</v>
          </cell>
        </row>
        <row r="254">
          <cell r="CU254" t="str">
            <v>0</v>
          </cell>
        </row>
        <row r="255">
          <cell r="CU255" t="str">
            <v>0</v>
          </cell>
        </row>
        <row r="256">
          <cell r="CU256" t="str">
            <v>0</v>
          </cell>
        </row>
        <row r="257">
          <cell r="CU257" t="str">
            <v>0</v>
          </cell>
        </row>
        <row r="258">
          <cell r="CU258" t="str">
            <v>0</v>
          </cell>
        </row>
        <row r="259">
          <cell r="CU259" t="str">
            <v>0</v>
          </cell>
        </row>
        <row r="260">
          <cell r="CU260" t="str">
            <v>0</v>
          </cell>
        </row>
        <row r="261">
          <cell r="CU261" t="str">
            <v>0</v>
          </cell>
        </row>
        <row r="262">
          <cell r="CU262" t="str">
            <v>0</v>
          </cell>
        </row>
        <row r="263">
          <cell r="CU263" t="str">
            <v>0</v>
          </cell>
        </row>
        <row r="264">
          <cell r="CU264" t="str">
            <v>0</v>
          </cell>
        </row>
        <row r="265">
          <cell r="CU265" t="str">
            <v>0</v>
          </cell>
        </row>
        <row r="266">
          <cell r="CU266" t="str">
            <v>0</v>
          </cell>
        </row>
        <row r="267">
          <cell r="CU267" t="str">
            <v>0</v>
          </cell>
        </row>
        <row r="268">
          <cell r="CU268" t="str">
            <v>0</v>
          </cell>
        </row>
        <row r="269">
          <cell r="CU269" t="str">
            <v>0</v>
          </cell>
        </row>
        <row r="270">
          <cell r="CU270" t="str">
            <v>0</v>
          </cell>
        </row>
        <row r="271">
          <cell r="CU271" t="str">
            <v>0</v>
          </cell>
        </row>
        <row r="272">
          <cell r="CU272" t="str">
            <v>0</v>
          </cell>
        </row>
        <row r="273">
          <cell r="CU273" t="str">
            <v>0</v>
          </cell>
        </row>
        <row r="274">
          <cell r="CU274" t="str">
            <v>0</v>
          </cell>
        </row>
        <row r="275">
          <cell r="CU275" t="str">
            <v>0</v>
          </cell>
        </row>
        <row r="276">
          <cell r="CU276" t="str">
            <v>0</v>
          </cell>
        </row>
        <row r="277">
          <cell r="CU277" t="str">
            <v>0</v>
          </cell>
        </row>
        <row r="278">
          <cell r="CU278" t="str">
            <v>0</v>
          </cell>
        </row>
        <row r="279">
          <cell r="CU279" t="str">
            <v>0</v>
          </cell>
        </row>
        <row r="280">
          <cell r="CU280" t="str">
            <v>0</v>
          </cell>
        </row>
        <row r="281">
          <cell r="CU281" t="str">
            <v>0</v>
          </cell>
        </row>
        <row r="282">
          <cell r="CU282" t="str">
            <v>0</v>
          </cell>
        </row>
        <row r="283">
          <cell r="CU283" t="str">
            <v>0</v>
          </cell>
        </row>
        <row r="284">
          <cell r="CU284" t="str">
            <v>0</v>
          </cell>
        </row>
        <row r="285">
          <cell r="CU285" t="str">
            <v>0</v>
          </cell>
        </row>
        <row r="286">
          <cell r="CU286" t="str">
            <v>0</v>
          </cell>
        </row>
        <row r="287">
          <cell r="CU287" t="str">
            <v>0</v>
          </cell>
        </row>
        <row r="288">
          <cell r="CU288" t="str">
            <v>0</v>
          </cell>
        </row>
        <row r="289">
          <cell r="CU289" t="str">
            <v>0</v>
          </cell>
        </row>
        <row r="290">
          <cell r="CU290" t="str">
            <v>0</v>
          </cell>
        </row>
        <row r="291">
          <cell r="CU291" t="str">
            <v>0</v>
          </cell>
        </row>
        <row r="292">
          <cell r="CU292" t="str">
            <v>0</v>
          </cell>
        </row>
        <row r="293">
          <cell r="CU293" t="str">
            <v>0</v>
          </cell>
        </row>
        <row r="294">
          <cell r="CU294" t="str">
            <v>0</v>
          </cell>
        </row>
        <row r="295">
          <cell r="CU295" t="str">
            <v>0</v>
          </cell>
        </row>
        <row r="296">
          <cell r="CU296" t="str">
            <v>0</v>
          </cell>
        </row>
        <row r="297">
          <cell r="CU297" t="str">
            <v>0</v>
          </cell>
        </row>
        <row r="298">
          <cell r="CU298" t="str">
            <v>0</v>
          </cell>
        </row>
        <row r="299">
          <cell r="CU299" t="str">
            <v>0</v>
          </cell>
        </row>
        <row r="300">
          <cell r="CU300" t="str">
            <v>0</v>
          </cell>
        </row>
        <row r="301">
          <cell r="CU301" t="str">
            <v>0</v>
          </cell>
        </row>
        <row r="302">
          <cell r="CU302" t="str">
            <v>0</v>
          </cell>
        </row>
        <row r="303">
          <cell r="CU303" t="str">
            <v>0</v>
          </cell>
        </row>
        <row r="304">
          <cell r="CU304" t="str">
            <v>0</v>
          </cell>
        </row>
        <row r="305">
          <cell r="CU305" t="str">
            <v>0</v>
          </cell>
        </row>
        <row r="306">
          <cell r="CU306" t="str">
            <v>0</v>
          </cell>
        </row>
        <row r="307">
          <cell r="CU307" t="str">
            <v>0</v>
          </cell>
        </row>
        <row r="308">
          <cell r="CU308" t="str">
            <v>0</v>
          </cell>
        </row>
        <row r="309">
          <cell r="CU309" t="str">
            <v>0</v>
          </cell>
        </row>
        <row r="310">
          <cell r="CU310" t="str">
            <v>0</v>
          </cell>
        </row>
        <row r="311">
          <cell r="CU311" t="str">
            <v>0</v>
          </cell>
        </row>
        <row r="312">
          <cell r="CU312" t="str">
            <v>0</v>
          </cell>
        </row>
        <row r="313">
          <cell r="CU313" t="str">
            <v>0</v>
          </cell>
        </row>
        <row r="314">
          <cell r="CU314" t="str">
            <v>0</v>
          </cell>
        </row>
        <row r="315">
          <cell r="CU315" t="str">
            <v>0</v>
          </cell>
        </row>
        <row r="316">
          <cell r="CU316" t="str">
            <v>0</v>
          </cell>
        </row>
        <row r="317">
          <cell r="CU317" t="str">
            <v>0</v>
          </cell>
        </row>
        <row r="318">
          <cell r="CU318" t="str">
            <v>0</v>
          </cell>
        </row>
        <row r="319">
          <cell r="CU319" t="str">
            <v>0</v>
          </cell>
        </row>
        <row r="320">
          <cell r="CU320" t="str">
            <v>0</v>
          </cell>
        </row>
        <row r="321">
          <cell r="CU321" t="str">
            <v>0</v>
          </cell>
        </row>
        <row r="322">
          <cell r="CU322" t="str">
            <v>0</v>
          </cell>
        </row>
        <row r="323">
          <cell r="CU323" t="str">
            <v>0</v>
          </cell>
        </row>
        <row r="324">
          <cell r="CU324" t="str">
            <v>0</v>
          </cell>
        </row>
        <row r="325">
          <cell r="CU325" t="str">
            <v>0</v>
          </cell>
        </row>
        <row r="326">
          <cell r="CU326" t="str">
            <v>0</v>
          </cell>
        </row>
        <row r="327">
          <cell r="CU327" t="str">
            <v>0</v>
          </cell>
        </row>
        <row r="328">
          <cell r="CU328" t="str">
            <v>0</v>
          </cell>
        </row>
        <row r="329">
          <cell r="CU329" t="str">
            <v>0</v>
          </cell>
        </row>
        <row r="330">
          <cell r="CU330" t="str">
            <v>0</v>
          </cell>
        </row>
        <row r="331">
          <cell r="CU331" t="str">
            <v>0</v>
          </cell>
        </row>
        <row r="332">
          <cell r="CU332" t="str">
            <v>0</v>
          </cell>
        </row>
        <row r="333">
          <cell r="CU333" t="str">
            <v>0</v>
          </cell>
        </row>
        <row r="334">
          <cell r="CU334" t="str">
            <v>0</v>
          </cell>
        </row>
        <row r="335">
          <cell r="CU335" t="str">
            <v>0</v>
          </cell>
        </row>
        <row r="336">
          <cell r="CU336" t="str">
            <v>0</v>
          </cell>
        </row>
        <row r="337">
          <cell r="CU337" t="str">
            <v>0</v>
          </cell>
        </row>
        <row r="338">
          <cell r="CU338" t="str">
            <v>0</v>
          </cell>
        </row>
        <row r="339">
          <cell r="CU339" t="str">
            <v>0</v>
          </cell>
        </row>
        <row r="340">
          <cell r="CU340" t="str">
            <v>0</v>
          </cell>
        </row>
        <row r="341">
          <cell r="CU341" t="str">
            <v>0</v>
          </cell>
        </row>
        <row r="342">
          <cell r="CU342" t="str">
            <v>0</v>
          </cell>
        </row>
        <row r="343">
          <cell r="CU343" t="str">
            <v>0</v>
          </cell>
        </row>
        <row r="344">
          <cell r="CU344" t="str">
            <v>0</v>
          </cell>
        </row>
        <row r="345">
          <cell r="CU345" t="str">
            <v>0</v>
          </cell>
        </row>
        <row r="346">
          <cell r="CU346" t="str">
            <v>0</v>
          </cell>
        </row>
        <row r="347">
          <cell r="CU347" t="str">
            <v>0</v>
          </cell>
        </row>
        <row r="348">
          <cell r="CU348" t="str">
            <v>0</v>
          </cell>
        </row>
        <row r="349">
          <cell r="CU349" t="str">
            <v>0</v>
          </cell>
        </row>
        <row r="350">
          <cell r="CU350" t="str">
            <v>0</v>
          </cell>
        </row>
        <row r="351">
          <cell r="CU351" t="str">
            <v>0</v>
          </cell>
        </row>
        <row r="352">
          <cell r="CU352" t="str">
            <v>0</v>
          </cell>
        </row>
        <row r="353">
          <cell r="CU353" t="str">
            <v>0</v>
          </cell>
        </row>
        <row r="354">
          <cell r="CU354" t="str">
            <v>0</v>
          </cell>
        </row>
        <row r="355">
          <cell r="CU355" t="str">
            <v>0</v>
          </cell>
        </row>
        <row r="356">
          <cell r="CU356" t="str">
            <v>0</v>
          </cell>
        </row>
        <row r="357">
          <cell r="CU357" t="str">
            <v>0</v>
          </cell>
        </row>
        <row r="358">
          <cell r="CU358" t="str">
            <v>0</v>
          </cell>
        </row>
        <row r="359">
          <cell r="CU359" t="str">
            <v>0</v>
          </cell>
        </row>
        <row r="360">
          <cell r="CU360" t="str">
            <v>0</v>
          </cell>
        </row>
        <row r="361">
          <cell r="CU361" t="str">
            <v>0</v>
          </cell>
        </row>
        <row r="362">
          <cell r="CU362" t="str">
            <v>0</v>
          </cell>
        </row>
        <row r="363">
          <cell r="CU363" t="str">
            <v>0</v>
          </cell>
        </row>
        <row r="364">
          <cell r="CU364" t="str">
            <v>0</v>
          </cell>
        </row>
        <row r="365">
          <cell r="CU365" t="str">
            <v>0</v>
          </cell>
        </row>
        <row r="366">
          <cell r="CU366" t="str">
            <v>0</v>
          </cell>
        </row>
        <row r="367">
          <cell r="CU367" t="str">
            <v>0</v>
          </cell>
        </row>
        <row r="368">
          <cell r="CU368" t="str">
            <v>0</v>
          </cell>
        </row>
        <row r="369">
          <cell r="CU369" t="str">
            <v>0</v>
          </cell>
        </row>
        <row r="370">
          <cell r="CU370" t="str">
            <v>0</v>
          </cell>
        </row>
        <row r="371">
          <cell r="CU371" t="str">
            <v>0</v>
          </cell>
        </row>
        <row r="372">
          <cell r="CU372" t="str">
            <v>0</v>
          </cell>
        </row>
        <row r="373">
          <cell r="CU373" t="str">
            <v>0</v>
          </cell>
        </row>
        <row r="374">
          <cell r="CU374" t="str">
            <v>0</v>
          </cell>
        </row>
        <row r="375">
          <cell r="CU375" t="str">
            <v>0</v>
          </cell>
        </row>
        <row r="376">
          <cell r="CU376" t="str">
            <v>0</v>
          </cell>
        </row>
        <row r="377">
          <cell r="CU377" t="str">
            <v>0</v>
          </cell>
        </row>
        <row r="378">
          <cell r="CU378" t="str">
            <v>0</v>
          </cell>
        </row>
        <row r="379">
          <cell r="CU379" t="str">
            <v>0</v>
          </cell>
        </row>
        <row r="380">
          <cell r="CU380" t="str">
            <v>0</v>
          </cell>
        </row>
        <row r="381">
          <cell r="CU381" t="str">
            <v>0</v>
          </cell>
        </row>
        <row r="382">
          <cell r="CU382" t="str">
            <v>0</v>
          </cell>
        </row>
        <row r="383">
          <cell r="CU383" t="str">
            <v>0</v>
          </cell>
        </row>
        <row r="384">
          <cell r="CU384" t="str">
            <v>0</v>
          </cell>
        </row>
        <row r="385">
          <cell r="CU385" t="str">
            <v>0</v>
          </cell>
        </row>
        <row r="386">
          <cell r="CU386" t="str">
            <v>0</v>
          </cell>
        </row>
        <row r="387">
          <cell r="CU387" t="str">
            <v>0</v>
          </cell>
        </row>
        <row r="388">
          <cell r="CU388" t="str">
            <v>0</v>
          </cell>
        </row>
        <row r="389">
          <cell r="CU389" t="str">
            <v>0</v>
          </cell>
        </row>
        <row r="390">
          <cell r="CU390" t="str">
            <v>0</v>
          </cell>
        </row>
        <row r="391">
          <cell r="CU391" t="str">
            <v>0</v>
          </cell>
        </row>
        <row r="392">
          <cell r="CU392" t="str">
            <v>0</v>
          </cell>
        </row>
        <row r="393">
          <cell r="CU393" t="str">
            <v>0</v>
          </cell>
        </row>
        <row r="394">
          <cell r="CU394" t="str">
            <v>0</v>
          </cell>
        </row>
        <row r="395">
          <cell r="CU395" t="str">
            <v>0</v>
          </cell>
        </row>
        <row r="396">
          <cell r="CU396" t="str">
            <v>0</v>
          </cell>
        </row>
        <row r="397">
          <cell r="CU397" t="str">
            <v>0</v>
          </cell>
        </row>
        <row r="398">
          <cell r="CU398" t="str">
            <v>0</v>
          </cell>
        </row>
        <row r="399">
          <cell r="CU399" t="str">
            <v>0</v>
          </cell>
        </row>
        <row r="400">
          <cell r="CU400" t="str">
            <v>0</v>
          </cell>
        </row>
        <row r="401">
          <cell r="CU401" t="str">
            <v>0</v>
          </cell>
        </row>
        <row r="402">
          <cell r="CU402" t="str">
            <v>0</v>
          </cell>
        </row>
        <row r="403">
          <cell r="CU403" t="str">
            <v>0</v>
          </cell>
        </row>
        <row r="404">
          <cell r="CU404" t="str">
            <v>0</v>
          </cell>
        </row>
        <row r="405">
          <cell r="CU405" t="str">
            <v>0</v>
          </cell>
        </row>
        <row r="406">
          <cell r="CU406" t="str">
            <v>0</v>
          </cell>
        </row>
        <row r="407">
          <cell r="CU407" t="str">
            <v>0</v>
          </cell>
        </row>
        <row r="408">
          <cell r="CU408" t="str">
            <v>0</v>
          </cell>
        </row>
        <row r="409">
          <cell r="CU409" t="str">
            <v>0</v>
          </cell>
        </row>
        <row r="410">
          <cell r="CU410" t="str">
            <v>0</v>
          </cell>
        </row>
        <row r="411">
          <cell r="CU411" t="str">
            <v>0</v>
          </cell>
        </row>
        <row r="412">
          <cell r="CU412" t="str">
            <v>0</v>
          </cell>
        </row>
        <row r="413">
          <cell r="CU413" t="str">
            <v>0</v>
          </cell>
        </row>
        <row r="414">
          <cell r="CU414" t="str">
            <v>0</v>
          </cell>
        </row>
        <row r="415">
          <cell r="CU415" t="str">
            <v>0</v>
          </cell>
        </row>
        <row r="416">
          <cell r="CU416" t="str">
            <v>0</v>
          </cell>
        </row>
        <row r="417">
          <cell r="CU417" t="str">
            <v>0</v>
          </cell>
        </row>
        <row r="418">
          <cell r="CU418" t="str">
            <v>0</v>
          </cell>
        </row>
        <row r="419">
          <cell r="CU419" t="str">
            <v>0</v>
          </cell>
        </row>
        <row r="420">
          <cell r="CU420" t="str">
            <v>0</v>
          </cell>
        </row>
        <row r="421">
          <cell r="CU421" t="str">
            <v>0</v>
          </cell>
        </row>
        <row r="422">
          <cell r="CU422" t="str">
            <v>0</v>
          </cell>
        </row>
        <row r="423">
          <cell r="CU423" t="str">
            <v>0</v>
          </cell>
        </row>
        <row r="424">
          <cell r="CU424" t="str">
            <v>0</v>
          </cell>
        </row>
        <row r="425">
          <cell r="CU425" t="str">
            <v>0</v>
          </cell>
        </row>
        <row r="426">
          <cell r="CU426" t="str">
            <v>0</v>
          </cell>
        </row>
        <row r="427">
          <cell r="CU427" t="str">
            <v>0</v>
          </cell>
        </row>
        <row r="428">
          <cell r="CU428" t="str">
            <v>0</v>
          </cell>
        </row>
        <row r="429">
          <cell r="CU429" t="str">
            <v>0</v>
          </cell>
        </row>
        <row r="430">
          <cell r="CU430" t="str">
            <v>0</v>
          </cell>
        </row>
        <row r="431">
          <cell r="CU431" t="str">
            <v>0</v>
          </cell>
        </row>
        <row r="432">
          <cell r="CU432" t="str">
            <v>0</v>
          </cell>
        </row>
        <row r="433">
          <cell r="CU433" t="str">
            <v>0</v>
          </cell>
        </row>
        <row r="434">
          <cell r="CU434" t="str">
            <v>0</v>
          </cell>
        </row>
        <row r="435">
          <cell r="CU435" t="str">
            <v>0</v>
          </cell>
        </row>
        <row r="436">
          <cell r="CU436" t="str">
            <v>0</v>
          </cell>
        </row>
        <row r="437">
          <cell r="CU437" t="str">
            <v>0</v>
          </cell>
        </row>
        <row r="438">
          <cell r="CU438" t="str">
            <v>0</v>
          </cell>
        </row>
        <row r="439">
          <cell r="CU439" t="str">
            <v>0</v>
          </cell>
        </row>
        <row r="440">
          <cell r="CU440" t="str">
            <v>0</v>
          </cell>
        </row>
        <row r="441">
          <cell r="CU441" t="str">
            <v>0</v>
          </cell>
        </row>
        <row r="442">
          <cell r="CU442" t="str">
            <v>0</v>
          </cell>
        </row>
        <row r="443">
          <cell r="CU443" t="str">
            <v>0</v>
          </cell>
        </row>
        <row r="444">
          <cell r="CU444" t="str">
            <v>0</v>
          </cell>
        </row>
        <row r="445">
          <cell r="CU445" t="str">
            <v>0</v>
          </cell>
        </row>
        <row r="446">
          <cell r="CU446" t="str">
            <v>0</v>
          </cell>
        </row>
        <row r="447">
          <cell r="CU447" t="str">
            <v>0</v>
          </cell>
        </row>
        <row r="448">
          <cell r="CU448" t="str">
            <v>0</v>
          </cell>
        </row>
        <row r="449">
          <cell r="CU449" t="str">
            <v>0</v>
          </cell>
        </row>
        <row r="450">
          <cell r="CU450" t="str">
            <v>0</v>
          </cell>
        </row>
        <row r="451">
          <cell r="CU451" t="str">
            <v>0</v>
          </cell>
        </row>
        <row r="452">
          <cell r="CU452" t="str">
            <v>0</v>
          </cell>
        </row>
        <row r="453">
          <cell r="CU453" t="str">
            <v>0</v>
          </cell>
        </row>
        <row r="454">
          <cell r="CU454" t="str">
            <v>0</v>
          </cell>
        </row>
        <row r="455">
          <cell r="CU455" t="str">
            <v>0</v>
          </cell>
        </row>
        <row r="456">
          <cell r="CU456" t="str">
            <v>0</v>
          </cell>
        </row>
        <row r="457">
          <cell r="CU457" t="str">
            <v>0</v>
          </cell>
        </row>
        <row r="458">
          <cell r="CU458" t="str">
            <v>0</v>
          </cell>
        </row>
        <row r="459">
          <cell r="CU459" t="str">
            <v>0</v>
          </cell>
        </row>
        <row r="460">
          <cell r="CU460" t="str">
            <v>0</v>
          </cell>
        </row>
        <row r="461">
          <cell r="CU461" t="str">
            <v>0</v>
          </cell>
        </row>
        <row r="462">
          <cell r="CU462" t="str">
            <v>0</v>
          </cell>
        </row>
        <row r="463">
          <cell r="CU463" t="str">
            <v>0</v>
          </cell>
        </row>
        <row r="464">
          <cell r="CU464" t="str">
            <v>0</v>
          </cell>
        </row>
        <row r="465">
          <cell r="CU465" t="str">
            <v>0</v>
          </cell>
        </row>
        <row r="466">
          <cell r="CU466" t="str">
            <v>0</v>
          </cell>
        </row>
        <row r="467">
          <cell r="CU467" t="str">
            <v>0</v>
          </cell>
        </row>
        <row r="468">
          <cell r="CU468" t="str">
            <v>0</v>
          </cell>
        </row>
        <row r="469">
          <cell r="CU469" t="str">
            <v>0</v>
          </cell>
        </row>
        <row r="470">
          <cell r="CU470" t="str">
            <v>0</v>
          </cell>
        </row>
        <row r="471">
          <cell r="CU471" t="str">
            <v>0</v>
          </cell>
        </row>
        <row r="472">
          <cell r="CU472" t="str">
            <v>0</v>
          </cell>
        </row>
        <row r="473">
          <cell r="CU473" t="str">
            <v>0</v>
          </cell>
        </row>
        <row r="474">
          <cell r="CU474" t="str">
            <v>0</v>
          </cell>
        </row>
        <row r="475">
          <cell r="CU475" t="str">
            <v>0</v>
          </cell>
        </row>
        <row r="476">
          <cell r="CU476" t="str">
            <v>0</v>
          </cell>
        </row>
        <row r="477">
          <cell r="CU477" t="str">
            <v>0</v>
          </cell>
        </row>
        <row r="478">
          <cell r="CU478" t="str">
            <v>0</v>
          </cell>
        </row>
        <row r="479">
          <cell r="CU479" t="str">
            <v>0</v>
          </cell>
        </row>
        <row r="480">
          <cell r="CU480" t="str">
            <v>0</v>
          </cell>
        </row>
        <row r="481">
          <cell r="CU481" t="str">
            <v>0</v>
          </cell>
        </row>
        <row r="482">
          <cell r="CU482" t="str">
            <v>0</v>
          </cell>
        </row>
        <row r="483">
          <cell r="CU483" t="str">
            <v>0</v>
          </cell>
        </row>
        <row r="484">
          <cell r="CU484" t="str">
            <v>0</v>
          </cell>
        </row>
        <row r="485">
          <cell r="CU485" t="str">
            <v>0</v>
          </cell>
        </row>
        <row r="486">
          <cell r="CU486" t="str">
            <v>0</v>
          </cell>
        </row>
        <row r="487">
          <cell r="CU487" t="str">
            <v>0</v>
          </cell>
        </row>
        <row r="488">
          <cell r="CU488" t="str">
            <v>0</v>
          </cell>
        </row>
        <row r="489">
          <cell r="CU489" t="str">
            <v>0</v>
          </cell>
        </row>
        <row r="490">
          <cell r="CU490" t="str">
            <v>0</v>
          </cell>
        </row>
        <row r="491">
          <cell r="CU491" t="str">
            <v>0</v>
          </cell>
        </row>
        <row r="492">
          <cell r="CU492" t="str">
            <v>0</v>
          </cell>
        </row>
        <row r="493">
          <cell r="CU493" t="str">
            <v>0</v>
          </cell>
        </row>
        <row r="494">
          <cell r="CU494" t="str">
            <v>0</v>
          </cell>
        </row>
        <row r="495">
          <cell r="CU495" t="str">
            <v>0</v>
          </cell>
        </row>
        <row r="496">
          <cell r="CU496" t="str">
            <v>0</v>
          </cell>
        </row>
        <row r="497">
          <cell r="CU497" t="str">
            <v>0</v>
          </cell>
        </row>
        <row r="498">
          <cell r="CU498" t="str">
            <v>0</v>
          </cell>
        </row>
        <row r="499">
          <cell r="CU499" t="str">
            <v>0</v>
          </cell>
        </row>
        <row r="500">
          <cell r="CU500" t="str">
            <v>0</v>
          </cell>
        </row>
        <row r="501">
          <cell r="CU501" t="str">
            <v>0</v>
          </cell>
        </row>
        <row r="502">
          <cell r="CU502" t="str">
            <v>0</v>
          </cell>
        </row>
        <row r="503">
          <cell r="CU503" t="str">
            <v>0</v>
          </cell>
        </row>
        <row r="504">
          <cell r="CU504" t="str">
            <v>0</v>
          </cell>
        </row>
        <row r="505">
          <cell r="CU505" t="str">
            <v>0</v>
          </cell>
        </row>
        <row r="506">
          <cell r="CU506" t="str">
            <v>0</v>
          </cell>
        </row>
        <row r="507">
          <cell r="CU507" t="str">
            <v>0</v>
          </cell>
        </row>
        <row r="508">
          <cell r="CU508" t="str">
            <v>0</v>
          </cell>
        </row>
        <row r="509">
          <cell r="CU509" t="str">
            <v>0</v>
          </cell>
        </row>
        <row r="510">
          <cell r="CU510" t="str">
            <v>0</v>
          </cell>
        </row>
        <row r="511">
          <cell r="CU511" t="str">
            <v>0</v>
          </cell>
        </row>
        <row r="512">
          <cell r="CU512" t="str">
            <v>0</v>
          </cell>
        </row>
        <row r="513">
          <cell r="CU513" t="str">
            <v>0</v>
          </cell>
        </row>
        <row r="514">
          <cell r="CU514" t="str">
            <v>0</v>
          </cell>
        </row>
        <row r="515">
          <cell r="CU515" t="str">
            <v>0</v>
          </cell>
        </row>
        <row r="516">
          <cell r="CU516" t="str">
            <v>0</v>
          </cell>
        </row>
        <row r="517">
          <cell r="CU517" t="str">
            <v>0</v>
          </cell>
        </row>
        <row r="518">
          <cell r="CU518" t="str">
            <v>0</v>
          </cell>
        </row>
        <row r="519">
          <cell r="CU519" t="str">
            <v>0</v>
          </cell>
        </row>
        <row r="520">
          <cell r="CU520" t="str">
            <v>0</v>
          </cell>
        </row>
        <row r="521">
          <cell r="CU521" t="str">
            <v>0</v>
          </cell>
        </row>
        <row r="522">
          <cell r="CU522" t="str">
            <v>0</v>
          </cell>
        </row>
        <row r="523">
          <cell r="CU523" t="str">
            <v>0</v>
          </cell>
        </row>
        <row r="524">
          <cell r="CU524" t="str">
            <v>0</v>
          </cell>
        </row>
        <row r="525">
          <cell r="CU525" t="str">
            <v>0</v>
          </cell>
        </row>
        <row r="526">
          <cell r="CU526" t="str">
            <v>0</v>
          </cell>
        </row>
        <row r="527">
          <cell r="CU527" t="str">
            <v>0</v>
          </cell>
        </row>
        <row r="528">
          <cell r="CU528" t="str">
            <v>0</v>
          </cell>
        </row>
        <row r="529">
          <cell r="CU529" t="str">
            <v>0</v>
          </cell>
        </row>
        <row r="530">
          <cell r="CU530" t="str">
            <v>0</v>
          </cell>
        </row>
        <row r="531">
          <cell r="CU531" t="str">
            <v>0</v>
          </cell>
        </row>
        <row r="532">
          <cell r="CU532" t="str">
            <v>0</v>
          </cell>
        </row>
        <row r="533">
          <cell r="CU533" t="str">
            <v>0</v>
          </cell>
        </row>
        <row r="534">
          <cell r="CU534" t="str">
            <v>0</v>
          </cell>
        </row>
        <row r="535">
          <cell r="CU535" t="str">
            <v>0</v>
          </cell>
        </row>
        <row r="536">
          <cell r="CU536" t="str">
            <v>0</v>
          </cell>
        </row>
        <row r="537">
          <cell r="CU537" t="str">
            <v>0</v>
          </cell>
        </row>
        <row r="538">
          <cell r="CU538" t="str">
            <v>0</v>
          </cell>
        </row>
        <row r="539">
          <cell r="CU539" t="str">
            <v>0</v>
          </cell>
        </row>
        <row r="540">
          <cell r="CU540" t="str">
            <v>0</v>
          </cell>
        </row>
        <row r="541">
          <cell r="CU541" t="str">
            <v>0</v>
          </cell>
        </row>
        <row r="542">
          <cell r="CU542" t="str">
            <v>0</v>
          </cell>
        </row>
        <row r="543">
          <cell r="CU543" t="str">
            <v>0</v>
          </cell>
        </row>
        <row r="544">
          <cell r="CU544" t="str">
            <v>0</v>
          </cell>
        </row>
        <row r="545">
          <cell r="CU545" t="str">
            <v>0</v>
          </cell>
        </row>
        <row r="546">
          <cell r="CU546" t="str">
            <v>0</v>
          </cell>
        </row>
        <row r="547">
          <cell r="CU547" t="str">
            <v>0</v>
          </cell>
        </row>
        <row r="548">
          <cell r="CU548" t="str">
            <v>0</v>
          </cell>
        </row>
        <row r="549">
          <cell r="CU549" t="str">
            <v>0</v>
          </cell>
        </row>
        <row r="550">
          <cell r="CU550" t="str">
            <v>0</v>
          </cell>
        </row>
        <row r="551">
          <cell r="CU551" t="str">
            <v>0</v>
          </cell>
        </row>
        <row r="552">
          <cell r="CU552" t="str">
            <v>0</v>
          </cell>
        </row>
        <row r="553">
          <cell r="CU553" t="str">
            <v>0</v>
          </cell>
        </row>
        <row r="554">
          <cell r="CU554" t="str">
            <v>0</v>
          </cell>
        </row>
        <row r="555">
          <cell r="CU555" t="str">
            <v>0</v>
          </cell>
        </row>
        <row r="556">
          <cell r="CU556" t="str">
            <v>0</v>
          </cell>
        </row>
        <row r="557">
          <cell r="CU557" t="str">
            <v>0</v>
          </cell>
        </row>
        <row r="558">
          <cell r="CU558" t="str">
            <v>0</v>
          </cell>
        </row>
        <row r="559">
          <cell r="CU559" t="str">
            <v>0</v>
          </cell>
        </row>
        <row r="560">
          <cell r="CU560" t="str">
            <v>0</v>
          </cell>
        </row>
        <row r="561">
          <cell r="CU561" t="str">
            <v>0</v>
          </cell>
        </row>
        <row r="562">
          <cell r="CU562" t="str">
            <v>0</v>
          </cell>
        </row>
        <row r="563">
          <cell r="CU563" t="str">
            <v>0</v>
          </cell>
        </row>
        <row r="564">
          <cell r="CU564" t="str">
            <v>0</v>
          </cell>
        </row>
        <row r="565">
          <cell r="CU565" t="str">
            <v>0</v>
          </cell>
        </row>
        <row r="566">
          <cell r="CU566" t="str">
            <v>0</v>
          </cell>
        </row>
        <row r="567">
          <cell r="CU567" t="str">
            <v>0</v>
          </cell>
        </row>
        <row r="568">
          <cell r="CU568" t="str">
            <v>0</v>
          </cell>
        </row>
        <row r="569">
          <cell r="CU569" t="str">
            <v>0</v>
          </cell>
        </row>
        <row r="570">
          <cell r="CU570" t="str">
            <v>0</v>
          </cell>
        </row>
        <row r="571">
          <cell r="CU571" t="str">
            <v>0</v>
          </cell>
        </row>
        <row r="572">
          <cell r="CU572" t="str">
            <v>0</v>
          </cell>
        </row>
        <row r="573">
          <cell r="CU573" t="str">
            <v>0</v>
          </cell>
        </row>
        <row r="574">
          <cell r="CU574" t="str">
            <v>0</v>
          </cell>
        </row>
        <row r="575">
          <cell r="CU575" t="str">
            <v>0</v>
          </cell>
        </row>
        <row r="576">
          <cell r="CU576" t="str">
            <v>0</v>
          </cell>
        </row>
        <row r="577">
          <cell r="CU577" t="str">
            <v>0</v>
          </cell>
        </row>
        <row r="578">
          <cell r="CU578" t="str">
            <v>0</v>
          </cell>
        </row>
        <row r="579">
          <cell r="CU579" t="str">
            <v>0</v>
          </cell>
        </row>
        <row r="580">
          <cell r="CU580" t="str">
            <v>0</v>
          </cell>
        </row>
        <row r="581">
          <cell r="CU581" t="str">
            <v>0</v>
          </cell>
        </row>
        <row r="582">
          <cell r="CU582" t="str">
            <v>0</v>
          </cell>
        </row>
        <row r="583">
          <cell r="CU583" t="str">
            <v>0</v>
          </cell>
        </row>
        <row r="584">
          <cell r="CU584" t="str">
            <v>0</v>
          </cell>
        </row>
        <row r="585">
          <cell r="CU585" t="str">
            <v>0</v>
          </cell>
        </row>
        <row r="586">
          <cell r="CU586" t="str">
            <v>0</v>
          </cell>
        </row>
        <row r="587">
          <cell r="CU587" t="str">
            <v>0</v>
          </cell>
        </row>
        <row r="588">
          <cell r="CU588" t="str">
            <v>0</v>
          </cell>
        </row>
        <row r="589">
          <cell r="CU589" t="str">
            <v>0</v>
          </cell>
        </row>
        <row r="590">
          <cell r="CU590" t="str">
            <v>0</v>
          </cell>
        </row>
        <row r="591">
          <cell r="CU591" t="str">
            <v>0</v>
          </cell>
        </row>
        <row r="592">
          <cell r="CU592" t="str">
            <v>0</v>
          </cell>
        </row>
        <row r="593">
          <cell r="CU593" t="str">
            <v>0</v>
          </cell>
        </row>
        <row r="594">
          <cell r="CU594" t="str">
            <v>0</v>
          </cell>
        </row>
        <row r="595">
          <cell r="CU595" t="str">
            <v>0</v>
          </cell>
        </row>
        <row r="596">
          <cell r="CU596" t="str">
            <v>0</v>
          </cell>
        </row>
        <row r="597">
          <cell r="CU597" t="str">
            <v>0</v>
          </cell>
        </row>
        <row r="598">
          <cell r="CU598" t="str">
            <v>0</v>
          </cell>
        </row>
        <row r="599">
          <cell r="CU599" t="str">
            <v>0</v>
          </cell>
        </row>
        <row r="600">
          <cell r="CU600" t="str">
            <v>0</v>
          </cell>
        </row>
        <row r="601">
          <cell r="CU601" t="str">
            <v>0</v>
          </cell>
        </row>
        <row r="602">
          <cell r="CU602" t="str">
            <v>0</v>
          </cell>
        </row>
        <row r="603">
          <cell r="CU603" t="str">
            <v>0</v>
          </cell>
        </row>
        <row r="604">
          <cell r="CU604" t="str">
            <v>0</v>
          </cell>
        </row>
        <row r="605">
          <cell r="CU605" t="str">
            <v>0</v>
          </cell>
        </row>
        <row r="606">
          <cell r="CU606" t="str">
            <v>0</v>
          </cell>
        </row>
        <row r="607">
          <cell r="CU607" t="str">
            <v>0</v>
          </cell>
        </row>
        <row r="608">
          <cell r="CU608" t="str">
            <v>0</v>
          </cell>
        </row>
        <row r="609">
          <cell r="CU609" t="str">
            <v>0</v>
          </cell>
        </row>
        <row r="610">
          <cell r="CU610" t="str">
            <v>0</v>
          </cell>
        </row>
        <row r="611">
          <cell r="CU611" t="str">
            <v>0</v>
          </cell>
        </row>
        <row r="612">
          <cell r="CU612" t="str">
            <v>0</v>
          </cell>
        </row>
        <row r="613">
          <cell r="CU613" t="str">
            <v>0</v>
          </cell>
        </row>
        <row r="614">
          <cell r="CU614" t="str">
            <v>0</v>
          </cell>
        </row>
        <row r="615">
          <cell r="CU615" t="str">
            <v>0</v>
          </cell>
        </row>
        <row r="616">
          <cell r="CU616" t="str">
            <v>0</v>
          </cell>
        </row>
        <row r="617">
          <cell r="CU617" t="str">
            <v>0</v>
          </cell>
        </row>
        <row r="618">
          <cell r="CU618" t="str">
            <v>0</v>
          </cell>
        </row>
        <row r="619">
          <cell r="CU619" t="str">
            <v>0</v>
          </cell>
        </row>
        <row r="620">
          <cell r="CU620" t="str">
            <v>0</v>
          </cell>
        </row>
        <row r="621">
          <cell r="CU621" t="str">
            <v>0</v>
          </cell>
        </row>
        <row r="622">
          <cell r="CU622" t="str">
            <v>0</v>
          </cell>
        </row>
        <row r="623">
          <cell r="CU623" t="str">
            <v>0</v>
          </cell>
        </row>
        <row r="624">
          <cell r="CU624" t="str">
            <v>0</v>
          </cell>
        </row>
        <row r="625">
          <cell r="CU625" t="str">
            <v>0</v>
          </cell>
        </row>
        <row r="626">
          <cell r="CU626" t="str">
            <v>0</v>
          </cell>
        </row>
        <row r="627">
          <cell r="CU627" t="str">
            <v>0</v>
          </cell>
        </row>
        <row r="628">
          <cell r="CU628" t="str">
            <v>0</v>
          </cell>
        </row>
        <row r="629">
          <cell r="CU629" t="str">
            <v>0</v>
          </cell>
        </row>
        <row r="630">
          <cell r="CU630" t="str">
            <v>0</v>
          </cell>
        </row>
        <row r="631">
          <cell r="CU631" t="str">
            <v>0</v>
          </cell>
        </row>
        <row r="632">
          <cell r="CU632" t="str">
            <v>0</v>
          </cell>
        </row>
        <row r="633">
          <cell r="CU633" t="str">
            <v>0</v>
          </cell>
        </row>
        <row r="634">
          <cell r="CU634" t="str">
            <v>0</v>
          </cell>
        </row>
        <row r="635">
          <cell r="CU635" t="str">
            <v>0</v>
          </cell>
        </row>
        <row r="636">
          <cell r="CU636" t="str">
            <v>0</v>
          </cell>
        </row>
        <row r="637">
          <cell r="CU637" t="str">
            <v>0</v>
          </cell>
        </row>
        <row r="638">
          <cell r="CU638" t="str">
            <v>0</v>
          </cell>
        </row>
        <row r="639">
          <cell r="CU639" t="str">
            <v>0</v>
          </cell>
        </row>
        <row r="640">
          <cell r="CU640" t="str">
            <v>0</v>
          </cell>
        </row>
        <row r="641">
          <cell r="CU641" t="str">
            <v>0</v>
          </cell>
        </row>
        <row r="642">
          <cell r="CU642" t="str">
            <v>0</v>
          </cell>
        </row>
        <row r="643">
          <cell r="CU643" t="str">
            <v>0</v>
          </cell>
        </row>
        <row r="644">
          <cell r="CU644" t="str">
            <v>0</v>
          </cell>
        </row>
        <row r="645">
          <cell r="CU645" t="str">
            <v>0</v>
          </cell>
        </row>
        <row r="646">
          <cell r="CU646" t="str">
            <v>0</v>
          </cell>
        </row>
        <row r="647">
          <cell r="CU647" t="str">
            <v>0</v>
          </cell>
        </row>
        <row r="648">
          <cell r="CU648" t="str">
            <v>0</v>
          </cell>
        </row>
        <row r="649">
          <cell r="CU649" t="str">
            <v>0</v>
          </cell>
        </row>
        <row r="650">
          <cell r="CU650" t="str">
            <v>0</v>
          </cell>
        </row>
        <row r="651">
          <cell r="CU651" t="str">
            <v>0</v>
          </cell>
        </row>
        <row r="652">
          <cell r="CU652" t="str">
            <v>0</v>
          </cell>
        </row>
        <row r="653">
          <cell r="CU653" t="str">
            <v>0</v>
          </cell>
        </row>
        <row r="654">
          <cell r="CU654" t="str">
            <v>0</v>
          </cell>
        </row>
        <row r="655">
          <cell r="CU655" t="str">
            <v>0</v>
          </cell>
        </row>
        <row r="656">
          <cell r="CU656" t="str">
            <v>0</v>
          </cell>
        </row>
        <row r="657">
          <cell r="CU657" t="str">
            <v>0</v>
          </cell>
        </row>
        <row r="658">
          <cell r="CU658" t="str">
            <v>0</v>
          </cell>
        </row>
        <row r="659">
          <cell r="CU659" t="str">
            <v>0</v>
          </cell>
        </row>
        <row r="660">
          <cell r="CU660" t="str">
            <v>0</v>
          </cell>
        </row>
        <row r="661">
          <cell r="CU661" t="str">
            <v>0</v>
          </cell>
        </row>
        <row r="662">
          <cell r="CU662" t="str">
            <v>0</v>
          </cell>
        </row>
        <row r="663">
          <cell r="CU663" t="str">
            <v>0</v>
          </cell>
        </row>
        <row r="664">
          <cell r="CU664" t="str">
            <v>0</v>
          </cell>
        </row>
        <row r="665">
          <cell r="CU665" t="str">
            <v>0</v>
          </cell>
        </row>
        <row r="666">
          <cell r="CU666" t="str">
            <v>0</v>
          </cell>
        </row>
        <row r="667">
          <cell r="CU667" t="str">
            <v>0</v>
          </cell>
        </row>
        <row r="668">
          <cell r="CU668" t="str">
            <v>0</v>
          </cell>
        </row>
        <row r="669">
          <cell r="CU669" t="str">
            <v>0</v>
          </cell>
        </row>
        <row r="670">
          <cell r="CU670" t="str">
            <v>0</v>
          </cell>
        </row>
        <row r="671">
          <cell r="CU671" t="str">
            <v>0</v>
          </cell>
        </row>
        <row r="672">
          <cell r="CU672" t="str">
            <v>0</v>
          </cell>
        </row>
        <row r="673">
          <cell r="CU673" t="str">
            <v>0</v>
          </cell>
        </row>
        <row r="674">
          <cell r="CU674" t="str">
            <v>0</v>
          </cell>
        </row>
        <row r="675">
          <cell r="CU675" t="str">
            <v>0</v>
          </cell>
        </row>
        <row r="676">
          <cell r="CU676" t="str">
            <v>0</v>
          </cell>
        </row>
        <row r="677">
          <cell r="CU677" t="str">
            <v>0</v>
          </cell>
        </row>
        <row r="678">
          <cell r="CU678" t="str">
            <v>0</v>
          </cell>
        </row>
        <row r="679">
          <cell r="CU679" t="str">
            <v>0</v>
          </cell>
        </row>
        <row r="680">
          <cell r="CU680" t="str">
            <v>0</v>
          </cell>
        </row>
        <row r="681">
          <cell r="CU681" t="str">
            <v>0</v>
          </cell>
        </row>
        <row r="682">
          <cell r="CU682" t="str">
            <v>0</v>
          </cell>
        </row>
        <row r="683">
          <cell r="CU683" t="str">
            <v>0</v>
          </cell>
        </row>
        <row r="684">
          <cell r="CU684" t="str">
            <v>0</v>
          </cell>
        </row>
        <row r="685">
          <cell r="CU685" t="str">
            <v>0</v>
          </cell>
        </row>
        <row r="686">
          <cell r="CU686" t="str">
            <v>0</v>
          </cell>
        </row>
        <row r="687">
          <cell r="CU687" t="str">
            <v>0</v>
          </cell>
        </row>
        <row r="688">
          <cell r="CU688" t="str">
            <v>0</v>
          </cell>
        </row>
        <row r="689">
          <cell r="CU689" t="str">
            <v>0</v>
          </cell>
        </row>
        <row r="690">
          <cell r="CU690" t="str">
            <v>0</v>
          </cell>
        </row>
        <row r="691">
          <cell r="CU691" t="str">
            <v>0</v>
          </cell>
        </row>
        <row r="692">
          <cell r="CU692" t="str">
            <v>0</v>
          </cell>
        </row>
        <row r="693">
          <cell r="CU693" t="str">
            <v>0</v>
          </cell>
        </row>
        <row r="694">
          <cell r="CU694" t="str">
            <v>0</v>
          </cell>
        </row>
        <row r="695">
          <cell r="CU695" t="str">
            <v>0</v>
          </cell>
        </row>
        <row r="696">
          <cell r="CU696" t="str">
            <v>0</v>
          </cell>
        </row>
        <row r="697">
          <cell r="CU697" t="str">
            <v>0</v>
          </cell>
        </row>
        <row r="698">
          <cell r="CU698" t="str">
            <v>0</v>
          </cell>
        </row>
        <row r="699">
          <cell r="CU699" t="str">
            <v>0</v>
          </cell>
        </row>
        <row r="700">
          <cell r="CU700" t="str">
            <v>0</v>
          </cell>
        </row>
        <row r="701">
          <cell r="CU701" t="str">
            <v>0</v>
          </cell>
        </row>
        <row r="702">
          <cell r="CU702" t="str">
            <v>0</v>
          </cell>
        </row>
        <row r="703">
          <cell r="CU703" t="str">
            <v>0</v>
          </cell>
        </row>
        <row r="704">
          <cell r="CU704" t="str">
            <v>0</v>
          </cell>
        </row>
        <row r="705">
          <cell r="CU705" t="str">
            <v>0</v>
          </cell>
        </row>
        <row r="706">
          <cell r="CU706" t="str">
            <v>0</v>
          </cell>
        </row>
        <row r="707">
          <cell r="CU707" t="str">
            <v>0</v>
          </cell>
        </row>
        <row r="708">
          <cell r="CU708" t="str">
            <v>0</v>
          </cell>
        </row>
        <row r="709">
          <cell r="CU709" t="str">
            <v>0</v>
          </cell>
        </row>
        <row r="710">
          <cell r="CU710" t="str">
            <v>0</v>
          </cell>
        </row>
        <row r="711">
          <cell r="CU711" t="str">
            <v>0</v>
          </cell>
        </row>
        <row r="712">
          <cell r="CU712" t="str">
            <v>0</v>
          </cell>
        </row>
        <row r="713">
          <cell r="CU713" t="str">
            <v>0</v>
          </cell>
        </row>
        <row r="714">
          <cell r="CU714" t="str">
            <v>0</v>
          </cell>
        </row>
        <row r="715">
          <cell r="CU715" t="str">
            <v>0</v>
          </cell>
        </row>
        <row r="716">
          <cell r="CU716" t="str">
            <v>0</v>
          </cell>
        </row>
        <row r="717">
          <cell r="CU717" t="str">
            <v>0</v>
          </cell>
        </row>
        <row r="718">
          <cell r="CU718" t="str">
            <v>0</v>
          </cell>
        </row>
        <row r="719">
          <cell r="CU719" t="str">
            <v>0</v>
          </cell>
        </row>
        <row r="720">
          <cell r="CU720" t="str">
            <v>0</v>
          </cell>
        </row>
        <row r="721">
          <cell r="CU721" t="str">
            <v>0</v>
          </cell>
        </row>
        <row r="722">
          <cell r="CU722" t="str">
            <v>0</v>
          </cell>
        </row>
        <row r="723">
          <cell r="CU723" t="str">
            <v>0</v>
          </cell>
        </row>
        <row r="724">
          <cell r="CU724" t="str">
            <v>0</v>
          </cell>
        </row>
        <row r="725">
          <cell r="CU725" t="str">
            <v>0</v>
          </cell>
        </row>
        <row r="726">
          <cell r="CU726" t="str">
            <v>0</v>
          </cell>
        </row>
        <row r="727">
          <cell r="CU727" t="str">
            <v>0</v>
          </cell>
        </row>
        <row r="728">
          <cell r="CU728" t="str">
            <v>0</v>
          </cell>
        </row>
        <row r="729">
          <cell r="CU729" t="str">
            <v>0</v>
          </cell>
        </row>
        <row r="730">
          <cell r="CU730" t="str">
            <v>0</v>
          </cell>
        </row>
        <row r="731">
          <cell r="CU731" t="str">
            <v>0</v>
          </cell>
        </row>
        <row r="732">
          <cell r="CU732" t="str">
            <v>0</v>
          </cell>
        </row>
        <row r="733">
          <cell r="CU733" t="str">
            <v>0</v>
          </cell>
        </row>
        <row r="734">
          <cell r="CU734" t="str">
            <v>0</v>
          </cell>
        </row>
        <row r="735">
          <cell r="CU735" t="str">
            <v>0</v>
          </cell>
        </row>
        <row r="736">
          <cell r="CU736" t="str">
            <v>0</v>
          </cell>
        </row>
        <row r="737">
          <cell r="CU737" t="str">
            <v>0</v>
          </cell>
        </row>
        <row r="738">
          <cell r="CU738" t="str">
            <v>0</v>
          </cell>
        </row>
        <row r="739">
          <cell r="CU739" t="str">
            <v>0</v>
          </cell>
        </row>
        <row r="740">
          <cell r="CU740" t="str">
            <v>0</v>
          </cell>
        </row>
        <row r="741">
          <cell r="CU741" t="str">
            <v>0</v>
          </cell>
        </row>
        <row r="742">
          <cell r="CU742" t="str">
            <v>0</v>
          </cell>
        </row>
        <row r="743">
          <cell r="CU743" t="str">
            <v>0</v>
          </cell>
        </row>
        <row r="744">
          <cell r="CU744" t="str">
            <v>0</v>
          </cell>
        </row>
        <row r="745">
          <cell r="CU745" t="str">
            <v>0</v>
          </cell>
        </row>
        <row r="746">
          <cell r="CU746" t="str">
            <v>0</v>
          </cell>
        </row>
        <row r="747">
          <cell r="CU747" t="str">
            <v>0</v>
          </cell>
        </row>
        <row r="748">
          <cell r="CU748" t="str">
            <v>0</v>
          </cell>
        </row>
        <row r="749">
          <cell r="CU749" t="str">
            <v>0</v>
          </cell>
        </row>
        <row r="750">
          <cell r="CU750" t="str">
            <v>0</v>
          </cell>
        </row>
        <row r="751">
          <cell r="CU751" t="str">
            <v>0</v>
          </cell>
        </row>
        <row r="752">
          <cell r="CU752" t="str">
            <v>0</v>
          </cell>
        </row>
        <row r="753">
          <cell r="CU753" t="str">
            <v>0</v>
          </cell>
        </row>
        <row r="754">
          <cell r="CU754" t="str">
            <v>0</v>
          </cell>
        </row>
        <row r="755">
          <cell r="CU755" t="str">
            <v>0</v>
          </cell>
        </row>
        <row r="756">
          <cell r="CU756" t="str">
            <v>0</v>
          </cell>
        </row>
        <row r="757">
          <cell r="CU757" t="str">
            <v>0</v>
          </cell>
        </row>
        <row r="758">
          <cell r="CU758" t="str">
            <v>0</v>
          </cell>
        </row>
        <row r="759">
          <cell r="CU759" t="str">
            <v>0</v>
          </cell>
        </row>
        <row r="760">
          <cell r="CU760" t="str">
            <v>0</v>
          </cell>
        </row>
        <row r="761">
          <cell r="CU761" t="str">
            <v>0</v>
          </cell>
        </row>
        <row r="762">
          <cell r="CU762" t="str">
            <v>0</v>
          </cell>
        </row>
        <row r="763">
          <cell r="CU763" t="str">
            <v>0</v>
          </cell>
        </row>
        <row r="764">
          <cell r="CU764" t="str">
            <v>0</v>
          </cell>
        </row>
        <row r="765">
          <cell r="CU765" t="str">
            <v>0</v>
          </cell>
        </row>
        <row r="766">
          <cell r="CU766" t="str">
            <v>0</v>
          </cell>
        </row>
        <row r="767">
          <cell r="CU767" t="str">
            <v>0</v>
          </cell>
        </row>
        <row r="768">
          <cell r="CU768" t="str">
            <v>0</v>
          </cell>
        </row>
        <row r="769">
          <cell r="CU769" t="str">
            <v>0</v>
          </cell>
        </row>
        <row r="770">
          <cell r="CU770" t="str">
            <v>0</v>
          </cell>
        </row>
        <row r="771">
          <cell r="CU771" t="str">
            <v>0</v>
          </cell>
        </row>
        <row r="772">
          <cell r="CU772" t="str">
            <v>0</v>
          </cell>
        </row>
        <row r="773">
          <cell r="CU773" t="str">
            <v>0</v>
          </cell>
        </row>
        <row r="774">
          <cell r="CU774" t="str">
            <v>0</v>
          </cell>
        </row>
        <row r="775">
          <cell r="CU775" t="str">
            <v>0</v>
          </cell>
        </row>
        <row r="776">
          <cell r="CU776" t="str">
            <v>0</v>
          </cell>
        </row>
        <row r="777">
          <cell r="CU777" t="str">
            <v>0</v>
          </cell>
        </row>
        <row r="778">
          <cell r="CU778" t="str">
            <v>0</v>
          </cell>
        </row>
        <row r="779">
          <cell r="CU779" t="str">
            <v>0</v>
          </cell>
        </row>
        <row r="780">
          <cell r="CU780" t="str">
            <v>0</v>
          </cell>
        </row>
        <row r="781">
          <cell r="CU781" t="str">
            <v>0</v>
          </cell>
        </row>
        <row r="782">
          <cell r="CU782" t="str">
            <v>0</v>
          </cell>
        </row>
        <row r="783">
          <cell r="CU783" t="str">
            <v>0</v>
          </cell>
        </row>
        <row r="784">
          <cell r="CU784" t="str">
            <v>0</v>
          </cell>
        </row>
        <row r="785">
          <cell r="CU785" t="str">
            <v>0</v>
          </cell>
        </row>
        <row r="786">
          <cell r="CU786" t="str">
            <v>0</v>
          </cell>
        </row>
        <row r="787">
          <cell r="CU787" t="str">
            <v>0</v>
          </cell>
        </row>
        <row r="788">
          <cell r="CU788" t="str">
            <v>0</v>
          </cell>
        </row>
        <row r="789">
          <cell r="CU789" t="str">
            <v>0</v>
          </cell>
        </row>
        <row r="790">
          <cell r="CU790" t="str">
            <v>0</v>
          </cell>
        </row>
        <row r="791">
          <cell r="CU791" t="str">
            <v>0</v>
          </cell>
        </row>
        <row r="792">
          <cell r="CU792" t="str">
            <v>0</v>
          </cell>
        </row>
        <row r="793">
          <cell r="CU793" t="str">
            <v>0</v>
          </cell>
        </row>
        <row r="794">
          <cell r="CU794" t="str">
            <v>0</v>
          </cell>
        </row>
        <row r="795">
          <cell r="CU795" t="str">
            <v>0</v>
          </cell>
        </row>
        <row r="796">
          <cell r="CU796" t="str">
            <v>0</v>
          </cell>
        </row>
        <row r="797">
          <cell r="CU797" t="str">
            <v>0</v>
          </cell>
        </row>
        <row r="798">
          <cell r="CU798" t="str">
            <v>0</v>
          </cell>
        </row>
        <row r="799">
          <cell r="CU799" t="str">
            <v>0</v>
          </cell>
        </row>
        <row r="800">
          <cell r="CU800" t="str">
            <v>0</v>
          </cell>
        </row>
        <row r="801">
          <cell r="CU801" t="str">
            <v>0</v>
          </cell>
        </row>
        <row r="802">
          <cell r="CU802" t="str">
            <v>0</v>
          </cell>
        </row>
        <row r="803">
          <cell r="CU803" t="str">
            <v>0</v>
          </cell>
        </row>
        <row r="804">
          <cell r="CU804" t="str">
            <v>0</v>
          </cell>
        </row>
        <row r="805">
          <cell r="CU805" t="str">
            <v>0</v>
          </cell>
        </row>
        <row r="806">
          <cell r="CU806" t="str">
            <v>0</v>
          </cell>
        </row>
        <row r="807">
          <cell r="CU807" t="str">
            <v>0</v>
          </cell>
        </row>
        <row r="808">
          <cell r="CU808" t="str">
            <v>0</v>
          </cell>
        </row>
        <row r="809">
          <cell r="CU809" t="str">
            <v>0</v>
          </cell>
        </row>
        <row r="810">
          <cell r="CU810" t="str">
            <v>0</v>
          </cell>
        </row>
        <row r="811">
          <cell r="CU811" t="str">
            <v>0</v>
          </cell>
        </row>
        <row r="812">
          <cell r="CU812" t="str">
            <v>0</v>
          </cell>
        </row>
        <row r="813">
          <cell r="CU813" t="str">
            <v>0</v>
          </cell>
        </row>
        <row r="814">
          <cell r="CU814" t="str">
            <v>0</v>
          </cell>
        </row>
        <row r="815">
          <cell r="CU815" t="str">
            <v>0</v>
          </cell>
        </row>
        <row r="816">
          <cell r="CU816" t="str">
            <v>0</v>
          </cell>
        </row>
        <row r="817">
          <cell r="CU817" t="str">
            <v>0</v>
          </cell>
        </row>
        <row r="818">
          <cell r="CU818" t="str">
            <v>0</v>
          </cell>
        </row>
        <row r="819">
          <cell r="CU819" t="str">
            <v>0</v>
          </cell>
        </row>
        <row r="820">
          <cell r="CU820" t="str">
            <v>0</v>
          </cell>
        </row>
        <row r="821">
          <cell r="CU821" t="str">
            <v>0</v>
          </cell>
        </row>
        <row r="822">
          <cell r="CU822" t="str">
            <v>0</v>
          </cell>
        </row>
        <row r="823">
          <cell r="CU823" t="str">
            <v>0</v>
          </cell>
        </row>
        <row r="824">
          <cell r="CU824" t="str">
            <v>0</v>
          </cell>
        </row>
        <row r="825">
          <cell r="CU825" t="str">
            <v>0</v>
          </cell>
        </row>
        <row r="826">
          <cell r="CU826" t="str">
            <v>0</v>
          </cell>
        </row>
        <row r="827">
          <cell r="CU827" t="str">
            <v>0</v>
          </cell>
        </row>
        <row r="828">
          <cell r="CU828" t="str">
            <v>0</v>
          </cell>
        </row>
        <row r="829">
          <cell r="CU829" t="str">
            <v>0</v>
          </cell>
        </row>
        <row r="830">
          <cell r="CU830" t="str">
            <v>0</v>
          </cell>
        </row>
        <row r="831">
          <cell r="CU831" t="str">
            <v>0</v>
          </cell>
        </row>
        <row r="832">
          <cell r="CU832" t="str">
            <v>0</v>
          </cell>
        </row>
        <row r="833">
          <cell r="CU833" t="str">
            <v>0</v>
          </cell>
        </row>
        <row r="834">
          <cell r="CU834" t="str">
            <v>0</v>
          </cell>
        </row>
        <row r="835">
          <cell r="CU835" t="str">
            <v>0</v>
          </cell>
        </row>
        <row r="836">
          <cell r="CU836" t="str">
            <v>0</v>
          </cell>
        </row>
        <row r="837">
          <cell r="CU837" t="str">
            <v>0</v>
          </cell>
        </row>
        <row r="838">
          <cell r="CU838" t="str">
            <v>0</v>
          </cell>
        </row>
        <row r="839">
          <cell r="CU839" t="str">
            <v>0</v>
          </cell>
        </row>
        <row r="840">
          <cell r="CU840" t="str">
            <v>0</v>
          </cell>
        </row>
        <row r="841">
          <cell r="CU841" t="str">
            <v>0</v>
          </cell>
        </row>
        <row r="842">
          <cell r="CU842" t="str">
            <v>0</v>
          </cell>
        </row>
        <row r="843">
          <cell r="CU843" t="str">
            <v>0</v>
          </cell>
        </row>
        <row r="844">
          <cell r="CU844" t="str">
            <v>0</v>
          </cell>
        </row>
        <row r="845">
          <cell r="CU845" t="str">
            <v>0</v>
          </cell>
        </row>
        <row r="846">
          <cell r="CU846" t="str">
            <v>0</v>
          </cell>
        </row>
        <row r="847">
          <cell r="CU847" t="str">
            <v>0</v>
          </cell>
        </row>
        <row r="848">
          <cell r="CU848" t="str">
            <v>0</v>
          </cell>
        </row>
        <row r="849">
          <cell r="CU849" t="str">
            <v>0</v>
          </cell>
        </row>
        <row r="850">
          <cell r="CU850" t="str">
            <v>0</v>
          </cell>
        </row>
        <row r="851">
          <cell r="CU851" t="str">
            <v>0</v>
          </cell>
        </row>
        <row r="852">
          <cell r="CU852" t="str">
            <v>0</v>
          </cell>
        </row>
        <row r="853">
          <cell r="CU853" t="str">
            <v>0</v>
          </cell>
        </row>
        <row r="854">
          <cell r="CU854" t="str">
            <v>0</v>
          </cell>
        </row>
        <row r="855">
          <cell r="CU855" t="str">
            <v>0</v>
          </cell>
        </row>
        <row r="856">
          <cell r="CU856" t="str">
            <v>0</v>
          </cell>
        </row>
        <row r="857">
          <cell r="CU857" t="str">
            <v>0</v>
          </cell>
        </row>
        <row r="858">
          <cell r="CU858" t="str">
            <v>0</v>
          </cell>
        </row>
        <row r="859">
          <cell r="CU859" t="str">
            <v>0</v>
          </cell>
        </row>
        <row r="860">
          <cell r="CU860" t="str">
            <v>0</v>
          </cell>
        </row>
        <row r="861">
          <cell r="CU861" t="str">
            <v>0</v>
          </cell>
        </row>
        <row r="862">
          <cell r="CU862" t="str">
            <v>0</v>
          </cell>
        </row>
        <row r="863">
          <cell r="CU863" t="str">
            <v>0</v>
          </cell>
        </row>
        <row r="864">
          <cell r="CU864" t="str">
            <v>0</v>
          </cell>
        </row>
        <row r="865">
          <cell r="CU865" t="str">
            <v>0</v>
          </cell>
        </row>
        <row r="866">
          <cell r="CU866" t="str">
            <v>0</v>
          </cell>
        </row>
        <row r="867">
          <cell r="CU867" t="str">
            <v>0</v>
          </cell>
        </row>
        <row r="868">
          <cell r="CU868" t="str">
            <v>0</v>
          </cell>
        </row>
        <row r="869">
          <cell r="CU869" t="str">
            <v>0</v>
          </cell>
        </row>
        <row r="870">
          <cell r="CU870" t="str">
            <v>0</v>
          </cell>
        </row>
        <row r="871">
          <cell r="CU871" t="str">
            <v>0</v>
          </cell>
        </row>
        <row r="872">
          <cell r="CU872" t="str">
            <v>0</v>
          </cell>
        </row>
        <row r="873">
          <cell r="CU873" t="str">
            <v>0</v>
          </cell>
        </row>
        <row r="874">
          <cell r="CU874" t="str">
            <v>0</v>
          </cell>
        </row>
        <row r="875">
          <cell r="CU875" t="str">
            <v>0</v>
          </cell>
        </row>
        <row r="876">
          <cell r="CU876" t="str">
            <v>0</v>
          </cell>
        </row>
        <row r="877">
          <cell r="CU877" t="str">
            <v>0</v>
          </cell>
        </row>
        <row r="878">
          <cell r="CU878" t="str">
            <v>0</v>
          </cell>
        </row>
        <row r="879">
          <cell r="CU879" t="str">
            <v>0</v>
          </cell>
        </row>
        <row r="880">
          <cell r="CU880" t="str">
            <v>0</v>
          </cell>
        </row>
        <row r="881">
          <cell r="CU881" t="str">
            <v>0</v>
          </cell>
        </row>
        <row r="882">
          <cell r="CU882" t="str">
            <v>0</v>
          </cell>
        </row>
        <row r="883">
          <cell r="CU883" t="str">
            <v>0</v>
          </cell>
        </row>
        <row r="884">
          <cell r="CU884" t="str">
            <v>0</v>
          </cell>
        </row>
        <row r="885">
          <cell r="CU885" t="str">
            <v>0</v>
          </cell>
        </row>
        <row r="886">
          <cell r="CU886" t="str">
            <v>0</v>
          </cell>
        </row>
        <row r="887">
          <cell r="CU887" t="str">
            <v>0</v>
          </cell>
        </row>
        <row r="888">
          <cell r="CU888" t="str">
            <v>0</v>
          </cell>
        </row>
        <row r="889">
          <cell r="CU889" t="str">
            <v>0</v>
          </cell>
        </row>
        <row r="890">
          <cell r="CU890" t="str">
            <v>0</v>
          </cell>
        </row>
        <row r="891">
          <cell r="CU891" t="str">
            <v>0</v>
          </cell>
        </row>
        <row r="892">
          <cell r="CU892" t="str">
            <v>0</v>
          </cell>
        </row>
        <row r="893">
          <cell r="CU893" t="str">
            <v>0</v>
          </cell>
        </row>
        <row r="894">
          <cell r="CU894" t="str">
            <v>0</v>
          </cell>
        </row>
        <row r="895">
          <cell r="CU895" t="str">
            <v>0</v>
          </cell>
        </row>
        <row r="896">
          <cell r="CU896" t="str">
            <v>0</v>
          </cell>
        </row>
        <row r="897">
          <cell r="CU897" t="str">
            <v>0</v>
          </cell>
        </row>
        <row r="898">
          <cell r="CU898" t="str">
            <v>0</v>
          </cell>
        </row>
        <row r="899">
          <cell r="CU899" t="str">
            <v>0</v>
          </cell>
        </row>
        <row r="900">
          <cell r="CU900" t="str">
            <v>0</v>
          </cell>
        </row>
        <row r="901">
          <cell r="CU901" t="str">
            <v>0</v>
          </cell>
        </row>
        <row r="902">
          <cell r="CU902" t="str">
            <v>0</v>
          </cell>
        </row>
        <row r="903">
          <cell r="CU903" t="str">
            <v>0</v>
          </cell>
        </row>
        <row r="904">
          <cell r="CU904" t="str">
            <v>0</v>
          </cell>
        </row>
        <row r="905">
          <cell r="CU905" t="str">
            <v>0</v>
          </cell>
        </row>
        <row r="906">
          <cell r="CU906" t="str">
            <v>0</v>
          </cell>
        </row>
        <row r="907">
          <cell r="CU907" t="str">
            <v>0</v>
          </cell>
        </row>
        <row r="908">
          <cell r="CU908" t="str">
            <v>0</v>
          </cell>
        </row>
        <row r="909">
          <cell r="CU909" t="str">
            <v>0</v>
          </cell>
        </row>
      </sheetData>
      <sheetData sheetId="14"/>
      <sheetData sheetId="15"/>
      <sheetData sheetId="16"/>
      <sheetData sheetId="17"/>
      <sheetData sheetId="18"/>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その７"/>
    </sheetNames>
    <sheetDataSet>
      <sheetData sheetId="0"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その８"/>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rgb="FFFFFF00"/>
    <outlinePr summaryBelow="1" summaryRight="1"/>
    <pageSetUpPr fitToPage="1"/>
  </sheetPr>
  <dimension ref="B1:DG2108"/>
  <sheetViews>
    <sheetView zoomScale="70" zoomScaleNormal="70" workbookViewId="0">
      <selection activeCell="B2" sqref="B2:U4"/>
    </sheetView>
  </sheetViews>
  <sheetFormatPr baseColWidth="8" defaultColWidth="8.09765625" defaultRowHeight="17.4"/>
  <cols>
    <col width="8.09765625" customWidth="1" style="1" min="1" max="1"/>
    <col width="19.296875" bestFit="1" customWidth="1" style="2" min="2" max="2"/>
    <col width="8.09765625" customWidth="1" style="2" min="3" max="5"/>
    <col width="19.296875" bestFit="1" customWidth="1" style="2" min="6" max="6"/>
    <col width="8.09765625" customWidth="1" style="2" min="7" max="7"/>
    <col width="21.5" bestFit="1" customWidth="1" style="2" min="8" max="8"/>
    <col width="13.796875" bestFit="1" customWidth="1" style="2" min="9" max="9"/>
    <col width="8.09765625" customWidth="1" style="2" min="10" max="10"/>
    <col width="5.69921875" bestFit="1" customWidth="1" style="2" min="11" max="11"/>
    <col width="28.69921875" bestFit="1" customWidth="1" style="2" min="12" max="12"/>
    <col width="2.3984375" customWidth="1" style="1" min="13" max="17"/>
    <col width="8.09765625" customWidth="1" style="1" min="18" max="19"/>
    <col width="19.296875" bestFit="1" customWidth="1" style="1" min="20" max="20"/>
    <col width="8.09765625" customWidth="1" style="1" min="21" max="23"/>
    <col width="19.296875" customWidth="1" style="1" min="24" max="24"/>
    <col width="8.09765625" customWidth="1" style="1" min="25" max="27"/>
    <col width="8.09765625" customWidth="1" style="2" min="28" max="28"/>
    <col width="28.69921875" bestFit="1" customWidth="1" style="2" min="29" max="29"/>
    <col width="26.796875" bestFit="1" customWidth="1" style="2" min="30" max="30"/>
    <col width="8.09765625" customWidth="1" style="2" min="31" max="31"/>
    <col width="11.69921875" bestFit="1" customWidth="1" style="1" min="32" max="32"/>
    <col width="230.09765625" bestFit="1" customWidth="1" style="1" min="33" max="33"/>
    <col width="26.796875" bestFit="1" customWidth="1" style="1" min="34" max="34"/>
    <col width="42" bestFit="1" customWidth="1" style="1" min="35" max="35"/>
    <col width="8.09765625" customWidth="1" style="1" min="36" max="36"/>
    <col width="17.69921875" bestFit="1" customWidth="1" style="1" min="37" max="38"/>
    <col width="8.09765625" customWidth="1" style="1" min="39" max="42"/>
    <col width="8.296875" bestFit="1" customWidth="1" style="2" min="43" max="43"/>
    <col width="17.69921875" customWidth="1" style="2" min="44" max="44"/>
    <col width="8.296875" bestFit="1" customWidth="1" style="2" min="45" max="45"/>
    <col width="17.69921875" customWidth="1" style="2" min="46" max="46"/>
    <col width="47.19921875" bestFit="1" customWidth="1" style="1" min="47" max="47"/>
    <col width="8.09765625" customWidth="1" style="2" min="48" max="48"/>
    <col width="34.59765625" bestFit="1" customWidth="1" style="2" min="49" max="49"/>
    <col width="19.59765625" bestFit="1" customWidth="1" style="1" min="50" max="50"/>
    <col width="5.09765625" bestFit="1" customWidth="1" style="2" min="51" max="51"/>
    <col width="19.59765625" bestFit="1" customWidth="1" style="1" min="52" max="52"/>
    <col width="5.09765625" bestFit="1" customWidth="1" style="1" min="53" max="53"/>
    <col width="19.59765625" bestFit="1" customWidth="1" style="1" min="54" max="54"/>
    <col width="5.09765625" bestFit="1" customWidth="1" style="1" min="55" max="55"/>
    <col width="8.09765625" customWidth="1" style="1" min="56" max="57"/>
    <col width="12.8984375" customWidth="1" style="2" min="58" max="58"/>
    <col width="15.8984375" bestFit="1" customWidth="1" style="2" min="59" max="59"/>
    <col width="12" bestFit="1" customWidth="1" style="1" min="60" max="60"/>
    <col width="8.09765625" customWidth="1" style="1" min="61" max="65"/>
    <col width="10.09765625" bestFit="1" customWidth="1" style="1" min="66" max="66"/>
    <col width="8.09765625" customWidth="1" style="1" min="67" max="67"/>
    <col width="13" customWidth="1" style="1" min="68" max="68"/>
    <col width="34.59765625" customWidth="1" style="1" min="69" max="69"/>
    <col width="17.296875" bestFit="1" customWidth="1" style="1" min="70" max="70"/>
    <col width="8.09765625" customWidth="1" style="1" min="71" max="73"/>
    <col width="8.09765625" customWidth="1" style="2" min="74" max="75"/>
    <col width="28.69921875" bestFit="1" customWidth="1" style="1" min="76" max="76"/>
    <col width="5.69921875" bestFit="1" customWidth="1" style="1" min="77" max="77"/>
    <col width="8.09765625" customWidth="1" style="2" min="78" max="78"/>
    <col width="19.296875" customWidth="1" style="2" min="79" max="79"/>
    <col width="8.09765625" customWidth="1" style="2" min="80" max="80"/>
    <col width="10.59765625" bestFit="1" customWidth="1" style="2" min="81" max="81"/>
    <col width="8.09765625" customWidth="1" style="2" min="82" max="82"/>
    <col width="9.09765625" bestFit="1" customWidth="1" style="2" min="83" max="83"/>
    <col width="8.09765625" customWidth="1" style="2" min="84" max="84"/>
    <col width="8.09765625" customWidth="1" style="1" min="85" max="86"/>
    <col width="15.8984375" bestFit="1" customWidth="1" style="1" min="87" max="87"/>
    <col width="8.09765625" customWidth="1" style="1" min="88" max="93"/>
    <col width="16" bestFit="1" customWidth="1" style="1" min="94" max="94"/>
    <col width="17.69921875" bestFit="1" customWidth="1" style="1" min="95" max="95"/>
    <col width="8.09765625" customWidth="1" style="1" min="96" max="96"/>
    <col width="9.59765625" customWidth="1" style="1" min="97" max="99"/>
    <col width="18.59765625" customWidth="1" style="1" min="100" max="101"/>
    <col width="8.09765625" customWidth="1" style="1" min="102" max="105"/>
    <col width="57.3984375" bestFit="1" customWidth="1" style="1" min="106" max="106"/>
    <col width="10.69921875" bestFit="1" customWidth="1" style="1" min="107" max="107"/>
    <col width="10.69921875" customWidth="1" style="1" min="108" max="108"/>
    <col width="19.59765625" bestFit="1" customWidth="1" style="1" min="109" max="109"/>
    <col width="5.09765625" customWidth="1" style="1" min="110" max="110"/>
    <col width="8.09765625" customWidth="1" style="2" min="111" max="111"/>
    <col width="8.09765625" customWidth="1" style="1" min="112" max="114"/>
    <col width="8.09765625" customWidth="1" style="1" min="115" max="16384"/>
  </cols>
  <sheetData>
    <row r="1">
      <c r="B1" s="1" t="n"/>
      <c r="C1" s="1" t="n"/>
      <c r="D1" s="1" t="n"/>
      <c r="E1" s="1" t="n"/>
      <c r="F1" s="1" t="n"/>
      <c r="G1" s="1" t="n"/>
      <c r="H1" s="1" t="n"/>
      <c r="I1" s="1" t="n"/>
      <c r="J1" s="1" t="n"/>
      <c r="K1" s="1" t="n"/>
      <c r="L1" s="1" t="n"/>
      <c r="AB1" s="1" t="n"/>
      <c r="AC1" s="1" t="n"/>
      <c r="AD1" s="1" t="n"/>
      <c r="AE1" s="1" t="n"/>
    </row>
    <row r="2" customFormat="1" s="5">
      <c r="B2" s="3" t="inlineStr">
        <is>
          <t>その１０</t>
        </is>
      </c>
      <c r="C2" s="4" t="n"/>
      <c r="D2" s="3" t="inlineStr">
        <is>
          <t>その7</t>
        </is>
      </c>
      <c r="E2" s="4" t="n"/>
      <c r="F2" s="5" t="inlineStr">
        <is>
          <t>その11</t>
        </is>
      </c>
      <c r="G2" s="4" t="n"/>
      <c r="H2" s="4" t="n"/>
      <c r="I2" s="3" t="inlineStr">
        <is>
          <t>その１１・その１２共通</t>
        </is>
      </c>
      <c r="J2" s="4" t="n"/>
      <c r="K2" s="3" t="inlineStr">
        <is>
          <t>その１０・その１１・その１２共通</t>
        </is>
      </c>
      <c r="L2" s="4" t="n"/>
      <c r="R2" s="3" t="inlineStr">
        <is>
          <t>その8</t>
        </is>
      </c>
      <c r="V2" s="3" t="inlineStr">
        <is>
          <t>その１3</t>
        </is>
      </c>
      <c r="X2" s="5" t="inlineStr">
        <is>
          <t>その6</t>
        </is>
      </c>
      <c r="AB2" s="4" t="n"/>
      <c r="AC2" s="4" t="n"/>
      <c r="AD2" s="4" t="n"/>
      <c r="AE2" s="4" t="n"/>
      <c r="AH2" s="5" t="inlineStr">
        <is>
          <t>その7・その8</t>
        </is>
      </c>
      <c r="AI2" s="5" t="inlineStr">
        <is>
          <t>その3</t>
        </is>
      </c>
      <c r="AQ2" s="4" t="inlineStr">
        <is>
          <t>その10</t>
        </is>
      </c>
      <c r="AR2" s="4" t="n"/>
      <c r="AS2" s="4" t="n"/>
      <c r="AT2" s="4" t="n"/>
      <c r="AV2" s="4" t="inlineStr">
        <is>
          <t>その１</t>
        </is>
      </c>
      <c r="AW2" s="4" t="n"/>
      <c r="AX2" s="5" t="inlineStr">
        <is>
          <t>その13</t>
        </is>
      </c>
      <c r="AZ2" s="5" t="inlineStr">
        <is>
          <t>その7・その11</t>
        </is>
      </c>
      <c r="BB2" s="5" t="inlineStr">
        <is>
          <t>その8・その12</t>
        </is>
      </c>
      <c r="BF2" s="5" t="inlineStr">
        <is>
          <t>その１</t>
        </is>
      </c>
      <c r="BG2" s="4" t="n"/>
      <c r="BI2" s="5" t="inlineStr">
        <is>
          <t>その11・その12</t>
        </is>
      </c>
      <c r="BN2" s="5" t="inlineStr">
        <is>
          <t>その１</t>
        </is>
      </c>
      <c r="BR2" s="5" t="inlineStr">
        <is>
          <t>その8・その12</t>
        </is>
      </c>
      <c r="BV2" s="3" t="inlineStr">
        <is>
          <t>その１０</t>
        </is>
      </c>
      <c r="BW2" s="4" t="n"/>
      <c r="BX2" s="5" t="inlineStr">
        <is>
          <t>その7～その12</t>
        </is>
      </c>
      <c r="BZ2" s="5" t="inlineStr">
        <is>
          <t>その7</t>
        </is>
      </c>
      <c r="CB2" s="4" t="n"/>
      <c r="CC2" s="4" t="n"/>
      <c r="CD2" s="4" t="n"/>
      <c r="CE2" s="4" t="n"/>
      <c r="CF2" s="4" t="n"/>
      <c r="CH2" s="5" t="inlineStr">
        <is>
          <t>その8</t>
        </is>
      </c>
      <c r="CP2" s="5" t="inlineStr">
        <is>
          <t>その1</t>
        </is>
      </c>
      <c r="CS2" s="5" t="inlineStr">
        <is>
          <t>国交省</t>
        </is>
      </c>
      <c r="CY2" s="5" t="inlineStr">
        <is>
          <t>その6</t>
        </is>
      </c>
      <c r="DC2" s="5" t="inlineStr">
        <is>
          <t>その11</t>
        </is>
      </c>
      <c r="DD2" s="5" t="inlineStr">
        <is>
          <t>その12</t>
        </is>
      </c>
      <c r="DE2" s="3" t="inlineStr">
        <is>
          <t>その７,８</t>
        </is>
      </c>
      <c r="DF2" s="4" t="n"/>
      <c r="DG2" s="4" t="n"/>
    </row>
    <row r="3" ht="18" customHeight="1">
      <c r="B3" s="105" t="inlineStr">
        <is>
          <t>部材種別</t>
        </is>
      </c>
      <c r="C3" s="106" t="n"/>
      <c r="D3" s="105" t="inlineStr">
        <is>
          <t>工種</t>
        </is>
      </c>
      <c r="E3" s="105" t="inlineStr">
        <is>
          <t>材料</t>
        </is>
      </c>
      <c r="F3" s="105" t="inlineStr">
        <is>
          <t>部材種別</t>
        </is>
      </c>
      <c r="G3" s="108" t="n"/>
      <c r="H3" s="106" t="n"/>
      <c r="I3" s="105" t="inlineStr">
        <is>
          <t>損傷程度</t>
        </is>
      </c>
      <c r="J3" s="106" t="n"/>
      <c r="K3" s="105" t="inlineStr">
        <is>
          <t>損傷の種類</t>
        </is>
      </c>
      <c r="L3" s="108" t="n"/>
      <c r="M3" s="108" t="n"/>
      <c r="N3" s="108" t="n"/>
      <c r="O3" s="108" t="n"/>
      <c r="P3" s="108" t="n"/>
      <c r="Q3" s="106" t="n"/>
      <c r="R3" s="105" t="inlineStr">
        <is>
          <t>工種</t>
        </is>
      </c>
      <c r="S3" s="105" t="inlineStr">
        <is>
          <t>材料</t>
        </is>
      </c>
      <c r="T3" s="105" t="inlineStr">
        <is>
          <t>部材種別</t>
        </is>
      </c>
      <c r="U3" s="106" t="n"/>
      <c r="V3" s="105" t="inlineStr">
        <is>
          <t>工種</t>
        </is>
      </c>
      <c r="W3" s="105" t="inlineStr">
        <is>
          <t>材料</t>
        </is>
      </c>
      <c r="X3" s="105" t="inlineStr">
        <is>
          <t>部材種別</t>
        </is>
      </c>
      <c r="Y3" s="106" t="n"/>
      <c r="Z3" s="105" t="inlineStr">
        <is>
          <t>対策区分</t>
        </is>
      </c>
      <c r="AA3" s="107" t="inlineStr">
        <is>
          <t>対策区分</t>
        </is>
      </c>
      <c r="AB3" s="105" t="inlineStr">
        <is>
          <t>判定材料</t>
        </is>
      </c>
      <c r="AC3" s="108" t="n"/>
      <c r="AD3" s="108" t="n"/>
      <c r="AE3" s="108" t="n"/>
      <c r="AF3" s="108" t="n"/>
      <c r="AG3" s="106" t="n"/>
      <c r="AH3" s="105" t="inlineStr">
        <is>
          <t>原因</t>
        </is>
      </c>
      <c r="AI3" s="105" t="inlineStr">
        <is>
          <t>コメント</t>
        </is>
      </c>
      <c r="AJ3" s="105" t="inlineStr">
        <is>
          <t>損傷の種類</t>
        </is>
      </c>
      <c r="AK3" s="108" t="n"/>
      <c r="AL3" s="108" t="n"/>
      <c r="AM3" s="108" t="n"/>
      <c r="AN3" s="108" t="n"/>
      <c r="AO3" s="108" t="n"/>
      <c r="AP3" s="106" t="n"/>
      <c r="AQ3" s="105" t="inlineStr">
        <is>
          <t>損傷写真</t>
        </is>
      </c>
      <c r="AR3" s="108" t="n"/>
      <c r="AS3" s="108" t="n"/>
      <c r="AT3" s="108" t="n"/>
      <c r="AU3" s="106" t="n"/>
      <c r="AV3" s="114" t="inlineStr">
        <is>
          <t>道路情報</t>
        </is>
      </c>
      <c r="AW3" s="115" t="n"/>
      <c r="AX3" s="105" t="inlineStr">
        <is>
          <t>部材種類</t>
        </is>
      </c>
      <c r="AY3" s="108" t="n"/>
      <c r="AZ3" s="108" t="n"/>
      <c r="BA3" s="108" t="n"/>
      <c r="BB3" s="108" t="n"/>
      <c r="BC3" s="108" t="n"/>
      <c r="BD3" s="108" t="n"/>
      <c r="BE3" s="106" t="n"/>
      <c r="BF3" s="105" t="inlineStr">
        <is>
          <t>管轄</t>
        </is>
      </c>
      <c r="BG3" s="108" t="n"/>
      <c r="BH3" s="106" t="n"/>
      <c r="BI3" s="105" t="inlineStr">
        <is>
          <t>損傷程度の評価</t>
        </is>
      </c>
      <c r="BJ3" s="108" t="n"/>
      <c r="BK3" s="106" t="n"/>
      <c r="BL3" s="105" t="inlineStr">
        <is>
          <t>健全度</t>
        </is>
      </c>
      <c r="BM3" s="106" t="n"/>
      <c r="BN3" s="105" t="inlineStr">
        <is>
          <t>道路情報</t>
        </is>
      </c>
      <c r="BO3" s="108" t="n"/>
      <c r="BP3" s="108" t="n"/>
      <c r="BQ3" s="106" t="n"/>
      <c r="BR3" s="105" t="inlineStr">
        <is>
          <t>部材情報</t>
        </is>
      </c>
      <c r="BS3" s="108" t="n"/>
      <c r="BT3" s="108" t="n"/>
      <c r="BU3" s="106" t="n"/>
      <c r="BV3" s="105" t="inlineStr">
        <is>
          <t>損傷種類</t>
        </is>
      </c>
      <c r="BW3" s="106" t="n"/>
      <c r="BX3" s="105" t="inlineStr">
        <is>
          <t>損傷名</t>
        </is>
      </c>
      <c r="BY3" s="106" t="n"/>
      <c r="BZ3" s="105" t="inlineStr">
        <is>
          <t>損傷種類</t>
        </is>
      </c>
      <c r="CA3" s="108" t="n"/>
      <c r="CB3" s="108" t="n"/>
      <c r="CC3" s="108" t="n"/>
      <c r="CD3" s="108" t="n"/>
      <c r="CE3" s="108" t="n"/>
      <c r="CF3" s="108" t="n"/>
      <c r="CG3" s="106" t="n"/>
      <c r="CH3" s="107" t="inlineStr">
        <is>
          <t>損傷種類</t>
        </is>
      </c>
      <c r="CI3" s="108" t="n"/>
      <c r="CJ3" s="108" t="n"/>
      <c r="CK3" s="108" t="n"/>
      <c r="CL3" s="108" t="n"/>
      <c r="CM3" s="108" t="n"/>
      <c r="CN3" s="108" t="n"/>
      <c r="CO3" s="108" t="n"/>
      <c r="CP3" s="105" t="inlineStr">
        <is>
          <t>路下条件</t>
        </is>
      </c>
      <c r="CQ3" s="105" t="inlineStr">
        <is>
          <t>損傷の種類</t>
        </is>
      </c>
      <c r="CR3" s="106" t="n"/>
      <c r="CS3" s="102" t="inlineStr">
        <is>
          <t>1P001</t>
        </is>
      </c>
      <c r="CT3" s="103" t="n"/>
      <c r="CU3" s="103" t="n"/>
      <c r="CV3" s="103" t="n"/>
      <c r="CW3" s="103" t="n"/>
      <c r="CX3" s="104" t="n"/>
      <c r="CY3" s="102" t="inlineStr">
        <is>
          <t>判定区分</t>
        </is>
      </c>
      <c r="CZ3" s="103" t="n"/>
      <c r="DA3" s="103" t="n"/>
      <c r="DB3" s="104" t="n"/>
      <c r="DC3" s="109" t="inlineStr">
        <is>
          <t>該当あり</t>
        </is>
      </c>
      <c r="DD3" s="110" t="n"/>
      <c r="DE3" s="105" t="inlineStr">
        <is>
          <t>部材種別</t>
        </is>
      </c>
      <c r="DF3" s="108" t="n"/>
      <c r="DG3" s="106" t="n"/>
    </row>
    <row r="4" ht="18" customHeight="1">
      <c r="B4" s="99" t="inlineStr">
        <is>
          <t>名　称</t>
        </is>
      </c>
      <c r="C4" s="7" t="inlineStr">
        <is>
          <t>記号</t>
        </is>
      </c>
      <c r="D4" s="113" t="n"/>
      <c r="E4" s="113" t="n"/>
      <c r="F4" s="99" t="inlineStr">
        <is>
          <t>名　称</t>
        </is>
      </c>
      <c r="G4" s="99" t="inlineStr">
        <is>
          <t>記号</t>
        </is>
      </c>
      <c r="H4" s="99" t="inlineStr">
        <is>
          <t>要素番号の振り分け基準</t>
        </is>
      </c>
      <c r="I4" s="99" t="inlineStr">
        <is>
          <t>損傷程度の評価</t>
        </is>
      </c>
      <c r="J4" s="99" t="inlineStr">
        <is>
          <t>単位</t>
        </is>
      </c>
      <c r="K4" s="99" t="inlineStr">
        <is>
          <t>番号</t>
        </is>
      </c>
      <c r="L4" s="99" t="inlineStr">
        <is>
          <t>キーワード</t>
        </is>
      </c>
      <c r="M4" s="99" t="inlineStr">
        <is>
          <t>程度</t>
        </is>
      </c>
      <c r="N4" s="100" t="n"/>
      <c r="O4" s="100" t="n"/>
      <c r="P4" s="100" t="n"/>
      <c r="Q4" s="101" t="n"/>
      <c r="R4" s="113" t="n"/>
      <c r="S4" s="113" t="n"/>
      <c r="T4" s="99" t="inlineStr">
        <is>
          <t>名　称</t>
        </is>
      </c>
      <c r="U4" s="99" t="inlineStr">
        <is>
          <t>記号</t>
        </is>
      </c>
      <c r="V4" s="113" t="n"/>
      <c r="W4" s="113" t="n"/>
      <c r="X4" s="99" t="inlineStr">
        <is>
          <t>名　称</t>
        </is>
      </c>
      <c r="Y4" s="99" t="inlineStr">
        <is>
          <t>記号</t>
        </is>
      </c>
      <c r="Z4" s="113" t="n"/>
      <c r="AA4" s="119" t="n"/>
      <c r="AB4" s="99" t="inlineStr">
        <is>
          <t>判定</t>
        </is>
      </c>
      <c r="AC4" s="99" t="inlineStr">
        <is>
          <t>損傷名</t>
        </is>
      </c>
      <c r="AD4" s="99" t="inlineStr">
        <is>
          <t>原因</t>
        </is>
      </c>
      <c r="AE4" s="99" t="inlineStr">
        <is>
          <t>対策区分</t>
        </is>
      </c>
      <c r="AF4" s="8" t="inlineStr">
        <is>
          <t>CONCATENATE</t>
        </is>
      </c>
      <c r="AG4" s="7" t="inlineStr">
        <is>
          <t>所見</t>
        </is>
      </c>
      <c r="AH4" s="113" t="n"/>
      <c r="AI4" s="113" t="n"/>
      <c r="AJ4" s="99" t="inlineStr">
        <is>
          <t>番号</t>
        </is>
      </c>
      <c r="AK4" s="99" t="inlineStr">
        <is>
          <t>キーワード</t>
        </is>
      </c>
      <c r="AL4" s="99" t="inlineStr">
        <is>
          <t>CONCATENATE</t>
        </is>
      </c>
      <c r="AM4" s="99" t="inlineStr">
        <is>
          <t>程度</t>
        </is>
      </c>
      <c r="AN4" s="100" t="n"/>
      <c r="AO4" s="100" t="n"/>
      <c r="AP4" s="101" t="n"/>
      <c r="AQ4" s="99" t="inlineStr">
        <is>
          <t>番号</t>
        </is>
      </c>
      <c r="AR4" s="99" t="inlineStr">
        <is>
          <t>損傷の種類</t>
        </is>
      </c>
      <c r="AS4" s="99" t="inlineStr">
        <is>
          <t>損傷程度</t>
        </is>
      </c>
      <c r="AT4" s="99" t="inlineStr">
        <is>
          <t>CONCATENATE</t>
        </is>
      </c>
      <c r="AU4" s="99" t="inlineStr">
        <is>
          <t>所見</t>
        </is>
      </c>
      <c r="AV4" s="7" t="inlineStr">
        <is>
          <t>道路番号</t>
        </is>
      </c>
      <c r="AW4" s="99" t="inlineStr">
        <is>
          <t>道路名称</t>
        </is>
      </c>
      <c r="AX4" s="99" t="inlineStr">
        <is>
          <t>部材名称</t>
        </is>
      </c>
      <c r="AY4" s="99" t="inlineStr">
        <is>
          <t>記号</t>
        </is>
      </c>
      <c r="AZ4" s="99" t="inlineStr">
        <is>
          <t>部材名称</t>
        </is>
      </c>
      <c r="BA4" s="99" t="inlineStr">
        <is>
          <t>記号</t>
        </is>
      </c>
      <c r="BB4" s="99" t="inlineStr">
        <is>
          <t>部材名称</t>
        </is>
      </c>
      <c r="BC4" s="99" t="inlineStr">
        <is>
          <t>記号</t>
        </is>
      </c>
      <c r="BD4" s="99" t="inlineStr">
        <is>
          <t>記号</t>
        </is>
      </c>
      <c r="BE4" s="99" t="inlineStr">
        <is>
          <t>優先度</t>
        </is>
      </c>
      <c r="BF4" s="9" t="inlineStr">
        <is>
          <t>市町村</t>
        </is>
      </c>
      <c r="BG4" s="10" t="inlineStr">
        <is>
          <t>土木事務所</t>
        </is>
      </c>
      <c r="BH4" s="11" t="inlineStr">
        <is>
          <t>出張所</t>
        </is>
      </c>
      <c r="BI4" s="99" t="inlineStr">
        <is>
          <t>優先度</t>
        </is>
      </c>
      <c r="BJ4" s="99" t="inlineStr">
        <is>
          <t>記号</t>
        </is>
      </c>
      <c r="BK4" s="99" t="inlineStr">
        <is>
          <t>優先度</t>
        </is>
      </c>
      <c r="BL4" s="99" t="inlineStr">
        <is>
          <t>記号</t>
        </is>
      </c>
      <c r="BM4" s="99" t="inlineStr">
        <is>
          <t>健全度</t>
        </is>
      </c>
      <c r="BN4" s="9" t="inlineStr">
        <is>
          <t>市町村</t>
        </is>
      </c>
      <c r="BO4" s="7" t="inlineStr">
        <is>
          <t>道路番号</t>
        </is>
      </c>
      <c r="BP4" s="7" t="inlineStr">
        <is>
          <t>CON</t>
        </is>
      </c>
      <c r="BQ4" s="99" t="inlineStr">
        <is>
          <t>道路名称</t>
        </is>
      </c>
      <c r="BR4" s="99" t="inlineStr">
        <is>
          <t>部材名称</t>
        </is>
      </c>
      <c r="BS4" s="99" t="inlineStr">
        <is>
          <t>材料</t>
        </is>
      </c>
      <c r="BT4" s="100" t="n"/>
      <c r="BU4" s="101" t="n"/>
      <c r="BV4" s="99" t="inlineStr">
        <is>
          <t>損傷番号</t>
        </is>
      </c>
      <c r="BW4" s="99" t="inlineStr">
        <is>
          <t>丸番号</t>
        </is>
      </c>
      <c r="BX4" s="99" t="inlineStr">
        <is>
          <t>その他種類</t>
        </is>
      </c>
      <c r="BY4" s="99" t="inlineStr">
        <is>
          <t>番号</t>
        </is>
      </c>
      <c r="BZ4" s="12" t="inlineStr">
        <is>
          <t>材料</t>
        </is>
      </c>
      <c r="CA4" s="99" t="inlineStr">
        <is>
          <t>部材名</t>
        </is>
      </c>
      <c r="CB4" s="101" t="n"/>
      <c r="CC4" s="12" t="inlineStr">
        <is>
          <t>concate</t>
        </is>
      </c>
      <c r="CD4" s="12" t="inlineStr">
        <is>
          <t>損傷番号</t>
        </is>
      </c>
      <c r="CE4" s="12" t="inlineStr">
        <is>
          <t>該当</t>
        </is>
      </c>
      <c r="CF4" s="12" t="inlineStr">
        <is>
          <t>番号</t>
        </is>
      </c>
      <c r="CG4" s="12" t="inlineStr">
        <is>
          <t>concate</t>
        </is>
      </c>
      <c r="CH4" s="12" t="inlineStr">
        <is>
          <t>材料</t>
        </is>
      </c>
      <c r="CI4" s="99" t="inlineStr">
        <is>
          <t>部材名</t>
        </is>
      </c>
      <c r="CJ4" s="101" t="n"/>
      <c r="CK4" s="12" t="inlineStr">
        <is>
          <t>concate</t>
        </is>
      </c>
      <c r="CL4" s="12" t="inlineStr">
        <is>
          <t>損傷番号</t>
        </is>
      </c>
      <c r="CM4" s="12" t="inlineStr">
        <is>
          <t>該当</t>
        </is>
      </c>
      <c r="CN4" s="12" t="inlineStr">
        <is>
          <t>番号</t>
        </is>
      </c>
      <c r="CO4" s="13" t="inlineStr">
        <is>
          <t>concate</t>
        </is>
      </c>
      <c r="CP4" s="113" t="n"/>
      <c r="CQ4" s="99" t="inlineStr">
        <is>
          <t>キーワード</t>
        </is>
      </c>
      <c r="CR4" s="99" t="inlineStr">
        <is>
          <t>番号</t>
        </is>
      </c>
      <c r="CS4" s="116" t="inlineStr">
        <is>
          <t>上部構造</t>
        </is>
      </c>
      <c r="CT4" s="117" t="n"/>
      <c r="CU4" s="118" t="n"/>
      <c r="CV4" s="116" t="inlineStr">
        <is>
          <t>下部構造</t>
        </is>
      </c>
      <c r="CW4" s="116" t="inlineStr">
        <is>
          <t>支承部</t>
        </is>
      </c>
      <c r="CX4" s="116" t="inlineStr">
        <is>
          <t>支承部</t>
        </is>
      </c>
      <c r="CY4" s="12" t="inlineStr">
        <is>
          <t>判定</t>
        </is>
      </c>
      <c r="CZ4" s="12" t="inlineStr">
        <is>
          <t>重さ</t>
        </is>
      </c>
      <c r="DA4" s="12" t="inlineStr">
        <is>
          <t>検索用</t>
        </is>
      </c>
      <c r="DB4" s="116" t="inlineStr">
        <is>
          <t>定型文</t>
        </is>
      </c>
      <c r="DC4" s="111" t="n"/>
      <c r="DD4" s="112" t="n"/>
      <c r="DE4" s="99" t="inlineStr">
        <is>
          <t>名　称</t>
        </is>
      </c>
      <c r="DF4" s="7" t="inlineStr">
        <is>
          <t>記号</t>
        </is>
      </c>
      <c r="DG4" s="15" t="inlineStr">
        <is>
          <t>番号付け</t>
        </is>
      </c>
    </row>
    <row r="5" ht="18.75" customHeight="1">
      <c r="B5" s="16" t="inlineStr">
        <is>
          <t>主桁</t>
        </is>
      </c>
      <c r="C5" s="17" t="inlineStr">
        <is>
          <t>Mg</t>
        </is>
      </c>
      <c r="D5" s="18" t="inlineStr">
        <is>
          <t>S</t>
        </is>
      </c>
      <c r="E5" s="18" t="inlineStr">
        <is>
          <t>S</t>
        </is>
      </c>
      <c r="F5" s="18" t="inlineStr">
        <is>
          <t>主桁</t>
        </is>
      </c>
      <c r="G5" s="18" t="inlineStr">
        <is>
          <t>Mg</t>
        </is>
      </c>
      <c r="H5" s="18" t="inlineStr">
        <is>
          <t>LEFT</t>
        </is>
      </c>
      <c r="I5" s="18" t="inlineStr">
        <is>
          <t>a</t>
        </is>
      </c>
      <c r="J5" s="18" t="inlineStr">
        <is>
          <t>mm</t>
        </is>
      </c>
      <c r="K5" s="18" t="n">
        <v>0</v>
      </c>
      <c r="L5" s="18" t="inlineStr">
        <is>
          <t>NON</t>
        </is>
      </c>
      <c r="M5" s="18" t="inlineStr">
        <is>
          <t>a</t>
        </is>
      </c>
      <c r="N5" s="18" t="n"/>
      <c r="O5" s="18" t="n"/>
      <c r="P5" s="18" t="n"/>
      <c r="Q5" s="17" t="n"/>
      <c r="R5" s="18" t="inlineStr">
        <is>
          <t>S</t>
        </is>
      </c>
      <c r="S5" s="18" t="inlineStr">
        <is>
          <t>S</t>
        </is>
      </c>
      <c r="T5" s="18" t="inlineStr">
        <is>
          <t>対傾構</t>
        </is>
      </c>
      <c r="U5" s="18" t="inlineStr">
        <is>
          <t>Cf</t>
        </is>
      </c>
      <c r="V5" s="18" t="inlineStr">
        <is>
          <t>S</t>
        </is>
      </c>
      <c r="W5" s="18" t="inlineStr">
        <is>
          <t>S</t>
        </is>
      </c>
      <c r="X5" s="18" t="inlineStr">
        <is>
          <t>主桁</t>
        </is>
      </c>
      <c r="Y5" s="18" t="inlineStr">
        <is>
          <t>Mg</t>
        </is>
      </c>
      <c r="Z5" s="18" t="inlineStr">
        <is>
          <t>B</t>
        </is>
      </c>
      <c r="AA5" s="17" t="inlineStr">
        <is>
          <t>Ⅰ</t>
        </is>
      </c>
      <c r="AB5" s="16" t="inlineStr">
        <is>
          <t>a</t>
        </is>
      </c>
      <c r="AC5" s="16" t="n"/>
      <c r="AD5" s="16" t="n"/>
      <c r="AE5" s="16" t="n"/>
      <c r="AF5" s="19">
        <f>CONCATENATE(AB5,AC5,AD5,AE5)</f>
        <v/>
      </c>
      <c r="AG5" s="20" t="inlineStr">
        <is>
          <t>健全である。</t>
        </is>
      </c>
      <c r="AH5" s="21" t="inlineStr">
        <is>
          <t>品質の経年劣化</t>
        </is>
      </c>
      <c r="AI5" s="21" t="inlineStr">
        <is>
          <t>正面（起点より）</t>
        </is>
      </c>
      <c r="AJ5" s="18" t="n">
        <v>0</v>
      </c>
      <c r="AK5" s="18" t="inlineStr">
        <is>
          <t>NON</t>
        </is>
      </c>
      <c r="AL5" s="18">
        <f>CONCATENATE(AK5,AJ5)</f>
        <v/>
      </c>
      <c r="AM5" s="18" t="inlineStr">
        <is>
          <t>a</t>
        </is>
      </c>
      <c r="AN5" s="18" t="n"/>
      <c r="AO5" s="18" t="n"/>
      <c r="AP5" s="17" t="n"/>
      <c r="AQ5" s="18" t="n">
        <v>1</v>
      </c>
      <c r="AR5" s="18" t="inlineStr">
        <is>
          <t>腐食</t>
        </is>
      </c>
      <c r="AS5" s="18" t="inlineStr">
        <is>
          <t>a</t>
        </is>
      </c>
      <c r="AT5" s="18">
        <f>AR5&amp;AS5</f>
        <v/>
      </c>
      <c r="AU5" s="22" t="inlineStr">
        <is>
          <t>腐食</t>
        </is>
      </c>
      <c r="AV5" s="195" t="inlineStr">
        <is>
          <t>1</t>
        </is>
      </c>
      <c r="AW5" s="18" t="inlineStr">
        <is>
          <t>主要地方道　市川松戸線</t>
        </is>
      </c>
      <c r="AX5" s="24" t="inlineStr">
        <is>
          <t>主桁</t>
        </is>
      </c>
      <c r="AY5" s="24" t="inlineStr">
        <is>
          <t>S</t>
        </is>
      </c>
      <c r="AZ5" s="24" t="inlineStr">
        <is>
          <t>主桁</t>
        </is>
      </c>
      <c r="BA5" s="24" t="inlineStr">
        <is>
          <t>S</t>
        </is>
      </c>
      <c r="BB5" s="24" t="inlineStr">
        <is>
          <t>対傾構</t>
        </is>
      </c>
      <c r="BC5" s="24" t="inlineStr">
        <is>
          <t>S</t>
        </is>
      </c>
      <c r="BD5" s="24" t="inlineStr">
        <is>
          <t>S</t>
        </is>
      </c>
      <c r="BE5" s="196" t="n">
        <v>1</v>
      </c>
      <c r="BF5" s="16" t="inlineStr">
        <is>
          <t>野田市</t>
        </is>
      </c>
      <c r="BG5" s="18" t="inlineStr">
        <is>
          <t>東葛飾土木事務所</t>
        </is>
      </c>
      <c r="BH5" s="18" t="inlineStr">
        <is>
          <t>野田出張所</t>
        </is>
      </c>
      <c r="BI5" s="196" t="n">
        <v>1</v>
      </c>
      <c r="BJ5" s="196" t="inlineStr">
        <is>
          <t>e</t>
        </is>
      </c>
      <c r="BK5" s="24" t="n">
        <v>1</v>
      </c>
      <c r="BL5" s="196" t="inlineStr">
        <is>
          <t>Ⅰ</t>
        </is>
      </c>
      <c r="BM5" s="24" t="n">
        <v>1</v>
      </c>
      <c r="BN5" s="18" t="inlineStr">
        <is>
          <t>野田市</t>
        </is>
      </c>
      <c r="BO5" s="197" t="inlineStr">
        <is>
          <t>16</t>
        </is>
      </c>
      <c r="BP5" s="17">
        <f>CONCATENATE(BN5,BO5)</f>
        <v/>
      </c>
      <c r="BQ5" s="27" t="inlineStr">
        <is>
          <t>一般国道　16号</t>
        </is>
      </c>
      <c r="BR5" s="24" t="inlineStr">
        <is>
          <t>対傾構</t>
        </is>
      </c>
      <c r="BS5" s="18" t="inlineStr">
        <is>
          <t>S</t>
        </is>
      </c>
      <c r="BT5" s="18" t="inlineStr">
        <is>
          <t>C</t>
        </is>
      </c>
      <c r="BU5" s="18" t="inlineStr">
        <is>
          <t>X</t>
        </is>
      </c>
      <c r="BV5" s="18" t="n">
        <v>1</v>
      </c>
      <c r="BW5" s="18" t="inlineStr">
        <is>
          <t>①</t>
        </is>
      </c>
      <c r="BX5" s="18" t="inlineStr">
        <is>
          <t>腐食</t>
        </is>
      </c>
      <c r="BY5" s="18" t="n">
        <v>100</v>
      </c>
      <c r="BZ5" s="18" t="inlineStr">
        <is>
          <t>S</t>
        </is>
      </c>
      <c r="CA5" s="18" t="inlineStr">
        <is>
          <t>主桁</t>
        </is>
      </c>
      <c r="CB5" s="18" t="inlineStr">
        <is>
          <t>Mg</t>
        </is>
      </c>
      <c r="CC5" s="18">
        <f>IF(LEFT(CA5,2)="基礎",CONCATENATE(BZ5,LEFT(CA5,3),CB5),CONCATENATE(BZ5,LEFT(CA5,2),CB5))</f>
        <v/>
      </c>
      <c r="CD5" s="18" t="n">
        <v>1</v>
      </c>
      <c r="CE5" s="18">
        <f>IF(COUNTIFS([2]その１１!$CV$10:CV5000,リスト!CC5),"該当","")</f>
        <v/>
      </c>
      <c r="CF5" s="18">
        <f>IF($CE5="","",COUNTIF($CC$5:CC5,CC5))</f>
        <v/>
      </c>
      <c r="CG5" s="18">
        <f>IF($CE5="","",CONCATENATE(CC5,CF5))</f>
        <v/>
      </c>
      <c r="CH5" s="18" t="inlineStr">
        <is>
          <t>C</t>
        </is>
      </c>
      <c r="CI5" s="18" t="inlineStr">
        <is>
          <t>橋脚[その他]</t>
        </is>
      </c>
      <c r="CJ5" s="18" t="inlineStr">
        <is>
          <t>Px</t>
        </is>
      </c>
      <c r="CK5" s="18">
        <f>CONCATENATE(CH5,LEFT(CI5,2),CJ5)</f>
        <v/>
      </c>
      <c r="CL5" s="18" t="n">
        <v>6</v>
      </c>
      <c r="CM5" s="18">
        <f>IF(COUNTIFS([2]その１２!$CU$10:CU5156,リスト!CK5),"該当","")</f>
        <v/>
      </c>
      <c r="CN5" s="18">
        <f>IF($CM5="","",COUNTIF($CK$5:CK5,CK5))</f>
        <v/>
      </c>
      <c r="CO5" s="18">
        <f>IF($CM5="","",CONCATENATE(CK5,CN5))</f>
        <v/>
      </c>
      <c r="CP5" s="28" t="inlineStr">
        <is>
          <t>国道●号</t>
        </is>
      </c>
      <c r="CQ5" s="18" t="inlineStr">
        <is>
          <t>NON</t>
        </is>
      </c>
      <c r="CR5" s="18" t="n">
        <v>0</v>
      </c>
      <c r="CS5" s="29" t="inlineStr">
        <is>
          <t>主桁</t>
        </is>
      </c>
      <c r="CT5" s="29" t="inlineStr">
        <is>
          <t>横桁</t>
        </is>
      </c>
      <c r="CU5" s="29" t="inlineStr">
        <is>
          <t>床版</t>
        </is>
      </c>
      <c r="CV5" s="30" t="inlineStr">
        <is>
          <t>橋脚[柱部・壁部]</t>
        </is>
      </c>
      <c r="CW5" s="30" t="inlineStr">
        <is>
          <t>支承本体</t>
        </is>
      </c>
      <c r="CY5" s="18" t="inlineStr">
        <is>
          <t>B</t>
        </is>
      </c>
      <c r="CZ5" s="18" t="n">
        <v>1</v>
      </c>
      <c r="DA5" s="18" t="inlineStr">
        <is>
          <t>B</t>
        </is>
      </c>
      <c r="DB5" s="31" t="inlineStr">
        <is>
          <t>状況に応じて補修を行う必要がある。</t>
        </is>
      </c>
      <c r="DC5" s="32">
        <f>IF(CG5="","",CONCATENATE(CC5,CD5))</f>
        <v/>
      </c>
      <c r="DD5" s="32">
        <f>IF(CO5="","",CONCATENATE(CK5,CL5))</f>
        <v/>
      </c>
      <c r="DE5" s="16" t="inlineStr">
        <is>
          <t>主桁</t>
        </is>
      </c>
      <c r="DF5" s="18" t="inlineStr">
        <is>
          <t>Mg</t>
        </is>
      </c>
      <c r="DG5" s="18" t="n">
        <v>1</v>
      </c>
    </row>
    <row r="6">
      <c r="B6" s="16" t="inlineStr">
        <is>
          <t>横桁</t>
        </is>
      </c>
      <c r="C6" s="17" t="inlineStr">
        <is>
          <t>Cr</t>
        </is>
      </c>
      <c r="D6" s="18" t="inlineStr">
        <is>
          <t>P</t>
        </is>
      </c>
      <c r="E6" s="18" t="inlineStr">
        <is>
          <t>C</t>
        </is>
      </c>
      <c r="F6" s="18" t="inlineStr">
        <is>
          <t>横桁</t>
        </is>
      </c>
      <c r="G6" s="18" t="inlineStr">
        <is>
          <t>Cr</t>
        </is>
      </c>
      <c r="H6" s="18" t="inlineStr">
        <is>
          <t>RIGHT</t>
        </is>
      </c>
      <c r="I6" s="18" t="inlineStr">
        <is>
          <t>b</t>
        </is>
      </c>
      <c r="J6" s="18" t="inlineStr">
        <is>
          <t>本</t>
        </is>
      </c>
      <c r="K6" s="18" t="n">
        <v>1</v>
      </c>
      <c r="L6" s="18" t="inlineStr">
        <is>
          <t>腐食</t>
        </is>
      </c>
      <c r="M6" s="18" t="inlineStr">
        <is>
          <t>a</t>
        </is>
      </c>
      <c r="N6" s="18" t="inlineStr">
        <is>
          <t>b</t>
        </is>
      </c>
      <c r="O6" s="18" t="inlineStr">
        <is>
          <t>c</t>
        </is>
      </c>
      <c r="P6" s="18" t="inlineStr">
        <is>
          <t>d</t>
        </is>
      </c>
      <c r="Q6" s="17" t="inlineStr">
        <is>
          <t>e</t>
        </is>
      </c>
      <c r="R6" s="18" t="inlineStr">
        <is>
          <t>B</t>
        </is>
      </c>
      <c r="S6" s="18" t="inlineStr">
        <is>
          <t>C</t>
        </is>
      </c>
      <c r="T6" s="18" t="inlineStr">
        <is>
          <t>下横構</t>
        </is>
      </c>
      <c r="U6" s="18" t="inlineStr">
        <is>
          <t>Ll</t>
        </is>
      </c>
      <c r="V6" s="18" t="inlineStr">
        <is>
          <t>P</t>
        </is>
      </c>
      <c r="W6" s="18" t="inlineStr">
        <is>
          <t>C</t>
        </is>
      </c>
      <c r="X6" s="18" t="inlineStr">
        <is>
          <t>横桁</t>
        </is>
      </c>
      <c r="Y6" s="18" t="inlineStr">
        <is>
          <t>Cr</t>
        </is>
      </c>
      <c r="Z6" s="18" t="inlineStr">
        <is>
          <t>C1</t>
        </is>
      </c>
      <c r="AA6" s="17" t="inlineStr">
        <is>
          <t>Ⅱ</t>
        </is>
      </c>
      <c r="AB6" s="16" t="inlineStr">
        <is>
          <t>b</t>
        </is>
      </c>
      <c r="AC6" s="16" t="inlineStr">
        <is>
          <t>腐食</t>
        </is>
      </c>
      <c r="AD6" s="16" t="inlineStr">
        <is>
          <t>品質の経年劣化</t>
        </is>
      </c>
      <c r="AE6" s="16" t="inlineStr">
        <is>
          <t>Ⅰ</t>
        </is>
      </c>
      <c r="AF6" s="19">
        <f>CONCATENATE(AB6,AC6,AD6,AE6)</f>
        <v/>
      </c>
      <c r="AG6" s="19" t="inlineStr">
        <is>
          <t>経年劣化等が原因と推定される腐食が見られる。状況に応じて補修を行う必要がある。</t>
        </is>
      </c>
      <c r="AH6" s="33" t="inlineStr">
        <is>
          <t>乾燥収縮・温度応力</t>
        </is>
      </c>
      <c r="AI6" s="21" t="inlineStr">
        <is>
          <t>正面（終点より）</t>
        </is>
      </c>
      <c r="AJ6" s="18" t="n">
        <v>1</v>
      </c>
      <c r="AK6" s="18" t="inlineStr">
        <is>
          <t>腐食</t>
        </is>
      </c>
      <c r="AL6" s="18">
        <f>CONCATENATE(AK6,AJ6)</f>
        <v/>
      </c>
      <c r="AM6" s="18" t="inlineStr">
        <is>
          <t>b</t>
        </is>
      </c>
      <c r="AN6" s="18" t="inlineStr">
        <is>
          <t>c</t>
        </is>
      </c>
      <c r="AO6" s="18" t="inlineStr">
        <is>
          <t>d</t>
        </is>
      </c>
      <c r="AP6" s="17" t="inlineStr">
        <is>
          <t>e</t>
        </is>
      </c>
      <c r="AQ6" s="18" t="n">
        <v>2</v>
      </c>
      <c r="AR6" s="18" t="inlineStr">
        <is>
          <t>腐食</t>
        </is>
      </c>
      <c r="AS6" s="18" t="inlineStr">
        <is>
          <t>b</t>
        </is>
      </c>
      <c r="AT6" s="18">
        <f>AR6&amp;AS6</f>
        <v/>
      </c>
      <c r="AU6" s="22" t="inlineStr">
        <is>
          <t>軽微な腐食</t>
        </is>
      </c>
      <c r="AV6" s="195" t="inlineStr">
        <is>
          <t>2</t>
        </is>
      </c>
      <c r="AW6" s="18" t="inlineStr">
        <is>
          <t>主要地方道　水戸鉾田佐原線</t>
        </is>
      </c>
      <c r="AX6" s="18" t="inlineStr">
        <is>
          <t>横桁</t>
        </is>
      </c>
      <c r="AY6" s="18" t="inlineStr">
        <is>
          <t>S</t>
        </is>
      </c>
      <c r="AZ6" s="18" t="inlineStr">
        <is>
          <t>横桁</t>
        </is>
      </c>
      <c r="BA6" s="18" t="inlineStr">
        <is>
          <t>S</t>
        </is>
      </c>
      <c r="BB6" s="18" t="inlineStr">
        <is>
          <t>下横構</t>
        </is>
      </c>
      <c r="BC6" s="18" t="inlineStr">
        <is>
          <t>S</t>
        </is>
      </c>
      <c r="BD6" s="18" t="inlineStr">
        <is>
          <t>C</t>
        </is>
      </c>
      <c r="BE6" s="196" t="n">
        <v>2</v>
      </c>
      <c r="BF6" s="16" t="inlineStr">
        <is>
          <t>流山市</t>
        </is>
      </c>
      <c r="BG6" s="18" t="inlineStr">
        <is>
          <t>東葛飾土木事務所</t>
        </is>
      </c>
      <c r="BH6" s="18" t="n"/>
      <c r="BI6" s="196" t="n">
        <v>2</v>
      </c>
      <c r="BJ6" s="196" t="inlineStr">
        <is>
          <t>d</t>
        </is>
      </c>
      <c r="BK6" s="18" t="n">
        <v>2</v>
      </c>
      <c r="BL6" s="196" t="inlineStr">
        <is>
          <t>Ⅱ</t>
        </is>
      </c>
      <c r="BM6" s="18" t="n">
        <v>2</v>
      </c>
      <c r="BN6" s="18" t="inlineStr">
        <is>
          <t>野田市</t>
        </is>
      </c>
      <c r="BO6" s="197" t="inlineStr">
        <is>
          <t>3</t>
        </is>
      </c>
      <c r="BP6" s="17">
        <f>CONCATENATE(BN6,BO6)</f>
        <v/>
      </c>
      <c r="BQ6" s="18" t="inlineStr">
        <is>
          <t>主要地方道　つくば野田線</t>
        </is>
      </c>
      <c r="BR6" s="18" t="inlineStr">
        <is>
          <t>下横構</t>
        </is>
      </c>
      <c r="BS6" s="18" t="inlineStr">
        <is>
          <t>S</t>
        </is>
      </c>
      <c r="BT6" s="18" t="inlineStr">
        <is>
          <t>C</t>
        </is>
      </c>
      <c r="BU6" s="18" t="inlineStr">
        <is>
          <t>X</t>
        </is>
      </c>
      <c r="BV6" s="18" t="n">
        <v>2</v>
      </c>
      <c r="BW6" s="18">
        <f>_xlfn.UNICHAR(_xlfn.UNICODE(BW5)+1)</f>
        <v/>
      </c>
      <c r="BX6" s="18" t="inlineStr">
        <is>
          <t>亀裂</t>
        </is>
      </c>
      <c r="BY6" s="18" t="n">
        <v>200</v>
      </c>
      <c r="BZ6" s="18" t="inlineStr">
        <is>
          <t>S</t>
        </is>
      </c>
      <c r="CA6" s="18" t="inlineStr">
        <is>
          <t>主桁</t>
        </is>
      </c>
      <c r="CB6" s="18" t="inlineStr">
        <is>
          <t>Mg</t>
        </is>
      </c>
      <c r="CC6" s="18">
        <f>IF(LEFT(CA6,2)="基礎",CONCATENATE(BZ6,LEFT(CA6,3),CB6),CONCATENATE(BZ6,LEFT(CA6,2),CB6))</f>
        <v/>
      </c>
      <c r="CD6" s="18" t="n">
        <v>2</v>
      </c>
      <c r="CE6" s="18">
        <f>IF(COUNTIFS([2]その１１!$CV$10:CV5001,リスト!CC6),"該当","")</f>
        <v/>
      </c>
      <c r="CF6" s="18">
        <f>IF($CE6="","",COUNTIF($CC$5:CC6,CC6))</f>
        <v/>
      </c>
      <c r="CG6" s="18">
        <f>IF($CE6="","",CONCATENATE(CC6,CF6))</f>
        <v/>
      </c>
      <c r="CH6" s="18" t="inlineStr">
        <is>
          <t>C</t>
        </is>
      </c>
      <c r="CI6" s="18" t="inlineStr">
        <is>
          <t>橋脚[その他]</t>
        </is>
      </c>
      <c r="CJ6" s="18" t="inlineStr">
        <is>
          <t>Px</t>
        </is>
      </c>
      <c r="CK6" s="18">
        <f>CONCATENATE(CH6,LEFT(CI6,2),CJ6)</f>
        <v/>
      </c>
      <c r="CL6" s="18" t="n">
        <v>7</v>
      </c>
      <c r="CM6" s="18">
        <f>IF(COUNTIFS([2]その１２!$CU$10:CU5157,リスト!CK6),"該当","")</f>
        <v/>
      </c>
      <c r="CN6" s="18">
        <f>IF($CM6="","",COUNTIF($CK$5:CK6,CK6))</f>
        <v/>
      </c>
      <c r="CO6" s="18">
        <f>IF($CM6="","",CONCATENATE(CK6,CN6))</f>
        <v/>
      </c>
      <c r="CP6" s="28" t="inlineStr">
        <is>
          <t>県道●号線</t>
        </is>
      </c>
      <c r="CQ6" s="18" t="inlineStr">
        <is>
          <t>腐食</t>
        </is>
      </c>
      <c r="CR6" s="18" t="n">
        <v>1</v>
      </c>
      <c r="CS6" s="34" t="inlineStr">
        <is>
          <t>頂版</t>
        </is>
      </c>
      <c r="CT6" s="34" t="inlineStr">
        <is>
          <t>PC定着部</t>
        </is>
      </c>
      <c r="CU6" s="34" t="inlineStr">
        <is>
          <t>底版</t>
        </is>
      </c>
      <c r="CV6" s="16" t="inlineStr">
        <is>
          <t>橋脚[梁部]</t>
        </is>
      </c>
      <c r="CW6" s="16" t="inlineStr">
        <is>
          <t>アンカーボルト</t>
        </is>
      </c>
      <c r="CY6" s="18" t="inlineStr">
        <is>
          <t>M</t>
        </is>
      </c>
      <c r="CZ6" s="18" t="n">
        <v>2</v>
      </c>
      <c r="DA6" s="18" t="inlineStr">
        <is>
          <t>M</t>
        </is>
      </c>
      <c r="DB6" s="31" t="inlineStr">
        <is>
          <t>維持工事で対応する必要がある。</t>
        </is>
      </c>
      <c r="DC6" s="21">
        <f>IF(CG6="","",CONCATENATE(CC6,CD6))</f>
        <v/>
      </c>
      <c r="DD6" s="21">
        <f>IF(CO6="","",CONCATENATE(CK6,CL6))</f>
        <v/>
      </c>
      <c r="DE6" s="16" t="inlineStr">
        <is>
          <t>横桁</t>
        </is>
      </c>
      <c r="DF6" s="18" t="inlineStr">
        <is>
          <t>Cr</t>
        </is>
      </c>
      <c r="DG6" s="18" t="n">
        <v>2</v>
      </c>
    </row>
    <row r="7" ht="18.75" customHeight="1">
      <c r="B7" s="16" t="inlineStr">
        <is>
          <t>縦桁</t>
        </is>
      </c>
      <c r="C7" s="17" t="inlineStr">
        <is>
          <t>St</t>
        </is>
      </c>
      <c r="D7" s="18" t="inlineStr">
        <is>
          <t>A</t>
        </is>
      </c>
      <c r="E7" s="35" t="inlineStr">
        <is>
          <t>X</t>
        </is>
      </c>
      <c r="F7" s="18" t="inlineStr">
        <is>
          <t>縦桁</t>
        </is>
      </c>
      <c r="G7" s="18" t="inlineStr">
        <is>
          <t>St</t>
        </is>
      </c>
      <c r="H7" s="18" t="inlineStr">
        <is>
          <t>LEFT</t>
        </is>
      </c>
      <c r="I7" s="18" t="inlineStr">
        <is>
          <t>c</t>
        </is>
      </c>
      <c r="J7" s="99" t="inlineStr">
        <is>
          <t>単位</t>
        </is>
      </c>
      <c r="K7" s="18" t="n">
        <v>2</v>
      </c>
      <c r="L7" s="18" t="inlineStr">
        <is>
          <t>亀裂</t>
        </is>
      </c>
      <c r="M7" s="18" t="inlineStr">
        <is>
          <t>a</t>
        </is>
      </c>
      <c r="N7" s="18" t="inlineStr">
        <is>
          <t>c</t>
        </is>
      </c>
      <c r="O7" s="18" t="inlineStr">
        <is>
          <t>e</t>
        </is>
      </c>
      <c r="P7" s="18" t="n"/>
      <c r="Q7" s="17" t="n"/>
      <c r="R7" s="18" t="inlineStr">
        <is>
          <t>R</t>
        </is>
      </c>
      <c r="S7" s="18" t="inlineStr">
        <is>
          <t>R</t>
        </is>
      </c>
      <c r="T7" s="18" t="inlineStr">
        <is>
          <t>上横構</t>
        </is>
      </c>
      <c r="U7" s="18" t="inlineStr">
        <is>
          <t>Lu</t>
        </is>
      </c>
      <c r="V7" s="18" t="inlineStr">
        <is>
          <t>A</t>
        </is>
      </c>
      <c r="W7" s="18" t="inlineStr">
        <is>
          <t>R</t>
        </is>
      </c>
      <c r="X7" s="18" t="inlineStr">
        <is>
          <t>縦桁</t>
        </is>
      </c>
      <c r="Y7" s="18" t="inlineStr">
        <is>
          <t>St</t>
        </is>
      </c>
      <c r="Z7" s="18" t="inlineStr">
        <is>
          <t>C2</t>
        </is>
      </c>
      <c r="AA7" s="17" t="inlineStr">
        <is>
          <t>Ⅲ</t>
        </is>
      </c>
      <c r="AB7" s="16" t="inlineStr">
        <is>
          <t>b</t>
        </is>
      </c>
      <c r="AC7" s="16" t="inlineStr">
        <is>
          <t>腐食</t>
        </is>
      </c>
      <c r="AD7" s="16" t="inlineStr">
        <is>
          <t>品質の経年劣化</t>
        </is>
      </c>
      <c r="AE7" s="16" t="n"/>
      <c r="AF7" s="19">
        <f>CONCATENATE(AB7,AC7,AD7,AE7)</f>
        <v/>
      </c>
      <c r="AG7" s="19" t="inlineStr">
        <is>
          <t>経年劣化等が原因と推定される腐食が見られる。</t>
        </is>
      </c>
      <c r="AH7" s="33" t="inlineStr">
        <is>
          <t>異種金属接触腐食</t>
        </is>
      </c>
      <c r="AI7" s="21" t="inlineStr">
        <is>
          <t>全体側面（左が起点）</t>
        </is>
      </c>
      <c r="AJ7" s="18" t="n">
        <v>2</v>
      </c>
      <c r="AK7" s="18" t="inlineStr">
        <is>
          <t>亀裂</t>
        </is>
      </c>
      <c r="AL7" s="18">
        <f>CONCATENATE(AK7,AJ7)</f>
        <v/>
      </c>
      <c r="AM7" s="18" t="inlineStr">
        <is>
          <t>c</t>
        </is>
      </c>
      <c r="AN7" s="18" t="inlineStr">
        <is>
          <t>e</t>
        </is>
      </c>
      <c r="AO7" s="18" t="n"/>
      <c r="AP7" s="17" t="n"/>
      <c r="AQ7" s="18" t="n">
        <v>3</v>
      </c>
      <c r="AR7" s="18" t="inlineStr">
        <is>
          <t>腐食</t>
        </is>
      </c>
      <c r="AS7" s="18" t="inlineStr">
        <is>
          <t>c</t>
        </is>
      </c>
      <c r="AT7" s="18">
        <f>AR7&amp;AS7</f>
        <v/>
      </c>
      <c r="AU7" s="22" t="inlineStr">
        <is>
          <t>軽微で全体的な腐食</t>
        </is>
      </c>
      <c r="AV7" s="195" t="inlineStr">
        <is>
          <t>3</t>
        </is>
      </c>
      <c r="AW7" s="18" t="inlineStr">
        <is>
          <t>主要地方道　つくば野田線</t>
        </is>
      </c>
      <c r="AX7" s="18" t="inlineStr">
        <is>
          <t>縦桁</t>
        </is>
      </c>
      <c r="AY7" s="18" t="inlineStr">
        <is>
          <t>S</t>
        </is>
      </c>
      <c r="AZ7" s="18" t="inlineStr">
        <is>
          <t>縦桁</t>
        </is>
      </c>
      <c r="BA7" s="18" t="inlineStr">
        <is>
          <t>S</t>
        </is>
      </c>
      <c r="BB7" s="18" t="inlineStr">
        <is>
          <t>上横構</t>
        </is>
      </c>
      <c r="BC7" s="18" t="inlineStr">
        <is>
          <t>S</t>
        </is>
      </c>
      <c r="BD7" s="18" t="inlineStr">
        <is>
          <t>P</t>
        </is>
      </c>
      <c r="BE7" s="196" t="n">
        <v>3</v>
      </c>
      <c r="BF7" s="16" t="inlineStr">
        <is>
          <t>松戸市</t>
        </is>
      </c>
      <c r="BG7" s="18" t="inlineStr">
        <is>
          <t>東葛飾土木事務所</t>
        </is>
      </c>
      <c r="BH7" s="18" t="n"/>
      <c r="BI7" s="196" t="n">
        <v>3</v>
      </c>
      <c r="BJ7" s="196" t="inlineStr">
        <is>
          <t>c</t>
        </is>
      </c>
      <c r="BK7" s="18" t="n">
        <v>3</v>
      </c>
      <c r="BL7" s="196" t="inlineStr">
        <is>
          <t>Ⅲ</t>
        </is>
      </c>
      <c r="BM7" s="18" t="n">
        <v>3</v>
      </c>
      <c r="BN7" s="18" t="inlineStr">
        <is>
          <t>野田市</t>
        </is>
      </c>
      <c r="BO7" s="197" t="inlineStr">
        <is>
          <t>5</t>
        </is>
      </c>
      <c r="BP7" s="17">
        <f>CONCATENATE(BN7,BO7)</f>
        <v/>
      </c>
      <c r="BQ7" s="18" t="inlineStr">
        <is>
          <t>主要地方道　松戸野田線</t>
        </is>
      </c>
      <c r="BR7" s="18" t="inlineStr">
        <is>
          <t>上横構</t>
        </is>
      </c>
      <c r="BS7" s="18" t="inlineStr">
        <is>
          <t>S</t>
        </is>
      </c>
      <c r="BT7" s="18" t="inlineStr">
        <is>
          <t>C</t>
        </is>
      </c>
      <c r="BU7" s="18" t="inlineStr">
        <is>
          <t>X</t>
        </is>
      </c>
      <c r="BV7" s="18" t="n">
        <v>3</v>
      </c>
      <c r="BW7" s="18">
        <f>_xlfn.UNICHAR(_xlfn.UNICODE(BW6)+1)</f>
        <v/>
      </c>
      <c r="BX7" s="18" t="inlineStr">
        <is>
          <t>ゆるみ・脱落</t>
        </is>
      </c>
      <c r="BY7" s="18" t="n">
        <v>300</v>
      </c>
      <c r="BZ7" s="18" t="inlineStr">
        <is>
          <t>S</t>
        </is>
      </c>
      <c r="CA7" s="18" t="inlineStr">
        <is>
          <t>主桁</t>
        </is>
      </c>
      <c r="CB7" s="18" t="inlineStr">
        <is>
          <t>Mg</t>
        </is>
      </c>
      <c r="CC7" s="18">
        <f>IF(LEFT(CA7,2)="基礎",CONCATENATE(BZ7,LEFT(CA7,3),CB7),CONCATENATE(BZ7,LEFT(CA7,2),CB7))</f>
        <v/>
      </c>
      <c r="CD7" s="18" t="n">
        <v>3</v>
      </c>
      <c r="CE7" s="18">
        <f>IF(COUNTIFS([2]その１１!$CV$10:CV5002,リスト!CC7),"該当","")</f>
        <v/>
      </c>
      <c r="CF7" s="18">
        <f>IF($CE7="","",COUNTIF($CC$5:CC7,CC7))</f>
        <v/>
      </c>
      <c r="CG7" s="18">
        <f>IF($CE7="","",CONCATENATE(CC7,CF7))</f>
        <v/>
      </c>
      <c r="CH7" s="18" t="inlineStr">
        <is>
          <t>C</t>
        </is>
      </c>
      <c r="CI7" s="18" t="inlineStr">
        <is>
          <t>橋脚[その他]</t>
        </is>
      </c>
      <c r="CJ7" s="18" t="inlineStr">
        <is>
          <t>Px</t>
        </is>
      </c>
      <c r="CK7" s="18">
        <f>CONCATENATE(CH7,LEFT(CI7,2),CJ7)</f>
        <v/>
      </c>
      <c r="CL7" s="18" t="n">
        <v>8</v>
      </c>
      <c r="CM7" s="18">
        <f>IF(COUNTIFS([2]その１２!$CU$10:CU5158,リスト!CK7),"該当","")</f>
        <v/>
      </c>
      <c r="CN7" s="18">
        <f>IF($CM7="","",COUNTIF($CK$5:CK7,CK7))</f>
        <v/>
      </c>
      <c r="CO7" s="18">
        <f>IF($CM7="","",CONCATENATE(CK7,CN7))</f>
        <v/>
      </c>
      <c r="CP7" s="28" t="inlineStr">
        <is>
          <t>主要地方道●号線</t>
        </is>
      </c>
      <c r="CQ7" s="18" t="inlineStr">
        <is>
          <t>亀裂</t>
        </is>
      </c>
      <c r="CR7" s="18" t="n">
        <v>2</v>
      </c>
      <c r="CV7" s="16" t="inlineStr">
        <is>
          <t>橋脚[隅角部・接合部]</t>
        </is>
      </c>
      <c r="CW7" s="16" t="inlineStr">
        <is>
          <t>沓座モルタル</t>
        </is>
      </c>
      <c r="CY7" s="18" t="inlineStr">
        <is>
          <t>S1</t>
        </is>
      </c>
      <c r="CZ7" s="18" t="n">
        <v>3</v>
      </c>
      <c r="DA7" s="18" t="inlineStr">
        <is>
          <t>S1</t>
        </is>
      </c>
      <c r="DB7" s="31" t="inlineStr">
        <is>
          <t>詳細調査の必要がある。</t>
        </is>
      </c>
      <c r="DC7" s="21">
        <f>IF(CG7="","",CONCATENATE(CC7,CD7))</f>
        <v/>
      </c>
      <c r="DD7" s="21">
        <f>IF(CO7="","",CONCATENATE(CK7,CL7))</f>
        <v/>
      </c>
      <c r="DE7" s="16" t="inlineStr">
        <is>
          <t>縦桁</t>
        </is>
      </c>
      <c r="DF7" s="18" t="inlineStr">
        <is>
          <t>St</t>
        </is>
      </c>
      <c r="DG7" s="18" t="n">
        <v>3</v>
      </c>
    </row>
    <row r="8">
      <c r="B8" s="16" t="inlineStr">
        <is>
          <t>床版</t>
        </is>
      </c>
      <c r="C8" s="17" t="inlineStr">
        <is>
          <t>Ds</t>
        </is>
      </c>
      <c r="D8" s="18" t="inlineStr">
        <is>
          <t>Ｆ</t>
        </is>
      </c>
      <c r="E8" s="36" t="inlineStr">
        <is>
          <t>不明</t>
        </is>
      </c>
      <c r="F8" s="18" t="inlineStr">
        <is>
          <t>床版</t>
        </is>
      </c>
      <c r="G8" s="18" t="inlineStr">
        <is>
          <t>Ds</t>
        </is>
      </c>
      <c r="H8" s="37" t="inlineStr">
        <is>
          <t>00</t>
        </is>
      </c>
      <c r="I8" s="18" t="inlineStr">
        <is>
          <t>d</t>
        </is>
      </c>
      <c r="J8" s="18" t="inlineStr">
        <is>
          <t>面積</t>
        </is>
      </c>
      <c r="K8" s="18" t="n">
        <v>3</v>
      </c>
      <c r="L8" s="18" t="inlineStr">
        <is>
          <t>ゆるみ・脱落</t>
        </is>
      </c>
      <c r="M8" s="18" t="inlineStr">
        <is>
          <t>a</t>
        </is>
      </c>
      <c r="N8" s="18" t="inlineStr">
        <is>
          <t>c</t>
        </is>
      </c>
      <c r="O8" s="18" t="inlineStr">
        <is>
          <t>e</t>
        </is>
      </c>
      <c r="P8" s="18" t="n"/>
      <c r="Q8" s="17" t="n"/>
      <c r="R8" s="18" t="inlineStr">
        <is>
          <t>D</t>
        </is>
      </c>
      <c r="S8" s="18" t="inlineStr">
        <is>
          <t>A</t>
        </is>
      </c>
      <c r="T8" s="18" t="inlineStr">
        <is>
          <t>塔部水平材</t>
        </is>
      </c>
      <c r="U8" s="18" t="inlineStr">
        <is>
          <t>Th</t>
        </is>
      </c>
      <c r="V8" s="18" t="inlineStr">
        <is>
          <t>Ｆ</t>
        </is>
      </c>
      <c r="W8" s="18" t="inlineStr">
        <is>
          <t>A</t>
        </is>
      </c>
      <c r="X8" s="18" t="inlineStr">
        <is>
          <t>床版</t>
        </is>
      </c>
      <c r="Y8" s="18" t="inlineStr">
        <is>
          <t>Ds</t>
        </is>
      </c>
      <c r="Z8" s="18" t="inlineStr">
        <is>
          <t>M</t>
        </is>
      </c>
      <c r="AA8" s="17" t="inlineStr">
        <is>
          <t>Ⅱ</t>
        </is>
      </c>
      <c r="AB8" s="16" t="inlineStr">
        <is>
          <t>b</t>
        </is>
      </c>
      <c r="AC8" s="16" t="inlineStr">
        <is>
          <t>腐食</t>
        </is>
      </c>
      <c r="AD8" s="16" t="inlineStr">
        <is>
          <t>異種金属接触腐食</t>
        </is>
      </c>
      <c r="AE8" s="16" t="n"/>
      <c r="AF8" s="19">
        <f>CONCATENATE(AB8,AC8,AD8,AE8)</f>
        <v/>
      </c>
      <c r="AG8" s="19" t="inlineStr">
        <is>
          <t>電位差の異なる鋼材の接触による腐食が原因と推定される腐食が見られる。</t>
        </is>
      </c>
      <c r="AH8" s="33" t="inlineStr">
        <is>
          <t>製作・施工不良</t>
        </is>
      </c>
      <c r="AI8" s="21" t="inlineStr">
        <is>
          <t>全体側面（右が起点）</t>
        </is>
      </c>
      <c r="AJ8" s="18" t="n">
        <v>3</v>
      </c>
      <c r="AK8" s="18" t="inlineStr">
        <is>
          <t>ゆるみ・脱落</t>
        </is>
      </c>
      <c r="AL8" s="18">
        <f>CONCATENATE(AK8,AJ8)</f>
        <v/>
      </c>
      <c r="AM8" s="18" t="inlineStr">
        <is>
          <t>c</t>
        </is>
      </c>
      <c r="AN8" s="18" t="inlineStr">
        <is>
          <t>e</t>
        </is>
      </c>
      <c r="AO8" s="18" t="n"/>
      <c r="AP8" s="17" t="n"/>
      <c r="AQ8" s="18" t="n">
        <v>4</v>
      </c>
      <c r="AR8" s="18" t="inlineStr">
        <is>
          <t>腐食</t>
        </is>
      </c>
      <c r="AS8" s="18" t="inlineStr">
        <is>
          <t>d</t>
        </is>
      </c>
      <c r="AT8" s="18">
        <f>AR8&amp;AS8</f>
        <v/>
      </c>
      <c r="AU8" s="22" t="inlineStr">
        <is>
          <t>板厚減少を伴う腐食</t>
        </is>
      </c>
      <c r="AV8" s="195" t="inlineStr">
        <is>
          <t>4</t>
        </is>
      </c>
      <c r="AW8" s="18" t="inlineStr">
        <is>
          <t>主要地方道　千葉竜ヶ崎線</t>
        </is>
      </c>
      <c r="AX8" s="18" t="inlineStr">
        <is>
          <t>床版</t>
        </is>
      </c>
      <c r="AY8" s="18" t="inlineStr">
        <is>
          <t>S</t>
        </is>
      </c>
      <c r="AZ8" s="18" t="inlineStr">
        <is>
          <t>床版</t>
        </is>
      </c>
      <c r="BA8" s="18" t="inlineStr">
        <is>
          <t>S</t>
        </is>
      </c>
      <c r="BB8" s="18" t="inlineStr">
        <is>
          <t>塔部水平材</t>
        </is>
      </c>
      <c r="BC8" s="18" t="inlineStr">
        <is>
          <t>S</t>
        </is>
      </c>
      <c r="BD8" s="18" t="inlineStr">
        <is>
          <t>A</t>
        </is>
      </c>
      <c r="BE8" s="196" t="n">
        <v>4</v>
      </c>
      <c r="BF8" s="16" t="inlineStr">
        <is>
          <t>鎌ケ谷市</t>
        </is>
      </c>
      <c r="BG8" s="18" t="inlineStr">
        <is>
          <t>東葛飾土木事務所</t>
        </is>
      </c>
      <c r="BH8" s="18" t="n"/>
      <c r="BI8" s="196" t="n">
        <v>4</v>
      </c>
      <c r="BJ8" s="196" t="inlineStr">
        <is>
          <t>b</t>
        </is>
      </c>
      <c r="BK8" s="18" t="n">
        <v>4</v>
      </c>
      <c r="BL8" s="198" t="inlineStr">
        <is>
          <t>Ⅳ</t>
        </is>
      </c>
      <c r="BM8" s="39" t="n">
        <v>4</v>
      </c>
      <c r="BN8" s="18" t="inlineStr">
        <is>
          <t>野田市</t>
        </is>
      </c>
      <c r="BO8" s="197" t="inlineStr">
        <is>
          <t>7</t>
        </is>
      </c>
      <c r="BP8" s="17">
        <f>CONCATENATE(BN8,BO8)</f>
        <v/>
      </c>
      <c r="BQ8" s="18" t="inlineStr">
        <is>
          <t>主要地方道　我孫子関宿線</t>
        </is>
      </c>
      <c r="BR8" s="18" t="inlineStr">
        <is>
          <t>塔部水平材</t>
        </is>
      </c>
      <c r="BS8" s="18" t="inlineStr">
        <is>
          <t>S</t>
        </is>
      </c>
      <c r="BT8" s="18" t="inlineStr">
        <is>
          <t>C</t>
        </is>
      </c>
      <c r="BU8" s="18" t="inlineStr">
        <is>
          <t>X</t>
        </is>
      </c>
      <c r="BV8" s="18" t="n">
        <v>4</v>
      </c>
      <c r="BW8" s="18">
        <f>_xlfn.UNICHAR(_xlfn.UNICODE(BW7)+1)</f>
        <v/>
      </c>
      <c r="BX8" s="18" t="inlineStr">
        <is>
          <t>破断</t>
        </is>
      </c>
      <c r="BY8" s="18" t="n">
        <v>400</v>
      </c>
      <c r="BZ8" s="18" t="inlineStr">
        <is>
          <t>S</t>
        </is>
      </c>
      <c r="CA8" s="18" t="inlineStr">
        <is>
          <t>主桁</t>
        </is>
      </c>
      <c r="CB8" s="18" t="inlineStr">
        <is>
          <t>Mg</t>
        </is>
      </c>
      <c r="CC8" s="18">
        <f>IF(LEFT(CA8,2)="基礎",CONCATENATE(BZ8,LEFT(CA8,3),CB8),CONCATENATE(BZ8,LEFT(CA8,2),CB8))</f>
        <v/>
      </c>
      <c r="CD8" s="18" t="n">
        <v>4</v>
      </c>
      <c r="CE8" s="18">
        <f>IF(COUNTIFS([2]その１１!$CV$10:CV5003,リスト!CC8),"該当","")</f>
        <v/>
      </c>
      <c r="CF8" s="18">
        <f>IF($CE8="","",COUNTIF($CC$5:CC8,CC8))</f>
        <v/>
      </c>
      <c r="CG8" s="18">
        <f>IF($CE8="","",CONCATENATE(CC8,CF8))</f>
        <v/>
      </c>
      <c r="CH8" s="18" t="inlineStr">
        <is>
          <t>C</t>
        </is>
      </c>
      <c r="CI8" s="18" t="inlineStr">
        <is>
          <t>橋脚[その他]</t>
        </is>
      </c>
      <c r="CJ8" s="18" t="inlineStr">
        <is>
          <t>Px</t>
        </is>
      </c>
      <c r="CK8" s="18">
        <f>CONCATENATE(CH8,LEFT(CI8,2),CJ8)</f>
        <v/>
      </c>
      <c r="CL8" s="18" t="n">
        <v>10</v>
      </c>
      <c r="CM8" s="18">
        <f>IF(COUNTIFS([2]その１２!$CU$10:CU5159,リスト!CK8),"該当","")</f>
        <v/>
      </c>
      <c r="CN8" s="18">
        <f>IF($CM8="","",COUNTIF($CK$5:CK8,CK8))</f>
        <v/>
      </c>
      <c r="CO8" s="18">
        <f>IF($CM8="","",CONCATENATE(CK8,CN8))</f>
        <v/>
      </c>
      <c r="CP8" s="28" t="inlineStr">
        <is>
          <t>市道/町道/村道</t>
        </is>
      </c>
      <c r="CQ8" s="18" t="inlineStr">
        <is>
          <t>ゆるみ・脱落</t>
        </is>
      </c>
      <c r="CR8" s="18" t="n">
        <v>3</v>
      </c>
      <c r="CV8" s="16" t="inlineStr">
        <is>
          <t>橋台[胸壁]</t>
        </is>
      </c>
      <c r="CW8" s="16" t="inlineStr">
        <is>
          <t>台座コンクリート</t>
        </is>
      </c>
      <c r="CY8" s="18" t="inlineStr">
        <is>
          <t>S2</t>
        </is>
      </c>
      <c r="CZ8" s="18" t="n">
        <v>4</v>
      </c>
      <c r="DA8" s="18" t="inlineStr">
        <is>
          <t>S2</t>
        </is>
      </c>
      <c r="DB8" s="31" t="inlineStr">
        <is>
          <t>追跡調査の必要がある。</t>
        </is>
      </c>
      <c r="DC8" s="21">
        <f>IF(CG8="","",CONCATENATE(CC8,CD8))</f>
        <v/>
      </c>
      <c r="DD8" s="21">
        <f>IF(CO8="","",CONCATENATE(CK8,CL8))</f>
        <v/>
      </c>
      <c r="DE8" s="16" t="inlineStr">
        <is>
          <t>床版</t>
        </is>
      </c>
      <c r="DF8" s="18" t="inlineStr">
        <is>
          <t>Ds</t>
        </is>
      </c>
      <c r="DG8" s="18" t="n">
        <v>4</v>
      </c>
    </row>
    <row r="9" ht="18.75" customHeight="1">
      <c r="B9" s="16" t="inlineStr">
        <is>
          <t>橋脚[柱部・壁部]</t>
        </is>
      </c>
      <c r="C9" s="17" t="inlineStr">
        <is>
          <t>Pw</t>
        </is>
      </c>
      <c r="D9" s="39" t="inlineStr">
        <is>
          <t>C</t>
        </is>
      </c>
      <c r="F9" s="18" t="inlineStr">
        <is>
          <t>PC定着部</t>
        </is>
      </c>
      <c r="G9" s="18" t="inlineStr">
        <is>
          <t>Cn</t>
        </is>
      </c>
      <c r="H9" s="18" t="inlineStr">
        <is>
          <t>LEFT</t>
        </is>
      </c>
      <c r="I9" s="18" t="inlineStr">
        <is>
          <t>e</t>
        </is>
      </c>
      <c r="J9" s="18" t="inlineStr">
        <is>
          <t>段差量</t>
        </is>
      </c>
      <c r="K9" s="18" t="n">
        <v>4</v>
      </c>
      <c r="L9" s="18" t="inlineStr">
        <is>
          <t>破断</t>
        </is>
      </c>
      <c r="M9" s="18" t="inlineStr">
        <is>
          <t>a</t>
        </is>
      </c>
      <c r="N9" s="18" t="inlineStr">
        <is>
          <t>e</t>
        </is>
      </c>
      <c r="O9" s="18" t="n"/>
      <c r="P9" s="18" t="n"/>
      <c r="Q9" s="17" t="n"/>
      <c r="R9" s="18" t="inlineStr">
        <is>
          <t>I</t>
        </is>
      </c>
      <c r="S9" s="18" t="inlineStr">
        <is>
          <t>V</t>
        </is>
      </c>
      <c r="T9" s="18" t="inlineStr">
        <is>
          <t>塔部斜材</t>
        </is>
      </c>
      <c r="U9" s="18" t="inlineStr">
        <is>
          <t>Td</t>
        </is>
      </c>
      <c r="V9" s="18" t="inlineStr">
        <is>
          <t>B</t>
        </is>
      </c>
      <c r="W9" s="18" t="inlineStr">
        <is>
          <t>V</t>
        </is>
      </c>
      <c r="X9" s="18" t="inlineStr">
        <is>
          <t>橋脚[柱部・壁部]</t>
        </is>
      </c>
      <c r="Y9" s="18" t="inlineStr">
        <is>
          <t>Pw</t>
        </is>
      </c>
      <c r="Z9" s="18" t="inlineStr">
        <is>
          <t>E1</t>
        </is>
      </c>
      <c r="AA9" s="17" t="inlineStr">
        <is>
          <t>Ⅳ</t>
        </is>
      </c>
      <c r="AB9" s="16" t="inlineStr">
        <is>
          <t>b</t>
        </is>
      </c>
      <c r="AC9" s="16" t="inlineStr">
        <is>
          <t>腐食</t>
        </is>
      </c>
      <c r="AD9" s="16" t="inlineStr">
        <is>
          <t>防水・排水工不良</t>
        </is>
      </c>
      <c r="AE9" s="16" t="n"/>
      <c r="AF9" s="19">
        <f>CONCATENATE(AB9,AC9,AD9,AE9)</f>
        <v/>
      </c>
      <c r="AG9" s="19" t="inlineStr">
        <is>
          <t>伸縮装置の防水工不良等が原因と推定される腐食が見られる。</t>
        </is>
      </c>
      <c r="AH9" s="33" t="inlineStr">
        <is>
          <t>防水・排水工不良</t>
        </is>
      </c>
      <c r="AI9" s="21" t="inlineStr">
        <is>
          <t>側面（左が起点）</t>
        </is>
      </c>
      <c r="AJ9" s="18" t="n">
        <v>4</v>
      </c>
      <c r="AK9" s="18" t="inlineStr">
        <is>
          <t>破断</t>
        </is>
      </c>
      <c r="AL9" s="18">
        <f>CONCATENATE(AK9,AJ9)</f>
        <v/>
      </c>
      <c r="AM9" s="18" t="inlineStr">
        <is>
          <t>e</t>
        </is>
      </c>
      <c r="AN9" s="18" t="n"/>
      <c r="AO9" s="18" t="n"/>
      <c r="AP9" s="17" t="n"/>
      <c r="AQ9" s="18" t="n">
        <v>5</v>
      </c>
      <c r="AR9" s="18" t="inlineStr">
        <is>
          <t>腐食</t>
        </is>
      </c>
      <c r="AS9" s="18" t="inlineStr">
        <is>
          <t>e</t>
        </is>
      </c>
      <c r="AT9" s="18">
        <f>AR9&amp;AS9</f>
        <v/>
      </c>
      <c r="AU9" s="22" t="inlineStr">
        <is>
          <t>板厚減少を伴う全体的な腐食</t>
        </is>
      </c>
      <c r="AV9" s="195" t="inlineStr">
        <is>
          <t>5</t>
        </is>
      </c>
      <c r="AW9" s="18" t="inlineStr">
        <is>
          <t>主要地方道　松戸野田線</t>
        </is>
      </c>
      <c r="AX9" s="18" t="inlineStr">
        <is>
          <t>対傾構</t>
        </is>
      </c>
      <c r="AY9" s="18" t="inlineStr">
        <is>
          <t>S</t>
        </is>
      </c>
      <c r="AZ9" s="18" t="inlineStr">
        <is>
          <t>上・下弦材</t>
        </is>
      </c>
      <c r="BA9" s="18" t="inlineStr">
        <is>
          <t>S</t>
        </is>
      </c>
      <c r="BB9" s="18" t="inlineStr">
        <is>
          <t>塔部斜材</t>
        </is>
      </c>
      <c r="BC9" s="18" t="inlineStr">
        <is>
          <t>S</t>
        </is>
      </c>
      <c r="BD9" s="18" t="inlineStr">
        <is>
          <t>Ｆ</t>
        </is>
      </c>
      <c r="BE9" s="196" t="n">
        <v>5</v>
      </c>
      <c r="BF9" s="16" t="inlineStr">
        <is>
          <t>柏市</t>
        </is>
      </c>
      <c r="BG9" s="18" t="inlineStr">
        <is>
          <t>柏土木事務所</t>
        </is>
      </c>
      <c r="BH9" s="18" t="n"/>
      <c r="BI9" s="198" t="n">
        <v>5</v>
      </c>
      <c r="BJ9" s="198" t="inlineStr">
        <is>
          <t>a</t>
        </is>
      </c>
      <c r="BK9" s="39" t="n">
        <v>5</v>
      </c>
      <c r="BN9" s="18" t="inlineStr">
        <is>
          <t>野田市</t>
        </is>
      </c>
      <c r="BO9" s="197" t="inlineStr">
        <is>
          <t>17</t>
        </is>
      </c>
      <c r="BP9" s="17">
        <f>CONCATENATE(BN9,BO9)</f>
        <v/>
      </c>
      <c r="BQ9" s="18" t="inlineStr">
        <is>
          <t>主要地方道　結城野田線</t>
        </is>
      </c>
      <c r="BR9" s="18" t="inlineStr">
        <is>
          <t>塔部斜材</t>
        </is>
      </c>
      <c r="BS9" s="18" t="inlineStr">
        <is>
          <t>S</t>
        </is>
      </c>
      <c r="BT9" s="18" t="inlineStr">
        <is>
          <t>C</t>
        </is>
      </c>
      <c r="BU9" s="18" t="inlineStr">
        <is>
          <t>X</t>
        </is>
      </c>
      <c r="BV9" s="18" t="n">
        <v>5</v>
      </c>
      <c r="BW9" s="18">
        <f>_xlfn.UNICHAR(_xlfn.UNICODE(BW8)+1)</f>
        <v/>
      </c>
      <c r="BX9" s="18" t="inlineStr">
        <is>
          <t>防食機能の劣化</t>
        </is>
      </c>
      <c r="BY9" s="18" t="n">
        <v>500</v>
      </c>
      <c r="BZ9" s="18" t="inlineStr">
        <is>
          <t>S</t>
        </is>
      </c>
      <c r="CA9" s="18" t="inlineStr">
        <is>
          <t>主桁</t>
        </is>
      </c>
      <c r="CB9" s="18" t="inlineStr">
        <is>
          <t>Mg</t>
        </is>
      </c>
      <c r="CC9" s="18">
        <f>IF(LEFT(CA9,2)="基礎",CONCATENATE(BZ9,LEFT(CA9,3),CB9),CONCATENATE(BZ9,LEFT(CA9,2),CB9))</f>
        <v/>
      </c>
      <c r="CD9" s="18" t="n">
        <v>5</v>
      </c>
      <c r="CE9" s="18">
        <f>IF(COUNTIFS([2]その１１!$CV$10:CV5004,リスト!CC9),"該当","")</f>
        <v/>
      </c>
      <c r="CF9" s="18">
        <f>IF($CE9="","",COUNTIF($CC$5:CC9,CC9))</f>
        <v/>
      </c>
      <c r="CG9" s="18">
        <f>IF($CE9="","",CONCATENATE(CC9,CF9))</f>
        <v/>
      </c>
      <c r="CH9" s="18" t="inlineStr">
        <is>
          <t>C</t>
        </is>
      </c>
      <c r="CI9" s="18" t="inlineStr">
        <is>
          <t>橋脚[その他]</t>
        </is>
      </c>
      <c r="CJ9" s="18" t="inlineStr">
        <is>
          <t>Px</t>
        </is>
      </c>
      <c r="CK9" s="18">
        <f>CONCATENATE(CH9,LEFT(CI9,2),CJ9)</f>
        <v/>
      </c>
      <c r="CL9" s="18" t="n">
        <v>12</v>
      </c>
      <c r="CM9" s="18">
        <f>IF(COUNTIFS([2]その１２!$CU$10:CU5160,リスト!CK9),"該当","")</f>
        <v/>
      </c>
      <c r="CN9" s="18">
        <f>IF($CM9="","",COUNTIF($CK$5:CK9,CK9))</f>
        <v/>
      </c>
      <c r="CO9" s="18">
        <f>IF($CM9="","",CONCATENATE(CK9,CN9))</f>
        <v/>
      </c>
      <c r="CP9" s="28" t="inlineStr">
        <is>
          <t>農道</t>
        </is>
      </c>
      <c r="CQ9" s="18" t="inlineStr">
        <is>
          <t>破断</t>
        </is>
      </c>
      <c r="CR9" s="18" t="n">
        <v>4</v>
      </c>
      <c r="CV9" s="16" t="inlineStr">
        <is>
          <t>橋台[竪壁]</t>
        </is>
      </c>
      <c r="CW9" s="40" t="inlineStr">
        <is>
          <t>落橋防止システム</t>
        </is>
      </c>
      <c r="CY9" s="18" t="inlineStr">
        <is>
          <t>C1</t>
        </is>
      </c>
      <c r="CZ9" s="18" t="n">
        <v>5</v>
      </c>
      <c r="DA9" s="18" t="inlineStr">
        <is>
          <t>C1</t>
        </is>
      </c>
      <c r="DB9" s="31" t="inlineStr">
        <is>
          <t>予防保全の観点から、速やかに補修等を行う必要がある。</t>
        </is>
      </c>
      <c r="DC9" s="21">
        <f>IF(CG9="","",CONCATENATE(CC9,CD9))</f>
        <v/>
      </c>
      <c r="DD9" s="21">
        <f>IF(CO9="","",CONCATENATE(CK9,CL9))</f>
        <v/>
      </c>
      <c r="DE9" s="16" t="inlineStr">
        <is>
          <t>橋脚[柱部・壁部]</t>
        </is>
      </c>
      <c r="DF9" s="18" t="inlineStr">
        <is>
          <t>Pw</t>
        </is>
      </c>
      <c r="DG9" s="18" t="n">
        <v>5</v>
      </c>
    </row>
    <row r="10">
      <c r="B10" s="16" t="inlineStr">
        <is>
          <t>橋脚[梁部]</t>
        </is>
      </c>
      <c r="C10" s="18" t="inlineStr">
        <is>
          <t>Pb</t>
        </is>
      </c>
      <c r="F10" s="18" t="inlineStr">
        <is>
          <t>橋脚[柱部・壁部]</t>
        </is>
      </c>
      <c r="G10" s="18" t="inlineStr">
        <is>
          <t>Pw</t>
        </is>
      </c>
      <c r="H10" s="18" t="inlineStr">
        <is>
          <t>RIGHT</t>
        </is>
      </c>
      <c r="I10" s="18" t="inlineStr">
        <is>
          <t>x</t>
        </is>
      </c>
      <c r="J10" s="18" t="inlineStr">
        <is>
          <t>幅</t>
        </is>
      </c>
      <c r="K10" s="18" t="n">
        <v>5</v>
      </c>
      <c r="L10" s="18" t="inlineStr">
        <is>
          <t>防食機能の劣化</t>
        </is>
      </c>
      <c r="M10" s="18" t="inlineStr">
        <is>
          <t>a</t>
        </is>
      </c>
      <c r="N10" s="18" t="inlineStr">
        <is>
          <t>b</t>
        </is>
      </c>
      <c r="O10" s="18" t="inlineStr">
        <is>
          <t>c</t>
        </is>
      </c>
      <c r="P10" s="18" t="inlineStr">
        <is>
          <t>d</t>
        </is>
      </c>
      <c r="Q10" s="17" t="inlineStr">
        <is>
          <t>e</t>
        </is>
      </c>
      <c r="R10" s="18" t="inlineStr">
        <is>
          <t>U</t>
        </is>
      </c>
      <c r="S10" s="18" t="inlineStr">
        <is>
          <t>X</t>
        </is>
      </c>
      <c r="T10" s="18" t="inlineStr">
        <is>
          <t>その他</t>
        </is>
      </c>
      <c r="U10" s="18" t="inlineStr">
        <is>
          <t>Sx</t>
        </is>
      </c>
      <c r="V10" s="18" t="inlineStr">
        <is>
          <t>R</t>
        </is>
      </c>
      <c r="W10" s="18" t="inlineStr">
        <is>
          <t>X</t>
        </is>
      </c>
      <c r="X10" s="18" t="inlineStr">
        <is>
          <t>橋脚[梁部]</t>
        </is>
      </c>
      <c r="Y10" s="18" t="inlineStr">
        <is>
          <t>Pb</t>
        </is>
      </c>
      <c r="Z10" s="18" t="inlineStr">
        <is>
          <t>E2</t>
        </is>
      </c>
      <c r="AA10" s="17" t="inlineStr">
        <is>
          <t>Ⅳ</t>
        </is>
      </c>
      <c r="AB10" s="16" t="inlineStr">
        <is>
          <t>c</t>
        </is>
      </c>
      <c r="AC10" s="16" t="inlineStr">
        <is>
          <t>腐食</t>
        </is>
      </c>
      <c r="AD10" s="16" t="inlineStr">
        <is>
          <t>品質の経年劣化</t>
        </is>
      </c>
      <c r="AE10" s="16" t="inlineStr">
        <is>
          <t>Ⅰ</t>
        </is>
      </c>
      <c r="AF10" s="19">
        <f>CONCATENATE(AB10,AC10,AD10,AE10)</f>
        <v/>
      </c>
      <c r="AG10" s="19" t="inlineStr">
        <is>
          <t>経年劣化等が原因と推定される広がりのある腐食が見られる。状況に応じて補修を行う必要がある。</t>
        </is>
      </c>
      <c r="AH10" s="33" t="inlineStr">
        <is>
          <t>人為的</t>
        </is>
      </c>
      <c r="AI10" s="21" t="inlineStr">
        <is>
          <t>側面（右が起点）</t>
        </is>
      </c>
      <c r="AJ10" s="18" t="n">
        <v>5</v>
      </c>
      <c r="AK10" s="18" t="inlineStr">
        <is>
          <t>防食機能の劣化</t>
        </is>
      </c>
      <c r="AL10" s="18">
        <f>CONCATENATE(AK10,AJ10)</f>
        <v/>
      </c>
      <c r="AM10" s="18" t="inlineStr">
        <is>
          <t>b</t>
        </is>
      </c>
      <c r="AN10" s="18" t="inlineStr">
        <is>
          <t>c</t>
        </is>
      </c>
      <c r="AO10" s="18" t="inlineStr">
        <is>
          <t>d</t>
        </is>
      </c>
      <c r="AP10" s="17" t="inlineStr">
        <is>
          <t>e</t>
        </is>
      </c>
      <c r="AQ10" s="18" t="n">
        <v>6</v>
      </c>
      <c r="AR10" s="18" t="inlineStr">
        <is>
          <t>亀裂</t>
        </is>
      </c>
      <c r="AS10" s="18" t="inlineStr">
        <is>
          <t>a</t>
        </is>
      </c>
      <c r="AT10" s="18">
        <f>AR10&amp;AS10</f>
        <v/>
      </c>
      <c r="AU10" s="22" t="inlineStr">
        <is>
          <t>亀裂</t>
        </is>
      </c>
      <c r="AV10" s="195" t="inlineStr">
        <is>
          <t>6</t>
        </is>
      </c>
      <c r="AW10" s="18" t="inlineStr">
        <is>
          <t>主要地方道　市川浦安線</t>
        </is>
      </c>
      <c r="AX10" s="18" t="inlineStr">
        <is>
          <t>下横構</t>
        </is>
      </c>
      <c r="AY10" s="18" t="inlineStr">
        <is>
          <t>S</t>
        </is>
      </c>
      <c r="AZ10" s="18" t="inlineStr">
        <is>
          <t>斜材・垂直材</t>
        </is>
      </c>
      <c r="BA10" s="18" t="inlineStr">
        <is>
          <t>S</t>
        </is>
      </c>
      <c r="BB10" s="18" t="inlineStr">
        <is>
          <t>その他</t>
        </is>
      </c>
      <c r="BC10" s="18" t="inlineStr">
        <is>
          <t>S</t>
        </is>
      </c>
      <c r="BD10" s="18" t="inlineStr">
        <is>
          <t>B</t>
        </is>
      </c>
      <c r="BE10" s="196" t="n">
        <v>6</v>
      </c>
      <c r="BF10" s="16" t="inlineStr">
        <is>
          <t>我孫子市</t>
        </is>
      </c>
      <c r="BG10" s="18" t="inlineStr">
        <is>
          <t>柏土木事務所</t>
        </is>
      </c>
      <c r="BH10" s="18" t="n"/>
      <c r="BN10" s="18" t="inlineStr">
        <is>
          <t>野田市</t>
        </is>
      </c>
      <c r="BO10" s="197" t="inlineStr">
        <is>
          <t>19</t>
        </is>
      </c>
      <c r="BP10" s="17">
        <f>CONCATENATE(BN10,BO10)</f>
        <v/>
      </c>
      <c r="BQ10" s="18" t="inlineStr">
        <is>
          <t>主要地方道　越谷野田線</t>
        </is>
      </c>
      <c r="BR10" s="18" t="inlineStr">
        <is>
          <t>支承本体</t>
        </is>
      </c>
      <c r="BS10" s="18" t="inlineStr">
        <is>
          <t>S</t>
        </is>
      </c>
      <c r="BT10" s="18" t="inlineStr">
        <is>
          <t>C</t>
        </is>
      </c>
      <c r="BU10" s="18" t="inlineStr">
        <is>
          <t>X</t>
        </is>
      </c>
      <c r="BV10" s="18" t="n">
        <v>6</v>
      </c>
      <c r="BW10" s="18">
        <f>_xlfn.UNICHAR(_xlfn.UNICODE(BW9)+1)</f>
        <v/>
      </c>
      <c r="BX10" s="18" t="inlineStr">
        <is>
          <t>ひびわれ</t>
        </is>
      </c>
      <c r="BY10" s="18" t="n">
        <v>600</v>
      </c>
      <c r="BZ10" s="18" t="inlineStr">
        <is>
          <t>S</t>
        </is>
      </c>
      <c r="CA10" s="18" t="inlineStr">
        <is>
          <t>主桁</t>
        </is>
      </c>
      <c r="CB10" s="18" t="inlineStr">
        <is>
          <t>Mg</t>
        </is>
      </c>
      <c r="CC10" s="18">
        <f>IF(LEFT(CA10,2)="基礎",CONCATENATE(BZ10,LEFT(CA10,3),CB10),CONCATENATE(BZ10,LEFT(CA10,2),CB10))</f>
        <v/>
      </c>
      <c r="CD10" s="18" t="n">
        <v>10</v>
      </c>
      <c r="CE10" s="18">
        <f>IF(COUNTIFS([2]その１１!$CV$10:CV5005,リスト!CC10),"該当","")</f>
        <v/>
      </c>
      <c r="CF10" s="18">
        <f>IF($CE10="","",COUNTIF($CC$5:CC10,CC10))</f>
        <v/>
      </c>
      <c r="CG10" s="18">
        <f>IF($CE10="","",CONCATENATE(CC10,CF10))</f>
        <v/>
      </c>
      <c r="CH10" s="18" t="inlineStr">
        <is>
          <t>C</t>
        </is>
      </c>
      <c r="CI10" s="18" t="inlineStr">
        <is>
          <t>橋脚[その他]</t>
        </is>
      </c>
      <c r="CJ10" s="18" t="inlineStr">
        <is>
          <t>Px</t>
        </is>
      </c>
      <c r="CK10" s="18">
        <f>CONCATENATE(CH10,LEFT(CI10,2),CJ10)</f>
        <v/>
      </c>
      <c r="CL10" s="18" t="n">
        <v>17</v>
      </c>
      <c r="CM10" s="18">
        <f>IF(COUNTIFS([2]その１２!$CU$10:CU5161,リスト!CK10),"該当","")</f>
        <v/>
      </c>
      <c r="CN10" s="18">
        <f>IF($CM10="","",COUNTIF($CK$5:CK10,CK10))</f>
        <v/>
      </c>
      <c r="CO10" s="18">
        <f>IF($CM10="","",CONCATENATE(CK10,CN10))</f>
        <v/>
      </c>
      <c r="CP10" s="28" t="inlineStr">
        <is>
          <t>私道</t>
        </is>
      </c>
      <c r="CQ10" s="18" t="inlineStr">
        <is>
          <t>防食機能の劣化</t>
        </is>
      </c>
      <c r="CR10" s="18" t="n">
        <v>5</v>
      </c>
      <c r="CV10" s="16" t="inlineStr">
        <is>
          <t>橋台[翼壁]</t>
        </is>
      </c>
      <c r="CY10" s="18" t="inlineStr">
        <is>
          <t>C2</t>
        </is>
      </c>
      <c r="CZ10" s="18" t="n">
        <v>6</v>
      </c>
      <c r="DA10" s="18" t="inlineStr">
        <is>
          <t>C2</t>
        </is>
      </c>
      <c r="DB10" s="31" t="inlineStr">
        <is>
          <t>橋梁構造の安全性の観点から、速やかに補修等を行う必要がある。</t>
        </is>
      </c>
      <c r="DC10" s="21">
        <f>IF(CG10="","",CONCATENATE(CC10,CD10))</f>
        <v/>
      </c>
      <c r="DD10" s="21">
        <f>IF(CO10="","",CONCATENATE(CK10,CL10))</f>
        <v/>
      </c>
      <c r="DE10" s="16" t="inlineStr">
        <is>
          <t>橋脚[梁部]</t>
        </is>
      </c>
      <c r="DF10" s="18" t="inlineStr">
        <is>
          <t>Pb</t>
        </is>
      </c>
      <c r="DG10" s="28" t="n">
        <v>6</v>
      </c>
    </row>
    <row r="11" ht="18.75" customHeight="1">
      <c r="B11" s="16" t="inlineStr">
        <is>
          <t>橋脚[隅角部・接合部]</t>
        </is>
      </c>
      <c r="C11" s="18" t="inlineStr">
        <is>
          <t>Pc</t>
        </is>
      </c>
      <c r="F11" s="18" t="inlineStr">
        <is>
          <t>橋脚[梁部]</t>
        </is>
      </c>
      <c r="G11" s="18" t="inlineStr">
        <is>
          <t>Pb</t>
        </is>
      </c>
      <c r="H11" s="18" t="inlineStr">
        <is>
          <t>RIGHT</t>
        </is>
      </c>
      <c r="I11" s="39" t="inlineStr">
        <is>
          <t>NON</t>
        </is>
      </c>
      <c r="J11" s="18" t="inlineStr">
        <is>
          <t>本数</t>
        </is>
      </c>
      <c r="K11" s="18" t="n">
        <v>6</v>
      </c>
      <c r="L11" s="18" t="inlineStr">
        <is>
          <t>ひびわれ</t>
        </is>
      </c>
      <c r="M11" s="18" t="inlineStr">
        <is>
          <t>a</t>
        </is>
      </c>
      <c r="N11" s="18" t="inlineStr">
        <is>
          <t>b</t>
        </is>
      </c>
      <c r="O11" s="18" t="inlineStr">
        <is>
          <t>c</t>
        </is>
      </c>
      <c r="P11" s="18" t="inlineStr">
        <is>
          <t>d</t>
        </is>
      </c>
      <c r="Q11" s="17" t="inlineStr">
        <is>
          <t>e</t>
        </is>
      </c>
      <c r="R11" s="18" t="inlineStr">
        <is>
          <t>W</t>
        </is>
      </c>
      <c r="S11" s="36" t="inlineStr">
        <is>
          <t>不明</t>
        </is>
      </c>
      <c r="T11" s="18" t="inlineStr">
        <is>
          <t>橋脚[その他]</t>
        </is>
      </c>
      <c r="U11" s="18" t="inlineStr">
        <is>
          <t>Px</t>
        </is>
      </c>
      <c r="V11" s="18" t="inlineStr">
        <is>
          <t>D</t>
        </is>
      </c>
      <c r="W11" s="18" t="inlineStr">
        <is>
          <t>S,C</t>
        </is>
      </c>
      <c r="X11" s="18" t="inlineStr">
        <is>
          <t>橋脚[隅角部・接合部]</t>
        </is>
      </c>
      <c r="Y11" s="18" t="inlineStr">
        <is>
          <t>Pc</t>
        </is>
      </c>
      <c r="Z11" s="18" t="inlineStr">
        <is>
          <t>S1</t>
        </is>
      </c>
      <c r="AA11" s="17" t="inlineStr">
        <is>
          <t>Ⅱ</t>
        </is>
      </c>
      <c r="AB11" s="16" t="inlineStr">
        <is>
          <t>c</t>
        </is>
      </c>
      <c r="AC11" s="16" t="inlineStr">
        <is>
          <t>腐食</t>
        </is>
      </c>
      <c r="AD11" s="16" t="inlineStr">
        <is>
          <t>品質の経年劣化</t>
        </is>
      </c>
      <c r="AE11" s="16" t="n"/>
      <c r="AF11" s="19">
        <f>CONCATENATE(AB11,AC11,AD11,AE11)</f>
        <v/>
      </c>
      <c r="AG11" s="19" t="inlineStr">
        <is>
          <t>経年劣化等が原因と推定される広がりのある腐食が見られる。</t>
        </is>
      </c>
      <c r="AH11" s="33" t="inlineStr">
        <is>
          <t>鳥害</t>
        </is>
      </c>
      <c r="AI11" s="21" t="inlineStr">
        <is>
          <t>橋面（起点より）</t>
        </is>
      </c>
      <c r="AJ11" s="18" t="n">
        <v>6</v>
      </c>
      <c r="AK11" s="18" t="inlineStr">
        <is>
          <t>ひびわれ</t>
        </is>
      </c>
      <c r="AL11" s="18">
        <f>CONCATENATE(AK11,AJ11)</f>
        <v/>
      </c>
      <c r="AM11" s="18" t="inlineStr">
        <is>
          <t>b</t>
        </is>
      </c>
      <c r="AN11" s="18" t="inlineStr">
        <is>
          <t>c</t>
        </is>
      </c>
      <c r="AO11" s="18" t="inlineStr">
        <is>
          <t>d</t>
        </is>
      </c>
      <c r="AP11" s="17" t="inlineStr">
        <is>
          <t>e</t>
        </is>
      </c>
      <c r="AQ11" s="18" t="n">
        <v>7</v>
      </c>
      <c r="AR11" s="18" t="inlineStr">
        <is>
          <t>亀裂</t>
        </is>
      </c>
      <c r="AS11" s="18" t="inlineStr">
        <is>
          <t>c</t>
        </is>
      </c>
      <c r="AT11" s="18">
        <f>AR11&amp;AS11</f>
        <v/>
      </c>
      <c r="AU11" s="22" t="inlineStr">
        <is>
          <t>長さ●●mmの塗膜われ</t>
        </is>
      </c>
      <c r="AV11" s="195" t="inlineStr">
        <is>
          <t>7</t>
        </is>
      </c>
      <c r="AW11" s="18" t="inlineStr">
        <is>
          <t>主要地方道　我孫子関宿線</t>
        </is>
      </c>
      <c r="AX11" s="18" t="inlineStr">
        <is>
          <t>上横構</t>
        </is>
      </c>
      <c r="AY11" s="18" t="inlineStr">
        <is>
          <t>S</t>
        </is>
      </c>
      <c r="AZ11" s="18" t="inlineStr">
        <is>
          <t>橋門構（主構トラス）</t>
        </is>
      </c>
      <c r="BA11" s="18" t="inlineStr">
        <is>
          <t>S</t>
        </is>
      </c>
      <c r="BB11" s="41" t="inlineStr">
        <is>
          <t>その他[目地部]</t>
        </is>
      </c>
      <c r="BC11" s="41" t="inlineStr">
        <is>
          <t>S</t>
        </is>
      </c>
      <c r="BD11" s="18" t="inlineStr">
        <is>
          <t>R</t>
        </is>
      </c>
      <c r="BE11" s="196" t="n">
        <v>7</v>
      </c>
      <c r="BF11" s="16" t="inlineStr">
        <is>
          <t>船橋市</t>
        </is>
      </c>
      <c r="BG11" s="18" t="inlineStr">
        <is>
          <t>葛南土木事務所</t>
        </is>
      </c>
      <c r="BH11" s="18" t="n"/>
      <c r="BN11" s="18" t="inlineStr">
        <is>
          <t>野田市</t>
        </is>
      </c>
      <c r="BO11" s="197" t="inlineStr">
        <is>
          <t>26</t>
        </is>
      </c>
      <c r="BP11" s="17">
        <f>CONCATENATE(BN11,BO11)</f>
        <v/>
      </c>
      <c r="BQ11" s="18" t="inlineStr">
        <is>
          <t>主要地方道　境杉戸線</t>
        </is>
      </c>
      <c r="BR11" s="18" t="inlineStr">
        <is>
          <t>アンカーボルト</t>
        </is>
      </c>
      <c r="BS11" s="18" t="inlineStr">
        <is>
          <t>S</t>
        </is>
      </c>
      <c r="BT11" s="18" t="inlineStr">
        <is>
          <t>C</t>
        </is>
      </c>
      <c r="BU11" s="18" t="inlineStr">
        <is>
          <t>X</t>
        </is>
      </c>
      <c r="BV11" s="18" t="n">
        <v>7</v>
      </c>
      <c r="BW11" s="18">
        <f>_xlfn.UNICHAR(_xlfn.UNICODE(BW10)+1)</f>
        <v/>
      </c>
      <c r="BX11" s="18" t="inlineStr">
        <is>
          <t>剥離・鉄筋露出</t>
        </is>
      </c>
      <c r="BY11" s="18" t="n">
        <v>700</v>
      </c>
      <c r="BZ11" s="18" t="inlineStr">
        <is>
          <t>S</t>
        </is>
      </c>
      <c r="CA11" s="18" t="inlineStr">
        <is>
          <t>主桁</t>
        </is>
      </c>
      <c r="CB11" s="18" t="inlineStr">
        <is>
          <t>Mg</t>
        </is>
      </c>
      <c r="CC11" s="18">
        <f>IF(LEFT(CA11,2)="基礎",CONCATENATE(BZ11,LEFT(CA11,3),CB11),CONCATENATE(BZ11,LEFT(CA11,2),CB11))</f>
        <v/>
      </c>
      <c r="CD11" s="18" t="n">
        <v>13</v>
      </c>
      <c r="CE11" s="18">
        <f>IF(COUNTIFS([2]その１１!$CV$10:CV5006,リスト!CC11),"該当","")</f>
        <v/>
      </c>
      <c r="CF11" s="18">
        <f>IF($CE11="","",COUNTIF($CC$5:CC11,CC11))</f>
        <v/>
      </c>
      <c r="CG11" s="18">
        <f>IF($CE11="","",CONCATENATE(CC11,CF11))</f>
        <v/>
      </c>
      <c r="CH11" s="18" t="inlineStr">
        <is>
          <t>C</t>
        </is>
      </c>
      <c r="CI11" s="18" t="inlineStr">
        <is>
          <t>橋脚[その他]</t>
        </is>
      </c>
      <c r="CJ11" s="18" t="inlineStr">
        <is>
          <t>Px</t>
        </is>
      </c>
      <c r="CK11" s="18">
        <f>CONCATENATE(CH11,LEFT(CI11,2),CJ11)</f>
        <v/>
      </c>
      <c r="CL11" s="18" t="n">
        <v>18</v>
      </c>
      <c r="CM11" s="18">
        <f>IF(COUNTIFS([2]その１２!$CU$10:CU5162,リスト!CK11),"該当","")</f>
        <v/>
      </c>
      <c r="CN11" s="18">
        <f>IF($CM11="","",COUNTIF($CK$5:CK11,CK11))</f>
        <v/>
      </c>
      <c r="CO11" s="18">
        <f>IF($CM11="","",CONCATENATE(CK11,CN11))</f>
        <v/>
      </c>
      <c r="CP11" s="28" t="inlineStr">
        <is>
          <t>河川(名称)</t>
        </is>
      </c>
      <c r="CQ11" s="18" t="inlineStr">
        <is>
          <t>ひびわれ</t>
        </is>
      </c>
      <c r="CR11" s="18" t="n">
        <v>6</v>
      </c>
      <c r="CV11" s="16" t="inlineStr">
        <is>
          <t>基礎[フーチング]</t>
        </is>
      </c>
      <c r="CY11" s="18" t="inlineStr">
        <is>
          <t>E2</t>
        </is>
      </c>
      <c r="CZ11" s="18" t="n">
        <v>7</v>
      </c>
      <c r="DA11" s="18" t="inlineStr">
        <is>
          <t>E2</t>
        </is>
      </c>
      <c r="DB11" s="31" t="inlineStr">
        <is>
          <t>第三者被害の観点から、緊急対応の必要がある。</t>
        </is>
      </c>
      <c r="DC11" s="21">
        <f>IF(CG11="","",CONCATENATE(CC11,CD11))</f>
        <v/>
      </c>
      <c r="DD11" s="21">
        <f>IF(CO11="","",CONCATENATE(CK11,CL11))</f>
        <v/>
      </c>
      <c r="DE11" s="16" t="inlineStr">
        <is>
          <t>橋脚[隅角部・接合部]</t>
        </is>
      </c>
      <c r="DF11" s="18" t="inlineStr">
        <is>
          <t>Pc</t>
        </is>
      </c>
      <c r="DG11" s="28" t="n">
        <v>7</v>
      </c>
    </row>
    <row r="12">
      <c r="B12" s="16" t="inlineStr">
        <is>
          <t>橋脚[その他]</t>
        </is>
      </c>
      <c r="C12" s="18" t="inlineStr">
        <is>
          <t>Px</t>
        </is>
      </c>
      <c r="F12" s="18" t="inlineStr">
        <is>
          <t>橋脚[隅角部・接合部]</t>
        </is>
      </c>
      <c r="G12" s="18" t="inlineStr">
        <is>
          <t>Pc</t>
        </is>
      </c>
      <c r="H12" s="18" t="inlineStr">
        <is>
          <t>RIGHT</t>
        </is>
      </c>
      <c r="J12" s="39" t="inlineStr">
        <is>
          <t>深さ</t>
        </is>
      </c>
      <c r="K12" s="18" t="n">
        <v>7</v>
      </c>
      <c r="L12" s="18" t="inlineStr">
        <is>
          <t>剥離・鉄筋露出</t>
        </is>
      </c>
      <c r="M12" s="18" t="inlineStr">
        <is>
          <t>a</t>
        </is>
      </c>
      <c r="N12" s="18" t="inlineStr">
        <is>
          <t>c</t>
        </is>
      </c>
      <c r="O12" s="18" t="inlineStr">
        <is>
          <t>d</t>
        </is>
      </c>
      <c r="P12" s="18" t="inlineStr">
        <is>
          <t>e</t>
        </is>
      </c>
      <c r="Q12" s="17" t="n"/>
      <c r="R12" s="39" t="inlineStr">
        <is>
          <t>C</t>
        </is>
      </c>
      <c r="S12" s="2" t="n"/>
      <c r="T12" s="18" t="inlineStr">
        <is>
          <t>橋台[その他]</t>
        </is>
      </c>
      <c r="U12" s="18" t="inlineStr">
        <is>
          <t>Ax</t>
        </is>
      </c>
      <c r="V12" s="18" t="inlineStr">
        <is>
          <t>I</t>
        </is>
      </c>
      <c r="W12" s="18" t="inlineStr">
        <is>
          <t>S,V</t>
        </is>
      </c>
      <c r="X12" s="18" t="inlineStr">
        <is>
          <t>橋脚[その他]</t>
        </is>
      </c>
      <c r="Y12" s="18" t="inlineStr">
        <is>
          <t>Px</t>
        </is>
      </c>
      <c r="Z12" s="18" t="inlineStr">
        <is>
          <t>S2</t>
        </is>
      </c>
      <c r="AA12" s="17" t="inlineStr">
        <is>
          <t>Ⅱ</t>
        </is>
      </c>
      <c r="AB12" s="16" t="inlineStr">
        <is>
          <t>c</t>
        </is>
      </c>
      <c r="AC12" s="16" t="inlineStr">
        <is>
          <t>腐食</t>
        </is>
      </c>
      <c r="AD12" s="16" t="inlineStr">
        <is>
          <t>異種金属接触腐食</t>
        </is>
      </c>
      <c r="AE12" s="16" t="n"/>
      <c r="AF12" s="19">
        <f>CONCATENATE(AB12,AC12,AD12,AE12)</f>
        <v/>
      </c>
      <c r="AG12" s="19" t="inlineStr">
        <is>
          <t>電位差の異なる鋼材の接触による腐食が原因と推定される広がりのある腐食が見られる。</t>
        </is>
      </c>
      <c r="AH12" s="33" t="inlineStr">
        <is>
          <t>外力</t>
        </is>
      </c>
      <c r="AI12" s="21" t="inlineStr">
        <is>
          <t>橋面（終点より）</t>
        </is>
      </c>
      <c r="AJ12" s="18" t="n">
        <v>7</v>
      </c>
      <c r="AK12" s="18" t="inlineStr">
        <is>
          <t>剥離・鉄筋露出</t>
        </is>
      </c>
      <c r="AL12" s="18">
        <f>CONCATENATE(AK12,AJ12)</f>
        <v/>
      </c>
      <c r="AM12" s="18" t="inlineStr">
        <is>
          <t>c</t>
        </is>
      </c>
      <c r="AN12" s="18" t="inlineStr">
        <is>
          <t>d</t>
        </is>
      </c>
      <c r="AO12" s="18" t="inlineStr">
        <is>
          <t>e</t>
        </is>
      </c>
      <c r="AP12" s="17" t="n"/>
      <c r="AQ12" s="18" t="n">
        <v>8</v>
      </c>
      <c r="AR12" s="18" t="inlineStr">
        <is>
          <t>亀裂</t>
        </is>
      </c>
      <c r="AS12" s="18" t="inlineStr">
        <is>
          <t>e</t>
        </is>
      </c>
      <c r="AT12" s="18">
        <f>AR12&amp;AS12</f>
        <v/>
      </c>
      <c r="AU12" s="22" t="inlineStr">
        <is>
          <t>長さ●●mmの亀裂</t>
        </is>
      </c>
      <c r="AV12" s="195" t="inlineStr">
        <is>
          <t>8</t>
        </is>
      </c>
      <c r="AW12" s="18" t="inlineStr">
        <is>
          <t>主要地方道　船橋我孫子線</t>
        </is>
      </c>
      <c r="AX12" s="18" t="inlineStr">
        <is>
          <t>上・下弦材</t>
        </is>
      </c>
      <c r="AY12" s="18" t="inlineStr">
        <is>
          <t>S</t>
        </is>
      </c>
      <c r="AZ12" s="18" t="inlineStr">
        <is>
          <t>アーチリブ</t>
        </is>
      </c>
      <c r="BA12" s="18" t="inlineStr">
        <is>
          <t>S</t>
        </is>
      </c>
      <c r="BB12" s="18" t="inlineStr">
        <is>
          <t>橋脚[その他]</t>
        </is>
      </c>
      <c r="BC12" s="18" t="inlineStr">
        <is>
          <t>P</t>
        </is>
      </c>
      <c r="BD12" s="18" t="inlineStr">
        <is>
          <t>D</t>
        </is>
      </c>
      <c r="BE12" s="196" t="n">
        <v>8</v>
      </c>
      <c r="BF12" s="16" t="inlineStr">
        <is>
          <t>市川市</t>
        </is>
      </c>
      <c r="BG12" s="18" t="inlineStr">
        <is>
          <t>葛南土木事務所</t>
        </is>
      </c>
      <c r="BH12" s="18" t="n"/>
      <c r="BN12" s="18" t="inlineStr">
        <is>
          <t>野田市</t>
        </is>
      </c>
      <c r="BO12" s="197" t="inlineStr">
        <is>
          <t>42</t>
        </is>
      </c>
      <c r="BP12" s="17">
        <f>CONCATENATE(BN12,BO12)</f>
        <v/>
      </c>
      <c r="BQ12" s="18" t="inlineStr">
        <is>
          <t>主要地方道　松伏春日部関宿線</t>
        </is>
      </c>
      <c r="BR12" s="18" t="inlineStr">
        <is>
          <t>沓座モルタル</t>
        </is>
      </c>
      <c r="BS12" s="18" t="inlineStr">
        <is>
          <t>S</t>
        </is>
      </c>
      <c r="BT12" s="18" t="inlineStr">
        <is>
          <t>C</t>
        </is>
      </c>
      <c r="BU12" s="18" t="inlineStr">
        <is>
          <t>X</t>
        </is>
      </c>
      <c r="BV12" s="18" t="n">
        <v>8</v>
      </c>
      <c r="BW12" s="18">
        <f>_xlfn.UNICHAR(_xlfn.UNICODE(BW11)+1)</f>
        <v/>
      </c>
      <c r="BX12" s="18" t="inlineStr">
        <is>
          <t>漏水・遊離石灰</t>
        </is>
      </c>
      <c r="BY12" s="18" t="n">
        <v>800</v>
      </c>
      <c r="BZ12" s="18" t="inlineStr">
        <is>
          <t>S</t>
        </is>
      </c>
      <c r="CA12" s="18" t="inlineStr">
        <is>
          <t>主桁</t>
        </is>
      </c>
      <c r="CB12" s="18" t="inlineStr">
        <is>
          <t>Mg</t>
        </is>
      </c>
      <c r="CC12" s="18">
        <f>IF(LEFT(CA12,2)="基礎",CONCATENATE(BZ12,LEFT(CA12,3),CB12),CONCATENATE(BZ12,LEFT(CA12,2),CB12))</f>
        <v/>
      </c>
      <c r="CD12" s="18" t="n">
        <v>17</v>
      </c>
      <c r="CE12" s="18">
        <f>IF(COUNTIFS([2]その１１!$CV$10:CV5007,リスト!CC12),"該当","")</f>
        <v/>
      </c>
      <c r="CF12" s="18">
        <f>IF($CE12="","",COUNTIF($CC$5:CC12,CC12))</f>
        <v/>
      </c>
      <c r="CG12" s="18">
        <f>IF($CE12="","",CONCATENATE(CC12,CF12))</f>
        <v/>
      </c>
      <c r="CH12" s="18" t="inlineStr">
        <is>
          <t>C</t>
        </is>
      </c>
      <c r="CI12" s="18" t="inlineStr">
        <is>
          <t>橋脚[その他]</t>
        </is>
      </c>
      <c r="CJ12" s="18" t="inlineStr">
        <is>
          <t>Px</t>
        </is>
      </c>
      <c r="CK12" s="18">
        <f>CONCATENATE(CH12,LEFT(CI12,2),CJ12)</f>
        <v/>
      </c>
      <c r="CL12" s="18" t="n">
        <v>19</v>
      </c>
      <c r="CM12" s="18">
        <f>IF(COUNTIFS([2]その１２!$CU$10:CU5163,リスト!CK12),"該当","")</f>
        <v/>
      </c>
      <c r="CN12" s="18">
        <f>IF($CM12="","",COUNTIF($CK$5:CK12,CK12))</f>
        <v/>
      </c>
      <c r="CO12" s="18">
        <f>IF($CM12="","",CONCATENATE(CK12,CN12))</f>
        <v/>
      </c>
      <c r="CP12" s="28" t="inlineStr">
        <is>
          <t>水路(名称)</t>
        </is>
      </c>
      <c r="CQ12" s="18" t="inlineStr">
        <is>
          <t>剥離・鉄筋露出</t>
        </is>
      </c>
      <c r="CR12" s="18" t="n">
        <v>7</v>
      </c>
      <c r="CV12" s="16" t="inlineStr">
        <is>
          <t>基礎</t>
        </is>
      </c>
      <c r="CY12" s="39" t="inlineStr">
        <is>
          <t>E1</t>
        </is>
      </c>
      <c r="CZ12" s="39" t="n">
        <v>8</v>
      </c>
      <c r="DA12" s="39" t="inlineStr">
        <is>
          <t>E1</t>
        </is>
      </c>
      <c r="DB12" s="42" t="inlineStr">
        <is>
          <t>橋梁構造の安全性の観点から、緊急対応の必要がある。</t>
        </is>
      </c>
      <c r="DC12" s="21">
        <f>IF(CG12="","",CONCATENATE(CC12,CD12))</f>
        <v/>
      </c>
      <c r="DD12" s="21">
        <f>IF(CO12="","",CONCATENATE(CK12,CL12))</f>
        <v/>
      </c>
      <c r="DE12" s="16" t="inlineStr">
        <is>
          <t>橋脚[その他]</t>
        </is>
      </c>
      <c r="DF12" s="18" t="inlineStr">
        <is>
          <t>Px</t>
        </is>
      </c>
      <c r="DG12" s="28" t="n">
        <v>8</v>
      </c>
    </row>
    <row r="13" ht="18.75" customHeight="1">
      <c r="B13" s="16" t="inlineStr">
        <is>
          <t>橋台[胸壁]</t>
        </is>
      </c>
      <c r="C13" s="18" t="inlineStr">
        <is>
          <t>Ap</t>
        </is>
      </c>
      <c r="F13" s="18" t="inlineStr">
        <is>
          <t>橋台[胸壁]</t>
        </is>
      </c>
      <c r="G13" s="18" t="inlineStr">
        <is>
          <t>Ap</t>
        </is>
      </c>
      <c r="H13" s="18" t="inlineStr">
        <is>
          <t>RIGHT</t>
        </is>
      </c>
      <c r="K13" s="18" t="n">
        <v>8</v>
      </c>
      <c r="L13" s="18" t="inlineStr">
        <is>
          <t>漏水・遊離石灰</t>
        </is>
      </c>
      <c r="M13" s="18" t="inlineStr">
        <is>
          <t>a</t>
        </is>
      </c>
      <c r="N13" s="18" t="inlineStr">
        <is>
          <t>c</t>
        </is>
      </c>
      <c r="O13" s="18" t="inlineStr">
        <is>
          <t>d</t>
        </is>
      </c>
      <c r="P13" s="18" t="inlineStr">
        <is>
          <t>e</t>
        </is>
      </c>
      <c r="Q13" s="18" t="n"/>
      <c r="R13" s="2" t="n"/>
      <c r="S13" s="2" t="n"/>
      <c r="T13" s="18" t="inlineStr">
        <is>
          <t>基礎[その他]</t>
        </is>
      </c>
      <c r="U13" s="18" t="inlineStr">
        <is>
          <t>Fx</t>
        </is>
      </c>
      <c r="V13" s="18" t="inlineStr">
        <is>
          <t>U</t>
        </is>
      </c>
      <c r="W13" s="18" t="inlineStr">
        <is>
          <t>S,R</t>
        </is>
      </c>
      <c r="X13" s="18" t="inlineStr">
        <is>
          <t>橋台[胸壁]</t>
        </is>
      </c>
      <c r="Y13" s="18" t="inlineStr">
        <is>
          <t>Ap</t>
        </is>
      </c>
      <c r="Z13" s="39" t="inlineStr">
        <is>
          <t>－</t>
        </is>
      </c>
      <c r="AA13" s="43" t="inlineStr">
        <is>
          <t>－</t>
        </is>
      </c>
      <c r="AB13" s="16" t="inlineStr">
        <is>
          <t>c</t>
        </is>
      </c>
      <c r="AC13" s="16" t="inlineStr">
        <is>
          <t>腐食</t>
        </is>
      </c>
      <c r="AD13" s="16" t="inlineStr">
        <is>
          <t>防水・排水工不良</t>
        </is>
      </c>
      <c r="AE13" s="16" t="n"/>
      <c r="AF13" s="19">
        <f>CONCATENATE(AB13,AC13,AD13,AE13)</f>
        <v/>
      </c>
      <c r="AG13" s="19" t="inlineStr">
        <is>
          <t>伸縮装置の防水工不良等が原因と推定される広がりのある腐食が見られる。</t>
        </is>
      </c>
      <c r="AH13" s="33" t="inlineStr">
        <is>
          <t>経年</t>
        </is>
      </c>
      <c r="AI13" s="21" t="inlineStr">
        <is>
          <t>桁下面（起点より）</t>
        </is>
      </c>
      <c r="AJ13" s="18" t="n">
        <v>8</v>
      </c>
      <c r="AK13" s="18" t="inlineStr">
        <is>
          <t>漏水・遊離石灰</t>
        </is>
      </c>
      <c r="AL13" s="18">
        <f>CONCATENATE(AK13,AJ13)</f>
        <v/>
      </c>
      <c r="AM13" s="18" t="inlineStr">
        <is>
          <t>c</t>
        </is>
      </c>
      <c r="AN13" s="18" t="inlineStr">
        <is>
          <t>d</t>
        </is>
      </c>
      <c r="AO13" s="18" t="inlineStr">
        <is>
          <t>e</t>
        </is>
      </c>
      <c r="AP13" s="17" t="n"/>
      <c r="AQ13" s="18" t="n">
        <v>9</v>
      </c>
      <c r="AR13" s="18" t="inlineStr">
        <is>
          <t>ゆるみ・脱落</t>
        </is>
      </c>
      <c r="AS13" s="18" t="inlineStr">
        <is>
          <t>a</t>
        </is>
      </c>
      <c r="AT13" s="18">
        <f>AR13&amp;AS13</f>
        <v/>
      </c>
      <c r="AU13" s="22" t="inlineStr">
        <is>
          <t>ゆるみ・脱落</t>
        </is>
      </c>
      <c r="AV13" s="195" t="inlineStr">
        <is>
          <t>9</t>
        </is>
      </c>
      <c r="AW13" s="18" t="inlineStr">
        <is>
          <t>主要地方道　船橋松戸線</t>
        </is>
      </c>
      <c r="AX13" s="18" t="inlineStr">
        <is>
          <t>斜材・垂直材</t>
        </is>
      </c>
      <c r="AY13" s="18" t="inlineStr">
        <is>
          <t>S</t>
        </is>
      </c>
      <c r="AZ13" s="18" t="inlineStr">
        <is>
          <t>補剛桁</t>
        </is>
      </c>
      <c r="BA13" s="18" t="inlineStr">
        <is>
          <t>S</t>
        </is>
      </c>
      <c r="BB13" s="18" t="inlineStr">
        <is>
          <t>橋台[その他]</t>
        </is>
      </c>
      <c r="BC13" s="18" t="inlineStr">
        <is>
          <t>A</t>
        </is>
      </c>
      <c r="BD13" s="18" t="inlineStr">
        <is>
          <t>I</t>
        </is>
      </c>
      <c r="BE13" s="196" t="n">
        <v>9</v>
      </c>
      <c r="BF13" s="16" t="inlineStr">
        <is>
          <t>浦安市</t>
        </is>
      </c>
      <c r="BG13" s="18" t="inlineStr">
        <is>
          <t>葛南土木事務所</t>
        </is>
      </c>
      <c r="BH13" s="18" t="n"/>
      <c r="BN13" s="18" t="inlineStr">
        <is>
          <t>野田市</t>
        </is>
      </c>
      <c r="BO13" s="197" t="inlineStr">
        <is>
          <t>46</t>
        </is>
      </c>
      <c r="BP13" s="17">
        <f>CONCATENATE(BN13,BO13)</f>
        <v/>
      </c>
      <c r="BQ13" s="18" t="inlineStr">
        <is>
          <t>主要地方道　野田牛久線</t>
        </is>
      </c>
      <c r="BR13" s="18" t="inlineStr">
        <is>
          <t>台座コンクリート</t>
        </is>
      </c>
      <c r="BS13" s="18" t="inlineStr">
        <is>
          <t>S</t>
        </is>
      </c>
      <c r="BT13" s="18" t="inlineStr">
        <is>
          <t>C</t>
        </is>
      </c>
      <c r="BU13" s="18" t="inlineStr">
        <is>
          <t>X</t>
        </is>
      </c>
      <c r="BV13" s="18" t="n">
        <v>9</v>
      </c>
      <c r="BW13" s="18">
        <f>_xlfn.UNICHAR(_xlfn.UNICODE(BW12)+1)</f>
        <v/>
      </c>
      <c r="BX13" s="18" t="inlineStr">
        <is>
          <t>抜け落ち</t>
        </is>
      </c>
      <c r="BY13" s="18" t="n">
        <v>900</v>
      </c>
      <c r="BZ13" s="18" t="inlineStr">
        <is>
          <t>S</t>
        </is>
      </c>
      <c r="CA13" s="18" t="inlineStr">
        <is>
          <t>主桁</t>
        </is>
      </c>
      <c r="CB13" s="18" t="inlineStr">
        <is>
          <t>Mg</t>
        </is>
      </c>
      <c r="CC13" s="18">
        <f>IF(LEFT(CA13,2)="基礎",CONCATENATE(BZ13,LEFT(CA13,3),CB13),CONCATENATE(BZ13,LEFT(CA13,2),CB13))</f>
        <v/>
      </c>
      <c r="CD13" s="18" t="n">
        <v>18</v>
      </c>
      <c r="CE13" s="18">
        <f>IF(COUNTIFS([2]その１１!$CV$10:CV5008,リスト!CC13),"該当","")</f>
        <v/>
      </c>
      <c r="CF13" s="18">
        <f>IF($CE13="","",COUNTIF($CC$5:CC13,CC13))</f>
        <v/>
      </c>
      <c r="CG13" s="18">
        <f>IF($CE13="","",CONCATENATE(CC13,CF13))</f>
        <v/>
      </c>
      <c r="CH13" s="18" t="inlineStr">
        <is>
          <t>C</t>
        </is>
      </c>
      <c r="CI13" s="18" t="inlineStr">
        <is>
          <t>橋脚[その他]</t>
        </is>
      </c>
      <c r="CJ13" s="18" t="inlineStr">
        <is>
          <t>Px</t>
        </is>
      </c>
      <c r="CK13" s="18">
        <f>CONCATENATE(CH13,LEFT(CI13,2),CJ13)</f>
        <v/>
      </c>
      <c r="CL13" s="18" t="n">
        <v>20</v>
      </c>
      <c r="CM13" s="18">
        <f>IF(COUNTIFS([2]その１２!$CU$10:CU5164,リスト!CK13),"該当","")</f>
        <v/>
      </c>
      <c r="CN13" s="18">
        <f>IF($CM13="","",COUNTIF($CK$5:CK13,CK13))</f>
        <v/>
      </c>
      <c r="CO13" s="18">
        <f>IF($CM13="","",CONCATENATE(CK13,CN13))</f>
        <v/>
      </c>
      <c r="CP13" s="44" t="inlineStr">
        <is>
          <t>線路(JR・私鉄)</t>
        </is>
      </c>
      <c r="CQ13" s="18" t="inlineStr">
        <is>
          <t>漏水・遊離石灰</t>
        </is>
      </c>
      <c r="CR13" s="18" t="n">
        <v>8</v>
      </c>
      <c r="CV13" s="40" t="inlineStr">
        <is>
          <t>側壁</t>
        </is>
      </c>
      <c r="CW13" s="45" t="n"/>
      <c r="DC13" s="21">
        <f>IF(CG13="","",CONCATENATE(CC13,CD13))</f>
        <v/>
      </c>
      <c r="DD13" s="21">
        <f>IF(CO13="","",CONCATENATE(CK13,CL13))</f>
        <v/>
      </c>
      <c r="DE13" s="16" t="inlineStr">
        <is>
          <t>橋台[胸壁]</t>
        </is>
      </c>
      <c r="DF13" s="18" t="inlineStr">
        <is>
          <t>Ap</t>
        </is>
      </c>
      <c r="DG13" s="28" t="n">
        <v>9</v>
      </c>
    </row>
    <row r="14">
      <c r="B14" s="16" t="inlineStr">
        <is>
          <t>橋台[竪壁]</t>
        </is>
      </c>
      <c r="C14" s="18" t="inlineStr">
        <is>
          <t>Ac</t>
        </is>
      </c>
      <c r="F14" s="18" t="inlineStr">
        <is>
          <t>橋台[竪壁]</t>
        </is>
      </c>
      <c r="G14" s="18" t="inlineStr">
        <is>
          <t>Ac</t>
        </is>
      </c>
      <c r="H14" s="18" t="inlineStr">
        <is>
          <t>RIGHT</t>
        </is>
      </c>
      <c r="K14" s="18" t="n">
        <v>9</v>
      </c>
      <c r="L14" s="18" t="inlineStr">
        <is>
          <t>抜け落ち</t>
        </is>
      </c>
      <c r="M14" s="18" t="inlineStr">
        <is>
          <t>a</t>
        </is>
      </c>
      <c r="N14" s="18" t="inlineStr">
        <is>
          <t>e</t>
        </is>
      </c>
      <c r="O14" s="18" t="n"/>
      <c r="P14" s="18" t="n"/>
      <c r="Q14" s="18" t="n"/>
      <c r="R14" s="2" t="n"/>
      <c r="S14" s="2" t="n"/>
      <c r="T14" s="18" t="inlineStr">
        <is>
          <t>支承本体</t>
        </is>
      </c>
      <c r="U14" s="18" t="inlineStr">
        <is>
          <t>Bh</t>
        </is>
      </c>
      <c r="V14" s="18" t="inlineStr">
        <is>
          <t>W</t>
        </is>
      </c>
      <c r="W14" s="18" t="inlineStr">
        <is>
          <t>S,X</t>
        </is>
      </c>
      <c r="X14" s="18" t="inlineStr">
        <is>
          <t>橋台[竪壁]</t>
        </is>
      </c>
      <c r="Y14" s="18" t="inlineStr">
        <is>
          <t>Ac</t>
        </is>
      </c>
      <c r="AB14" s="16" t="inlineStr">
        <is>
          <t>d</t>
        </is>
      </c>
      <c r="AC14" s="16" t="inlineStr">
        <is>
          <t>腐食</t>
        </is>
      </c>
      <c r="AD14" s="16" t="inlineStr">
        <is>
          <t>品質の経年劣化</t>
        </is>
      </c>
      <c r="AE14" s="16" t="n"/>
      <c r="AF14" s="19">
        <f>CONCATENATE(AB14,AC14,AD14,AE14)</f>
        <v/>
      </c>
      <c r="AG14" s="19" t="inlineStr">
        <is>
          <t>経年劣化等が原因と推定される板厚減少を伴う腐食が見られる。</t>
        </is>
      </c>
      <c r="AH14" s="33" t="inlineStr">
        <is>
          <t>地震</t>
        </is>
      </c>
      <c r="AI14" s="21" t="inlineStr">
        <is>
          <t>桁下面（終点より）</t>
        </is>
      </c>
      <c r="AJ14" s="18" t="n">
        <v>9</v>
      </c>
      <c r="AK14" s="18" t="inlineStr">
        <is>
          <t>抜け落ち</t>
        </is>
      </c>
      <c r="AL14" s="18">
        <f>CONCATENATE(AK14,AJ14)</f>
        <v/>
      </c>
      <c r="AM14" s="18" t="inlineStr">
        <is>
          <t>e</t>
        </is>
      </c>
      <c r="AN14" s="18" t="n"/>
      <c r="AO14" s="18" t="n"/>
      <c r="AP14" s="17" t="n"/>
      <c r="AQ14" s="18" t="n">
        <v>10</v>
      </c>
      <c r="AR14" s="18" t="inlineStr">
        <is>
          <t>ゆるみ・脱落</t>
        </is>
      </c>
      <c r="AS14" s="18" t="inlineStr">
        <is>
          <t>c</t>
        </is>
      </c>
      <c r="AT14" s="18">
        <f>AR14&amp;AS14</f>
        <v/>
      </c>
      <c r="AU14" s="22" t="inlineStr">
        <is>
          <t>ボルトのゆるみ・脱落(●本中●本)</t>
        </is>
      </c>
      <c r="AV14" s="195" t="inlineStr">
        <is>
          <t>10</t>
        </is>
      </c>
      <c r="AW14" s="18" t="inlineStr">
        <is>
          <t>主要地方道　東京浦安線</t>
        </is>
      </c>
      <c r="AX14" s="18" t="inlineStr">
        <is>
          <t>橋門構（主構トラス）</t>
        </is>
      </c>
      <c r="AY14" s="18" t="inlineStr">
        <is>
          <t>S</t>
        </is>
      </c>
      <c r="AZ14" s="18" t="inlineStr">
        <is>
          <t>吊り材</t>
        </is>
      </c>
      <c r="BA14" s="18" t="inlineStr">
        <is>
          <t>S</t>
        </is>
      </c>
      <c r="BB14" s="18" t="inlineStr">
        <is>
          <t>基礎[その他]</t>
        </is>
      </c>
      <c r="BC14" s="18" t="inlineStr">
        <is>
          <t>Ｆ</t>
        </is>
      </c>
      <c r="BD14" s="18" t="inlineStr">
        <is>
          <t>U</t>
        </is>
      </c>
      <c r="BE14" s="196" t="n">
        <v>10</v>
      </c>
      <c r="BF14" s="16" t="inlineStr">
        <is>
          <t>八千代市</t>
        </is>
      </c>
      <c r="BG14" s="18" t="inlineStr">
        <is>
          <t>千葉土木事務所</t>
        </is>
      </c>
      <c r="BH14" s="18" t="n"/>
      <c r="BN14" s="18" t="inlineStr">
        <is>
          <t>野田市</t>
        </is>
      </c>
      <c r="BO14" s="197" t="inlineStr">
        <is>
          <t>80</t>
        </is>
      </c>
      <c r="BP14" s="17">
        <f>CONCATENATE(BN14,BO14)</f>
        <v/>
      </c>
      <c r="BQ14" s="18" t="inlineStr">
        <is>
          <t>主要地方道　野田岩槻線</t>
        </is>
      </c>
      <c r="BR14" s="18" t="inlineStr">
        <is>
          <t>落橋防止システム</t>
        </is>
      </c>
      <c r="BS14" s="18" t="inlineStr">
        <is>
          <t>S</t>
        </is>
      </c>
      <c r="BT14" s="18" t="inlineStr">
        <is>
          <t>C</t>
        </is>
      </c>
      <c r="BU14" s="18" t="inlineStr">
        <is>
          <t>X</t>
        </is>
      </c>
      <c r="BV14" s="18" t="n">
        <v>10</v>
      </c>
      <c r="BW14" s="18">
        <f>_xlfn.UNICHAR(_xlfn.UNICODE(BW13)+1)</f>
        <v/>
      </c>
      <c r="BX14" s="18" t="inlineStr">
        <is>
          <t>補修・補強材の損傷</t>
        </is>
      </c>
      <c r="BY14" s="18" t="n">
        <v>1000</v>
      </c>
      <c r="BZ14" s="18" t="inlineStr">
        <is>
          <t>S</t>
        </is>
      </c>
      <c r="CA14" s="18" t="inlineStr">
        <is>
          <t>主桁</t>
        </is>
      </c>
      <c r="CB14" s="18" t="inlineStr">
        <is>
          <t>Mg</t>
        </is>
      </c>
      <c r="CC14" s="18">
        <f>IF(LEFT(CA14,2)="基礎",CONCATENATE(BZ14,LEFT(CA14,3),CB14),CONCATENATE(BZ14,LEFT(CA14,2),CB14))</f>
        <v/>
      </c>
      <c r="CD14" s="18" t="n">
        <v>20</v>
      </c>
      <c r="CE14" s="18">
        <f>IF(COUNTIFS([2]その１１!$CV$10:CV5009,リスト!CC14),"該当","")</f>
        <v/>
      </c>
      <c r="CF14" s="18">
        <f>IF($CE14="","",COUNTIF($CC$5:CC14,CC14))</f>
        <v/>
      </c>
      <c r="CG14" s="18">
        <f>IF($CE14="","",CONCATENATE(CC14,CF14))</f>
        <v/>
      </c>
      <c r="CH14" s="18" t="inlineStr">
        <is>
          <t>C</t>
        </is>
      </c>
      <c r="CI14" s="18" t="inlineStr">
        <is>
          <t>橋脚[その他]</t>
        </is>
      </c>
      <c r="CJ14" s="18" t="inlineStr">
        <is>
          <t>Px</t>
        </is>
      </c>
      <c r="CK14" s="18">
        <f>CONCATENATE(CH14,LEFT(CI14,2),CJ14)</f>
        <v/>
      </c>
      <c r="CL14" s="18" t="n">
        <v>21</v>
      </c>
      <c r="CM14" s="18">
        <f>IF(COUNTIFS([2]その１２!$CU$10:CU5165,リスト!CK14),"該当","")</f>
        <v/>
      </c>
      <c r="CN14" s="18">
        <f>IF($CM14="","",COUNTIF($CK$5:CK14,CK14))</f>
        <v/>
      </c>
      <c r="CO14" s="18">
        <f>IF($CM14="","",CONCATENATE(CK14,CN14))</f>
        <v/>
      </c>
      <c r="CQ14" s="18" t="inlineStr">
        <is>
          <t>抜け落ち</t>
        </is>
      </c>
      <c r="CR14" s="18" t="n">
        <v>9</v>
      </c>
      <c r="DC14" s="21">
        <f>IF(CG14="","",CONCATENATE(CC14,CD14))</f>
        <v/>
      </c>
      <c r="DD14" s="21">
        <f>IF(CO14="","",CONCATENATE(CK14,CL14))</f>
        <v/>
      </c>
      <c r="DE14" s="16" t="inlineStr">
        <is>
          <t>橋台[竪壁]</t>
        </is>
      </c>
      <c r="DF14" s="18" t="inlineStr">
        <is>
          <t>Ac</t>
        </is>
      </c>
      <c r="DG14" s="28" t="n">
        <v>10</v>
      </c>
    </row>
    <row r="15" ht="18.75" customHeight="1">
      <c r="B15" s="16" t="inlineStr">
        <is>
          <t>橋台[翼壁]</t>
        </is>
      </c>
      <c r="C15" s="18" t="inlineStr">
        <is>
          <t>Aw</t>
        </is>
      </c>
      <c r="F15" s="18" t="inlineStr">
        <is>
          <t>橋台[翼壁]</t>
        </is>
      </c>
      <c r="G15" s="18" t="inlineStr">
        <is>
          <t>Aw</t>
        </is>
      </c>
      <c r="H15" s="18" t="inlineStr">
        <is>
          <t>RIGHT</t>
        </is>
      </c>
      <c r="K15" s="18" t="n">
        <v>10</v>
      </c>
      <c r="L15" s="18" t="inlineStr">
        <is>
          <t>補修・補強材の損傷</t>
        </is>
      </c>
      <c r="M15" s="18" t="inlineStr">
        <is>
          <t>a</t>
        </is>
      </c>
      <c r="N15" s="18" t="inlineStr">
        <is>
          <t>c</t>
        </is>
      </c>
      <c r="O15" s="18" t="inlineStr">
        <is>
          <t>e</t>
        </is>
      </c>
      <c r="P15" s="18" t="n"/>
      <c r="Q15" s="18" t="n"/>
      <c r="R15" s="2" t="n"/>
      <c r="S15" s="2" t="n"/>
      <c r="T15" s="18" t="inlineStr">
        <is>
          <t>アンカーボルト</t>
        </is>
      </c>
      <c r="U15" s="18" t="inlineStr">
        <is>
          <t>Ba</t>
        </is>
      </c>
      <c r="V15" s="39" t="inlineStr">
        <is>
          <t>C</t>
        </is>
      </c>
      <c r="W15" s="35" t="inlineStr">
        <is>
          <t>V,X</t>
        </is>
      </c>
      <c r="X15" s="18" t="inlineStr">
        <is>
          <t>橋台[翼壁]</t>
        </is>
      </c>
      <c r="Y15" s="18" t="inlineStr">
        <is>
          <t>Aw</t>
        </is>
      </c>
      <c r="AB15" s="16" t="inlineStr">
        <is>
          <t>d</t>
        </is>
      </c>
      <c r="AC15" s="16" t="inlineStr">
        <is>
          <t>腐食</t>
        </is>
      </c>
      <c r="AD15" s="16" t="inlineStr">
        <is>
          <t>品質の経年劣化</t>
        </is>
      </c>
      <c r="AE15" s="16" t="inlineStr">
        <is>
          <t>Ⅱ</t>
        </is>
      </c>
      <c r="AF15" s="19">
        <f>CONCATENATE(AB15,AC15,AD15,AE15)</f>
        <v/>
      </c>
      <c r="AG15" s="19" t="inlineStr">
        <is>
          <t>経年劣化等が原因と推定される板厚減少を伴う腐食が見られる。板厚減少は軽微であり、損傷箇所が●●のため耐荷力への影響は小さい。予防保全の観点から、速やかに補修等を行う必要がある。</t>
        </is>
      </c>
      <c r="AH15" s="33" t="inlineStr">
        <is>
          <t>側方流動</t>
        </is>
      </c>
      <c r="AI15" s="21" t="inlineStr">
        <is>
          <t>桁下面（左が起点）</t>
        </is>
      </c>
      <c r="AJ15" s="18" t="n">
        <v>10</v>
      </c>
      <c r="AK15" s="18" t="inlineStr">
        <is>
          <t>補修・補強材の損傷</t>
        </is>
      </c>
      <c r="AL15" s="18">
        <f>CONCATENATE(AK15,AJ15)</f>
        <v/>
      </c>
      <c r="AM15" s="18" t="inlineStr">
        <is>
          <t>c</t>
        </is>
      </c>
      <c r="AN15" s="18" t="inlineStr">
        <is>
          <t>e</t>
        </is>
      </c>
      <c r="AO15" s="18" t="n"/>
      <c r="AP15" s="17" t="n"/>
      <c r="AQ15" s="18" t="n">
        <v>11</v>
      </c>
      <c r="AR15" s="18" t="inlineStr">
        <is>
          <t>ゆるみ・脱落</t>
        </is>
      </c>
      <c r="AS15" s="18" t="inlineStr">
        <is>
          <t>e</t>
        </is>
      </c>
      <c r="AT15" s="18">
        <f>AR15&amp;AS15</f>
        <v/>
      </c>
      <c r="AU15" s="22" t="inlineStr">
        <is>
          <t>ボルトのゆるみ・脱落(●本中●本)</t>
        </is>
      </c>
      <c r="AV15" s="195" t="inlineStr">
        <is>
          <t>11</t>
        </is>
      </c>
      <c r="AW15" s="18" t="inlineStr">
        <is>
          <t>主要地方道　取手東線</t>
        </is>
      </c>
      <c r="AX15" s="18" t="inlineStr">
        <is>
          <t>アーチリブ</t>
        </is>
      </c>
      <c r="AY15" s="18" t="inlineStr">
        <is>
          <t>S</t>
        </is>
      </c>
      <c r="AZ15" s="18" t="inlineStr">
        <is>
          <t>支柱</t>
        </is>
      </c>
      <c r="BA15" s="18" t="inlineStr">
        <is>
          <t>S</t>
        </is>
      </c>
      <c r="BB15" s="18" t="inlineStr">
        <is>
          <t>支承本体</t>
        </is>
      </c>
      <c r="BC15" s="18" t="inlineStr">
        <is>
          <t>B</t>
        </is>
      </c>
      <c r="BD15" s="39" t="inlineStr">
        <is>
          <t>W</t>
        </is>
      </c>
      <c r="BE15" s="199" t="n">
        <v>11</v>
      </c>
      <c r="BF15" s="16" t="inlineStr">
        <is>
          <t>習志野市</t>
        </is>
      </c>
      <c r="BG15" s="18" t="inlineStr">
        <is>
          <t>千葉土木事務所</t>
        </is>
      </c>
      <c r="BH15" s="18" t="n"/>
      <c r="BN15" s="18" t="inlineStr">
        <is>
          <t>野田市</t>
        </is>
      </c>
      <c r="BO15" s="197" t="inlineStr">
        <is>
          <t>142</t>
        </is>
      </c>
      <c r="BP15" s="17">
        <f>CONCATENATE(BN15,BO15)</f>
        <v/>
      </c>
      <c r="BQ15" s="18" t="inlineStr">
        <is>
          <t>一般県道　岩井野田線</t>
        </is>
      </c>
      <c r="BR15" s="18" t="inlineStr">
        <is>
          <t>高欄</t>
        </is>
      </c>
      <c r="BS15" s="18" t="inlineStr">
        <is>
          <t>S</t>
        </is>
      </c>
      <c r="BT15" s="18" t="inlineStr">
        <is>
          <t>C</t>
        </is>
      </c>
      <c r="BU15" s="18" t="inlineStr">
        <is>
          <t>X</t>
        </is>
      </c>
      <c r="BV15" s="18" t="n">
        <v>11</v>
      </c>
      <c r="BW15" s="18">
        <f>_xlfn.UNICHAR(_xlfn.UNICODE(BW14)+1)</f>
        <v/>
      </c>
      <c r="BX15" s="18" t="inlineStr">
        <is>
          <t>床版ひびわれ</t>
        </is>
      </c>
      <c r="BY15" s="18" t="n">
        <v>1100</v>
      </c>
      <c r="BZ15" s="18" t="inlineStr">
        <is>
          <t>S</t>
        </is>
      </c>
      <c r="CA15" s="18" t="inlineStr">
        <is>
          <t>主桁</t>
        </is>
      </c>
      <c r="CB15" s="18" t="inlineStr">
        <is>
          <t>Mg</t>
        </is>
      </c>
      <c r="CC15" s="18">
        <f>IF(LEFT(CA15,2)="基礎",CONCATENATE(BZ15,LEFT(CA15,3),CB15),CONCATENATE(BZ15,LEFT(CA15,2),CB15))</f>
        <v/>
      </c>
      <c r="CD15" s="18" t="n">
        <v>21</v>
      </c>
      <c r="CE15" s="18">
        <f>IF(COUNTIFS([2]その１１!$CV$10:CV5010,リスト!CC15),"該当","")</f>
        <v/>
      </c>
      <c r="CF15" s="18">
        <f>IF($CE15="","",COUNTIF($CC$5:CC15,CC15))</f>
        <v/>
      </c>
      <c r="CG15" s="18">
        <f>IF($CE15="","",CONCATENATE(CC15,CF15))</f>
        <v/>
      </c>
      <c r="CH15" s="18" t="inlineStr">
        <is>
          <t>C</t>
        </is>
      </c>
      <c r="CI15" s="18" t="inlineStr">
        <is>
          <t>橋脚[その他]</t>
        </is>
      </c>
      <c r="CJ15" s="18" t="inlineStr">
        <is>
          <t>Px</t>
        </is>
      </c>
      <c r="CK15" s="18">
        <f>CONCATENATE(CH15,LEFT(CI15,2),CJ15)</f>
        <v/>
      </c>
      <c r="CL15" s="18" t="n">
        <v>22</v>
      </c>
      <c r="CM15" s="18">
        <f>IF(COUNTIFS([2]その１２!$CU$10:CU5166,リスト!CK15),"該当","")</f>
        <v/>
      </c>
      <c r="CN15" s="18">
        <f>IF($CM15="","",COUNTIF($CK$5:CK15,CK15))</f>
        <v/>
      </c>
      <c r="CO15" s="18">
        <f>IF($CM15="","",CONCATENATE(CK15,CN15))</f>
        <v/>
      </c>
      <c r="CQ15" s="18" t="inlineStr">
        <is>
          <t>補修・補強材の損傷</t>
        </is>
      </c>
      <c r="CR15" s="18" t="n">
        <v>10</v>
      </c>
      <c r="DC15" s="21">
        <f>IF(CG15="","",CONCATENATE(CC15,CD15))</f>
        <v/>
      </c>
      <c r="DD15" s="21">
        <f>IF(CO15="","",CONCATENATE(CK15,CL15))</f>
        <v/>
      </c>
      <c r="DE15" s="16" t="inlineStr">
        <is>
          <t>橋台[翼壁]</t>
        </is>
      </c>
      <c r="DF15" s="18" t="inlineStr">
        <is>
          <t>Aw</t>
        </is>
      </c>
      <c r="DG15" s="28" t="n">
        <v>11</v>
      </c>
    </row>
    <row r="16" ht="18" customHeight="1">
      <c r="B16" s="16" t="inlineStr">
        <is>
          <t>橋台[その他]</t>
        </is>
      </c>
      <c r="C16" s="18" t="inlineStr">
        <is>
          <t>Ax</t>
        </is>
      </c>
      <c r="F16" s="18" t="inlineStr">
        <is>
          <t>基礎[フーチング]</t>
        </is>
      </c>
      <c r="G16" s="18" t="inlineStr">
        <is>
          <t>Ff</t>
        </is>
      </c>
      <c r="H16" s="18" t="inlineStr">
        <is>
          <t>RIGHT</t>
        </is>
      </c>
      <c r="K16" s="18" t="n">
        <v>11</v>
      </c>
      <c r="L16" s="18" t="inlineStr">
        <is>
          <t>床版ひびわれ</t>
        </is>
      </c>
      <c r="M16" s="18" t="inlineStr">
        <is>
          <t>a</t>
        </is>
      </c>
      <c r="N16" s="18" t="inlineStr">
        <is>
          <t>b</t>
        </is>
      </c>
      <c r="O16" s="18" t="inlineStr">
        <is>
          <t>c</t>
        </is>
      </c>
      <c r="P16" s="18" t="inlineStr">
        <is>
          <t>d</t>
        </is>
      </c>
      <c r="Q16" s="18" t="inlineStr">
        <is>
          <t>e</t>
        </is>
      </c>
      <c r="R16" s="2" t="n"/>
      <c r="S16" s="2" t="n"/>
      <c r="T16" s="18" t="inlineStr">
        <is>
          <t>沓座モルタル</t>
        </is>
      </c>
      <c r="U16" s="18" t="inlineStr">
        <is>
          <t>Bm</t>
        </is>
      </c>
      <c r="W16" s="36" t="inlineStr">
        <is>
          <t>不明</t>
        </is>
      </c>
      <c r="X16" s="18" t="inlineStr">
        <is>
          <t>橋台[その他]</t>
        </is>
      </c>
      <c r="Y16" s="18" t="inlineStr">
        <is>
          <t>Ax</t>
        </is>
      </c>
      <c r="AB16" s="16" t="inlineStr">
        <is>
          <t>d</t>
        </is>
      </c>
      <c r="AC16" s="16" t="inlineStr">
        <is>
          <t>腐食</t>
        </is>
      </c>
      <c r="AD16" s="16" t="inlineStr">
        <is>
          <t>品質の経年劣化</t>
        </is>
      </c>
      <c r="AE16" s="16" t="inlineStr">
        <is>
          <t>Ⅲ</t>
        </is>
      </c>
      <c r="AF16" s="19">
        <f>CONCATENATE(AB16,AC16,AD16,AE16)</f>
        <v/>
      </c>
      <c r="AG16" s="19" t="inlineStr">
        <is>
          <t>経年劣化等が原因と推定される板厚減少を伴う腐食が見られる。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is>
      </c>
      <c r="AI16" s="21" t="inlineStr">
        <is>
          <t>桁下面（右が起点）</t>
        </is>
      </c>
      <c r="AJ16" s="18" t="n">
        <v>11</v>
      </c>
      <c r="AK16" s="18" t="inlineStr">
        <is>
          <t>床版ひびわれ</t>
        </is>
      </c>
      <c r="AL16" s="18">
        <f>CONCATENATE(AK16,AJ16)</f>
        <v/>
      </c>
      <c r="AM16" s="18" t="inlineStr">
        <is>
          <t>b</t>
        </is>
      </c>
      <c r="AN16" s="18" t="inlineStr">
        <is>
          <t>c</t>
        </is>
      </c>
      <c r="AO16" s="18" t="inlineStr">
        <is>
          <t>d</t>
        </is>
      </c>
      <c r="AP16" s="17" t="inlineStr">
        <is>
          <t>e</t>
        </is>
      </c>
      <c r="AQ16" s="18" t="n">
        <v>12</v>
      </c>
      <c r="AR16" s="18" t="inlineStr">
        <is>
          <t>破断</t>
        </is>
      </c>
      <c r="AS16" s="18" t="inlineStr">
        <is>
          <t>a</t>
        </is>
      </c>
      <c r="AT16" s="18">
        <f>AR16&amp;AS16</f>
        <v/>
      </c>
      <c r="AU16" s="22" t="inlineStr">
        <is>
          <t>破断</t>
        </is>
      </c>
      <c r="AV16" s="195" t="inlineStr">
        <is>
          <t>12</t>
        </is>
      </c>
      <c r="AW16" s="18" t="inlineStr">
        <is>
          <t>主要地方道　鎌ヶ谷本埜線</t>
        </is>
      </c>
      <c r="AX16" s="18" t="inlineStr">
        <is>
          <t>補剛桁</t>
        </is>
      </c>
      <c r="AY16" s="18" t="inlineStr">
        <is>
          <t>S</t>
        </is>
      </c>
      <c r="AZ16" s="18" t="inlineStr">
        <is>
          <t>橋門構（アーチ）</t>
        </is>
      </c>
      <c r="BA16" s="18" t="inlineStr">
        <is>
          <t>S</t>
        </is>
      </c>
      <c r="BB16" s="18" t="inlineStr">
        <is>
          <t>アンカーボルト</t>
        </is>
      </c>
      <c r="BC16" s="18" t="inlineStr">
        <is>
          <t>B</t>
        </is>
      </c>
      <c r="BD16" s="47" t="n"/>
      <c r="BF16" s="16" t="inlineStr">
        <is>
          <t>千葉市</t>
        </is>
      </c>
      <c r="BG16" s="18" t="inlineStr">
        <is>
          <t>千葉土木事務所</t>
        </is>
      </c>
      <c r="BH16" s="18" t="n"/>
      <c r="BN16" s="18" t="inlineStr">
        <is>
          <t>野田市</t>
        </is>
      </c>
      <c r="BO16" s="197" t="inlineStr">
        <is>
          <t>162</t>
        </is>
      </c>
      <c r="BP16" s="17">
        <f>CONCATENATE(BN16,BO16)</f>
        <v/>
      </c>
      <c r="BQ16" s="18" t="inlineStr">
        <is>
          <t>一般県道　岩井関宿野田線</t>
        </is>
      </c>
      <c r="BR16" s="18" t="inlineStr">
        <is>
          <t>防護柵</t>
        </is>
      </c>
      <c r="BS16" s="18" t="inlineStr">
        <is>
          <t>S</t>
        </is>
      </c>
      <c r="BT16" s="18" t="inlineStr">
        <is>
          <t>C</t>
        </is>
      </c>
      <c r="BU16" s="18" t="inlineStr">
        <is>
          <t>X</t>
        </is>
      </c>
      <c r="BV16" s="18" t="n">
        <v>12</v>
      </c>
      <c r="BW16" s="18">
        <f>_xlfn.UNICHAR(_xlfn.UNICODE(BW15)+1)</f>
        <v/>
      </c>
      <c r="BX16" s="18" t="inlineStr">
        <is>
          <t>うき</t>
        </is>
      </c>
      <c r="BY16" s="18" t="n">
        <v>1200</v>
      </c>
      <c r="BZ16" s="18" t="inlineStr">
        <is>
          <t>S</t>
        </is>
      </c>
      <c r="CA16" s="18" t="inlineStr">
        <is>
          <t>主桁</t>
        </is>
      </c>
      <c r="CB16" s="18" t="inlineStr">
        <is>
          <t>Mg</t>
        </is>
      </c>
      <c r="CC16" s="18">
        <f>IF(LEFT(CA16,2)="基礎",CONCATENATE(BZ16,LEFT(CA16,3),CB16),CONCATENATE(BZ16,LEFT(CA16,2),CB16))</f>
        <v/>
      </c>
      <c r="CD16" s="18" t="n">
        <v>22</v>
      </c>
      <c r="CE16" s="18">
        <f>IF(COUNTIFS([2]その１１!$CV$10:CV5011,リスト!CC16),"該当","")</f>
        <v/>
      </c>
      <c r="CF16" s="18">
        <f>IF($CE16="","",COUNTIF($CC$5:CC16,CC16))</f>
        <v/>
      </c>
      <c r="CG16" s="18">
        <f>IF($CE16="","",CONCATENATE(CC16,CF16))</f>
        <v/>
      </c>
      <c r="CH16" s="18" t="inlineStr">
        <is>
          <t>C</t>
        </is>
      </c>
      <c r="CI16" s="18" t="inlineStr">
        <is>
          <t>橋脚[その他]</t>
        </is>
      </c>
      <c r="CJ16" s="18" t="inlineStr">
        <is>
          <t>Px</t>
        </is>
      </c>
      <c r="CK16" s="18">
        <f>CONCATENATE(CH16,LEFT(CI16,2),CJ16)</f>
        <v/>
      </c>
      <c r="CL16" s="18" t="n">
        <v>23</v>
      </c>
      <c r="CM16" s="18">
        <f>IF(COUNTIFS([2]その１２!$CU$10:CU5167,リスト!CK16),"該当","")</f>
        <v/>
      </c>
      <c r="CN16" s="18">
        <f>IF($CM16="","",COUNTIF($CK$5:CK16,CK16))</f>
        <v/>
      </c>
      <c r="CO16" s="18">
        <f>IF($CM16="","",CONCATENATE(CK16,CN16))</f>
        <v/>
      </c>
      <c r="CQ16" s="18" t="inlineStr">
        <is>
          <t>床版ひびわれ</t>
        </is>
      </c>
      <c r="CR16" s="18" t="n">
        <v>11</v>
      </c>
      <c r="DC16" s="21">
        <f>IF(CG16="","",CONCATENATE(CC16,CD16))</f>
        <v/>
      </c>
      <c r="DD16" s="21">
        <f>IF(CO16="","",CONCATENATE(CK16,CL16))</f>
        <v/>
      </c>
      <c r="DE16" s="16" t="inlineStr">
        <is>
          <t>橋台[その他]</t>
        </is>
      </c>
      <c r="DF16" s="18" t="inlineStr">
        <is>
          <t>Ax</t>
        </is>
      </c>
      <c r="DG16" s="28" t="n">
        <v>12</v>
      </c>
    </row>
    <row r="17" ht="18.75" customHeight="1">
      <c r="B17" s="16" t="inlineStr">
        <is>
          <t>基礎[フーチング]</t>
        </is>
      </c>
      <c r="C17" s="18" t="inlineStr">
        <is>
          <t>Ff</t>
        </is>
      </c>
      <c r="F17" s="18" t="inlineStr">
        <is>
          <t>頂版</t>
        </is>
      </c>
      <c r="G17" s="18" t="inlineStr">
        <is>
          <t>Ct</t>
        </is>
      </c>
      <c r="H17" s="18" t="inlineStr">
        <is>
          <t>LEFT</t>
        </is>
      </c>
      <c r="K17" s="18" t="n">
        <v>12</v>
      </c>
      <c r="L17" s="18" t="inlineStr">
        <is>
          <t>うき</t>
        </is>
      </c>
      <c r="M17" s="18" t="inlineStr">
        <is>
          <t>a</t>
        </is>
      </c>
      <c r="N17" s="18" t="inlineStr">
        <is>
          <t>e</t>
        </is>
      </c>
      <c r="O17" s="18" t="n"/>
      <c r="P17" s="18" t="n"/>
      <c r="Q17" s="18" t="n"/>
      <c r="R17" s="2" t="n"/>
      <c r="S17" s="2" t="n"/>
      <c r="T17" s="18" t="inlineStr">
        <is>
          <t>台座コンクリート</t>
        </is>
      </c>
      <c r="U17" s="18" t="inlineStr">
        <is>
          <t>Bc</t>
        </is>
      </c>
      <c r="X17" s="18" t="inlineStr">
        <is>
          <t>基礎[フーチング]</t>
        </is>
      </c>
      <c r="Y17" s="18" t="inlineStr">
        <is>
          <t>Ff</t>
        </is>
      </c>
      <c r="AB17" s="16" t="inlineStr">
        <is>
          <t>d</t>
        </is>
      </c>
      <c r="AC17" s="16" t="inlineStr">
        <is>
          <t>腐食</t>
        </is>
      </c>
      <c r="AD17" s="16" t="inlineStr">
        <is>
          <t>異種金属接触腐食</t>
        </is>
      </c>
      <c r="AE17" s="16" t="n"/>
      <c r="AF17" s="19">
        <f>CONCATENATE(AB17,AC17,AD17,AE17)</f>
        <v/>
      </c>
      <c r="AG17" s="19" t="inlineStr">
        <is>
          <t>電位差の異なる鋼材の接触による腐食が原因と推定される板厚減少を伴う腐食が見られる。損傷箇所が●●のため耐荷力への影響はないが、腐食の進行により破断や欠損が生じた場合、道路利用者等への影響が懸念される。</t>
        </is>
      </c>
      <c r="AH17" s="33" t="n"/>
      <c r="AI17" s="21" t="inlineStr">
        <is>
          <t>底版（左が起点）</t>
        </is>
      </c>
      <c r="AJ17" s="18" t="n">
        <v>12</v>
      </c>
      <c r="AK17" s="18" t="inlineStr">
        <is>
          <t>うき</t>
        </is>
      </c>
      <c r="AL17" s="18">
        <f>CONCATENATE(AK17,AJ17)</f>
        <v/>
      </c>
      <c r="AM17" s="18" t="inlineStr">
        <is>
          <t>e</t>
        </is>
      </c>
      <c r="AN17" s="18" t="n"/>
      <c r="AO17" s="18" t="n"/>
      <c r="AP17" s="17" t="n"/>
      <c r="AQ17" s="18" t="n">
        <v>13</v>
      </c>
      <c r="AR17" s="18" t="inlineStr">
        <is>
          <t>破断</t>
        </is>
      </c>
      <c r="AS17" s="18" t="inlineStr">
        <is>
          <t>e</t>
        </is>
      </c>
      <c r="AT17" s="18">
        <f>AR17&amp;AS17</f>
        <v/>
      </c>
      <c r="AU17" s="22" t="inlineStr">
        <is>
          <t>破断</t>
        </is>
      </c>
      <c r="AV17" s="195" t="inlineStr">
        <is>
          <t>13</t>
        </is>
      </c>
      <c r="AW17" s="18" t="inlineStr">
        <is>
          <t>主要地方道　市原茂原線</t>
        </is>
      </c>
      <c r="AX17" s="18" t="inlineStr">
        <is>
          <t>吊り材</t>
        </is>
      </c>
      <c r="AY17" s="18" t="inlineStr">
        <is>
          <t>S</t>
        </is>
      </c>
      <c r="AZ17" s="18" t="inlineStr">
        <is>
          <t>主構（桁）</t>
        </is>
      </c>
      <c r="BA17" s="18" t="inlineStr">
        <is>
          <t>S</t>
        </is>
      </c>
      <c r="BB17" s="18" t="inlineStr">
        <is>
          <t>沓座モルタル</t>
        </is>
      </c>
      <c r="BC17" s="18" t="inlineStr">
        <is>
          <t>B</t>
        </is>
      </c>
      <c r="BF17" s="16" t="inlineStr">
        <is>
          <t>白井市</t>
        </is>
      </c>
      <c r="BG17" s="18" t="inlineStr">
        <is>
          <t>印旛土木事務所</t>
        </is>
      </c>
      <c r="BH17" s="18" t="n"/>
      <c r="BN17" s="18" t="inlineStr">
        <is>
          <t>野田市</t>
        </is>
      </c>
      <c r="BO17" s="197" t="inlineStr">
        <is>
          <t>183</t>
        </is>
      </c>
      <c r="BP17" s="17">
        <f>CONCATENATE(BN17,BO17)</f>
        <v/>
      </c>
      <c r="BQ17" s="18" t="inlineStr">
        <is>
          <t>一般県道　次木杉戸線</t>
        </is>
      </c>
      <c r="BR17" s="18" t="inlineStr">
        <is>
          <t>地覆</t>
        </is>
      </c>
      <c r="BS17" s="18" t="inlineStr">
        <is>
          <t>S</t>
        </is>
      </c>
      <c r="BT17" s="18" t="inlineStr">
        <is>
          <t>C</t>
        </is>
      </c>
      <c r="BU17" s="18" t="inlineStr">
        <is>
          <t>X</t>
        </is>
      </c>
      <c r="BV17" s="18" t="n">
        <v>13</v>
      </c>
      <c r="BW17" s="18">
        <f>_xlfn.UNICHAR(_xlfn.UNICODE(BW16)+1)</f>
        <v/>
      </c>
      <c r="BX17" s="18" t="inlineStr">
        <is>
          <t>遊間の異常</t>
        </is>
      </c>
      <c r="BY17" s="18" t="n">
        <v>1300</v>
      </c>
      <c r="BZ17" s="18" t="inlineStr">
        <is>
          <t>S</t>
        </is>
      </c>
      <c r="CA17" s="18" t="inlineStr">
        <is>
          <t>主桁</t>
        </is>
      </c>
      <c r="CB17" s="18" t="inlineStr">
        <is>
          <t>Mg</t>
        </is>
      </c>
      <c r="CC17" s="18">
        <f>IF(LEFT(CA17,2)="基礎",CONCATENATE(BZ17,LEFT(CA17,3),CB17),CONCATENATE(BZ17,LEFT(CA17,2),CB17))</f>
        <v/>
      </c>
      <c r="CD17" s="18" t="n">
        <v>23</v>
      </c>
      <c r="CE17" s="18">
        <f>IF(COUNTIFS([2]その１１!$CV$10:CV5012,リスト!CC17),"該当","")</f>
        <v/>
      </c>
      <c r="CF17" s="18">
        <f>IF($CE17="","",COUNTIF($CC$5:CC17,CC17))</f>
        <v/>
      </c>
      <c r="CG17" s="18">
        <f>IF($CE17="","",CONCATENATE(CC17,CF17))</f>
        <v/>
      </c>
      <c r="CH17" s="18" t="inlineStr">
        <is>
          <t>C,X</t>
        </is>
      </c>
      <c r="CI17" s="18" t="inlineStr">
        <is>
          <t>橋脚[その他]</t>
        </is>
      </c>
      <c r="CJ17" s="18" t="inlineStr">
        <is>
          <t>Px</t>
        </is>
      </c>
      <c r="CK17" s="18">
        <f>CONCATENATE(CH17,LEFT(CI17,2),CJ17)</f>
        <v/>
      </c>
      <c r="CL17" s="18" t="n">
        <v>6</v>
      </c>
      <c r="CM17" s="18">
        <f>IF(COUNTIFS([2]その１２!$CU$10:CU5168,リスト!CK17),"該当","")</f>
        <v/>
      </c>
      <c r="CN17" s="18">
        <f>IF($CM17="","",COUNTIF($CK$5:CK17,CK17))</f>
        <v/>
      </c>
      <c r="CO17" s="18">
        <f>IF($CM17="","",CONCATENATE(CK17,CN17))</f>
        <v/>
      </c>
      <c r="CQ17" s="18" t="inlineStr">
        <is>
          <t>うき</t>
        </is>
      </c>
      <c r="CR17" s="18" t="n">
        <v>12</v>
      </c>
      <c r="DC17" s="21">
        <f>IF(CG17="","",CONCATENATE(CC17,CD17))</f>
        <v/>
      </c>
      <c r="DD17" s="21">
        <f>IF(CO17="","",CONCATENATE(CK17,CL17))</f>
        <v/>
      </c>
      <c r="DE17" s="16" t="inlineStr">
        <is>
          <t>基礎[フーチング]</t>
        </is>
      </c>
      <c r="DF17" s="18" t="inlineStr">
        <is>
          <t>Ff</t>
        </is>
      </c>
      <c r="DG17" s="28" t="n">
        <v>13</v>
      </c>
    </row>
    <row r="18">
      <c r="B18" s="16" t="inlineStr">
        <is>
          <t>基礎[その他]</t>
        </is>
      </c>
      <c r="C18" s="18" t="inlineStr">
        <is>
          <t>Fx</t>
        </is>
      </c>
      <c r="F18" s="18" t="inlineStr">
        <is>
          <t>側壁</t>
        </is>
      </c>
      <c r="G18" s="18" t="inlineStr">
        <is>
          <t>Sw</t>
        </is>
      </c>
      <c r="H18" s="18" t="inlineStr">
        <is>
          <t>RIGHT</t>
        </is>
      </c>
      <c r="K18" s="18" t="n">
        <v>13</v>
      </c>
      <c r="L18" s="18" t="inlineStr">
        <is>
          <t>遊間の異常</t>
        </is>
      </c>
      <c r="M18" s="18" t="inlineStr">
        <is>
          <t>a</t>
        </is>
      </c>
      <c r="N18" s="18" t="inlineStr">
        <is>
          <t>c</t>
        </is>
      </c>
      <c r="O18" s="18" t="inlineStr">
        <is>
          <t>e</t>
        </is>
      </c>
      <c r="P18" s="18" t="n"/>
      <c r="Q18" s="18" t="n"/>
      <c r="R18" s="2" t="n"/>
      <c r="S18" s="2" t="n"/>
      <c r="T18" s="18" t="inlineStr">
        <is>
          <t>落橋防止システム</t>
        </is>
      </c>
      <c r="U18" s="18" t="inlineStr">
        <is>
          <t>Sf</t>
        </is>
      </c>
      <c r="X18" s="18" t="inlineStr">
        <is>
          <t>基礎[その他]</t>
        </is>
      </c>
      <c r="Y18" s="18" t="inlineStr">
        <is>
          <t>Fx</t>
        </is>
      </c>
      <c r="AB18" s="16" t="inlineStr">
        <is>
          <t>d</t>
        </is>
      </c>
      <c r="AC18" s="16" t="inlineStr">
        <is>
          <t>腐食</t>
        </is>
      </c>
      <c r="AD18" s="16" t="inlineStr">
        <is>
          <t>防水・排水工不良</t>
        </is>
      </c>
      <c r="AE18" s="16" t="inlineStr">
        <is>
          <t>Ⅱ</t>
        </is>
      </c>
      <c r="AF18" s="19">
        <f>CONCATENATE(AB18,AC18,AD18,AE18)</f>
        <v/>
      </c>
      <c r="AG18" s="19" t="inlineStr">
        <is>
          <t>伸縮装置の防水工不良等が原因と推定される板厚減少を伴う腐食が見られる。損傷箇所が●●のため耐荷力への影響はないが、局部的に著しい腐食が進行している為、放置すると損傷の拡大が懸念される。予防保全の観点から、速やかに補修等を行う必要がある。</t>
        </is>
      </c>
      <c r="AH18" s="48" t="n"/>
      <c r="AI18" s="21" t="inlineStr">
        <is>
          <t>底版（右が起点）</t>
        </is>
      </c>
      <c r="AJ18" s="18" t="n">
        <v>13</v>
      </c>
      <c r="AK18" s="18" t="inlineStr">
        <is>
          <t>遊間の異常</t>
        </is>
      </c>
      <c r="AL18" s="18">
        <f>CONCATENATE(AK18,AJ18)</f>
        <v/>
      </c>
      <c r="AM18" s="18" t="inlineStr">
        <is>
          <t>c</t>
        </is>
      </c>
      <c r="AN18" s="18" t="inlineStr">
        <is>
          <t>e</t>
        </is>
      </c>
      <c r="AO18" s="18" t="n"/>
      <c r="AP18" s="17" t="n"/>
      <c r="AQ18" s="18" t="n">
        <v>14</v>
      </c>
      <c r="AR18" s="18" t="inlineStr">
        <is>
          <t>防食機能の劣化</t>
        </is>
      </c>
      <c r="AS18" s="18" t="inlineStr">
        <is>
          <t>a</t>
        </is>
      </c>
      <c r="AT18" s="18">
        <f>AR18&amp;AS18</f>
        <v/>
      </c>
      <c r="AU18" s="22" t="inlineStr">
        <is>
          <t>防食機能の劣化</t>
        </is>
      </c>
      <c r="AV18" s="195" t="inlineStr">
        <is>
          <t>14</t>
        </is>
      </c>
      <c r="AW18" s="18" t="inlineStr">
        <is>
          <t>主要地方道　千葉茂原線</t>
        </is>
      </c>
      <c r="AX18" s="18" t="inlineStr">
        <is>
          <t>支柱</t>
        </is>
      </c>
      <c r="AY18" s="18" t="inlineStr">
        <is>
          <t>S</t>
        </is>
      </c>
      <c r="AZ18" s="18" t="inlineStr">
        <is>
          <t>主構（脚）</t>
        </is>
      </c>
      <c r="BA18" s="18" t="inlineStr">
        <is>
          <t>S</t>
        </is>
      </c>
      <c r="BB18" s="18" t="inlineStr">
        <is>
          <t>台座コンクリート</t>
        </is>
      </c>
      <c r="BC18" s="18" t="inlineStr">
        <is>
          <t>B</t>
        </is>
      </c>
      <c r="BF18" s="16" t="inlineStr">
        <is>
          <t>栄町</t>
        </is>
      </c>
      <c r="BG18" s="18" t="inlineStr">
        <is>
          <t>印旛土木事務所</t>
        </is>
      </c>
      <c r="BH18" s="18" t="n"/>
      <c r="BN18" s="18" t="inlineStr">
        <is>
          <t>野田市</t>
        </is>
      </c>
      <c r="BO18" s="197" t="inlineStr">
        <is>
          <t>194</t>
        </is>
      </c>
      <c r="BP18" s="17">
        <f>CONCATENATE(BN18,BO18)</f>
        <v/>
      </c>
      <c r="BQ18" s="18" t="inlineStr">
        <is>
          <t>一般県道　川間停車場線</t>
        </is>
      </c>
      <c r="BR18" s="18" t="inlineStr">
        <is>
          <t>中央分離帯</t>
        </is>
      </c>
      <c r="BS18" s="18" t="inlineStr">
        <is>
          <t>S</t>
        </is>
      </c>
      <c r="BT18" s="18" t="inlineStr">
        <is>
          <t>C</t>
        </is>
      </c>
      <c r="BU18" s="18" t="inlineStr">
        <is>
          <t>X</t>
        </is>
      </c>
      <c r="BV18" s="18" t="n">
        <v>14</v>
      </c>
      <c r="BW18" s="18">
        <f>_xlfn.UNICHAR(_xlfn.UNICODE(BW17)+1)</f>
        <v/>
      </c>
      <c r="BX18" s="18" t="inlineStr">
        <is>
          <t>路面の凹凸</t>
        </is>
      </c>
      <c r="BY18" s="17" t="n">
        <v>1400</v>
      </c>
      <c r="BZ18" s="18" t="inlineStr">
        <is>
          <t>C</t>
        </is>
      </c>
      <c r="CA18" s="18" t="inlineStr">
        <is>
          <t>主桁</t>
        </is>
      </c>
      <c r="CB18" s="18" t="inlineStr">
        <is>
          <t>Mg</t>
        </is>
      </c>
      <c r="CC18" s="18">
        <f>IF(LEFT(CA18,2)="基礎",CONCATENATE(BZ18,LEFT(CA18,3),CB18),CONCATENATE(BZ18,LEFT(CA18,2),CB18))</f>
        <v/>
      </c>
      <c r="CD18" s="18" t="n">
        <v>6</v>
      </c>
      <c r="CE18" s="18">
        <f>IF(COUNTIFS([2]その１１!$CV$10:CV5013,リスト!CC18),"該当","")</f>
        <v/>
      </c>
      <c r="CF18" s="18">
        <f>IF($CE18="","",COUNTIF($CC$5:CC18,CC18))</f>
        <v/>
      </c>
      <c r="CG18" s="18">
        <f>IF($CE18="","",CONCATENATE(CC18,CF18))</f>
        <v/>
      </c>
      <c r="CH18" s="18" t="inlineStr">
        <is>
          <t>C,X</t>
        </is>
      </c>
      <c r="CI18" s="18" t="inlineStr">
        <is>
          <t>橋脚[その他]</t>
        </is>
      </c>
      <c r="CJ18" s="18" t="inlineStr">
        <is>
          <t>Px</t>
        </is>
      </c>
      <c r="CK18" s="18">
        <f>CONCATENATE(CH18,LEFT(CI18,2),CJ18)</f>
        <v/>
      </c>
      <c r="CL18" s="18" t="n">
        <v>7</v>
      </c>
      <c r="CM18" s="18">
        <f>IF(COUNTIFS([2]その１２!$CU$10:CU5169,リスト!CK18),"該当","")</f>
        <v/>
      </c>
      <c r="CN18" s="18">
        <f>IF($CM18="","",COUNTIF($CK$5:CK18,CK18))</f>
        <v/>
      </c>
      <c r="CO18" s="18">
        <f>IF($CM18="","",CONCATENATE(CK18,CN18))</f>
        <v/>
      </c>
      <c r="CQ18" s="18" t="inlineStr">
        <is>
          <t>遊間の異常</t>
        </is>
      </c>
      <c r="CR18" s="18" t="n">
        <v>13</v>
      </c>
      <c r="DC18" s="21">
        <f>IF(CG18="","",CONCATENATE(CC18,CD18))</f>
        <v/>
      </c>
      <c r="DD18" s="21">
        <f>IF(CO18="","",CONCATENATE(CK18,CL18))</f>
        <v/>
      </c>
      <c r="DE18" s="16" t="inlineStr">
        <is>
          <t>基礎[その他]</t>
        </is>
      </c>
      <c r="DF18" s="18" t="inlineStr">
        <is>
          <t>Fx</t>
        </is>
      </c>
      <c r="DG18" s="28" t="n">
        <v>14</v>
      </c>
    </row>
    <row r="19" ht="18.75" customHeight="1">
      <c r="B19" s="16" t="inlineStr">
        <is>
          <t>対傾構</t>
        </is>
      </c>
      <c r="C19" s="18" t="inlineStr">
        <is>
          <t>Cf</t>
        </is>
      </c>
      <c r="F19" s="18" t="inlineStr">
        <is>
          <t>底版</t>
        </is>
      </c>
      <c r="G19" s="18" t="inlineStr">
        <is>
          <t>Cb</t>
        </is>
      </c>
      <c r="H19" s="18" t="inlineStr">
        <is>
          <t>LEFT</t>
        </is>
      </c>
      <c r="K19" s="18" t="n">
        <v>14</v>
      </c>
      <c r="L19" s="18" t="inlineStr">
        <is>
          <t>路面の凹凸</t>
        </is>
      </c>
      <c r="M19" s="18" t="inlineStr">
        <is>
          <t>a</t>
        </is>
      </c>
      <c r="N19" s="18" t="inlineStr">
        <is>
          <t>c</t>
        </is>
      </c>
      <c r="O19" s="18" t="inlineStr">
        <is>
          <t>e</t>
        </is>
      </c>
      <c r="P19" s="18" t="n"/>
      <c r="Q19" s="18" t="n"/>
      <c r="R19" s="2" t="n"/>
      <c r="S19" s="2" t="n"/>
      <c r="T19" s="18" t="inlineStr">
        <is>
          <t>高欄</t>
        </is>
      </c>
      <c r="U19" s="18" t="inlineStr">
        <is>
          <t>Ra</t>
        </is>
      </c>
      <c r="X19" s="18" t="inlineStr">
        <is>
          <t>対傾構</t>
        </is>
      </c>
      <c r="Y19" s="18" t="inlineStr">
        <is>
          <t>Cf</t>
        </is>
      </c>
      <c r="AB19" s="16" t="inlineStr">
        <is>
          <t>d</t>
        </is>
      </c>
      <c r="AC19" s="16" t="inlineStr">
        <is>
          <t>腐食</t>
        </is>
      </c>
      <c r="AD19" s="16" t="inlineStr">
        <is>
          <t>防水・排水工不良</t>
        </is>
      </c>
      <c r="AE19" s="16" t="inlineStr">
        <is>
          <t>Ⅲ</t>
        </is>
      </c>
      <c r="AF19" s="19">
        <f>CONCATENATE(AB19,AC19,AD19,AE19)</f>
        <v/>
      </c>
      <c r="AG19" s="19" t="inlineStr">
        <is>
          <t>伸縮装置の防水工不良等が原因と推定される板厚減少を伴う腐食が見られる。伸縮装置からの漏水により、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is>
      </c>
      <c r="AI19" s="21" t="inlineStr">
        <is>
          <t>A1橋台</t>
        </is>
      </c>
      <c r="AJ19" s="18" t="n">
        <v>14</v>
      </c>
      <c r="AK19" s="18" t="inlineStr">
        <is>
          <t>路面の凹凸</t>
        </is>
      </c>
      <c r="AL19" s="18">
        <f>CONCATENATE(AK19,AJ19)</f>
        <v/>
      </c>
      <c r="AM19" s="18" t="inlineStr">
        <is>
          <t>c</t>
        </is>
      </c>
      <c r="AN19" s="18" t="inlineStr">
        <is>
          <t>e</t>
        </is>
      </c>
      <c r="AO19" s="18" t="n"/>
      <c r="AP19" s="17" t="n"/>
      <c r="AQ19" s="18" t="n">
        <v>15</v>
      </c>
      <c r="AR19" s="18" t="inlineStr">
        <is>
          <t>防食機能の劣化</t>
        </is>
      </c>
      <c r="AS19" s="18" t="inlineStr">
        <is>
          <t>b</t>
        </is>
      </c>
      <c r="AT19" s="18">
        <f>AR19&amp;AS19</f>
        <v/>
      </c>
      <c r="AU19" s="22" t="inlineStr">
        <is>
          <t>保護性錆の未生成箇所</t>
        </is>
      </c>
      <c r="AV19" s="195" t="inlineStr">
        <is>
          <t>15</t>
        </is>
      </c>
      <c r="AW19" s="18" t="inlineStr">
        <is>
          <t>主要地方道　千葉船橋海浜線</t>
        </is>
      </c>
      <c r="AX19" s="18" t="inlineStr">
        <is>
          <t>橋門構（アーチ）</t>
        </is>
      </c>
      <c r="AY19" s="18" t="inlineStr">
        <is>
          <t>S</t>
        </is>
      </c>
      <c r="AZ19" s="18" t="inlineStr">
        <is>
          <t>斜材</t>
        </is>
      </c>
      <c r="BA19" s="18" t="inlineStr">
        <is>
          <t>S</t>
        </is>
      </c>
      <c r="BB19" s="18" t="inlineStr">
        <is>
          <t>落橋防止システム</t>
        </is>
      </c>
      <c r="BC19" s="18" t="inlineStr">
        <is>
          <t>B</t>
        </is>
      </c>
      <c r="BF19" s="16" t="inlineStr">
        <is>
          <t>印西市</t>
        </is>
      </c>
      <c r="BG19" s="18" t="inlineStr">
        <is>
          <t>印旛土木事務所</t>
        </is>
      </c>
      <c r="BH19" s="18" t="n"/>
      <c r="BN19" s="18" t="inlineStr">
        <is>
          <t>野田市</t>
        </is>
      </c>
      <c r="BO19" s="197" t="inlineStr">
        <is>
          <t>326</t>
        </is>
      </c>
      <c r="BP19" s="17">
        <f>CONCATENATE(BN19,BO19)</f>
        <v/>
      </c>
      <c r="BQ19" s="18" t="inlineStr">
        <is>
          <t>一般県道　川藤野田線</t>
        </is>
      </c>
      <c r="BR19" s="18" t="inlineStr">
        <is>
          <t>伸縮装置</t>
        </is>
      </c>
      <c r="BS19" s="18" t="inlineStr">
        <is>
          <t>S</t>
        </is>
      </c>
      <c r="BT19" s="18" t="inlineStr">
        <is>
          <t>R</t>
        </is>
      </c>
      <c r="BU19" s="18" t="inlineStr">
        <is>
          <t>X</t>
        </is>
      </c>
      <c r="BV19" s="18" t="n">
        <v>15</v>
      </c>
      <c r="BW19" s="18">
        <f>_xlfn.UNICHAR(_xlfn.UNICODE(BW18)+1)</f>
        <v/>
      </c>
      <c r="BX19" s="18" t="inlineStr">
        <is>
          <t>舗装の異常</t>
        </is>
      </c>
      <c r="BY19" s="17" t="n">
        <v>1500</v>
      </c>
      <c r="BZ19" s="18" t="inlineStr">
        <is>
          <t>C</t>
        </is>
      </c>
      <c r="CA19" s="18" t="inlineStr">
        <is>
          <t>主桁</t>
        </is>
      </c>
      <c r="CB19" s="18" t="inlineStr">
        <is>
          <t>Mg</t>
        </is>
      </c>
      <c r="CC19" s="18">
        <f>IF(LEFT(CA19,2)="基礎",CONCATENATE(BZ19,LEFT(CA19,3),CB19),CONCATENATE(BZ19,LEFT(CA19,2),CB19))</f>
        <v/>
      </c>
      <c r="CD19" s="18" t="n">
        <v>7</v>
      </c>
      <c r="CE19" s="18">
        <f>IF(COUNTIFS([2]その１１!$CV$10:CV5014,リスト!CC19),"該当","")</f>
        <v/>
      </c>
      <c r="CF19" s="18">
        <f>IF($CE19="","",COUNTIF($CC$5:CC19,CC19))</f>
        <v/>
      </c>
      <c r="CG19" s="18">
        <f>IF($CE19="","",CONCATENATE(CC19,CF19))</f>
        <v/>
      </c>
      <c r="CH19" s="18" t="inlineStr">
        <is>
          <t>C,X</t>
        </is>
      </c>
      <c r="CI19" s="18" t="inlineStr">
        <is>
          <t>橋脚[その他]</t>
        </is>
      </c>
      <c r="CJ19" s="18" t="inlineStr">
        <is>
          <t>Px</t>
        </is>
      </c>
      <c r="CK19" s="18">
        <f>CONCATENATE(CH19,LEFT(CI19,2),CJ19)</f>
        <v/>
      </c>
      <c r="CL19" s="18" t="n">
        <v>8</v>
      </c>
      <c r="CM19" s="18">
        <f>IF(COUNTIFS([2]その１２!$CU$10:CU5170,リスト!CK19),"該当","")</f>
        <v/>
      </c>
      <c r="CN19" s="18">
        <f>IF($CM19="","",COUNTIF($CK$5:CK19,CK19))</f>
        <v/>
      </c>
      <c r="CO19" s="18">
        <f>IF($CM19="","",CONCATENATE(CK19,CN19))</f>
        <v/>
      </c>
      <c r="CQ19" s="18" t="inlineStr">
        <is>
          <t>路面の凹凸</t>
        </is>
      </c>
      <c r="CR19" s="18" t="n">
        <v>14</v>
      </c>
      <c r="DC19" s="21">
        <f>IF(CG19="","",CONCATENATE(CC19,CD19))</f>
        <v/>
      </c>
      <c r="DD19" s="21">
        <f>IF(CO19="","",CONCATENATE(CK19,CL19))</f>
        <v/>
      </c>
      <c r="DE19" s="16" t="inlineStr">
        <is>
          <t>対傾構</t>
        </is>
      </c>
      <c r="DF19" s="18" t="inlineStr">
        <is>
          <t>Cf</t>
        </is>
      </c>
      <c r="DG19" s="28" t="n">
        <v>15</v>
      </c>
    </row>
    <row r="20">
      <c r="B20" s="16" t="inlineStr">
        <is>
          <t>下横構</t>
        </is>
      </c>
      <c r="C20" s="18" t="inlineStr">
        <is>
          <t>Ll</t>
        </is>
      </c>
      <c r="F20" s="18" t="inlineStr">
        <is>
          <t>基礎</t>
        </is>
      </c>
      <c r="G20" s="18" t="inlineStr">
        <is>
          <t>Ff</t>
        </is>
      </c>
      <c r="H20" s="18" t="inlineStr">
        <is>
          <t>RIGHT</t>
        </is>
      </c>
      <c r="K20" s="18" t="n">
        <v>15</v>
      </c>
      <c r="L20" s="18" t="inlineStr">
        <is>
          <t>舗装の異常</t>
        </is>
      </c>
      <c r="M20" s="18" t="inlineStr">
        <is>
          <t>a</t>
        </is>
      </c>
      <c r="N20" s="18" t="inlineStr">
        <is>
          <t>c</t>
        </is>
      </c>
      <c r="O20" s="18" t="inlineStr">
        <is>
          <t>e</t>
        </is>
      </c>
      <c r="P20" s="18" t="n"/>
      <c r="Q20" s="18" t="n"/>
      <c r="R20" s="2" t="n"/>
      <c r="T20" s="18" t="inlineStr">
        <is>
          <t>防護柵</t>
        </is>
      </c>
      <c r="U20" s="18" t="inlineStr">
        <is>
          <t>Gf</t>
        </is>
      </c>
      <c r="X20" s="18" t="inlineStr">
        <is>
          <t>下横構</t>
        </is>
      </c>
      <c r="Y20" s="18" t="inlineStr">
        <is>
          <t>Ll</t>
        </is>
      </c>
      <c r="AB20" s="16" t="inlineStr">
        <is>
          <t>e</t>
        </is>
      </c>
      <c r="AC20" s="16" t="inlineStr">
        <is>
          <t>腐食</t>
        </is>
      </c>
      <c r="AD20" s="16" t="inlineStr">
        <is>
          <t>品質の経年劣化</t>
        </is>
      </c>
      <c r="AE20" s="16" t="n"/>
      <c r="AF20" s="19">
        <f>CONCATENATE(AB20,AC20,AD20,AE20)</f>
        <v/>
      </c>
      <c r="AG20" s="19" t="inlineStr">
        <is>
          <t>経年劣化等が原因と推定される板厚減少を伴う腐食が広範囲に見られる。</t>
        </is>
      </c>
      <c r="AI20" s="21" t="inlineStr">
        <is>
          <t>A2橋台</t>
        </is>
      </c>
      <c r="AJ20" s="18" t="n">
        <v>15</v>
      </c>
      <c r="AK20" s="18" t="inlineStr">
        <is>
          <t>舗装の異常</t>
        </is>
      </c>
      <c r="AL20" s="18">
        <f>CONCATENATE(AK20,AJ20)</f>
        <v/>
      </c>
      <c r="AM20" s="18" t="inlineStr">
        <is>
          <t>c</t>
        </is>
      </c>
      <c r="AN20" s="18" t="inlineStr">
        <is>
          <t>e</t>
        </is>
      </c>
      <c r="AO20" s="18" t="n"/>
      <c r="AP20" s="17" t="n"/>
      <c r="AQ20" s="18" t="n">
        <v>16</v>
      </c>
      <c r="AR20" s="18" t="inlineStr">
        <is>
          <t>防食機能の劣化</t>
        </is>
      </c>
      <c r="AS20" s="18" t="inlineStr">
        <is>
          <t>c</t>
        </is>
      </c>
      <c r="AT20" s="18">
        <f>AR20&amp;AS20</f>
        <v/>
      </c>
      <c r="AU20" s="49" t="inlineStr">
        <is>
          <t>防食機能の劣化</t>
        </is>
      </c>
      <c r="AV20" s="195" t="inlineStr">
        <is>
          <t>16</t>
        </is>
      </c>
      <c r="AW20" s="18" t="inlineStr">
        <is>
          <t>主要地方道　佐原八日市場線</t>
        </is>
      </c>
      <c r="AX20" s="18" t="inlineStr">
        <is>
          <t>主構（桁）</t>
        </is>
      </c>
      <c r="AY20" s="18" t="inlineStr">
        <is>
          <t>S</t>
        </is>
      </c>
      <c r="AZ20" s="18" t="inlineStr">
        <is>
          <t>塔柱</t>
        </is>
      </c>
      <c r="BA20" s="18" t="inlineStr">
        <is>
          <t>S</t>
        </is>
      </c>
      <c r="BB20" s="18" t="inlineStr">
        <is>
          <t>高欄</t>
        </is>
      </c>
      <c r="BC20" s="18" t="inlineStr">
        <is>
          <t>R</t>
        </is>
      </c>
      <c r="BF20" s="16" t="inlineStr">
        <is>
          <t>酒々井町</t>
        </is>
      </c>
      <c r="BG20" s="18" t="inlineStr">
        <is>
          <t>印旛土木事務所</t>
        </is>
      </c>
      <c r="BH20" s="18" t="n"/>
      <c r="BN20" s="18" t="inlineStr">
        <is>
          <t>野田市</t>
        </is>
      </c>
      <c r="BO20" s="197" t="inlineStr">
        <is>
          <t>401</t>
        </is>
      </c>
      <c r="BP20" s="17">
        <f>CONCATENATE(BN20,BO20)</f>
        <v/>
      </c>
      <c r="BQ20" s="18" t="inlineStr">
        <is>
          <t>一般県道　松戸野田関宿自転車道線</t>
        </is>
      </c>
      <c r="BR20" s="18" t="inlineStr">
        <is>
          <t>遮音施設</t>
        </is>
      </c>
      <c r="BS20" s="18" t="inlineStr">
        <is>
          <t>S</t>
        </is>
      </c>
      <c r="BT20" s="18" t="inlineStr">
        <is>
          <t>X</t>
        </is>
      </c>
      <c r="BU20" s="18" t="n"/>
      <c r="BV20" s="18" t="n">
        <v>16</v>
      </c>
      <c r="BW20" s="18">
        <f>_xlfn.UNICHAR(_xlfn.UNICODE(BW19)+1)</f>
        <v/>
      </c>
      <c r="BX20" s="18" t="inlineStr">
        <is>
          <t>支承部の機能障害</t>
        </is>
      </c>
      <c r="BY20" s="17" t="n">
        <v>1600</v>
      </c>
      <c r="BZ20" s="18" t="inlineStr">
        <is>
          <t>C</t>
        </is>
      </c>
      <c r="CA20" s="18" t="inlineStr">
        <is>
          <t>主桁</t>
        </is>
      </c>
      <c r="CB20" s="18" t="inlineStr">
        <is>
          <t>Mg</t>
        </is>
      </c>
      <c r="CC20" s="18">
        <f>IF(LEFT(CA20,2)="基礎",CONCATENATE(BZ20,LEFT(CA20,3),CB20),CONCATENATE(BZ20,LEFT(CA20,2),CB20))</f>
        <v/>
      </c>
      <c r="CD20" s="18" t="n">
        <v>8</v>
      </c>
      <c r="CE20" s="18">
        <f>IF(COUNTIFS([2]その１１!$CV$10:CV5015,リスト!CC20),"該当","")</f>
        <v/>
      </c>
      <c r="CF20" s="18">
        <f>IF($CE20="","",COUNTIF($CC$5:CC20,CC20))</f>
        <v/>
      </c>
      <c r="CG20" s="18">
        <f>IF($CE20="","",CONCATENATE(CC20,CF20))</f>
        <v/>
      </c>
      <c r="CH20" s="18" t="inlineStr">
        <is>
          <t>C,X</t>
        </is>
      </c>
      <c r="CI20" s="18" t="inlineStr">
        <is>
          <t>橋脚[その他]</t>
        </is>
      </c>
      <c r="CJ20" s="18" t="inlineStr">
        <is>
          <t>Px</t>
        </is>
      </c>
      <c r="CK20" s="18">
        <f>CONCATENATE(CH20,LEFT(CI20,2),CJ20)</f>
        <v/>
      </c>
      <c r="CL20" s="18" t="n">
        <v>10</v>
      </c>
      <c r="CM20" s="18">
        <f>IF(COUNTIFS([2]その１２!$CU$10:CU5171,リスト!CK20),"該当","")</f>
        <v/>
      </c>
      <c r="CN20" s="18">
        <f>IF($CM20="","",COUNTIF($CK$5:CK20,CK20))</f>
        <v/>
      </c>
      <c r="CO20" s="18">
        <f>IF($CM20="","",CONCATENATE(CK20,CN20))</f>
        <v/>
      </c>
      <c r="CQ20" s="18" t="inlineStr">
        <is>
          <t>舗装の異常</t>
        </is>
      </c>
      <c r="CR20" s="18" t="n">
        <v>15</v>
      </c>
      <c r="DC20" s="21">
        <f>IF(CG20="","",CONCATENATE(CC20,CD20))</f>
        <v/>
      </c>
      <c r="DD20" s="21">
        <f>IF(CO20="","",CONCATENATE(CK20,CL20))</f>
        <v/>
      </c>
      <c r="DE20" s="16" t="inlineStr">
        <is>
          <t>下横構</t>
        </is>
      </c>
      <c r="DF20" s="18" t="inlineStr">
        <is>
          <t>Ll</t>
        </is>
      </c>
      <c r="DG20" s="28" t="n">
        <v>16</v>
      </c>
    </row>
    <row r="21" ht="18.75" customHeight="1">
      <c r="B21" s="16" t="inlineStr">
        <is>
          <t>上横構</t>
        </is>
      </c>
      <c r="C21" s="18" t="inlineStr">
        <is>
          <t>Lu</t>
        </is>
      </c>
      <c r="F21" s="18" t="inlineStr">
        <is>
          <t>上・下弦材</t>
        </is>
      </c>
      <c r="G21" s="18" t="inlineStr">
        <is>
          <t>Bt</t>
        </is>
      </c>
      <c r="H21" s="18" t="inlineStr">
        <is>
          <t>LEFT</t>
        </is>
      </c>
      <c r="K21" s="18" t="n">
        <v>16</v>
      </c>
      <c r="L21" s="18" t="inlineStr">
        <is>
          <t>支承部の機能障害</t>
        </is>
      </c>
      <c r="M21" s="18" t="inlineStr">
        <is>
          <t>a</t>
        </is>
      </c>
      <c r="N21" s="18" t="inlineStr">
        <is>
          <t>e</t>
        </is>
      </c>
      <c r="O21" s="18" t="n"/>
      <c r="P21" s="18" t="n"/>
      <c r="Q21" s="18" t="n"/>
      <c r="R21" s="2" t="n"/>
      <c r="T21" s="18" t="inlineStr">
        <is>
          <t>地覆</t>
        </is>
      </c>
      <c r="U21" s="18" t="inlineStr">
        <is>
          <t>Fg</t>
        </is>
      </c>
      <c r="X21" s="18" t="inlineStr">
        <is>
          <t>上横構</t>
        </is>
      </c>
      <c r="Y21" s="18" t="inlineStr">
        <is>
          <t>Lu</t>
        </is>
      </c>
      <c r="AB21" s="16" t="inlineStr">
        <is>
          <t>e</t>
        </is>
      </c>
      <c r="AC21" s="16" t="inlineStr">
        <is>
          <t>腐食</t>
        </is>
      </c>
      <c r="AD21" s="16" t="inlineStr">
        <is>
          <t>品質の経年劣化</t>
        </is>
      </c>
      <c r="AE21" s="16" t="inlineStr">
        <is>
          <t>Ⅱ</t>
        </is>
      </c>
      <c r="AF21" s="19">
        <f>CONCATENATE(AB21,AC21,AD21,AE21)</f>
        <v/>
      </c>
      <c r="AG21" s="19" t="inlineStr">
        <is>
          <t>経年劣化等が原因と推定される板厚減少を伴う腐食が広範囲に見られる。板厚減少は軽微であり、損傷箇所が●●のため耐荷力への影響は小さい。予防保全の観点から、速やかに補修等を行う必要がある。</t>
        </is>
      </c>
      <c r="AI21" s="21" t="inlineStr">
        <is>
          <t>P1橋脚</t>
        </is>
      </c>
      <c r="AJ21" s="18" t="n">
        <v>16</v>
      </c>
      <c r="AK21" s="18" t="inlineStr">
        <is>
          <t>支承部の機能障害</t>
        </is>
      </c>
      <c r="AL21" s="18">
        <f>CONCATENATE(AK21,AJ21)</f>
        <v/>
      </c>
      <c r="AM21" s="18" t="inlineStr">
        <is>
          <t>e</t>
        </is>
      </c>
      <c r="AN21" s="18" t="n"/>
      <c r="AO21" s="18" t="n"/>
      <c r="AP21" s="17" t="n"/>
      <c r="AQ21" s="18" t="n">
        <v>17</v>
      </c>
      <c r="AR21" s="18" t="inlineStr">
        <is>
          <t>防食機能の劣化</t>
        </is>
      </c>
      <c r="AS21" s="18" t="inlineStr">
        <is>
          <t>d</t>
        </is>
      </c>
      <c r="AT21" s="18">
        <f>AR21&amp;AS21</f>
        <v/>
      </c>
      <c r="AU21" s="49" t="inlineStr">
        <is>
          <t>塗膜の剥離</t>
        </is>
      </c>
      <c r="AV21" s="195" t="inlineStr">
        <is>
          <t>17</t>
        </is>
      </c>
      <c r="AW21" s="18" t="inlineStr">
        <is>
          <t>主要地方道　結城野田線</t>
        </is>
      </c>
      <c r="AX21" s="18" t="inlineStr">
        <is>
          <t>主構（脚）</t>
        </is>
      </c>
      <c r="AY21" s="18" t="inlineStr">
        <is>
          <t>S</t>
        </is>
      </c>
      <c r="AZ21" s="18" t="inlineStr">
        <is>
          <t>外ケーブル</t>
        </is>
      </c>
      <c r="BA21" s="18" t="inlineStr">
        <is>
          <t>S</t>
        </is>
      </c>
      <c r="BB21" s="18" t="inlineStr">
        <is>
          <t>防護柵</t>
        </is>
      </c>
      <c r="BC21" s="18" t="inlineStr">
        <is>
          <t>R</t>
        </is>
      </c>
      <c r="BF21" s="16" t="inlineStr">
        <is>
          <t>佐倉市</t>
        </is>
      </c>
      <c r="BG21" s="18" t="inlineStr">
        <is>
          <t>印旛土木事務所</t>
        </is>
      </c>
      <c r="BH21" s="18" t="n"/>
      <c r="BN21" s="18" t="inlineStr">
        <is>
          <t>流山市</t>
        </is>
      </c>
      <c r="BO21" s="197" t="inlineStr">
        <is>
          <t>6</t>
        </is>
      </c>
      <c r="BP21" s="17">
        <f>CONCATENATE(BN21,BO21)</f>
        <v/>
      </c>
      <c r="BQ21" s="18" t="inlineStr">
        <is>
          <t>一般国道　6号</t>
        </is>
      </c>
      <c r="BR21" s="18" t="inlineStr">
        <is>
          <t>照明施設</t>
        </is>
      </c>
      <c r="BS21" s="18" t="inlineStr">
        <is>
          <t>S</t>
        </is>
      </c>
      <c r="BT21" s="18" t="inlineStr">
        <is>
          <t>X</t>
        </is>
      </c>
      <c r="BU21" s="18" t="n"/>
      <c r="BV21" s="18" t="n">
        <v>17</v>
      </c>
      <c r="BW21" s="18">
        <f>_xlfn.UNICHAR(_xlfn.UNICODE(BW20)+1)</f>
        <v/>
      </c>
      <c r="BX21" s="18" t="inlineStr">
        <is>
          <t>その他</t>
        </is>
      </c>
      <c r="BY21" s="17" t="n">
        <v>1700</v>
      </c>
      <c r="BZ21" s="18" t="inlineStr">
        <is>
          <t>C</t>
        </is>
      </c>
      <c r="CA21" s="18" t="inlineStr">
        <is>
          <t>主桁</t>
        </is>
      </c>
      <c r="CB21" s="18" t="inlineStr">
        <is>
          <t>Mg</t>
        </is>
      </c>
      <c r="CC21" s="18">
        <f>IF(LEFT(CA21,2)="基礎",CONCATENATE(BZ21,LEFT(CA21,3),CB21),CONCATENATE(BZ21,LEFT(CA21,2),CB21))</f>
        <v/>
      </c>
      <c r="CD21" s="18" t="n">
        <v>9</v>
      </c>
      <c r="CE21" s="18">
        <f>IF(COUNTIFS([2]その１１!$CV$10:CV5016,リスト!CC21),"該当","")</f>
        <v/>
      </c>
      <c r="CF21" s="18">
        <f>IF($CE21="","",COUNTIF($CC$5:CC21,CC21))</f>
        <v/>
      </c>
      <c r="CG21" s="18">
        <f>IF($CE21="","",CONCATENATE(CC21,CF21))</f>
        <v/>
      </c>
      <c r="CH21" s="18" t="inlineStr">
        <is>
          <t>C,X</t>
        </is>
      </c>
      <c r="CI21" s="18" t="inlineStr">
        <is>
          <t>橋脚[その他]</t>
        </is>
      </c>
      <c r="CJ21" s="18" t="inlineStr">
        <is>
          <t>Px</t>
        </is>
      </c>
      <c r="CK21" s="18">
        <f>CONCATENATE(CH21,LEFT(CI21,2),CJ21)</f>
        <v/>
      </c>
      <c r="CL21" s="18" t="n">
        <v>12</v>
      </c>
      <c r="CM21" s="18">
        <f>IF(COUNTIFS([2]その１２!$CU$10:CU5172,リスト!CK21),"該当","")</f>
        <v/>
      </c>
      <c r="CN21" s="18">
        <f>IF($CM21="","",COUNTIF($CK$5:CK21,CK21))</f>
        <v/>
      </c>
      <c r="CO21" s="18">
        <f>IF($CM21="","",CONCATENATE(CK21,CN21))</f>
        <v/>
      </c>
      <c r="CQ21" s="18" t="inlineStr">
        <is>
          <t>支承部の機能障害</t>
        </is>
      </c>
      <c r="CR21" s="18" t="n">
        <v>16</v>
      </c>
      <c r="DC21" s="21">
        <f>IF(CG21="","",CONCATENATE(CC21,CD21))</f>
        <v/>
      </c>
      <c r="DD21" s="21">
        <f>IF(CO21="","",CONCATENATE(CK21,CL21))</f>
        <v/>
      </c>
      <c r="DE21" s="16" t="inlineStr">
        <is>
          <t>上横構</t>
        </is>
      </c>
      <c r="DF21" s="18" t="inlineStr">
        <is>
          <t>Lu</t>
        </is>
      </c>
      <c r="DG21" s="28" t="n">
        <v>17</v>
      </c>
    </row>
    <row r="22">
      <c r="B22" s="16" t="inlineStr">
        <is>
          <t>上・下弦材</t>
        </is>
      </c>
      <c r="C22" s="18" t="inlineStr">
        <is>
          <t>Bt</t>
        </is>
      </c>
      <c r="F22" s="18" t="inlineStr">
        <is>
          <t>斜材・垂直材</t>
        </is>
      </c>
      <c r="G22" s="18" t="inlineStr">
        <is>
          <t>Dt</t>
        </is>
      </c>
      <c r="H22" s="18" t="inlineStr">
        <is>
          <t>LEFT</t>
        </is>
      </c>
      <c r="K22" s="18" t="n">
        <v>17</v>
      </c>
      <c r="L22" s="18" t="inlineStr">
        <is>
          <t>その他</t>
        </is>
      </c>
      <c r="M22" s="18" t="inlineStr">
        <is>
          <t>a</t>
        </is>
      </c>
      <c r="N22" s="18" t="inlineStr">
        <is>
          <t>e</t>
        </is>
      </c>
      <c r="O22" s="18" t="n"/>
      <c r="P22" s="18" t="n"/>
      <c r="Q22" s="18" t="n"/>
      <c r="R22" s="2" t="n"/>
      <c r="T22" s="18" t="inlineStr">
        <is>
          <t>中央分離帯</t>
        </is>
      </c>
      <c r="U22" s="18" t="inlineStr">
        <is>
          <t>Me</t>
        </is>
      </c>
      <c r="X22" s="18" t="inlineStr">
        <is>
          <t>上・下弦材</t>
        </is>
      </c>
      <c r="Y22" s="18" t="inlineStr">
        <is>
          <t>Bt</t>
        </is>
      </c>
      <c r="AB22" s="16" t="inlineStr">
        <is>
          <t>e</t>
        </is>
      </c>
      <c r="AC22" s="16" t="inlineStr">
        <is>
          <t>腐食</t>
        </is>
      </c>
      <c r="AD22" s="16" t="inlineStr">
        <is>
          <t>品質の経年劣化</t>
        </is>
      </c>
      <c r="AE22" s="16" t="inlineStr">
        <is>
          <t>Ⅲ</t>
        </is>
      </c>
      <c r="AF22" s="19">
        <f>CONCATENATE(AB22,AC22,AD22,AE22)</f>
        <v/>
      </c>
      <c r="AG22" s="19" t="inlineStr">
        <is>
          <t>経年劣化等が原因と推定される板厚減少を伴う腐食が広範囲に見られる。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is>
      </c>
      <c r="AI22" s="21" t="inlineStr">
        <is>
          <t>P2橋脚</t>
        </is>
      </c>
      <c r="AJ22" s="18" t="n">
        <v>17</v>
      </c>
      <c r="AK22" s="18" t="inlineStr">
        <is>
          <t>その他</t>
        </is>
      </c>
      <c r="AL22" s="18">
        <f>CONCATENATE(AK22,AJ22)</f>
        <v/>
      </c>
      <c r="AM22" s="18" t="inlineStr">
        <is>
          <t>e</t>
        </is>
      </c>
      <c r="AN22" s="18" t="n"/>
      <c r="AO22" s="18" t="n"/>
      <c r="AP22" s="17" t="n"/>
      <c r="AQ22" s="18" t="n">
        <v>18</v>
      </c>
      <c r="AR22" s="18" t="inlineStr">
        <is>
          <t>防食機能の劣化</t>
        </is>
      </c>
      <c r="AS22" s="18" t="inlineStr">
        <is>
          <t>e</t>
        </is>
      </c>
      <c r="AT22" s="18">
        <f>AR22&amp;AS22</f>
        <v/>
      </c>
      <c r="AU22" s="22" t="inlineStr">
        <is>
          <t>防食機能の劣化</t>
        </is>
      </c>
      <c r="AV22" s="195" t="inlineStr">
        <is>
          <t>18</t>
        </is>
      </c>
      <c r="AW22" s="18" t="inlineStr">
        <is>
          <t>主要地方道　成田安食線</t>
        </is>
      </c>
      <c r="AX22" s="18" t="inlineStr">
        <is>
          <t>斜材</t>
        </is>
      </c>
      <c r="AY22" s="18" t="inlineStr">
        <is>
          <t>S</t>
        </is>
      </c>
      <c r="AZ22" s="18" t="inlineStr">
        <is>
          <t>ゲルバー部</t>
        </is>
      </c>
      <c r="BA22" s="18" t="inlineStr">
        <is>
          <t>S</t>
        </is>
      </c>
      <c r="BB22" s="18" t="inlineStr">
        <is>
          <t>地覆</t>
        </is>
      </c>
      <c r="BC22" s="18" t="inlineStr">
        <is>
          <t>R</t>
        </is>
      </c>
      <c r="BF22" s="16" t="inlineStr">
        <is>
          <t>四街道市</t>
        </is>
      </c>
      <c r="BG22" s="18" t="inlineStr">
        <is>
          <t>印旛土木事務所</t>
        </is>
      </c>
      <c r="BH22" s="18" t="n"/>
      <c r="BN22" s="18" t="inlineStr">
        <is>
          <t>流山市</t>
        </is>
      </c>
      <c r="BO22" s="197" t="inlineStr">
        <is>
          <t>5</t>
        </is>
      </c>
      <c r="BP22" s="17">
        <f>CONCATENATE(BN22,BO22)</f>
        <v/>
      </c>
      <c r="BQ22" s="18" t="inlineStr">
        <is>
          <t>主要地方道　松戸野田線</t>
        </is>
      </c>
      <c r="BR22" s="18" t="inlineStr">
        <is>
          <t>標識施設</t>
        </is>
      </c>
      <c r="BS22" s="18" t="inlineStr">
        <is>
          <t>S</t>
        </is>
      </c>
      <c r="BT22" s="18" t="inlineStr">
        <is>
          <t>X</t>
        </is>
      </c>
      <c r="BU22" s="18" t="n"/>
      <c r="BV22" s="18" t="n">
        <v>18</v>
      </c>
      <c r="BW22" s="18">
        <f>_xlfn.UNICHAR(_xlfn.UNICODE(BW21)+1)</f>
        <v/>
      </c>
      <c r="BX22" s="18" t="inlineStr">
        <is>
          <t>定着部の異常</t>
        </is>
      </c>
      <c r="BY22" s="17" t="n">
        <v>1800</v>
      </c>
      <c r="BZ22" s="18" t="inlineStr">
        <is>
          <t>C</t>
        </is>
      </c>
      <c r="CA22" s="18" t="inlineStr">
        <is>
          <t>主桁</t>
        </is>
      </c>
      <c r="CB22" s="18" t="inlineStr">
        <is>
          <t>Mg</t>
        </is>
      </c>
      <c r="CC22" s="18">
        <f>IF(LEFT(CA22,2)="基礎",CONCATENATE(BZ22,LEFT(CA22,3),CB22),CONCATENATE(BZ22,LEFT(CA22,2),CB22))</f>
        <v/>
      </c>
      <c r="CD22" s="18" t="n">
        <v>10</v>
      </c>
      <c r="CE22" s="18">
        <f>IF(COUNTIFS([2]その１１!$CV$10:CV5017,リスト!CC22),"該当","")</f>
        <v/>
      </c>
      <c r="CF22" s="18">
        <f>IF($CE22="","",COUNTIF($CC$5:CC22,CC22))</f>
        <v/>
      </c>
      <c r="CG22" s="18">
        <f>IF($CE22="","",CONCATENATE(CC22,CF22))</f>
        <v/>
      </c>
      <c r="CH22" s="18" t="inlineStr">
        <is>
          <t>C,X</t>
        </is>
      </c>
      <c r="CI22" s="18" t="inlineStr">
        <is>
          <t>橋脚[その他]</t>
        </is>
      </c>
      <c r="CJ22" s="18" t="inlineStr">
        <is>
          <t>Px</t>
        </is>
      </c>
      <c r="CK22" s="18">
        <f>CONCATENATE(CH22,LEFT(CI22,2),CJ22)</f>
        <v/>
      </c>
      <c r="CL22" s="18" t="n">
        <v>17</v>
      </c>
      <c r="CM22" s="18">
        <f>IF(COUNTIFS([2]その１２!$CU$10:CU5173,リスト!CK22),"該当","")</f>
        <v/>
      </c>
      <c r="CN22" s="18">
        <f>IF($CM22="","",COUNTIF($CK$5:CK22,CK22))</f>
        <v/>
      </c>
      <c r="CO22" s="18">
        <f>IF($CM22="","",CONCATENATE(CK22,CN22))</f>
        <v/>
      </c>
      <c r="CQ22" s="18" t="inlineStr">
        <is>
          <t>その他</t>
        </is>
      </c>
      <c r="CR22" s="18" t="n">
        <v>17</v>
      </c>
      <c r="DC22" s="21">
        <f>IF(CG22="","",CONCATENATE(CC22,CD22))</f>
        <v/>
      </c>
      <c r="DD22" s="21">
        <f>IF(CO22="","",CONCATENATE(CK22,CL22))</f>
        <v/>
      </c>
      <c r="DE22" s="16" t="inlineStr">
        <is>
          <t>上・下弦材</t>
        </is>
      </c>
      <c r="DF22" s="18" t="inlineStr">
        <is>
          <t>Bt</t>
        </is>
      </c>
      <c r="DG22" s="28" t="n">
        <v>18</v>
      </c>
    </row>
    <row r="23" ht="18.75" customHeight="1">
      <c r="B23" s="16" t="inlineStr">
        <is>
          <t>斜材・垂直材</t>
        </is>
      </c>
      <c r="C23" s="18" t="inlineStr">
        <is>
          <t>Dt</t>
        </is>
      </c>
      <c r="F23" s="18" t="inlineStr">
        <is>
          <t>橋門構（主構トラス）</t>
        </is>
      </c>
      <c r="G23" s="18" t="inlineStr">
        <is>
          <t>Pt</t>
        </is>
      </c>
      <c r="H23" s="18" t="inlineStr">
        <is>
          <t>RIGHT</t>
        </is>
      </c>
      <c r="K23" s="18" t="n">
        <v>18</v>
      </c>
      <c r="L23" s="18" t="inlineStr">
        <is>
          <t>定着部の異常</t>
        </is>
      </c>
      <c r="M23" s="18" t="inlineStr">
        <is>
          <t>a</t>
        </is>
      </c>
      <c r="N23" s="18" t="inlineStr">
        <is>
          <t>c</t>
        </is>
      </c>
      <c r="O23" s="18" t="inlineStr">
        <is>
          <t>e</t>
        </is>
      </c>
      <c r="P23" s="18" t="n"/>
      <c r="Q23" s="18" t="n"/>
      <c r="R23" s="2" t="n"/>
      <c r="T23" s="18" t="inlineStr">
        <is>
          <t>伸縮装置</t>
        </is>
      </c>
      <c r="U23" s="18" t="inlineStr">
        <is>
          <t>Ej</t>
        </is>
      </c>
      <c r="X23" s="18" t="inlineStr">
        <is>
          <t>斜材・垂直材</t>
        </is>
      </c>
      <c r="Y23" s="18" t="inlineStr">
        <is>
          <t>Dt</t>
        </is>
      </c>
      <c r="AB23" s="16" t="inlineStr">
        <is>
          <t>e</t>
        </is>
      </c>
      <c r="AC23" s="16" t="inlineStr">
        <is>
          <t>腐食</t>
        </is>
      </c>
      <c r="AD23" s="16" t="inlineStr">
        <is>
          <t>異種金属接触腐食</t>
        </is>
      </c>
      <c r="AE23" s="16" t="n"/>
      <c r="AF23" s="19">
        <f>CONCATENATE(AB23,AC23,AD23,AE23)</f>
        <v/>
      </c>
      <c r="AG23" s="19" t="inlineStr">
        <is>
          <t>電位差の異なる鋼材の接触による腐食が原因と推定される板厚減少を伴う腐食が広範囲に見られる。損傷箇所が●●のため耐荷力への影響はないが、腐食の進行により破断や欠損が生じた場合、道路利用者等への影響が懸念される。</t>
        </is>
      </c>
      <c r="AI23" s="21" t="inlineStr">
        <is>
          <t>P3橋脚</t>
        </is>
      </c>
      <c r="AJ23" s="18" t="n">
        <v>18</v>
      </c>
      <c r="AK23" s="18" t="inlineStr">
        <is>
          <t>定着部の異常</t>
        </is>
      </c>
      <c r="AL23" s="18">
        <f>CONCATENATE(AK23,AJ23)</f>
        <v/>
      </c>
      <c r="AM23" s="18" t="inlineStr">
        <is>
          <t>c</t>
        </is>
      </c>
      <c r="AN23" s="18" t="inlineStr">
        <is>
          <t>e</t>
        </is>
      </c>
      <c r="AO23" s="18" t="n"/>
      <c r="AP23" s="17" t="n"/>
      <c r="AQ23" s="18" t="n">
        <v>19</v>
      </c>
      <c r="AR23" s="18" t="inlineStr">
        <is>
          <t>ひびわれ</t>
        </is>
      </c>
      <c r="AS23" s="18" t="inlineStr">
        <is>
          <t>a</t>
        </is>
      </c>
      <c r="AT23" s="18">
        <f>AR23&amp;AS23</f>
        <v/>
      </c>
      <c r="AU23" s="22" t="inlineStr">
        <is>
          <t>ひびわれ</t>
        </is>
      </c>
      <c r="AV23" s="195" t="inlineStr">
        <is>
          <t>19</t>
        </is>
      </c>
      <c r="AW23" s="18" t="inlineStr">
        <is>
          <t>主要地方道　越谷野田線</t>
        </is>
      </c>
      <c r="AX23" s="18" t="inlineStr">
        <is>
          <t>塔柱</t>
        </is>
      </c>
      <c r="AY23" s="18" t="inlineStr">
        <is>
          <t>S</t>
        </is>
      </c>
      <c r="AZ23" s="18" t="inlineStr">
        <is>
          <t>PC定着部</t>
        </is>
      </c>
      <c r="BA23" s="18" t="inlineStr">
        <is>
          <t>S</t>
        </is>
      </c>
      <c r="BB23" s="18" t="inlineStr">
        <is>
          <t>中央分離帯</t>
        </is>
      </c>
      <c r="BC23" s="18" t="inlineStr">
        <is>
          <t>R</t>
        </is>
      </c>
      <c r="BF23" s="16" t="inlineStr">
        <is>
          <t>八街市</t>
        </is>
      </c>
      <c r="BG23" s="18" t="inlineStr">
        <is>
          <t>印旛土木事務所</t>
        </is>
      </c>
      <c r="BH23" s="18" t="n"/>
      <c r="BN23" s="18" t="inlineStr">
        <is>
          <t>流山市</t>
        </is>
      </c>
      <c r="BO23" s="197" t="inlineStr">
        <is>
          <t>29</t>
        </is>
      </c>
      <c r="BP23" s="17">
        <f>CONCATENATE(BN23,BO23)</f>
        <v/>
      </c>
      <c r="BQ23" s="18" t="inlineStr">
        <is>
          <t>主要地方道　草加流山線</t>
        </is>
      </c>
      <c r="BR23" s="18" t="inlineStr">
        <is>
          <t>縁石</t>
        </is>
      </c>
      <c r="BS23" s="18" t="inlineStr">
        <is>
          <t>S</t>
        </is>
      </c>
      <c r="BT23" s="18" t="inlineStr">
        <is>
          <t>C</t>
        </is>
      </c>
      <c r="BU23" s="18" t="inlineStr">
        <is>
          <t>X</t>
        </is>
      </c>
      <c r="BV23" s="18" t="n">
        <v>19</v>
      </c>
      <c r="BW23" s="18">
        <f>_xlfn.UNICHAR(_xlfn.UNICODE(BW22)+1)</f>
        <v/>
      </c>
      <c r="BX23" s="18" t="inlineStr">
        <is>
          <t>変色・劣化</t>
        </is>
      </c>
      <c r="BY23" s="17" t="n">
        <v>1900</v>
      </c>
      <c r="BZ23" s="18" t="inlineStr">
        <is>
          <t>C</t>
        </is>
      </c>
      <c r="CA23" s="18" t="inlineStr">
        <is>
          <t>主桁</t>
        </is>
      </c>
      <c r="CB23" s="18" t="inlineStr">
        <is>
          <t>Mg</t>
        </is>
      </c>
      <c r="CC23" s="18">
        <f>IF(LEFT(CA23,2)="基礎",CONCATENATE(BZ23,LEFT(CA23,3),CB23),CONCATENATE(BZ23,LEFT(CA23,2),CB23))</f>
        <v/>
      </c>
      <c r="CD23" s="18" t="n">
        <v>11</v>
      </c>
      <c r="CE23" s="18">
        <f>IF(COUNTIFS([2]その１１!$CV$10:CV5018,リスト!CC23),"該当","")</f>
        <v/>
      </c>
      <c r="CF23" s="18">
        <f>IF($CE23="","",COUNTIF($CC$5:CC23,CC23))</f>
        <v/>
      </c>
      <c r="CG23" s="18">
        <f>IF($CE23="","",CONCATENATE(CC23,CF23))</f>
        <v/>
      </c>
      <c r="CH23" s="18" t="inlineStr">
        <is>
          <t>C,X</t>
        </is>
      </c>
      <c r="CI23" s="18" t="inlineStr">
        <is>
          <t>橋脚[その他]</t>
        </is>
      </c>
      <c r="CJ23" s="18" t="inlineStr">
        <is>
          <t>Px</t>
        </is>
      </c>
      <c r="CK23" s="18">
        <f>CONCATENATE(CH23,LEFT(CI23,2),CJ23)</f>
        <v/>
      </c>
      <c r="CL23" s="18" t="n">
        <v>18</v>
      </c>
      <c r="CM23" s="18">
        <f>IF(COUNTIFS([2]その１２!$CU$10:CU5174,リスト!CK23),"該当","")</f>
        <v/>
      </c>
      <c r="CN23" s="18">
        <f>IF($CM23="","",COUNTIF($CK$5:CK23,CK23))</f>
        <v/>
      </c>
      <c r="CO23" s="18">
        <f>IF($CM23="","",CONCATENATE(CK23,CN23))</f>
        <v/>
      </c>
      <c r="CQ23" s="18" t="inlineStr">
        <is>
          <t>定着部の異常</t>
        </is>
      </c>
      <c r="CR23" s="18" t="n">
        <v>18</v>
      </c>
      <c r="DC23" s="21">
        <f>IF(CG23="","",CONCATENATE(CC23,CD23))</f>
        <v/>
      </c>
      <c r="DD23" s="21">
        <f>IF(CO23="","",CONCATENATE(CK23,CL23))</f>
        <v/>
      </c>
      <c r="DE23" s="16" t="inlineStr">
        <is>
          <t>斜材・垂直材</t>
        </is>
      </c>
      <c r="DF23" s="18" t="inlineStr">
        <is>
          <t>Dt</t>
        </is>
      </c>
      <c r="DG23" s="28" t="n">
        <v>19</v>
      </c>
    </row>
    <row r="24">
      <c r="B24" s="16" t="inlineStr">
        <is>
          <t>橋門構（主構トラス）</t>
        </is>
      </c>
      <c r="C24" s="18" t="inlineStr">
        <is>
          <t>Pt</t>
        </is>
      </c>
      <c r="F24" s="18" t="inlineStr">
        <is>
          <t>コンクリート埋込部</t>
        </is>
      </c>
      <c r="G24" s="18" t="inlineStr">
        <is>
          <t>Em</t>
        </is>
      </c>
      <c r="H24" s="18" t="inlineStr">
        <is>
          <t>LEFT</t>
        </is>
      </c>
      <c r="K24" s="18" t="n">
        <v>19</v>
      </c>
      <c r="L24" s="18" t="inlineStr">
        <is>
          <t>変色・劣化</t>
        </is>
      </c>
      <c r="M24" s="18" t="inlineStr">
        <is>
          <t>a</t>
        </is>
      </c>
      <c r="N24" s="18" t="inlineStr">
        <is>
          <t>e</t>
        </is>
      </c>
      <c r="O24" s="18" t="n"/>
      <c r="P24" s="18" t="n"/>
      <c r="Q24" s="18" t="n"/>
      <c r="R24" s="2" t="n"/>
      <c r="T24" s="18" t="inlineStr">
        <is>
          <t>遮音施設</t>
        </is>
      </c>
      <c r="U24" s="18" t="inlineStr">
        <is>
          <t>Si</t>
        </is>
      </c>
      <c r="X24" s="18" t="inlineStr">
        <is>
          <t>橋門構（主構トラス）</t>
        </is>
      </c>
      <c r="Y24" s="18" t="inlineStr">
        <is>
          <t>Pt</t>
        </is>
      </c>
      <c r="AB24" s="16" t="inlineStr">
        <is>
          <t>e</t>
        </is>
      </c>
      <c r="AC24" s="16" t="inlineStr">
        <is>
          <t>腐食</t>
        </is>
      </c>
      <c r="AD24" s="16" t="inlineStr">
        <is>
          <t>防水・排水工不良</t>
        </is>
      </c>
      <c r="AE24" s="16" t="inlineStr">
        <is>
          <t>Ⅱ</t>
        </is>
      </c>
      <c r="AF24" s="19">
        <f>CONCATENATE(AB24,AC24,AD24,AE24)</f>
        <v/>
      </c>
      <c r="AG24" s="19" t="inlineStr">
        <is>
          <t>伸縮装置の防水工不良等が原因と推定される板厚減少を伴う腐食が広範囲に見られる。損傷箇所が●●のため耐荷力への影響はないが、局部的に著しい腐食が進行している為、放置すると損傷の拡大が懸念される。予防保全の観点から、速やかに補修等を行う必要がある。</t>
        </is>
      </c>
      <c r="AI24" s="21" t="inlineStr">
        <is>
          <t>P4橋脚</t>
        </is>
      </c>
      <c r="AJ24" s="18" t="n">
        <v>19</v>
      </c>
      <c r="AK24" s="18" t="inlineStr">
        <is>
          <t>変色・劣化</t>
        </is>
      </c>
      <c r="AL24" s="18">
        <f>CONCATENATE(AK24,AJ24)</f>
        <v/>
      </c>
      <c r="AM24" s="18" t="inlineStr">
        <is>
          <t>e</t>
        </is>
      </c>
      <c r="AN24" s="18" t="n"/>
      <c r="AO24" s="18" t="n"/>
      <c r="AP24" s="17" t="n"/>
      <c r="AQ24" s="18" t="n">
        <v>20</v>
      </c>
      <c r="AR24" s="18" t="inlineStr">
        <is>
          <t>ひびわれ</t>
        </is>
      </c>
      <c r="AS24" s="18" t="inlineStr">
        <is>
          <t>b</t>
        </is>
      </c>
      <c r="AT24" s="18">
        <f>AR24&amp;AS24</f>
        <v/>
      </c>
      <c r="AU24" s="22" t="inlineStr">
        <is>
          <t>最大幅●●mmのひびわれ</t>
        </is>
      </c>
      <c r="AV24" s="195" t="inlineStr">
        <is>
          <t>20</t>
        </is>
      </c>
      <c r="AW24" s="18" t="inlineStr">
        <is>
          <t>主要地方道　千葉大網線</t>
        </is>
      </c>
      <c r="AX24" s="18" t="inlineStr">
        <is>
          <t>塔部水平材</t>
        </is>
      </c>
      <c r="AY24" s="18" t="inlineStr">
        <is>
          <t>S</t>
        </is>
      </c>
      <c r="AZ24" s="18" t="inlineStr">
        <is>
          <t>格点</t>
        </is>
      </c>
      <c r="BA24" s="18" t="inlineStr">
        <is>
          <t>S</t>
        </is>
      </c>
      <c r="BB24" s="18" t="inlineStr">
        <is>
          <t>伸縮装置</t>
        </is>
      </c>
      <c r="BC24" s="18" t="inlineStr">
        <is>
          <t>R</t>
        </is>
      </c>
      <c r="BF24" s="16" t="inlineStr">
        <is>
          <t>成田市</t>
        </is>
      </c>
      <c r="BG24" s="18" t="inlineStr">
        <is>
          <t>成田土木事務所</t>
        </is>
      </c>
      <c r="BH24" s="18" t="n"/>
      <c r="BN24" s="18" t="inlineStr">
        <is>
          <t>流山市</t>
        </is>
      </c>
      <c r="BO24" s="197" t="inlineStr">
        <is>
          <t>47</t>
        </is>
      </c>
      <c r="BP24" s="17">
        <f>CONCATENATE(BN24,BO24)</f>
        <v/>
      </c>
      <c r="BQ24" s="18" t="inlineStr">
        <is>
          <t>主要地方道　守谷流山線</t>
        </is>
      </c>
      <c r="BR24" s="18" t="inlineStr">
        <is>
          <t>舗装</t>
        </is>
      </c>
      <c r="BS24" s="18" t="inlineStr">
        <is>
          <t>A</t>
        </is>
      </c>
      <c r="BT24" s="18" t="inlineStr">
        <is>
          <t>C</t>
        </is>
      </c>
      <c r="BU24" s="18" t="inlineStr">
        <is>
          <t>X</t>
        </is>
      </c>
      <c r="BV24" s="18" t="n">
        <v>20</v>
      </c>
      <c r="BW24" s="18">
        <f>_xlfn.UNICHAR(_xlfn.UNICODE(BW23)+1)</f>
        <v/>
      </c>
      <c r="BX24" s="18" t="inlineStr">
        <is>
          <t>漏水・滞水</t>
        </is>
      </c>
      <c r="BY24" s="17" t="n">
        <v>2000</v>
      </c>
      <c r="BZ24" s="18" t="inlineStr">
        <is>
          <t>C</t>
        </is>
      </c>
      <c r="CA24" s="18" t="inlineStr">
        <is>
          <t>主桁</t>
        </is>
      </c>
      <c r="CB24" s="18" t="inlineStr">
        <is>
          <t>Mg</t>
        </is>
      </c>
      <c r="CC24" s="18">
        <f>IF(LEFT(CA24,2)="基礎",CONCATENATE(BZ24,LEFT(CA24,3),CB24),CONCATENATE(BZ24,LEFT(CA24,2),CB24))</f>
        <v/>
      </c>
      <c r="CD24" s="18" t="n">
        <v>12</v>
      </c>
      <c r="CE24" s="18">
        <f>IF(COUNTIFS([2]その１１!$CV$10:CV5019,リスト!CC24),"該当","")</f>
        <v/>
      </c>
      <c r="CF24" s="18">
        <f>IF($CE24="","",COUNTIF($CC$5:CC24,CC24))</f>
        <v/>
      </c>
      <c r="CG24" s="18">
        <f>IF($CE24="","",CONCATENATE(CC24,CF24))</f>
        <v/>
      </c>
      <c r="CH24" s="18" t="inlineStr">
        <is>
          <t>C,X</t>
        </is>
      </c>
      <c r="CI24" s="18" t="inlineStr">
        <is>
          <t>橋脚[その他]</t>
        </is>
      </c>
      <c r="CJ24" s="18" t="inlineStr">
        <is>
          <t>Px</t>
        </is>
      </c>
      <c r="CK24" s="18">
        <f>CONCATENATE(CH24,LEFT(CI24,2),CJ24)</f>
        <v/>
      </c>
      <c r="CL24" s="18" t="n">
        <v>19</v>
      </c>
      <c r="CM24" s="18">
        <f>IF(COUNTIFS([2]その１２!$CU$10:CU5175,リスト!CK24),"該当","")</f>
        <v/>
      </c>
      <c r="CN24" s="18">
        <f>IF($CM24="","",COUNTIF($CK$5:CK24,CK24))</f>
        <v/>
      </c>
      <c r="CO24" s="18">
        <f>IF($CM24="","",CONCATENATE(CK24,CN24))</f>
        <v/>
      </c>
      <c r="CQ24" s="18" t="inlineStr">
        <is>
          <t>変色・劣化</t>
        </is>
      </c>
      <c r="CR24" s="18" t="n">
        <v>19</v>
      </c>
      <c r="DC24" s="21">
        <f>IF(CG24="","",CONCATENATE(CC24,CD24))</f>
        <v/>
      </c>
      <c r="DD24" s="21">
        <f>IF(CO24="","",CONCATENATE(CK24,CL24))</f>
        <v/>
      </c>
      <c r="DE24" s="16" t="inlineStr">
        <is>
          <t>橋門構（主構トラス）</t>
        </is>
      </c>
      <c r="DF24" s="18" t="inlineStr">
        <is>
          <t>Pt</t>
        </is>
      </c>
      <c r="DG24" s="28" t="n">
        <v>20</v>
      </c>
    </row>
    <row r="25" ht="18.75" customHeight="1">
      <c r="B25" s="16" t="inlineStr">
        <is>
          <t>アーチリブ</t>
        </is>
      </c>
      <c r="C25" s="18" t="inlineStr">
        <is>
          <t>Ar</t>
        </is>
      </c>
      <c r="F25" s="18" t="inlineStr">
        <is>
          <t>アーチリブ</t>
        </is>
      </c>
      <c r="G25" s="18" t="inlineStr">
        <is>
          <t>Ar</t>
        </is>
      </c>
      <c r="H25" s="18" t="inlineStr">
        <is>
          <t>LEFT</t>
        </is>
      </c>
      <c r="K25" s="18" t="n">
        <v>20</v>
      </c>
      <c r="L25" s="18" t="inlineStr">
        <is>
          <t>漏水・滞水</t>
        </is>
      </c>
      <c r="M25" s="18" t="inlineStr">
        <is>
          <t>a</t>
        </is>
      </c>
      <c r="N25" s="18" t="inlineStr">
        <is>
          <t>e</t>
        </is>
      </c>
      <c r="O25" s="18" t="n"/>
      <c r="P25" s="18" t="n"/>
      <c r="Q25" s="18" t="n"/>
      <c r="T25" s="18" t="inlineStr">
        <is>
          <t>照明施設</t>
        </is>
      </c>
      <c r="U25" s="18" t="inlineStr">
        <is>
          <t>Sx</t>
        </is>
      </c>
      <c r="X25" s="18" t="inlineStr">
        <is>
          <t>アーチリブ</t>
        </is>
      </c>
      <c r="Y25" s="18" t="inlineStr">
        <is>
          <t>Ar</t>
        </is>
      </c>
      <c r="AB25" s="16" t="inlineStr">
        <is>
          <t>e</t>
        </is>
      </c>
      <c r="AC25" s="16" t="inlineStr">
        <is>
          <t>腐食</t>
        </is>
      </c>
      <c r="AD25" s="16" t="inlineStr">
        <is>
          <t>防水・排水工不良</t>
        </is>
      </c>
      <c r="AE25" s="16" t="inlineStr">
        <is>
          <t>Ⅲ</t>
        </is>
      </c>
      <c r="AF25" s="19">
        <f>CONCATENATE(AB25,AC25,AD25,AE25)</f>
        <v/>
      </c>
      <c r="AG25" s="19" t="inlineStr">
        <is>
          <t>伸縮装置の防水工不良等が原因と推定される板厚減少を伴う腐食が広範囲に見られる。伸縮装置からの漏水により、せん断力が大きく作用する桁端部のウェブで断面欠損が生じている。上部構造の耐荷力に影響する部材であり、所要の耐荷力が喪失している可能性がある。橋梁構造の安全性の観点から、速やかに補修等を行う必要がある。</t>
        </is>
      </c>
      <c r="AI25" s="21" t="inlineStr">
        <is>
          <t>P5橋脚</t>
        </is>
      </c>
      <c r="AJ25" s="18" t="n">
        <v>20</v>
      </c>
      <c r="AK25" s="18" t="inlineStr">
        <is>
          <t>漏水・滞水</t>
        </is>
      </c>
      <c r="AL25" s="18">
        <f>CONCATENATE(AK25,AJ25)</f>
        <v/>
      </c>
      <c r="AM25" s="18" t="inlineStr">
        <is>
          <t>e</t>
        </is>
      </c>
      <c r="AN25" s="18" t="n"/>
      <c r="AO25" s="18" t="n"/>
      <c r="AP25" s="17" t="n"/>
      <c r="AQ25" s="18" t="n">
        <v>21</v>
      </c>
      <c r="AR25" s="18" t="inlineStr">
        <is>
          <t>ひびわれ</t>
        </is>
      </c>
      <c r="AS25" s="18" t="inlineStr">
        <is>
          <t>c</t>
        </is>
      </c>
      <c r="AT25" s="18">
        <f>AR25&amp;AS25</f>
        <v/>
      </c>
      <c r="AU25" s="22" t="inlineStr">
        <is>
          <t>最大幅●●mm,間隔0.5m未満のひびわれ</t>
        </is>
      </c>
      <c r="AV25" s="195" t="inlineStr">
        <is>
          <t>21</t>
        </is>
      </c>
      <c r="AW25" s="18" t="inlineStr">
        <is>
          <t>主要地方道　五井本納線</t>
        </is>
      </c>
      <c r="AX25" s="18" t="inlineStr">
        <is>
          <t>塔部斜材</t>
        </is>
      </c>
      <c r="AY25" s="18" t="inlineStr">
        <is>
          <t>S</t>
        </is>
      </c>
      <c r="AZ25" s="18" t="inlineStr">
        <is>
          <t>コンクリート埋込部</t>
        </is>
      </c>
      <c r="BA25" s="18" t="inlineStr">
        <is>
          <t>S</t>
        </is>
      </c>
      <c r="BB25" s="18" t="inlineStr">
        <is>
          <t>遮音施設</t>
        </is>
      </c>
      <c r="BC25" s="18" t="inlineStr">
        <is>
          <t>R</t>
        </is>
      </c>
      <c r="BF25" s="16" t="inlineStr">
        <is>
          <t>富里市</t>
        </is>
      </c>
      <c r="BG25" s="18" t="inlineStr">
        <is>
          <t>成田土木事務所</t>
        </is>
      </c>
      <c r="BH25" s="18" t="n"/>
      <c r="BN25" s="18" t="inlineStr">
        <is>
          <t>流山市</t>
        </is>
      </c>
      <c r="BO25" s="197" t="inlineStr">
        <is>
          <t>261</t>
        </is>
      </c>
      <c r="BP25" s="17">
        <f>CONCATENATE(BN25,BO25)</f>
        <v/>
      </c>
      <c r="BQ25" s="18" t="inlineStr">
        <is>
          <t>一般県道　松戸柏線</t>
        </is>
      </c>
      <c r="BR25" s="18" t="inlineStr">
        <is>
          <t>排水ます</t>
        </is>
      </c>
      <c r="BS25" s="18" t="inlineStr">
        <is>
          <t>S</t>
        </is>
      </c>
      <c r="BT25" s="18" t="inlineStr">
        <is>
          <t>V</t>
        </is>
      </c>
      <c r="BU25" s="18" t="inlineStr">
        <is>
          <t>X</t>
        </is>
      </c>
      <c r="BV25" s="18" t="n">
        <v>21</v>
      </c>
      <c r="BW25" s="18">
        <f>_xlfn.UNICHAR(_xlfn.IFS(_xlfn.UNICODE(BW24)=9331,_xlfn.UNICODE(BW24)+3550,TRUE,_xlfn.UNICODE(BW24)+1))</f>
        <v/>
      </c>
      <c r="BX25" s="18" t="inlineStr">
        <is>
          <t>異常な音・振動</t>
        </is>
      </c>
      <c r="BY25" s="17" t="n">
        <v>2100</v>
      </c>
      <c r="BZ25" s="18" t="inlineStr">
        <is>
          <t>C</t>
        </is>
      </c>
      <c r="CA25" s="18" t="inlineStr">
        <is>
          <t>主桁</t>
        </is>
      </c>
      <c r="CB25" s="18" t="inlineStr">
        <is>
          <t>Mg</t>
        </is>
      </c>
      <c r="CC25" s="18">
        <f>IF(LEFT(CA25,2)="基礎",CONCATENATE(BZ25,LEFT(CA25,3),CB25),CONCATENATE(BZ25,LEFT(CA25,2),CB25))</f>
        <v/>
      </c>
      <c r="CD25" s="18" t="n">
        <v>13</v>
      </c>
      <c r="CE25" s="18">
        <f>IF(COUNTIFS([2]その１１!$CV$10:CV5020,リスト!CC25),"該当","")</f>
        <v/>
      </c>
      <c r="CF25" s="18">
        <f>IF($CE25="","",COUNTIF($CC$5:CC25,CC25))</f>
        <v/>
      </c>
      <c r="CG25" s="18">
        <f>IF($CE25="","",CONCATENATE(CC25,CF25))</f>
        <v/>
      </c>
      <c r="CH25" s="18" t="inlineStr">
        <is>
          <t>C,X</t>
        </is>
      </c>
      <c r="CI25" s="18" t="inlineStr">
        <is>
          <t>橋脚[その他]</t>
        </is>
      </c>
      <c r="CJ25" s="18" t="inlineStr">
        <is>
          <t>Px</t>
        </is>
      </c>
      <c r="CK25" s="18">
        <f>CONCATENATE(CH25,LEFT(CI25,2),CJ25)</f>
        <v/>
      </c>
      <c r="CL25" s="18" t="n">
        <v>20</v>
      </c>
      <c r="CM25" s="18">
        <f>IF(COUNTIFS([2]その１２!$CU$10:CU5176,リスト!CK25),"該当","")</f>
        <v/>
      </c>
      <c r="CN25" s="18">
        <f>IF($CM25="","",COUNTIF($CK$5:CK25,CK25))</f>
        <v/>
      </c>
      <c r="CO25" s="18">
        <f>IF($CM25="","",CONCATENATE(CK25,CN25))</f>
        <v/>
      </c>
      <c r="CQ25" s="18" t="inlineStr">
        <is>
          <t>漏水・滞水</t>
        </is>
      </c>
      <c r="CR25" s="18" t="n">
        <v>20</v>
      </c>
      <c r="DC25" s="21">
        <f>IF(CG25="","",CONCATENATE(CC25,CD25))</f>
        <v/>
      </c>
      <c r="DD25" s="21">
        <f>IF(CO25="","",CONCATENATE(CK25,CL25))</f>
        <v/>
      </c>
      <c r="DE25" s="16" t="inlineStr">
        <is>
          <t>アーチリブ</t>
        </is>
      </c>
      <c r="DF25" s="18" t="inlineStr">
        <is>
          <t>Ar</t>
        </is>
      </c>
      <c r="DG25" s="28" t="n">
        <v>21</v>
      </c>
    </row>
    <row r="26">
      <c r="B26" s="16" t="inlineStr">
        <is>
          <t>補剛桁</t>
        </is>
      </c>
      <c r="C26" s="18" t="inlineStr">
        <is>
          <t>Sa</t>
        </is>
      </c>
      <c r="F26" s="18" t="inlineStr">
        <is>
          <t>補剛桁</t>
        </is>
      </c>
      <c r="G26" s="18" t="inlineStr">
        <is>
          <t>Sa</t>
        </is>
      </c>
      <c r="H26" s="18" t="inlineStr">
        <is>
          <t>LEFT</t>
        </is>
      </c>
      <c r="K26" s="18" t="n">
        <v>21</v>
      </c>
      <c r="L26" s="18" t="inlineStr">
        <is>
          <t>異常な音・振動</t>
        </is>
      </c>
      <c r="M26" s="18" t="inlineStr">
        <is>
          <t>a</t>
        </is>
      </c>
      <c r="N26" s="18" t="inlineStr">
        <is>
          <t>e</t>
        </is>
      </c>
      <c r="O26" s="18" t="n"/>
      <c r="P26" s="18" t="n"/>
      <c r="Q26" s="18" t="n"/>
      <c r="T26" s="18" t="inlineStr">
        <is>
          <t>標識施設</t>
        </is>
      </c>
      <c r="U26" s="18" t="inlineStr">
        <is>
          <t>Sx</t>
        </is>
      </c>
      <c r="X26" s="18" t="inlineStr">
        <is>
          <t>補剛桁</t>
        </is>
      </c>
      <c r="Y26" s="18" t="inlineStr">
        <is>
          <t>Sa</t>
        </is>
      </c>
      <c r="AB26" s="16" t="inlineStr">
        <is>
          <t>c</t>
        </is>
      </c>
      <c r="AC26" s="16" t="inlineStr">
        <is>
          <t>亀裂</t>
        </is>
      </c>
      <c r="AD26" s="16" t="inlineStr">
        <is>
          <t>品質の経年劣化</t>
        </is>
      </c>
      <c r="AE26" s="16" t="n"/>
      <c r="AF26" s="19">
        <f>CONCATENATE(AB26,AC26,AD26,AE26)</f>
        <v/>
      </c>
      <c r="AG26" s="19" t="inlineStr">
        <is>
          <t>溶接接合部に塗膜割れが生じている。損傷が進行した場合直ちに上部構造の耐荷力に影響を及ぼす可能性は少ないものの、損傷が進行する可能性は高いと推定される。</t>
        </is>
      </c>
      <c r="AI26" s="21" t="inlineStr">
        <is>
          <t>P6橋脚</t>
        </is>
      </c>
      <c r="AJ26" s="18" t="n">
        <v>21</v>
      </c>
      <c r="AK26" s="18" t="inlineStr">
        <is>
          <t>異常な音・振動</t>
        </is>
      </c>
      <c r="AL26" s="18">
        <f>CONCATENATE(AK26,AJ26)</f>
        <v/>
      </c>
      <c r="AM26" s="18" t="inlineStr">
        <is>
          <t>e</t>
        </is>
      </c>
      <c r="AN26" s="18" t="n"/>
      <c r="AO26" s="18" t="n"/>
      <c r="AP26" s="17" t="n"/>
      <c r="AQ26" s="18" t="n">
        <v>22</v>
      </c>
      <c r="AR26" s="18" t="inlineStr">
        <is>
          <t>ひびわれ</t>
        </is>
      </c>
      <c r="AS26" s="18" t="inlineStr">
        <is>
          <t>d</t>
        </is>
      </c>
      <c r="AT26" s="18">
        <f>AR26&amp;AS26</f>
        <v/>
      </c>
      <c r="AU26" s="22" t="inlineStr">
        <is>
          <t>最大幅●●mmのひびわれ</t>
        </is>
      </c>
      <c r="AV26" s="195" t="inlineStr">
        <is>
          <t>22</t>
        </is>
      </c>
      <c r="AW26" s="18" t="inlineStr">
        <is>
          <t>主要地方道　千葉八街横芝線</t>
        </is>
      </c>
      <c r="AX26" s="18" t="inlineStr">
        <is>
          <t>外ケーブル</t>
        </is>
      </c>
      <c r="AY26" s="18" t="inlineStr">
        <is>
          <t>S</t>
        </is>
      </c>
      <c r="AZ26" s="18" t="inlineStr">
        <is>
          <t>橋脚[柱部・壁部]</t>
        </is>
      </c>
      <c r="BA26" s="18" t="inlineStr">
        <is>
          <t>P</t>
        </is>
      </c>
      <c r="BB26" s="18" t="inlineStr">
        <is>
          <t>照明施設</t>
        </is>
      </c>
      <c r="BC26" s="18" t="inlineStr">
        <is>
          <t>R</t>
        </is>
      </c>
      <c r="BF26" s="16" t="inlineStr">
        <is>
          <t>芝山町</t>
        </is>
      </c>
      <c r="BG26" s="18" t="inlineStr">
        <is>
          <t>成田土木事務所</t>
        </is>
      </c>
      <c r="BH26" s="18" t="n"/>
      <c r="BN26" s="18" t="inlineStr">
        <is>
          <t>流山市</t>
        </is>
      </c>
      <c r="BO26" s="197" t="inlineStr">
        <is>
          <t>278</t>
        </is>
      </c>
      <c r="BP26" s="17">
        <f>CONCATENATE(BN26,BO26)</f>
        <v/>
      </c>
      <c r="BQ26" s="18" t="inlineStr">
        <is>
          <t>一般県道　柏流山線</t>
        </is>
      </c>
      <c r="BR26" s="18" t="inlineStr">
        <is>
          <t>排水管</t>
        </is>
      </c>
      <c r="BS26" s="18" t="inlineStr">
        <is>
          <t>S</t>
        </is>
      </c>
      <c r="BT26" s="18" t="inlineStr">
        <is>
          <t>V</t>
        </is>
      </c>
      <c r="BU26" s="18" t="inlineStr">
        <is>
          <t>X</t>
        </is>
      </c>
      <c r="BV26" s="18" t="n">
        <v>22</v>
      </c>
      <c r="BW26" s="18">
        <f>_xlfn.UNICHAR(_xlfn.UNICODE(BW25)+1)</f>
        <v/>
      </c>
      <c r="BX26" s="18" t="inlineStr">
        <is>
          <t>異常なたわみ</t>
        </is>
      </c>
      <c r="BY26" s="17" t="n">
        <v>2200</v>
      </c>
      <c r="BZ26" s="18" t="inlineStr">
        <is>
          <t>C</t>
        </is>
      </c>
      <c r="CA26" s="18" t="inlineStr">
        <is>
          <t>主桁</t>
        </is>
      </c>
      <c r="CB26" s="18" t="inlineStr">
        <is>
          <t>Mg</t>
        </is>
      </c>
      <c r="CC26" s="18">
        <f>IF(LEFT(CA26,2)="基礎",CONCATENATE(BZ26,LEFT(CA26,3),CB26),CONCATENATE(BZ26,LEFT(CA26,2),CB26))</f>
        <v/>
      </c>
      <c r="CD26" s="18" t="n">
        <v>17</v>
      </c>
      <c r="CE26" s="18">
        <f>IF(COUNTIFS([2]その１１!$CV$10:CV5021,リスト!CC26),"該当","")</f>
        <v/>
      </c>
      <c r="CF26" s="18">
        <f>IF($CE26="","",COUNTIF($CC$5:CC26,CC26))</f>
        <v/>
      </c>
      <c r="CG26" s="18">
        <f>IF($CE26="","",CONCATENATE(CC26,CF26))</f>
        <v/>
      </c>
      <c r="CH26" s="18" t="inlineStr">
        <is>
          <t>C,X</t>
        </is>
      </c>
      <c r="CI26" s="18" t="inlineStr">
        <is>
          <t>橋脚[その他]</t>
        </is>
      </c>
      <c r="CJ26" s="18" t="inlineStr">
        <is>
          <t>Px</t>
        </is>
      </c>
      <c r="CK26" s="18">
        <f>CONCATENATE(CH26,LEFT(CI26,2),CJ26)</f>
        <v/>
      </c>
      <c r="CL26" s="18" t="n">
        <v>21</v>
      </c>
      <c r="CM26" s="18">
        <f>IF(COUNTIFS([2]その１２!$CU$10:CU5177,リスト!CK26),"該当","")</f>
        <v/>
      </c>
      <c r="CN26" s="18">
        <f>IF($CM26="","",COUNTIF($CK$5:CK26,CK26))</f>
        <v/>
      </c>
      <c r="CO26" s="18">
        <f>IF($CM26="","",CONCATENATE(CK26,CN26))</f>
        <v/>
      </c>
      <c r="CQ26" s="18" t="inlineStr">
        <is>
          <t>異常な音・振動</t>
        </is>
      </c>
      <c r="CR26" s="18" t="n">
        <v>21</v>
      </c>
      <c r="DC26" s="21">
        <f>IF(CG26="","",CONCATENATE(CC26,CD26))</f>
        <v/>
      </c>
      <c r="DD26" s="21">
        <f>IF(CO26="","",CONCATENATE(CK26,CL26))</f>
        <v/>
      </c>
      <c r="DE26" s="16" t="inlineStr">
        <is>
          <t>補剛桁</t>
        </is>
      </c>
      <c r="DF26" s="18" t="inlineStr">
        <is>
          <t>Sa</t>
        </is>
      </c>
      <c r="DG26" s="28" t="n">
        <v>22</v>
      </c>
    </row>
    <row r="27" ht="18.75" customHeight="1">
      <c r="B27" s="16" t="inlineStr">
        <is>
          <t>吊り材</t>
        </is>
      </c>
      <c r="C27" s="18" t="inlineStr">
        <is>
          <t>Ha</t>
        </is>
      </c>
      <c r="F27" s="18" t="inlineStr">
        <is>
          <t>吊り材</t>
        </is>
      </c>
      <c r="G27" s="18" t="inlineStr">
        <is>
          <t>Ha</t>
        </is>
      </c>
      <c r="H27" s="18" t="inlineStr">
        <is>
          <t>LEFT</t>
        </is>
      </c>
      <c r="K27" s="18" t="n">
        <v>22</v>
      </c>
      <c r="L27" s="18" t="inlineStr">
        <is>
          <t>異常なたわみ</t>
        </is>
      </c>
      <c r="M27" s="18" t="inlineStr">
        <is>
          <t>a</t>
        </is>
      </c>
      <c r="N27" s="18" t="inlineStr">
        <is>
          <t>e</t>
        </is>
      </c>
      <c r="O27" s="18" t="n"/>
      <c r="P27" s="18" t="n"/>
      <c r="Q27" s="18" t="n"/>
      <c r="T27" s="18" t="inlineStr">
        <is>
          <t>縁石</t>
        </is>
      </c>
      <c r="U27" s="18" t="inlineStr">
        <is>
          <t>Cu</t>
        </is>
      </c>
      <c r="X27" s="18" t="inlineStr">
        <is>
          <t>吊り材</t>
        </is>
      </c>
      <c r="Y27" s="18" t="inlineStr">
        <is>
          <t>Ha</t>
        </is>
      </c>
      <c r="AB27" s="16" t="inlineStr">
        <is>
          <t>c</t>
        </is>
      </c>
      <c r="AC27" s="16" t="inlineStr">
        <is>
          <t>亀裂</t>
        </is>
      </c>
      <c r="AD27" s="16" t="inlineStr">
        <is>
          <t>外力</t>
        </is>
      </c>
      <c r="AE27" s="16" t="n"/>
      <c r="AF27" s="19">
        <f>CONCATENATE(AB27,AC27,AD27,AE27)</f>
        <v/>
      </c>
      <c r="AG27" s="19" t="inlineStr">
        <is>
          <t>溶接接合部に塗膜割れが生じている。損傷が進行した場合直ちに上部構造の耐荷力に影響を及ぼす可能性は少ないものの、損傷が進行する可能性は高いと推定される。</t>
        </is>
      </c>
      <c r="AI27" s="21" t="inlineStr">
        <is>
          <t>P7橋脚</t>
        </is>
      </c>
      <c r="AJ27" s="18" t="n">
        <v>22</v>
      </c>
      <c r="AK27" s="18" t="inlineStr">
        <is>
          <t>異常なたわみ</t>
        </is>
      </c>
      <c r="AL27" s="18">
        <f>CONCATENATE(AK27,AJ27)</f>
        <v/>
      </c>
      <c r="AM27" s="18" t="inlineStr">
        <is>
          <t>e</t>
        </is>
      </c>
      <c r="AN27" s="18" t="n"/>
      <c r="AO27" s="18" t="n"/>
      <c r="AP27" s="17" t="n"/>
      <c r="AQ27" s="18" t="n">
        <v>23</v>
      </c>
      <c r="AR27" s="18" t="inlineStr">
        <is>
          <t>ひびわれ</t>
        </is>
      </c>
      <c r="AS27" s="18" t="inlineStr">
        <is>
          <t>e</t>
        </is>
      </c>
      <c r="AT27" s="18">
        <f>AR27&amp;AS27</f>
        <v/>
      </c>
      <c r="AU27" s="22" t="inlineStr">
        <is>
          <t>最大幅●●mm,間隔0.5m未満のひびわれ</t>
        </is>
      </c>
      <c r="AV27" s="195" t="inlineStr">
        <is>
          <t>23</t>
        </is>
      </c>
      <c r="AW27" s="18" t="inlineStr">
        <is>
          <t>主要地方道　木更津末吉線</t>
        </is>
      </c>
      <c r="AX27" s="18" t="inlineStr">
        <is>
          <t>ゲルバー部</t>
        </is>
      </c>
      <c r="AY27" s="18" t="inlineStr">
        <is>
          <t>S</t>
        </is>
      </c>
      <c r="AZ27" s="18" t="inlineStr">
        <is>
          <t>橋脚[梁部]</t>
        </is>
      </c>
      <c r="BA27" s="18" t="inlineStr">
        <is>
          <t>P</t>
        </is>
      </c>
      <c r="BB27" s="18" t="inlineStr">
        <is>
          <t>標識施設</t>
        </is>
      </c>
      <c r="BC27" s="18" t="inlineStr">
        <is>
          <t>R</t>
        </is>
      </c>
      <c r="BF27" s="16" t="inlineStr">
        <is>
          <t>多古町</t>
        </is>
      </c>
      <c r="BG27" s="18" t="inlineStr">
        <is>
          <t>成田土木事務所</t>
        </is>
      </c>
      <c r="BH27" s="18" t="n"/>
      <c r="BN27" s="18" t="inlineStr">
        <is>
          <t>流山市</t>
        </is>
      </c>
      <c r="BO27" s="197" t="inlineStr">
        <is>
          <t>279</t>
        </is>
      </c>
      <c r="BP27" s="17">
        <f>CONCATENATE(BN27,BO27)</f>
        <v/>
      </c>
      <c r="BQ27" s="18" t="inlineStr">
        <is>
          <t>一般県道　豊四季停車場高田原線</t>
        </is>
      </c>
      <c r="BR27" s="18" t="inlineStr">
        <is>
          <t>排水ドレーン</t>
        </is>
      </c>
      <c r="BS27" s="18" t="inlineStr">
        <is>
          <t>S</t>
        </is>
      </c>
      <c r="BT27" s="18" t="inlineStr">
        <is>
          <t>X</t>
        </is>
      </c>
      <c r="BU27" s="18" t="n"/>
      <c r="BV27" s="18" t="n">
        <v>23</v>
      </c>
      <c r="BW27" s="18">
        <f>_xlfn.UNICHAR(_xlfn.UNICODE(BW26)+1)</f>
        <v/>
      </c>
      <c r="BX27" s="18" t="inlineStr">
        <is>
          <t>変形・欠損</t>
        </is>
      </c>
      <c r="BY27" s="17" t="n">
        <v>2300</v>
      </c>
      <c r="BZ27" s="18" t="inlineStr">
        <is>
          <t>C</t>
        </is>
      </c>
      <c r="CA27" s="18" t="inlineStr">
        <is>
          <t>主桁</t>
        </is>
      </c>
      <c r="CB27" s="18" t="inlineStr">
        <is>
          <t>Mg</t>
        </is>
      </c>
      <c r="CC27" s="18">
        <f>IF(LEFT(CA27,2)="基礎",CONCATENATE(BZ27,LEFT(CA27,3),CB27),CONCATENATE(BZ27,LEFT(CA27,2),CB27))</f>
        <v/>
      </c>
      <c r="CD27" s="18" t="n">
        <v>18</v>
      </c>
      <c r="CE27" s="18">
        <f>IF(COUNTIFS([2]その１１!$CV$10:CV5022,リスト!CC27),"該当","")</f>
        <v/>
      </c>
      <c r="CF27" s="18">
        <f>IF($CE27="","",COUNTIF($CC$5:CC27,CC27))</f>
        <v/>
      </c>
      <c r="CG27" s="18">
        <f>IF($CE27="","",CONCATENATE(CC27,CF27))</f>
        <v/>
      </c>
      <c r="CH27" s="18" t="inlineStr">
        <is>
          <t>C,X</t>
        </is>
      </c>
      <c r="CI27" s="18" t="inlineStr">
        <is>
          <t>橋脚[その他]</t>
        </is>
      </c>
      <c r="CJ27" s="18" t="inlineStr">
        <is>
          <t>Px</t>
        </is>
      </c>
      <c r="CK27" s="18">
        <f>CONCATENATE(CH27,LEFT(CI27,2),CJ27)</f>
        <v/>
      </c>
      <c r="CL27" s="18" t="n">
        <v>22</v>
      </c>
      <c r="CM27" s="18">
        <f>IF(COUNTIFS([2]その１２!$CU$10:CU5178,リスト!CK27),"該当","")</f>
        <v/>
      </c>
      <c r="CN27" s="18">
        <f>IF($CM27="","",COUNTIF($CK$5:CK27,CK27))</f>
        <v/>
      </c>
      <c r="CO27" s="18">
        <f>IF($CM27="","",CONCATENATE(CK27,CN27))</f>
        <v/>
      </c>
      <c r="CQ27" s="18" t="inlineStr">
        <is>
          <t>異常なたわみ</t>
        </is>
      </c>
      <c r="CR27" s="18" t="n">
        <v>22</v>
      </c>
      <c r="DC27" s="21">
        <f>IF(CG27="","",CONCATENATE(CC27,CD27))</f>
        <v/>
      </c>
      <c r="DD27" s="21">
        <f>IF(CO27="","",CONCATENATE(CK27,CL27))</f>
        <v/>
      </c>
      <c r="DE27" s="16" t="inlineStr">
        <is>
          <t>吊り材</t>
        </is>
      </c>
      <c r="DF27" s="18" t="inlineStr">
        <is>
          <t>Ha</t>
        </is>
      </c>
      <c r="DG27" s="28" t="n">
        <v>23</v>
      </c>
    </row>
    <row r="28">
      <c r="B28" s="16" t="inlineStr">
        <is>
          <t>支柱</t>
        </is>
      </c>
      <c r="C28" s="18" t="inlineStr">
        <is>
          <t>Ca</t>
        </is>
      </c>
      <c r="F28" s="18" t="inlineStr">
        <is>
          <t>支柱</t>
        </is>
      </c>
      <c r="G28" s="18" t="inlineStr">
        <is>
          <t>Ca</t>
        </is>
      </c>
      <c r="H28" s="18" t="inlineStr">
        <is>
          <t>LEFT</t>
        </is>
      </c>
      <c r="K28" s="18" t="n">
        <v>23</v>
      </c>
      <c r="L28" s="18" t="inlineStr">
        <is>
          <t>変形・欠損</t>
        </is>
      </c>
      <c r="M28" s="18" t="inlineStr">
        <is>
          <t>a</t>
        </is>
      </c>
      <c r="N28" s="18" t="inlineStr">
        <is>
          <t>c</t>
        </is>
      </c>
      <c r="O28" s="18" t="inlineStr">
        <is>
          <t>e</t>
        </is>
      </c>
      <c r="P28" s="18" t="n"/>
      <c r="Q28" s="18" t="n"/>
      <c r="T28" s="18" t="inlineStr">
        <is>
          <t>舗装</t>
        </is>
      </c>
      <c r="U28" s="18" t="inlineStr">
        <is>
          <t>Pm</t>
        </is>
      </c>
      <c r="X28" s="18" t="inlineStr">
        <is>
          <t>支柱</t>
        </is>
      </c>
      <c r="Y28" s="18" t="inlineStr">
        <is>
          <t>Ca</t>
        </is>
      </c>
      <c r="AB28" s="16" t="inlineStr">
        <is>
          <t>e</t>
        </is>
      </c>
      <c r="AC28" s="16" t="inlineStr">
        <is>
          <t>亀裂</t>
        </is>
      </c>
      <c r="AD28" s="16" t="inlineStr">
        <is>
          <t>品質の経年劣化</t>
        </is>
      </c>
      <c r="AE28" s="16" t="n"/>
      <c r="AF28" s="19">
        <f>CONCATENATE(AB28,AC28,AD28,AE28)</f>
        <v/>
      </c>
      <c r="AG28" s="19" t="inlineStr">
        <is>
          <t>溶接接合部に長さ●●mmの亀裂が生じている。損傷が進行した場合直ちに上部構造の耐荷力に影響を及ぼす可能性は少ないものの、損傷が進行する可能性は高いと推定される。</t>
        </is>
      </c>
      <c r="AI28" s="21" t="inlineStr">
        <is>
          <t>P8橋脚</t>
        </is>
      </c>
      <c r="AJ28" s="18" t="n">
        <v>23</v>
      </c>
      <c r="AK28" s="18" t="inlineStr">
        <is>
          <t>変形・欠損</t>
        </is>
      </c>
      <c r="AL28" s="18">
        <f>CONCATENATE(AK28,AJ28)</f>
        <v/>
      </c>
      <c r="AM28" s="18" t="inlineStr">
        <is>
          <t>c</t>
        </is>
      </c>
      <c r="AN28" s="18" t="inlineStr">
        <is>
          <t>e</t>
        </is>
      </c>
      <c r="AO28" s="18" t="n"/>
      <c r="AP28" s="17" t="n"/>
      <c r="AQ28" s="18" t="n">
        <v>24</v>
      </c>
      <c r="AR28" s="18" t="inlineStr">
        <is>
          <t>剥離・鉄筋露出</t>
        </is>
      </c>
      <c r="AS28" s="18" t="inlineStr">
        <is>
          <t>a</t>
        </is>
      </c>
      <c r="AT28" s="18">
        <f>AR28&amp;AS28</f>
        <v/>
      </c>
      <c r="AU28" s="22" t="inlineStr">
        <is>
          <t>鉄筋露出</t>
        </is>
      </c>
      <c r="AV28" s="195" t="inlineStr">
        <is>
          <t>24</t>
        </is>
      </c>
      <c r="AW28" s="18" t="inlineStr">
        <is>
          <t>主要地方道　千葉鴨川線</t>
        </is>
      </c>
      <c r="AX28" s="18" t="inlineStr">
        <is>
          <t>PC定着部</t>
        </is>
      </c>
      <c r="AY28" s="18" t="inlineStr">
        <is>
          <t>S</t>
        </is>
      </c>
      <c r="AZ28" s="18" t="inlineStr">
        <is>
          <t>橋脚[隅角部・接合部]</t>
        </is>
      </c>
      <c r="BA28" s="18" t="inlineStr">
        <is>
          <t>P</t>
        </is>
      </c>
      <c r="BB28" s="18" t="inlineStr">
        <is>
          <t>縁石</t>
        </is>
      </c>
      <c r="BC28" s="18" t="inlineStr">
        <is>
          <t>R</t>
        </is>
      </c>
      <c r="BF28" s="16" t="inlineStr">
        <is>
          <t>神崎町</t>
        </is>
      </c>
      <c r="BG28" s="18" t="inlineStr">
        <is>
          <t>香取土木事務所</t>
        </is>
      </c>
      <c r="BH28" s="18" t="n"/>
      <c r="BN28" s="18" t="inlineStr">
        <is>
          <t>流山市</t>
        </is>
      </c>
      <c r="BO28" s="197" t="inlineStr">
        <is>
          <t>280</t>
        </is>
      </c>
      <c r="BP28" s="17">
        <f>CONCATENATE(BN28,BO28)</f>
        <v/>
      </c>
      <c r="BQ28" s="18" t="inlineStr">
        <is>
          <t>一般県道　白井流山線</t>
        </is>
      </c>
      <c r="BR28" s="18" t="inlineStr">
        <is>
          <t>点検施設</t>
        </is>
      </c>
      <c r="BS28" s="18" t="inlineStr">
        <is>
          <t>S</t>
        </is>
      </c>
      <c r="BT28" s="18" t="inlineStr">
        <is>
          <t>X</t>
        </is>
      </c>
      <c r="BU28" s="18" t="n"/>
      <c r="BV28" s="18" t="n">
        <v>24</v>
      </c>
      <c r="BW28" s="18">
        <f>_xlfn.UNICHAR(_xlfn.UNICODE(BW27)+1)</f>
        <v/>
      </c>
      <c r="BX28" s="18" t="inlineStr">
        <is>
          <t>土砂詰まり</t>
        </is>
      </c>
      <c r="BY28" s="17" t="n">
        <v>2400</v>
      </c>
      <c r="BZ28" s="18" t="inlineStr">
        <is>
          <t>C</t>
        </is>
      </c>
      <c r="CA28" s="18" t="inlineStr">
        <is>
          <t>主桁</t>
        </is>
      </c>
      <c r="CB28" s="18" t="inlineStr">
        <is>
          <t>Mg</t>
        </is>
      </c>
      <c r="CC28" s="18">
        <f>IF(LEFT(CA28,2)="基礎",CONCATENATE(BZ28,LEFT(CA28,3),CB28),CONCATENATE(BZ28,LEFT(CA28,2),CB28))</f>
        <v/>
      </c>
      <c r="CD28" s="18" t="n">
        <v>19</v>
      </c>
      <c r="CE28" s="18">
        <f>IF(COUNTIFS([2]その１１!$CV$10:CV5023,リスト!CC28),"該当","")</f>
        <v/>
      </c>
      <c r="CF28" s="18">
        <f>IF($CE28="","",COUNTIF($CC$5:CC28,CC28))</f>
        <v/>
      </c>
      <c r="CG28" s="18">
        <f>IF($CE28="","",CONCATENATE(CC28,CF28))</f>
        <v/>
      </c>
      <c r="CH28" s="18" t="inlineStr">
        <is>
          <t>C,X</t>
        </is>
      </c>
      <c r="CI28" s="18" t="inlineStr">
        <is>
          <t>橋脚[その他]</t>
        </is>
      </c>
      <c r="CJ28" s="18" t="inlineStr">
        <is>
          <t>Px</t>
        </is>
      </c>
      <c r="CK28" s="18">
        <f>CONCATENATE(CH28,LEFT(CI28,2),CJ28)</f>
        <v/>
      </c>
      <c r="CL28" s="18" t="n">
        <v>23</v>
      </c>
      <c r="CM28" s="18">
        <f>IF(COUNTIFS([2]その１２!$CU$10:CU5179,リスト!CK28),"該当","")</f>
        <v/>
      </c>
      <c r="CN28" s="18">
        <f>IF($CM28="","",COUNTIF($CK$5:CK28,CK28))</f>
        <v/>
      </c>
      <c r="CO28" s="18">
        <f>IF($CM28="","",CONCATENATE(CK28,CN28))</f>
        <v/>
      </c>
      <c r="CQ28" s="18" t="inlineStr">
        <is>
          <t>変形・欠損</t>
        </is>
      </c>
      <c r="CR28" s="18" t="n">
        <v>23</v>
      </c>
      <c r="DC28" s="21">
        <f>IF(CG28="","",CONCATENATE(CC28,CD28))</f>
        <v/>
      </c>
      <c r="DD28" s="21">
        <f>IF(CO28="","",CONCATENATE(CK28,CL28))</f>
        <v/>
      </c>
      <c r="DE28" s="16" t="inlineStr">
        <is>
          <t>支柱</t>
        </is>
      </c>
      <c r="DF28" s="18" t="inlineStr">
        <is>
          <t>Ca</t>
        </is>
      </c>
      <c r="DG28" s="28" t="n">
        <v>24</v>
      </c>
    </row>
    <row r="29" ht="18.75" customHeight="1">
      <c r="B29" s="16" t="inlineStr">
        <is>
          <t>橋門構（アーチ）</t>
        </is>
      </c>
      <c r="C29" s="18" t="inlineStr">
        <is>
          <t>Pa</t>
        </is>
      </c>
      <c r="F29" s="18" t="inlineStr">
        <is>
          <t>橋門構（アーチ）</t>
        </is>
      </c>
      <c r="G29" s="18" t="inlineStr">
        <is>
          <t>Pa</t>
        </is>
      </c>
      <c r="H29" s="37" t="inlineStr">
        <is>
          <t>00</t>
        </is>
      </c>
      <c r="K29" s="18" t="n">
        <v>24</v>
      </c>
      <c r="L29" s="18" t="inlineStr">
        <is>
          <t>土砂詰まり</t>
        </is>
      </c>
      <c r="M29" s="18" t="inlineStr">
        <is>
          <t>a</t>
        </is>
      </c>
      <c r="N29" s="18" t="inlineStr">
        <is>
          <t>e</t>
        </is>
      </c>
      <c r="O29" s="18" t="n"/>
      <c r="P29" s="18" t="n"/>
      <c r="Q29" s="18" t="n"/>
      <c r="T29" s="18" t="inlineStr">
        <is>
          <t>排水ます</t>
        </is>
      </c>
      <c r="U29" s="18" t="inlineStr">
        <is>
          <t>Dr</t>
        </is>
      </c>
      <c r="X29" s="18" t="inlineStr">
        <is>
          <t>橋門構（アーチ）</t>
        </is>
      </c>
      <c r="Y29" s="18" t="inlineStr">
        <is>
          <t>Pa</t>
        </is>
      </c>
      <c r="AB29" s="16" t="inlineStr">
        <is>
          <t>e</t>
        </is>
      </c>
      <c r="AC29" s="16" t="inlineStr">
        <is>
          <t>亀裂</t>
        </is>
      </c>
      <c r="AD29" s="16" t="inlineStr">
        <is>
          <t>外力</t>
        </is>
      </c>
      <c r="AE29" s="16" t="n"/>
      <c r="AF29" s="19">
        <f>CONCATENATE(AB29,AC29,AD29,AE29)</f>
        <v/>
      </c>
      <c r="AG29" s="19" t="inlineStr">
        <is>
          <t>溶接接合部に長さ●●mmの亀裂が生じている。損傷が進行した場合直ちに上部構造の耐荷力に影響を及ぼす可能性は少ないものの、損傷が進行する可能性は高いと推定される。</t>
        </is>
      </c>
      <c r="AI29" s="21" t="inlineStr">
        <is>
          <t>P9橋脚</t>
        </is>
      </c>
      <c r="AJ29" s="18" t="n">
        <v>24</v>
      </c>
      <c r="AK29" s="18" t="inlineStr">
        <is>
          <t>土砂詰まり</t>
        </is>
      </c>
      <c r="AL29" s="18">
        <f>CONCATENATE(AK29,AJ29)</f>
        <v/>
      </c>
      <c r="AM29" s="18" t="inlineStr">
        <is>
          <t>e</t>
        </is>
      </c>
      <c r="AN29" s="18" t="n"/>
      <c r="AO29" s="18" t="n"/>
      <c r="AP29" s="17" t="n"/>
      <c r="AQ29" s="18" t="n">
        <v>25</v>
      </c>
      <c r="AR29" s="18" t="inlineStr">
        <is>
          <t>剥離・鉄筋露出</t>
        </is>
      </c>
      <c r="AS29" s="18" t="inlineStr">
        <is>
          <t>c</t>
        </is>
      </c>
      <c r="AT29" s="18">
        <f>AR29&amp;AS29</f>
        <v/>
      </c>
      <c r="AU29" s="22" t="inlineStr">
        <is>
          <t>剥離</t>
        </is>
      </c>
      <c r="AV29" s="195" t="inlineStr">
        <is>
          <t>25</t>
        </is>
      </c>
      <c r="AW29" s="18" t="inlineStr">
        <is>
          <t>主要地方道　東金片貝線</t>
        </is>
      </c>
      <c r="AX29" s="18" t="inlineStr">
        <is>
          <t>格点</t>
        </is>
      </c>
      <c r="AY29" s="18" t="inlineStr">
        <is>
          <t>S</t>
        </is>
      </c>
      <c r="AZ29" s="18" t="inlineStr">
        <is>
          <t>橋台[胸壁]</t>
        </is>
      </c>
      <c r="BA29" s="18" t="inlineStr">
        <is>
          <t>A</t>
        </is>
      </c>
      <c r="BB29" s="18" t="inlineStr">
        <is>
          <t>舗装</t>
        </is>
      </c>
      <c r="BC29" s="18" t="inlineStr">
        <is>
          <t>R</t>
        </is>
      </c>
      <c r="BF29" s="16" t="inlineStr">
        <is>
          <t>香取市</t>
        </is>
      </c>
      <c r="BG29" s="18" t="inlineStr">
        <is>
          <t>香取土木事務所</t>
        </is>
      </c>
      <c r="BH29" s="18" t="inlineStr">
        <is>
          <t>小見川出張所</t>
        </is>
      </c>
      <c r="BN29" s="18" t="inlineStr">
        <is>
          <t>松戸市</t>
        </is>
      </c>
      <c r="BO29" s="197" t="inlineStr">
        <is>
          <t>6</t>
        </is>
      </c>
      <c r="BP29" s="17">
        <f>CONCATENATE(BN29,BO29)</f>
        <v/>
      </c>
      <c r="BQ29" s="18" t="inlineStr">
        <is>
          <t>一般国道　6号</t>
        </is>
      </c>
      <c r="BR29" s="18" t="inlineStr">
        <is>
          <t>添架物</t>
        </is>
      </c>
      <c r="BS29" s="18" t="inlineStr">
        <is>
          <t>S</t>
        </is>
      </c>
      <c r="BT29" s="18" t="inlineStr">
        <is>
          <t>V</t>
        </is>
      </c>
      <c r="BU29" s="18" t="inlineStr">
        <is>
          <t>X</t>
        </is>
      </c>
      <c r="BV29" s="18" t="n">
        <v>25</v>
      </c>
      <c r="BW29" s="18">
        <f>_xlfn.UNICHAR(_xlfn.UNICODE(BW28)+1)</f>
        <v/>
      </c>
      <c r="BX29" s="18" t="inlineStr">
        <is>
          <t>沈下・移動・傾斜</t>
        </is>
      </c>
      <c r="BY29" s="17" t="n">
        <v>2500</v>
      </c>
      <c r="BZ29" s="18" t="inlineStr">
        <is>
          <t>C</t>
        </is>
      </c>
      <c r="CA29" s="18" t="inlineStr">
        <is>
          <t>主桁</t>
        </is>
      </c>
      <c r="CB29" s="18" t="inlineStr">
        <is>
          <t>Mg</t>
        </is>
      </c>
      <c r="CC29" s="18">
        <f>IF(LEFT(CA29,2)="基礎",CONCATENATE(BZ29,LEFT(CA29,3),CB29),CONCATENATE(BZ29,LEFT(CA29,2),CB29))</f>
        <v/>
      </c>
      <c r="CD29" s="18" t="n">
        <v>20</v>
      </c>
      <c r="CE29" s="18">
        <f>IF(COUNTIFS([2]その１１!$CV$10:CV5024,リスト!CC29),"該当","")</f>
        <v/>
      </c>
      <c r="CF29" s="18">
        <f>IF($CE29="","",COUNTIF($CC$5:CC29,CC29))</f>
        <v/>
      </c>
      <c r="CG29" s="18">
        <f>IF($CE29="","",CONCATENATE(CC29,CF29))</f>
        <v/>
      </c>
      <c r="CH29" s="18" t="inlineStr">
        <is>
          <t>C</t>
        </is>
      </c>
      <c r="CI29" s="18" t="inlineStr">
        <is>
          <t>橋台[その他]</t>
        </is>
      </c>
      <c r="CJ29" s="18" t="inlineStr">
        <is>
          <t>Ax</t>
        </is>
      </c>
      <c r="CK29" s="18">
        <f>CONCATENATE(CH29,LEFT(CI29,2),CJ29)</f>
        <v/>
      </c>
      <c r="CL29" s="18" t="n">
        <v>6</v>
      </c>
      <c r="CM29" s="18">
        <f>IF(COUNTIFS([2]その１２!$CU$10:CU5180,リスト!CK29),"該当","")</f>
        <v/>
      </c>
      <c r="CN29" s="18">
        <f>IF($CM29="","",COUNTIF($CK$5:CK29,CK29))</f>
        <v/>
      </c>
      <c r="CO29" s="18">
        <f>IF($CM29="","",CONCATENATE(CK29,CN29))</f>
        <v/>
      </c>
      <c r="CQ29" s="18" t="inlineStr">
        <is>
          <t>土砂詰まり</t>
        </is>
      </c>
      <c r="CR29" s="18" t="n">
        <v>24</v>
      </c>
      <c r="DC29" s="21">
        <f>IF(CG29="","",CONCATENATE(CC29,CD29))</f>
        <v/>
      </c>
      <c r="DD29" s="21">
        <f>IF(CO29="","",CONCATENATE(CK29,CL29))</f>
        <v/>
      </c>
      <c r="DE29" s="16" t="inlineStr">
        <is>
          <t>橋門構（アーチ）</t>
        </is>
      </c>
      <c r="DF29" s="18" t="inlineStr">
        <is>
          <t>Pa</t>
        </is>
      </c>
      <c r="DG29" s="28" t="n">
        <v>25</v>
      </c>
    </row>
    <row r="30">
      <c r="B30" s="16" t="inlineStr">
        <is>
          <t>主構（桁）</t>
        </is>
      </c>
      <c r="C30" s="18" t="inlineStr">
        <is>
          <t>Rg</t>
        </is>
      </c>
      <c r="F30" s="18" t="inlineStr">
        <is>
          <t>主構（桁）</t>
        </is>
      </c>
      <c r="G30" s="18" t="inlineStr">
        <is>
          <t>Rg</t>
        </is>
      </c>
      <c r="H30" s="18" t="inlineStr">
        <is>
          <t>LEFT</t>
        </is>
      </c>
      <c r="K30" s="18" t="n">
        <v>25</v>
      </c>
      <c r="L30" s="18" t="inlineStr">
        <is>
          <t>沈下・移動・傾斜</t>
        </is>
      </c>
      <c r="M30" s="18" t="inlineStr">
        <is>
          <t>a</t>
        </is>
      </c>
      <c r="N30" s="18" t="inlineStr">
        <is>
          <t>e</t>
        </is>
      </c>
      <c r="O30" s="18" t="n"/>
      <c r="P30" s="18" t="n"/>
      <c r="Q30" s="18" t="n"/>
      <c r="T30" s="18" t="inlineStr">
        <is>
          <t>排水管</t>
        </is>
      </c>
      <c r="U30" s="18" t="inlineStr">
        <is>
          <t>Dp</t>
        </is>
      </c>
      <c r="X30" s="18" t="inlineStr">
        <is>
          <t>主構（桁）</t>
        </is>
      </c>
      <c r="Y30" s="18" t="inlineStr">
        <is>
          <t>Rg</t>
        </is>
      </c>
      <c r="AB30" s="16" t="inlineStr">
        <is>
          <t>c</t>
        </is>
      </c>
      <c r="AC30" s="16" t="inlineStr">
        <is>
          <t>ゆるみ・脱落</t>
        </is>
      </c>
      <c r="AD30" s="16" t="inlineStr">
        <is>
          <t>外力</t>
        </is>
      </c>
      <c r="AE30" s="16" t="inlineStr">
        <is>
          <t>Ⅱ</t>
        </is>
      </c>
      <c r="AF30" s="19">
        <f>CONCATENATE(AB30,AC30,AD30,AE30)</f>
        <v/>
      </c>
      <c r="AG30" s="19" t="inlineStr">
        <is>
          <t>地震や交通振動によるボルトの弾性ねじれやナットのゆるみ回転の繰り返し外力等が原因と推定されるボルトの脱落(●本中●本)が見られる。維持工事で締直し等の対応を行う必要がある。</t>
        </is>
      </c>
      <c r="AI30" s="21" t="inlineStr">
        <is>
          <t>支承部（起点側）</t>
        </is>
      </c>
      <c r="AJ30" s="18" t="n">
        <v>25</v>
      </c>
      <c r="AK30" s="18" t="inlineStr">
        <is>
          <t>沈下・移動・傾斜</t>
        </is>
      </c>
      <c r="AL30" s="18">
        <f>CONCATENATE(AK30,AJ30)</f>
        <v/>
      </c>
      <c r="AM30" s="18" t="inlineStr">
        <is>
          <t>e</t>
        </is>
      </c>
      <c r="AN30" s="18" t="n"/>
      <c r="AO30" s="18" t="n"/>
      <c r="AP30" s="17" t="n"/>
      <c r="AQ30" s="18" t="n">
        <v>26</v>
      </c>
      <c r="AR30" s="18" t="inlineStr">
        <is>
          <t>剥離・鉄筋露出</t>
        </is>
      </c>
      <c r="AS30" s="18" t="inlineStr">
        <is>
          <t>d</t>
        </is>
      </c>
      <c r="AT30" s="18">
        <f>AR30&amp;AS30</f>
        <v/>
      </c>
      <c r="AU30" s="22" t="inlineStr">
        <is>
          <t>剥離・鉄筋露出</t>
        </is>
      </c>
      <c r="AV30" s="195" t="inlineStr">
        <is>
          <t>26</t>
        </is>
      </c>
      <c r="AW30" s="18" t="inlineStr">
        <is>
          <t>主要地方道　境杉戸線</t>
        </is>
      </c>
      <c r="AX30" s="18" t="inlineStr">
        <is>
          <t>コンクリート埋込部</t>
        </is>
      </c>
      <c r="AY30" s="18" t="inlineStr">
        <is>
          <t>S</t>
        </is>
      </c>
      <c r="AZ30" s="18" t="inlineStr">
        <is>
          <t>橋台[竪壁]</t>
        </is>
      </c>
      <c r="BA30" s="18" t="inlineStr">
        <is>
          <t>A</t>
        </is>
      </c>
      <c r="BB30" s="18" t="inlineStr">
        <is>
          <t>排水ます</t>
        </is>
      </c>
      <c r="BC30" s="18" t="inlineStr">
        <is>
          <t>D</t>
        </is>
      </c>
      <c r="BF30" s="16" t="inlineStr">
        <is>
          <t>東庄町</t>
        </is>
      </c>
      <c r="BG30" s="18" t="inlineStr">
        <is>
          <t>香取土木事務所</t>
        </is>
      </c>
      <c r="BH30" s="18" t="n"/>
      <c r="BN30" s="18" t="inlineStr">
        <is>
          <t>松戸市</t>
        </is>
      </c>
      <c r="BO30" s="197" t="inlineStr">
        <is>
          <t>298</t>
        </is>
      </c>
      <c r="BP30" s="17">
        <f>CONCATENATE(BN30,BO30)</f>
        <v/>
      </c>
      <c r="BQ30" s="18" t="inlineStr">
        <is>
          <t>一般国道　298号</t>
        </is>
      </c>
      <c r="BR30" s="18" t="inlineStr">
        <is>
          <t>袖擁壁</t>
        </is>
      </c>
      <c r="BS30" s="18" t="inlineStr">
        <is>
          <t>C</t>
        </is>
      </c>
      <c r="BT30" s="18" t="inlineStr">
        <is>
          <t>X</t>
        </is>
      </c>
      <c r="BU30" s="18" t="n"/>
      <c r="BV30" s="39" t="n">
        <v>26</v>
      </c>
      <c r="BW30" s="39">
        <f>_xlfn.UNICHAR(_xlfn.UNICODE(BW29)+1)</f>
        <v/>
      </c>
      <c r="BX30" s="35" t="inlineStr">
        <is>
          <t>洗掘</t>
        </is>
      </c>
      <c r="BY30" s="17" t="n">
        <v>2600</v>
      </c>
      <c r="BZ30" s="18" t="inlineStr">
        <is>
          <t>C</t>
        </is>
      </c>
      <c r="CA30" s="18" t="inlineStr">
        <is>
          <t>主桁</t>
        </is>
      </c>
      <c r="CB30" s="18" t="inlineStr">
        <is>
          <t>Mg</t>
        </is>
      </c>
      <c r="CC30" s="18">
        <f>IF(LEFT(CA30,2)="基礎",CONCATENATE(BZ30,LEFT(CA30,3),CB30),CONCATENATE(BZ30,LEFT(CA30,2),CB30))</f>
        <v/>
      </c>
      <c r="CD30" s="18" t="n">
        <v>21</v>
      </c>
      <c r="CE30" s="18">
        <f>IF(COUNTIFS([2]その１１!$CV$10:CV5025,リスト!CC30),"該当","")</f>
        <v/>
      </c>
      <c r="CF30" s="18">
        <f>IF($CE30="","",COUNTIF($CC$5:CC30,CC30))</f>
        <v/>
      </c>
      <c r="CG30" s="18">
        <f>IF($CE30="","",CONCATENATE(CC30,CF30))</f>
        <v/>
      </c>
      <c r="CH30" s="18" t="inlineStr">
        <is>
          <t>C</t>
        </is>
      </c>
      <c r="CI30" s="18" t="inlineStr">
        <is>
          <t>橋台[その他]</t>
        </is>
      </c>
      <c r="CJ30" s="18" t="inlineStr">
        <is>
          <t>Ax</t>
        </is>
      </c>
      <c r="CK30" s="18">
        <f>CONCATENATE(CH30,LEFT(CI30,2),CJ30)</f>
        <v/>
      </c>
      <c r="CL30" s="18" t="n">
        <v>7</v>
      </c>
      <c r="CM30" s="18">
        <f>IF(COUNTIFS([2]その１２!$CU$10:CU5181,リスト!CK30),"該当","")</f>
        <v/>
      </c>
      <c r="CN30" s="18">
        <f>IF($CM30="","",COUNTIF($CK$5:CK30,CK30))</f>
        <v/>
      </c>
      <c r="CO30" s="18">
        <f>IF($CM30="","",CONCATENATE(CK30,CN30))</f>
        <v/>
      </c>
      <c r="CQ30" s="18" t="inlineStr">
        <is>
          <t>沈下・移動・傾斜</t>
        </is>
      </c>
      <c r="CR30" s="18" t="n">
        <v>25</v>
      </c>
      <c r="DC30" s="21">
        <f>IF(CG30="","",CONCATENATE(CC30,CD30))</f>
        <v/>
      </c>
      <c r="DD30" s="21">
        <f>IF(CO30="","",CONCATENATE(CK30,CL30))</f>
        <v/>
      </c>
      <c r="DE30" s="16" t="inlineStr">
        <is>
          <t>主構（桁）</t>
        </is>
      </c>
      <c r="DF30" s="18" t="inlineStr">
        <is>
          <t>Rg</t>
        </is>
      </c>
      <c r="DG30" s="28" t="n">
        <v>26</v>
      </c>
    </row>
    <row r="31" ht="18.75" customHeight="1">
      <c r="B31" s="16" t="inlineStr">
        <is>
          <t>主構（脚）</t>
        </is>
      </c>
      <c r="C31" s="18" t="inlineStr">
        <is>
          <t>Rp</t>
        </is>
      </c>
      <c r="F31" s="18" t="inlineStr">
        <is>
          <t>主構（脚）</t>
        </is>
      </c>
      <c r="G31" s="18" t="inlineStr">
        <is>
          <t>Rp</t>
        </is>
      </c>
      <c r="H31" s="18" t="inlineStr">
        <is>
          <t>LEFT</t>
        </is>
      </c>
      <c r="K31" s="35" t="n">
        <v>26</v>
      </c>
      <c r="L31" s="35" t="inlineStr">
        <is>
          <t>洗掘</t>
        </is>
      </c>
      <c r="M31" s="35" t="inlineStr">
        <is>
          <t>a</t>
        </is>
      </c>
      <c r="N31" s="35" t="inlineStr">
        <is>
          <t>c</t>
        </is>
      </c>
      <c r="O31" s="35" t="inlineStr">
        <is>
          <t>e</t>
        </is>
      </c>
      <c r="P31" s="35" t="n"/>
      <c r="Q31" s="35" t="n"/>
      <c r="T31" s="18" t="inlineStr">
        <is>
          <t>排水ドレーン</t>
        </is>
      </c>
      <c r="U31" s="18" t="inlineStr">
        <is>
          <t>Dx</t>
        </is>
      </c>
      <c r="X31" s="18" t="inlineStr">
        <is>
          <t>主構（脚）</t>
        </is>
      </c>
      <c r="Y31" s="18" t="inlineStr">
        <is>
          <t>Rp</t>
        </is>
      </c>
      <c r="AB31" s="16" t="inlineStr">
        <is>
          <t>c</t>
        </is>
      </c>
      <c r="AC31" s="16" t="inlineStr">
        <is>
          <t>ゆるみ・脱落</t>
        </is>
      </c>
      <c r="AD31" s="16" t="inlineStr">
        <is>
          <t>品質の経年劣化</t>
        </is>
      </c>
      <c r="AE31" s="16" t="inlineStr">
        <is>
          <t>Ⅱ</t>
        </is>
      </c>
      <c r="AF31" s="19">
        <f>CONCATENATE(AB31,AC31,AD31,AE31)</f>
        <v/>
      </c>
      <c r="AG31" s="19" t="inlineStr">
        <is>
          <t>経年劣化によるネジ山の摩耗や鋼材の収縮膨張による締付け力の低下等が原因と推定されるボルトの脱落(●本中●本)が見られる。維持工事で締直し等の対応を行う必要がある。</t>
        </is>
      </c>
      <c r="AI31" s="21" t="inlineStr">
        <is>
          <t>支承部（終点側）</t>
        </is>
      </c>
      <c r="AJ31" s="39" t="n">
        <v>26</v>
      </c>
      <c r="AK31" s="39" t="inlineStr">
        <is>
          <t>洗掘</t>
        </is>
      </c>
      <c r="AL31" s="39">
        <f>CONCATENATE(AK31,AJ31)</f>
        <v/>
      </c>
      <c r="AM31" s="39" t="inlineStr">
        <is>
          <t>c</t>
        </is>
      </c>
      <c r="AN31" s="39" t="inlineStr">
        <is>
          <t>e</t>
        </is>
      </c>
      <c r="AO31" s="39" t="n"/>
      <c r="AP31" s="43" t="n"/>
      <c r="AQ31" s="18" t="n">
        <v>27</v>
      </c>
      <c r="AR31" s="18" t="inlineStr">
        <is>
          <t>剥離・鉄筋露出</t>
        </is>
      </c>
      <c r="AS31" s="18" t="inlineStr">
        <is>
          <t>e</t>
        </is>
      </c>
      <c r="AT31" s="18">
        <f>AR31&amp;AS31</f>
        <v/>
      </c>
      <c r="AU31" s="22" t="inlineStr">
        <is>
          <t>断面減少を伴う鉄筋露出</t>
        </is>
      </c>
      <c r="AV31" s="195" t="inlineStr">
        <is>
          <t>27</t>
        </is>
      </c>
      <c r="AW31" s="18" t="inlineStr">
        <is>
          <t>主要地方道　茂原大多喜線</t>
        </is>
      </c>
      <c r="AX31" s="18" t="inlineStr">
        <is>
          <t>その他</t>
        </is>
      </c>
      <c r="AY31" s="18" t="inlineStr">
        <is>
          <t>S</t>
        </is>
      </c>
      <c r="AZ31" s="18" t="inlineStr">
        <is>
          <t>橋台[翼壁]</t>
        </is>
      </c>
      <c r="BA31" s="18" t="inlineStr">
        <is>
          <t>A</t>
        </is>
      </c>
      <c r="BB31" s="18" t="inlineStr">
        <is>
          <t>排水管</t>
        </is>
      </c>
      <c r="BC31" s="18" t="inlineStr">
        <is>
          <t>D</t>
        </is>
      </c>
      <c r="BF31" s="16" t="inlineStr">
        <is>
          <t>銚子市</t>
        </is>
      </c>
      <c r="BG31" s="18" t="inlineStr">
        <is>
          <t>銚子土木事務所</t>
        </is>
      </c>
      <c r="BH31" s="18" t="n"/>
      <c r="BN31" s="18" t="inlineStr">
        <is>
          <t>松戸市</t>
        </is>
      </c>
      <c r="BO31" s="197" t="inlineStr">
        <is>
          <t>464</t>
        </is>
      </c>
      <c r="BP31" s="17">
        <f>CONCATENATE(BN31,BO31)</f>
        <v/>
      </c>
      <c r="BQ31" s="18" t="inlineStr">
        <is>
          <t>一般国道　464号</t>
        </is>
      </c>
      <c r="BR31" s="41" t="inlineStr">
        <is>
          <t>目地部</t>
        </is>
      </c>
      <c r="BS31" s="18" t="inlineStr">
        <is>
          <t>S</t>
        </is>
      </c>
      <c r="BT31" s="18" t="inlineStr">
        <is>
          <t>C</t>
        </is>
      </c>
      <c r="BU31" s="18" t="inlineStr">
        <is>
          <t>X</t>
        </is>
      </c>
      <c r="BX31" s="18" t="inlineStr">
        <is>
          <t>その他(不法占用)</t>
        </is>
      </c>
      <c r="BY31" s="17" t="n">
        <v>1701</v>
      </c>
      <c r="BZ31" s="18" t="inlineStr">
        <is>
          <t>C</t>
        </is>
      </c>
      <c r="CA31" s="18" t="inlineStr">
        <is>
          <t>主桁</t>
        </is>
      </c>
      <c r="CB31" s="18" t="inlineStr">
        <is>
          <t>Mg</t>
        </is>
      </c>
      <c r="CC31" s="18">
        <f>IF(LEFT(CA31,2)="基礎",CONCATENATE(BZ31,LEFT(CA31,3),CB31),CONCATENATE(BZ31,LEFT(CA31,2),CB31))</f>
        <v/>
      </c>
      <c r="CD31" s="18" t="n">
        <v>22</v>
      </c>
      <c r="CE31" s="18">
        <f>IF(COUNTIFS([2]その１１!$CV$10:CV5026,リスト!CC31),"該当","")</f>
        <v/>
      </c>
      <c r="CF31" s="18">
        <f>IF($CE31="","",COUNTIF($CC$5:CC31,CC31))</f>
        <v/>
      </c>
      <c r="CG31" s="18">
        <f>IF($CE31="","",CONCATENATE(CC31,CF31))</f>
        <v/>
      </c>
      <c r="CH31" s="18" t="inlineStr">
        <is>
          <t>C</t>
        </is>
      </c>
      <c r="CI31" s="18" t="inlineStr">
        <is>
          <t>橋台[その他]</t>
        </is>
      </c>
      <c r="CJ31" s="18" t="inlineStr">
        <is>
          <t>Ax</t>
        </is>
      </c>
      <c r="CK31" s="18">
        <f>CONCATENATE(CH31,LEFT(CI31,2),CJ31)</f>
        <v/>
      </c>
      <c r="CL31" s="18" t="n">
        <v>8</v>
      </c>
      <c r="CM31" s="18">
        <f>IF(COUNTIFS([2]その１２!$CU$10:CU5182,リスト!CK31),"該当","")</f>
        <v/>
      </c>
      <c r="CN31" s="18">
        <f>IF($CM31="","",COUNTIF($CK$5:CK31,CK31))</f>
        <v/>
      </c>
      <c r="CO31" s="18">
        <f>IF($CM31="","",CONCATENATE(CK31,CN31))</f>
        <v/>
      </c>
      <c r="CQ31" s="39" t="inlineStr">
        <is>
          <t>洗掘</t>
        </is>
      </c>
      <c r="CR31" s="39" t="n">
        <v>26</v>
      </c>
      <c r="DC31" s="21">
        <f>IF(CG31="","",CONCATENATE(CC31,CD31))</f>
        <v/>
      </c>
      <c r="DD31" s="21">
        <f>IF(CO31="","",CONCATENATE(CK31,CL31))</f>
        <v/>
      </c>
      <c r="DE31" s="16" t="inlineStr">
        <is>
          <t>主構（脚）</t>
        </is>
      </c>
      <c r="DF31" s="18" t="inlineStr">
        <is>
          <t>Rp</t>
        </is>
      </c>
      <c r="DG31" s="28" t="n">
        <v>27</v>
      </c>
    </row>
    <row r="32">
      <c r="B32" s="16" t="inlineStr">
        <is>
          <t>斜材</t>
        </is>
      </c>
      <c r="C32" s="18" t="inlineStr">
        <is>
          <t>Sc</t>
        </is>
      </c>
      <c r="F32" s="18" t="inlineStr">
        <is>
          <t>斜材</t>
        </is>
      </c>
      <c r="G32" s="18" t="inlineStr">
        <is>
          <t>Sc</t>
        </is>
      </c>
      <c r="H32" s="18" t="inlineStr">
        <is>
          <t>LEFT</t>
        </is>
      </c>
      <c r="K32" s="18" t="inlineStr">
        <is>
          <t>17★1</t>
        </is>
      </c>
      <c r="L32" s="18" t="inlineStr">
        <is>
          <t>その他(不法占用)</t>
        </is>
      </c>
      <c r="M32" s="18" t="inlineStr">
        <is>
          <t>a</t>
        </is>
      </c>
      <c r="N32" s="18" t="inlineStr">
        <is>
          <t>e</t>
        </is>
      </c>
      <c r="O32" s="21" t="n"/>
      <c r="P32" s="21" t="n"/>
      <c r="Q32" s="21" t="n"/>
      <c r="T32" s="18" t="inlineStr">
        <is>
          <t>点検施設</t>
        </is>
      </c>
      <c r="U32" s="18" t="inlineStr">
        <is>
          <t>Ip</t>
        </is>
      </c>
      <c r="X32" s="18" t="inlineStr">
        <is>
          <t>斜材</t>
        </is>
      </c>
      <c r="Y32" s="18" t="inlineStr">
        <is>
          <t>Sc</t>
        </is>
      </c>
      <c r="AB32" s="16" t="inlineStr">
        <is>
          <t>c</t>
        </is>
      </c>
      <c r="AC32" s="16" t="inlineStr">
        <is>
          <t>ゆるみ・脱落</t>
        </is>
      </c>
      <c r="AD32" s="50" t="inlineStr">
        <is>
          <t>製作・施工不良</t>
        </is>
      </c>
      <c r="AE32" s="16" t="inlineStr">
        <is>
          <t>Ⅱ</t>
        </is>
      </c>
      <c r="AF32" s="19">
        <f>CONCATENATE(AB32,AC32,AD32,AE32)</f>
        <v/>
      </c>
      <c r="AG32" s="19" t="inlineStr">
        <is>
          <t>施工時の締付け不良や過剰な締付けによる変形等が原因と推定されるボルトの脱落(●本中●本)が見られる。維持工事で締直し等の対応を行う必要がある。</t>
        </is>
      </c>
      <c r="AI32" s="21" t="inlineStr">
        <is>
          <t>落橋防止システム（起点側）</t>
        </is>
      </c>
      <c r="AQ32" s="18" t="n">
        <v>28</v>
      </c>
      <c r="AR32" s="18" t="inlineStr">
        <is>
          <t>漏水・遊離石灰</t>
        </is>
      </c>
      <c r="AS32" s="18" t="inlineStr">
        <is>
          <t>a</t>
        </is>
      </c>
      <c r="AT32" s="18">
        <f>AR32&amp;AS32</f>
        <v/>
      </c>
      <c r="AU32" s="22" t="inlineStr">
        <is>
          <t>遊離石灰</t>
        </is>
      </c>
      <c r="AV32" s="195" t="inlineStr">
        <is>
          <t>28</t>
        </is>
      </c>
      <c r="AW32" s="18" t="inlineStr">
        <is>
          <t>主要地方道　旭小見川線</t>
        </is>
      </c>
      <c r="AX32" s="18" t="inlineStr">
        <is>
          <t>橋脚[柱部・壁部]</t>
        </is>
      </c>
      <c r="AY32" s="18" t="inlineStr">
        <is>
          <t>P</t>
        </is>
      </c>
      <c r="AZ32" s="18" t="inlineStr">
        <is>
          <t>基礎[フーチング]</t>
        </is>
      </c>
      <c r="BA32" s="18" t="inlineStr">
        <is>
          <t>Ｆ</t>
        </is>
      </c>
      <c r="BB32" s="18" t="inlineStr">
        <is>
          <t>排水ドレーン</t>
        </is>
      </c>
      <c r="BC32" s="18" t="inlineStr">
        <is>
          <t>D</t>
        </is>
      </c>
      <c r="BF32" s="16" t="inlineStr">
        <is>
          <t>旭市</t>
        </is>
      </c>
      <c r="BG32" s="18" t="inlineStr">
        <is>
          <t>海匝土木事務所</t>
        </is>
      </c>
      <c r="BH32" s="18" t="n"/>
      <c r="BN32" s="18" t="inlineStr">
        <is>
          <t>松戸市</t>
        </is>
      </c>
      <c r="BO32" s="197" t="inlineStr">
        <is>
          <t>1</t>
        </is>
      </c>
      <c r="BP32" s="17">
        <f>CONCATENATE(BN32,BO32)</f>
        <v/>
      </c>
      <c r="BQ32" s="18" t="inlineStr">
        <is>
          <t>主要地方道　市川松戸線</t>
        </is>
      </c>
      <c r="BR32" s="41" t="inlineStr">
        <is>
          <t>翼壁</t>
        </is>
      </c>
      <c r="BS32" s="18" t="inlineStr">
        <is>
          <t>S</t>
        </is>
      </c>
      <c r="BT32" s="18" t="inlineStr">
        <is>
          <t>C</t>
        </is>
      </c>
      <c r="BU32" s="18" t="inlineStr">
        <is>
          <t>X</t>
        </is>
      </c>
      <c r="BX32" s="18" t="inlineStr">
        <is>
          <t>その他(落書き)</t>
        </is>
      </c>
      <c r="BY32" s="17" t="n">
        <v>1702</v>
      </c>
      <c r="BZ32" s="18" t="inlineStr">
        <is>
          <t>C</t>
        </is>
      </c>
      <c r="CA32" s="18" t="inlineStr">
        <is>
          <t>主桁</t>
        </is>
      </c>
      <c r="CB32" s="18" t="inlineStr">
        <is>
          <t>Mg</t>
        </is>
      </c>
      <c r="CC32" s="18">
        <f>IF(LEFT(CA32,2)="基礎",CONCATENATE(BZ32,LEFT(CA32,3),CB32),CONCATENATE(BZ32,LEFT(CA32,2),CB32))</f>
        <v/>
      </c>
      <c r="CD32" s="18" t="n">
        <v>23</v>
      </c>
      <c r="CE32" s="18">
        <f>IF(COUNTIFS([2]その１１!$CV$10:CV5027,リスト!CC32),"該当","")</f>
        <v/>
      </c>
      <c r="CF32" s="18">
        <f>IF($CE32="","",COUNTIF($CC$5:CC32,CC32))</f>
        <v/>
      </c>
      <c r="CG32" s="18">
        <f>IF($CE32="","",CONCATENATE(CC32,CF32))</f>
        <v/>
      </c>
      <c r="CH32" s="18" t="inlineStr">
        <is>
          <t>C</t>
        </is>
      </c>
      <c r="CI32" s="18" t="inlineStr">
        <is>
          <t>橋台[その他]</t>
        </is>
      </c>
      <c r="CJ32" s="18" t="inlineStr">
        <is>
          <t>Ax</t>
        </is>
      </c>
      <c r="CK32" s="18">
        <f>CONCATENATE(CH32,LEFT(CI32,2),CJ32)</f>
        <v/>
      </c>
      <c r="CL32" s="18" t="n">
        <v>10</v>
      </c>
      <c r="CM32" s="18">
        <f>IF(COUNTIFS([2]その１２!$CU$10:CU5183,リスト!CK32),"該当","")</f>
        <v/>
      </c>
      <c r="CN32" s="18">
        <f>IF($CM32="","",COUNTIF($CK$5:CK32,CK32))</f>
        <v/>
      </c>
      <c r="CO32" s="18">
        <f>IF($CM32="","",CONCATENATE(CK32,CN32))</f>
        <v/>
      </c>
      <c r="DC32" s="21">
        <f>IF(CG32="","",CONCATENATE(CC32,CD32))</f>
        <v/>
      </c>
      <c r="DD32" s="21">
        <f>IF(CO32="","",CONCATENATE(CK32,CL32))</f>
        <v/>
      </c>
      <c r="DE32" s="16" t="inlineStr">
        <is>
          <t>斜材</t>
        </is>
      </c>
      <c r="DF32" s="18" t="inlineStr">
        <is>
          <t>Sc</t>
        </is>
      </c>
      <c r="DG32" s="28" t="n">
        <v>28</v>
      </c>
    </row>
    <row r="33" ht="18.75" customHeight="1">
      <c r="B33" s="16" t="inlineStr">
        <is>
          <t>塔柱</t>
        </is>
      </c>
      <c r="C33" s="18" t="inlineStr">
        <is>
          <t>Ts</t>
        </is>
      </c>
      <c r="F33" s="18" t="inlineStr">
        <is>
          <t>塔柱</t>
        </is>
      </c>
      <c r="G33" s="18" t="inlineStr">
        <is>
          <t>Ts</t>
        </is>
      </c>
      <c r="H33" s="18" t="inlineStr">
        <is>
          <t>LEFT</t>
        </is>
      </c>
      <c r="K33" s="18" t="inlineStr">
        <is>
          <t>17★2</t>
        </is>
      </c>
      <c r="L33" s="18" t="inlineStr">
        <is>
          <t>その他(落書き)</t>
        </is>
      </c>
      <c r="M33" s="18" t="inlineStr">
        <is>
          <t>a</t>
        </is>
      </c>
      <c r="N33" s="18" t="inlineStr">
        <is>
          <t>e</t>
        </is>
      </c>
      <c r="O33" s="21" t="n"/>
      <c r="P33" s="21" t="n"/>
      <c r="Q33" s="21" t="n"/>
      <c r="T33" s="18" t="inlineStr">
        <is>
          <t>添架物</t>
        </is>
      </c>
      <c r="U33" s="18" t="inlineStr">
        <is>
          <t>Ut</t>
        </is>
      </c>
      <c r="X33" s="18" t="inlineStr">
        <is>
          <t>塔柱</t>
        </is>
      </c>
      <c r="Y33" s="18" t="inlineStr">
        <is>
          <t>Ts</t>
        </is>
      </c>
      <c r="AB33" s="16" t="inlineStr">
        <is>
          <t>e</t>
        </is>
      </c>
      <c r="AC33" s="16" t="inlineStr">
        <is>
          <t>ゆるみ・脱落</t>
        </is>
      </c>
      <c r="AD33" s="50" t="inlineStr">
        <is>
          <t>外力</t>
        </is>
      </c>
      <c r="AE33" s="16" t="inlineStr">
        <is>
          <t>Ⅱ</t>
        </is>
      </c>
      <c r="AF33" s="19">
        <f>CONCATENATE(AB33,AC33,AD33,AE33)</f>
        <v/>
      </c>
      <c r="AG33" s="19" t="inlineStr">
        <is>
          <t>地震や交通振動によるボルトの弾性ねじれやナットのゆるみ回転の繰り返し外力等が原因と推定されるボルトの脱落(●本中●本)が見られる。維持工事で締直し等の対応を行う必要がある。</t>
        </is>
      </c>
      <c r="AI33" s="21" t="inlineStr">
        <is>
          <t>落橋防止システム（終点側）</t>
        </is>
      </c>
      <c r="AQ33" s="18" t="n">
        <v>29</v>
      </c>
      <c r="AR33" s="18" t="inlineStr">
        <is>
          <t>漏水・遊離石灰</t>
        </is>
      </c>
      <c r="AS33" s="18" t="inlineStr">
        <is>
          <t>c</t>
        </is>
      </c>
      <c r="AT33" s="18">
        <f>AR33&amp;AS33</f>
        <v/>
      </c>
      <c r="AU33" s="22" t="inlineStr">
        <is>
          <t>漏水</t>
        </is>
      </c>
      <c r="AV33" s="195" t="inlineStr">
        <is>
          <t>29</t>
        </is>
      </c>
      <c r="AW33" s="18" t="inlineStr">
        <is>
          <t>主要地方道　草加流山線</t>
        </is>
      </c>
      <c r="AX33" s="18" t="inlineStr">
        <is>
          <t>橋脚[梁部]</t>
        </is>
      </c>
      <c r="AY33" s="18" t="inlineStr">
        <is>
          <t>P</t>
        </is>
      </c>
      <c r="AZ33" s="18" t="inlineStr">
        <is>
          <t>頂版</t>
        </is>
      </c>
      <c r="BA33" s="18" t="inlineStr">
        <is>
          <t>C</t>
        </is>
      </c>
      <c r="BB33" s="18" t="inlineStr">
        <is>
          <t>点検施設</t>
        </is>
      </c>
      <c r="BC33" s="18" t="inlineStr">
        <is>
          <t>I</t>
        </is>
      </c>
      <c r="BF33" s="16" t="inlineStr">
        <is>
          <t>匝瑳市</t>
        </is>
      </c>
      <c r="BG33" s="18" t="inlineStr">
        <is>
          <t>海匝土木事務所</t>
        </is>
      </c>
      <c r="BH33" s="18" t="n"/>
      <c r="BN33" s="18" t="inlineStr">
        <is>
          <t>松戸市</t>
        </is>
      </c>
      <c r="BO33" s="197" t="inlineStr">
        <is>
          <t>5</t>
        </is>
      </c>
      <c r="BP33" s="17">
        <f>CONCATENATE(BN33,BO33)</f>
        <v/>
      </c>
      <c r="BQ33" s="18" t="inlineStr">
        <is>
          <t>主要地方道　松戸野田線</t>
        </is>
      </c>
      <c r="BR33" s="41" t="inlineStr">
        <is>
          <t>隔壁</t>
        </is>
      </c>
      <c r="BS33" s="18" t="inlineStr">
        <is>
          <t>S</t>
        </is>
      </c>
      <c r="BT33" s="18" t="inlineStr">
        <is>
          <t>C</t>
        </is>
      </c>
      <c r="BU33" s="18" t="inlineStr">
        <is>
          <t>X</t>
        </is>
      </c>
      <c r="BX33" s="18" t="inlineStr">
        <is>
          <t>その他(鳥のふん害)</t>
        </is>
      </c>
      <c r="BY33" s="17" t="n">
        <v>1703</v>
      </c>
      <c r="BZ33" s="18" t="inlineStr">
        <is>
          <t>S,C</t>
        </is>
      </c>
      <c r="CA33" s="18" t="inlineStr">
        <is>
          <t>主桁</t>
        </is>
      </c>
      <c r="CB33" s="18" t="inlineStr">
        <is>
          <t>Mg</t>
        </is>
      </c>
      <c r="CC33" s="18">
        <f>IF(LEFT(CA33,2)="基礎",CONCATENATE(BZ33,LEFT(CA33,3),CB33),CONCATENATE(BZ33,LEFT(CA33,2),CB33))</f>
        <v/>
      </c>
      <c r="CD33" s="18" t="n">
        <v>1</v>
      </c>
      <c r="CE33" s="18">
        <f>IF(COUNTIFS([2]その１１!$CV$10:CV5028,リスト!CC33),"該当","")</f>
        <v/>
      </c>
      <c r="CF33" s="18">
        <f>IF($CE33="","",COUNTIF($CC$5:CC33,CC33))</f>
        <v/>
      </c>
      <c r="CG33" s="18">
        <f>IF($CE33="","",CONCATENATE(CC33,CF33))</f>
        <v/>
      </c>
      <c r="CH33" s="18" t="inlineStr">
        <is>
          <t>C</t>
        </is>
      </c>
      <c r="CI33" s="18" t="inlineStr">
        <is>
          <t>橋台[その他]</t>
        </is>
      </c>
      <c r="CJ33" s="18" t="inlineStr">
        <is>
          <t>Ax</t>
        </is>
      </c>
      <c r="CK33" s="18">
        <f>CONCATENATE(CH33,LEFT(CI33,2),CJ33)</f>
        <v/>
      </c>
      <c r="CL33" s="18" t="n">
        <v>12</v>
      </c>
      <c r="CM33" s="18">
        <f>IF(COUNTIFS([2]その１２!$CU$10:CU5184,リスト!CK33),"該当","")</f>
        <v/>
      </c>
      <c r="CN33" s="18">
        <f>IF($CM33="","",COUNTIF($CK$5:CK33,CK33))</f>
        <v/>
      </c>
      <c r="CO33" s="18">
        <f>IF($CM33="","",CONCATENATE(CK33,CN33))</f>
        <v/>
      </c>
      <c r="DC33" s="21">
        <f>IF(CG33="","",CONCATENATE(CC33,CD33))</f>
        <v/>
      </c>
      <c r="DD33" s="21">
        <f>IF(CO33="","",CONCATENATE(CK33,CL33))</f>
        <v/>
      </c>
      <c r="DE33" s="16" t="inlineStr">
        <is>
          <t>塔柱</t>
        </is>
      </c>
      <c r="DF33" s="18" t="inlineStr">
        <is>
          <t>Ts</t>
        </is>
      </c>
      <c r="DG33" s="28" t="n">
        <v>29</v>
      </c>
    </row>
    <row r="34">
      <c r="B34" s="16" t="inlineStr">
        <is>
          <t>塔部水平材</t>
        </is>
      </c>
      <c r="C34" s="18" t="inlineStr">
        <is>
          <t>Th</t>
        </is>
      </c>
      <c r="F34" s="18" t="inlineStr">
        <is>
          <t>外ケーブル</t>
        </is>
      </c>
      <c r="G34" s="18" t="inlineStr">
        <is>
          <t>Co</t>
        </is>
      </c>
      <c r="H34" s="18" t="inlineStr">
        <is>
          <t>LEFT</t>
        </is>
      </c>
      <c r="K34" s="18" t="inlineStr">
        <is>
          <t>17★3</t>
        </is>
      </c>
      <c r="L34" s="18" t="inlineStr">
        <is>
          <t>その他(鳥のふん害)</t>
        </is>
      </c>
      <c r="M34" s="18" t="inlineStr">
        <is>
          <t>a</t>
        </is>
      </c>
      <c r="N34" s="18" t="inlineStr">
        <is>
          <t>e</t>
        </is>
      </c>
      <c r="O34" s="21" t="n"/>
      <c r="P34" s="21" t="n"/>
      <c r="Q34" s="21" t="n"/>
      <c r="T34" s="18" t="inlineStr">
        <is>
          <t>袖擁壁</t>
        </is>
      </c>
      <c r="U34" s="18" t="inlineStr">
        <is>
          <t>Ww</t>
        </is>
      </c>
      <c r="X34" s="18" t="inlineStr">
        <is>
          <t>塔部水平材</t>
        </is>
      </c>
      <c r="Y34" s="18" t="inlineStr">
        <is>
          <t>Th</t>
        </is>
      </c>
      <c r="AB34" s="16" t="inlineStr">
        <is>
          <t>e</t>
        </is>
      </c>
      <c r="AC34" s="16" t="inlineStr">
        <is>
          <t>ゆるみ・脱落</t>
        </is>
      </c>
      <c r="AD34" s="50" t="inlineStr">
        <is>
          <t>品質の経年劣化</t>
        </is>
      </c>
      <c r="AE34" s="16" t="inlineStr">
        <is>
          <t>Ⅱ</t>
        </is>
      </c>
      <c r="AF34" s="19">
        <f>CONCATENATE(AB34,AC34,AD34,AE34)</f>
        <v/>
      </c>
      <c r="AG34" s="19" t="inlineStr">
        <is>
          <t>経年劣化によるネジ山の摩耗や鋼材の収縮膨張による締付け力の低下等が原因と推定されるボルトの脱落(●本中●本)が見られる。維持工事で締直し等の対応を行う必要がある。</t>
        </is>
      </c>
      <c r="AI34" s="21" t="inlineStr">
        <is>
          <t>高欄・防護柵・地覆・縁石（起点から見て左側）</t>
        </is>
      </c>
      <c r="AQ34" s="18" t="n">
        <v>30</v>
      </c>
      <c r="AR34" s="18" t="inlineStr">
        <is>
          <t>漏水・遊離石灰</t>
        </is>
      </c>
      <c r="AS34" s="18" t="inlineStr">
        <is>
          <t>d</t>
        </is>
      </c>
      <c r="AT34" s="18">
        <f>AR34&amp;AS34</f>
        <v/>
      </c>
      <c r="AU34" s="22" t="inlineStr">
        <is>
          <t>遊離石灰</t>
        </is>
      </c>
      <c r="AV34" s="195" t="inlineStr">
        <is>
          <t>30</t>
        </is>
      </c>
      <c r="AW34" s="18" t="inlineStr">
        <is>
          <t>主要地方道　飯岡一宮線</t>
        </is>
      </c>
      <c r="AX34" s="18" t="inlineStr">
        <is>
          <t>橋脚[隅角部・接合部]</t>
        </is>
      </c>
      <c r="AY34" s="18" t="inlineStr">
        <is>
          <t>P</t>
        </is>
      </c>
      <c r="AZ34" s="18" t="inlineStr">
        <is>
          <t>側壁</t>
        </is>
      </c>
      <c r="BA34" s="18" t="inlineStr">
        <is>
          <t>C</t>
        </is>
      </c>
      <c r="BB34" s="18" t="inlineStr">
        <is>
          <t>添架物</t>
        </is>
      </c>
      <c r="BC34" s="18" t="inlineStr">
        <is>
          <t>U</t>
        </is>
      </c>
      <c r="BF34" s="16" t="inlineStr">
        <is>
          <t>横芝光町</t>
        </is>
      </c>
      <c r="BG34" s="18" t="inlineStr">
        <is>
          <t>山武土木事務所</t>
        </is>
      </c>
      <c r="BH34" s="18" t="n"/>
      <c r="BN34" s="18" t="inlineStr">
        <is>
          <t>松戸市</t>
        </is>
      </c>
      <c r="BO34" s="197" t="inlineStr">
        <is>
          <t>9</t>
        </is>
      </c>
      <c r="BP34" s="17">
        <f>CONCATENATE(BN34,BO34)</f>
        <v/>
      </c>
      <c r="BQ34" s="18" t="inlineStr">
        <is>
          <t>主要地方道　船橋松戸線</t>
        </is>
      </c>
      <c r="BR34" s="41" t="inlineStr">
        <is>
          <t>断面方向連結部</t>
        </is>
      </c>
      <c r="BS34" s="18" t="inlineStr">
        <is>
          <t>S</t>
        </is>
      </c>
      <c r="BT34" s="18" t="inlineStr">
        <is>
          <t>C</t>
        </is>
      </c>
      <c r="BU34" s="18" t="inlineStr">
        <is>
          <t>X</t>
        </is>
      </c>
      <c r="BX34" s="18" t="inlineStr">
        <is>
          <t>その他(目地材などのずれ、脱落)</t>
        </is>
      </c>
      <c r="BY34" s="17" t="n">
        <v>1704</v>
      </c>
      <c r="BZ34" s="18" t="inlineStr">
        <is>
          <t>S,C</t>
        </is>
      </c>
      <c r="CA34" s="18" t="inlineStr">
        <is>
          <t>主桁</t>
        </is>
      </c>
      <c r="CB34" s="18" t="inlineStr">
        <is>
          <t>Mg</t>
        </is>
      </c>
      <c r="CC34" s="18">
        <f>IF(LEFT(CA34,2)="基礎",CONCATENATE(BZ34,LEFT(CA34,3),CB34),CONCATENATE(BZ34,LEFT(CA34,2),CB34))</f>
        <v/>
      </c>
      <c r="CD34" s="18" t="n">
        <v>2</v>
      </c>
      <c r="CE34" s="18">
        <f>IF(COUNTIFS([2]その１１!$CV$10:CV5029,リスト!CC34),"該当","")</f>
        <v/>
      </c>
      <c r="CF34" s="18">
        <f>IF($CE34="","",COUNTIF($CC$5:CC34,CC34))</f>
        <v/>
      </c>
      <c r="CG34" s="18">
        <f>IF($CE34="","",CONCATENATE(CC34,CF34))</f>
        <v/>
      </c>
      <c r="CH34" s="18" t="inlineStr">
        <is>
          <t>C</t>
        </is>
      </c>
      <c r="CI34" s="18" t="inlineStr">
        <is>
          <t>橋台[その他]</t>
        </is>
      </c>
      <c r="CJ34" s="18" t="inlineStr">
        <is>
          <t>Ax</t>
        </is>
      </c>
      <c r="CK34" s="18">
        <f>CONCATENATE(CH34,LEFT(CI34,2),CJ34)</f>
        <v/>
      </c>
      <c r="CL34" s="18" t="n">
        <v>17</v>
      </c>
      <c r="CM34" s="18">
        <f>IF(COUNTIFS([2]その１２!$CU$10:CU5185,リスト!CK34),"該当","")</f>
        <v/>
      </c>
      <c r="CN34" s="18">
        <f>IF($CM34="","",COUNTIF($CK$5:CK34,CK34))</f>
        <v/>
      </c>
      <c r="CO34" s="18">
        <f>IF($CM34="","",CONCATENATE(CK34,CN34))</f>
        <v/>
      </c>
      <c r="DC34" s="21">
        <f>IF(CG34="","",CONCATENATE(CC34,CD34))</f>
        <v/>
      </c>
      <c r="DD34" s="21">
        <f>IF(CO34="","",CONCATENATE(CK34,CL34))</f>
        <v/>
      </c>
      <c r="DE34" s="16" t="inlineStr">
        <is>
          <t>塔部水平材</t>
        </is>
      </c>
      <c r="DF34" s="18" t="inlineStr">
        <is>
          <t>Th</t>
        </is>
      </c>
      <c r="DG34" s="28" t="n">
        <v>30</v>
      </c>
    </row>
    <row r="35" ht="18.75" customHeight="1">
      <c r="B35" s="16" t="inlineStr">
        <is>
          <t>塔部斜材</t>
        </is>
      </c>
      <c r="C35" s="18" t="inlineStr">
        <is>
          <t>Td</t>
        </is>
      </c>
      <c r="F35" s="39" t="inlineStr">
        <is>
          <t>ゲルバー部</t>
        </is>
      </c>
      <c r="G35" s="39" t="inlineStr">
        <is>
          <t>Gb</t>
        </is>
      </c>
      <c r="H35" s="39" t="inlineStr">
        <is>
          <t>LEFT</t>
        </is>
      </c>
      <c r="K35" s="18" t="inlineStr">
        <is>
          <t>17★4</t>
        </is>
      </c>
      <c r="L35" s="18" t="inlineStr">
        <is>
          <t>その他(目地材などのずれ、脱落)</t>
        </is>
      </c>
      <c r="M35" s="18" t="inlineStr">
        <is>
          <t>a</t>
        </is>
      </c>
      <c r="N35" s="18" t="inlineStr">
        <is>
          <t>e</t>
        </is>
      </c>
      <c r="O35" s="21" t="n"/>
      <c r="P35" s="21" t="n"/>
      <c r="Q35" s="21" t="n"/>
      <c r="T35" s="18" t="inlineStr">
        <is>
          <t>目地部</t>
        </is>
      </c>
      <c r="U35" s="18" t="inlineStr">
        <is>
          <t>Eg</t>
        </is>
      </c>
      <c r="X35" s="18" t="inlineStr">
        <is>
          <t>塔部斜材</t>
        </is>
      </c>
      <c r="Y35" s="18" t="inlineStr">
        <is>
          <t>Td</t>
        </is>
      </c>
      <c r="AB35" s="16" t="inlineStr">
        <is>
          <t>e</t>
        </is>
      </c>
      <c r="AC35" s="16" t="inlineStr">
        <is>
          <t>ゆるみ・脱落</t>
        </is>
      </c>
      <c r="AD35" s="50" t="inlineStr">
        <is>
          <t>製作・施工不良</t>
        </is>
      </c>
      <c r="AE35" s="16" t="inlineStr">
        <is>
          <t>Ⅱ</t>
        </is>
      </c>
      <c r="AF35" s="19">
        <f>CONCATENATE(AB35,AC35,AD35,AE35)</f>
        <v/>
      </c>
      <c r="AG35" s="19" t="inlineStr">
        <is>
          <t>施工時の締付け不良や過剰な締付けによる変形等が原因と推定されるボルトの脱落(●本中●本)が見られる。維持工事で締直し等の対応を行う必要がある。</t>
        </is>
      </c>
      <c r="AI35" s="21" t="inlineStr">
        <is>
          <t>高欄・防護柵・地覆・縁石（起点から見て右側）</t>
        </is>
      </c>
      <c r="AQ35" s="18" t="n">
        <v>31</v>
      </c>
      <c r="AR35" s="18" t="inlineStr">
        <is>
          <t>漏水・遊離石灰</t>
        </is>
      </c>
      <c r="AS35" s="18" t="inlineStr">
        <is>
          <t>e</t>
        </is>
      </c>
      <c r="AT35" s="18">
        <f>AR35&amp;AS35</f>
        <v/>
      </c>
      <c r="AU35" s="22" t="inlineStr">
        <is>
          <t>つらら状の遊離石灰</t>
        </is>
      </c>
      <c r="AV35" s="195" t="inlineStr">
        <is>
          <t>31</t>
        </is>
      </c>
      <c r="AW35" s="18" t="inlineStr">
        <is>
          <t>主要地方道　茂原白子線</t>
        </is>
      </c>
      <c r="AX35" s="18" t="inlineStr">
        <is>
          <t>橋脚[その他]</t>
        </is>
      </c>
      <c r="AY35" s="18" t="inlineStr">
        <is>
          <t>P</t>
        </is>
      </c>
      <c r="AZ35" s="18" t="inlineStr">
        <is>
          <t>底版</t>
        </is>
      </c>
      <c r="BA35" s="18" t="inlineStr">
        <is>
          <t>C</t>
        </is>
      </c>
      <c r="BB35" s="18" t="inlineStr">
        <is>
          <t>袖擁壁</t>
        </is>
      </c>
      <c r="BC35" s="18" t="inlineStr">
        <is>
          <t>W</t>
        </is>
      </c>
      <c r="BF35" s="16" t="inlineStr">
        <is>
          <t>山武市</t>
        </is>
      </c>
      <c r="BG35" s="18" t="inlineStr">
        <is>
          <t>山武土木事務所</t>
        </is>
      </c>
      <c r="BH35" s="18" t="n"/>
      <c r="BN35" s="18" t="inlineStr">
        <is>
          <t>松戸市</t>
        </is>
      </c>
      <c r="BO35" s="197" t="inlineStr">
        <is>
          <t>38</t>
        </is>
      </c>
      <c r="BP35" s="17">
        <f>CONCATENATE(BN35,BO35)</f>
        <v/>
      </c>
      <c r="BQ35" s="18" t="inlineStr">
        <is>
          <t>主要地方道　松戸停車場線</t>
        </is>
      </c>
      <c r="BR35" s="36" t="inlineStr">
        <is>
          <t>縦断方向連結部</t>
        </is>
      </c>
      <c r="BS35" s="36" t="inlineStr">
        <is>
          <t>S</t>
        </is>
      </c>
      <c r="BT35" s="36" t="inlineStr">
        <is>
          <t>C</t>
        </is>
      </c>
      <c r="BU35" s="36" t="inlineStr">
        <is>
          <t>X</t>
        </is>
      </c>
      <c r="BX35" s="18" t="inlineStr">
        <is>
          <t>その他(火災による損傷)</t>
        </is>
      </c>
      <c r="BY35" s="17" t="n">
        <v>1705</v>
      </c>
      <c r="BZ35" s="18" t="inlineStr">
        <is>
          <t>S,C</t>
        </is>
      </c>
      <c r="CA35" s="18" t="inlineStr">
        <is>
          <t>主桁</t>
        </is>
      </c>
      <c r="CB35" s="18" t="inlineStr">
        <is>
          <t>Mg</t>
        </is>
      </c>
      <c r="CC35" s="18">
        <f>IF(LEFT(CA35,2)="基礎",CONCATENATE(BZ35,LEFT(CA35,3),CB35),CONCATENATE(BZ35,LEFT(CA35,2),CB35))</f>
        <v/>
      </c>
      <c r="CD35" s="18" t="n">
        <v>3</v>
      </c>
      <c r="CE35" s="18">
        <f>IF(COUNTIFS([2]その１１!$CV$10:CV5030,リスト!CC35),"該当","")</f>
        <v/>
      </c>
      <c r="CF35" s="18">
        <f>IF($CE35="","",COUNTIF($CC$5:CC35,CC35))</f>
        <v/>
      </c>
      <c r="CG35" s="18">
        <f>IF($CE35="","",CONCATENATE(CC35,CF35))</f>
        <v/>
      </c>
      <c r="CH35" s="18" t="inlineStr">
        <is>
          <t>C</t>
        </is>
      </c>
      <c r="CI35" s="18" t="inlineStr">
        <is>
          <t>橋台[その他]</t>
        </is>
      </c>
      <c r="CJ35" s="18" t="inlineStr">
        <is>
          <t>Ax</t>
        </is>
      </c>
      <c r="CK35" s="18">
        <f>CONCATENATE(CH35,LEFT(CI35,2),CJ35)</f>
        <v/>
      </c>
      <c r="CL35" s="18" t="n">
        <v>18</v>
      </c>
      <c r="CM35" s="18">
        <f>IF(COUNTIFS([2]その１２!$CU$10:CU5186,リスト!CK35),"該当","")</f>
        <v/>
      </c>
      <c r="CN35" s="18">
        <f>IF($CM35="","",COUNTIF($CK$5:CK35,CK35))</f>
        <v/>
      </c>
      <c r="CO35" s="18">
        <f>IF($CM35="","",CONCATENATE(CK35,CN35))</f>
        <v/>
      </c>
      <c r="DC35" s="21">
        <f>IF(CG35="","",CONCATENATE(CC35,CD35))</f>
        <v/>
      </c>
      <c r="DD35" s="21">
        <f>IF(CO35="","",CONCATENATE(CK35,CL35))</f>
        <v/>
      </c>
      <c r="DE35" s="16" t="inlineStr">
        <is>
          <t>塔部斜材</t>
        </is>
      </c>
      <c r="DF35" s="18" t="inlineStr">
        <is>
          <t>Td</t>
        </is>
      </c>
      <c r="DG35" s="28" t="n">
        <v>31</v>
      </c>
    </row>
    <row r="36">
      <c r="B36" s="16" t="inlineStr">
        <is>
          <t>外ケーブル</t>
        </is>
      </c>
      <c r="C36" s="18" t="inlineStr">
        <is>
          <t>Co</t>
        </is>
      </c>
      <c r="K36" s="18" t="inlineStr">
        <is>
          <t>17★5</t>
        </is>
      </c>
      <c r="L36" s="18" t="inlineStr">
        <is>
          <t>その他(火災による損傷)</t>
        </is>
      </c>
      <c r="M36" s="18" t="inlineStr">
        <is>
          <t>a</t>
        </is>
      </c>
      <c r="N36" s="18" t="inlineStr">
        <is>
          <t>e</t>
        </is>
      </c>
      <c r="O36" s="21" t="n"/>
      <c r="P36" s="21" t="n"/>
      <c r="Q36" s="21" t="n"/>
      <c r="T36" s="18" t="inlineStr">
        <is>
          <t>その他[土留め]</t>
        </is>
      </c>
      <c r="U36" s="18" t="inlineStr">
        <is>
          <t>Sx</t>
        </is>
      </c>
      <c r="X36" s="18" t="inlineStr">
        <is>
          <t>外ケーブル</t>
        </is>
      </c>
      <c r="Y36" s="18" t="inlineStr">
        <is>
          <t>Co</t>
        </is>
      </c>
      <c r="AB36" s="16" t="inlineStr">
        <is>
          <t>c</t>
        </is>
      </c>
      <c r="AC36" s="16" t="inlineStr">
        <is>
          <t>ゆるみ・脱落</t>
        </is>
      </c>
      <c r="AD36" s="16" t="inlineStr">
        <is>
          <t>外力</t>
        </is>
      </c>
      <c r="AE36" s="16" t="n"/>
      <c r="AF36" s="19">
        <f>CONCATENATE(AB36,AC36,AD36,AE36)</f>
        <v/>
      </c>
      <c r="AG36" s="19" t="inlineStr">
        <is>
          <t>地震や交通振動によるボルトの弾性ねじれやナットのゆるみ回転の繰り返し外力等が原因と推定されるボルトの脱落(●本中●本)が見られる。</t>
        </is>
      </c>
      <c r="AI36" s="21" t="inlineStr">
        <is>
          <t>防護柵・地覆（起点から見て左側）</t>
        </is>
      </c>
      <c r="AQ36" s="18" t="n">
        <v>32</v>
      </c>
      <c r="AR36" s="18" t="inlineStr">
        <is>
          <t>抜け落ち</t>
        </is>
      </c>
      <c r="AS36" s="18" t="inlineStr">
        <is>
          <t>a</t>
        </is>
      </c>
      <c r="AT36" s="18">
        <f>AR36&amp;AS36</f>
        <v/>
      </c>
      <c r="AU36" s="22" t="inlineStr">
        <is>
          <t>抜け落ち</t>
        </is>
      </c>
      <c r="AV36" s="195" t="inlineStr">
        <is>
          <t>32</t>
        </is>
      </c>
      <c r="AW36" s="18" t="inlineStr">
        <is>
          <t>主要地方道　大多喜君津線</t>
        </is>
      </c>
      <c r="AX36" s="18" t="inlineStr">
        <is>
          <t>橋台[胸壁]</t>
        </is>
      </c>
      <c r="AY36" s="18" t="inlineStr">
        <is>
          <t>A</t>
        </is>
      </c>
      <c r="AZ36" s="51" t="inlineStr">
        <is>
          <t>基礎</t>
        </is>
      </c>
      <c r="BA36" s="51" t="inlineStr">
        <is>
          <t>Ｆ</t>
        </is>
      </c>
      <c r="BB36" s="18" t="inlineStr">
        <is>
          <t>目地部</t>
        </is>
      </c>
      <c r="BC36" s="18" t="inlineStr">
        <is>
          <t>C</t>
        </is>
      </c>
      <c r="BF36" s="16" t="inlineStr">
        <is>
          <t>東金市</t>
        </is>
      </c>
      <c r="BG36" s="18" t="inlineStr">
        <is>
          <t>山武土木事務所</t>
        </is>
      </c>
      <c r="BH36" s="18" t="n"/>
      <c r="BN36" s="18" t="inlineStr">
        <is>
          <t>松戸市</t>
        </is>
      </c>
      <c r="BO36" s="197" t="inlineStr">
        <is>
          <t>51</t>
        </is>
      </c>
      <c r="BP36" s="17">
        <f>CONCATENATE(BN36,BO36)</f>
        <v/>
      </c>
      <c r="BQ36" s="18" t="inlineStr">
        <is>
          <t>主要地方道　市川柏線</t>
        </is>
      </c>
      <c r="BX36" s="18" t="inlineStr">
        <is>
          <t>その他(鳥の巣)</t>
        </is>
      </c>
      <c r="BY36" s="17" t="n">
        <v>1706</v>
      </c>
      <c r="BZ36" s="18" t="inlineStr">
        <is>
          <t>S,C</t>
        </is>
      </c>
      <c r="CA36" s="18" t="inlineStr">
        <is>
          <t>主桁</t>
        </is>
      </c>
      <c r="CB36" s="18" t="inlineStr">
        <is>
          <t>Mg</t>
        </is>
      </c>
      <c r="CC36" s="18">
        <f>IF(LEFT(CA36,2)="基礎",CONCATENATE(BZ36,LEFT(CA36,3),CB36),CONCATENATE(BZ36,LEFT(CA36,2),CB36))</f>
        <v/>
      </c>
      <c r="CD36" s="18" t="n">
        <v>4</v>
      </c>
      <c r="CE36" s="18">
        <f>IF(COUNTIFS([2]その１１!$CV$10:CV5031,リスト!CC36),"該当","")</f>
        <v/>
      </c>
      <c r="CF36" s="18">
        <f>IF($CE36="","",COUNTIF($CC$5:CC36,CC36))</f>
        <v/>
      </c>
      <c r="CG36" s="18">
        <f>IF($CE36="","",CONCATENATE(CC36,CF36))</f>
        <v/>
      </c>
      <c r="CH36" s="18" t="inlineStr">
        <is>
          <t>C</t>
        </is>
      </c>
      <c r="CI36" s="18" t="inlineStr">
        <is>
          <t>橋台[その他]</t>
        </is>
      </c>
      <c r="CJ36" s="18" t="inlineStr">
        <is>
          <t>Ax</t>
        </is>
      </c>
      <c r="CK36" s="18">
        <f>CONCATENATE(CH36,LEFT(CI36,2),CJ36)</f>
        <v/>
      </c>
      <c r="CL36" s="18" t="n">
        <v>19</v>
      </c>
      <c r="CM36" s="18">
        <f>IF(COUNTIFS([2]その１２!$CU$10:CU5187,リスト!CK36),"該当","")</f>
        <v/>
      </c>
      <c r="CN36" s="18">
        <f>IF($CM36="","",COUNTIF($CK$5:CK36,CK36))</f>
        <v/>
      </c>
      <c r="CO36" s="18">
        <f>IF($CM36="","",CONCATENATE(CK36,CN36))</f>
        <v/>
      </c>
      <c r="DC36" s="21">
        <f>IF(CG36="","",CONCATENATE(CC36,CD36))</f>
        <v/>
      </c>
      <c r="DD36" s="21">
        <f>IF(CO36="","",CONCATENATE(CK36,CL36))</f>
        <v/>
      </c>
      <c r="DE36" s="16" t="inlineStr">
        <is>
          <t>外ケーブル</t>
        </is>
      </c>
      <c r="DF36" s="18" t="inlineStr">
        <is>
          <t>Co</t>
        </is>
      </c>
      <c r="DG36" s="28" t="n">
        <v>32</v>
      </c>
    </row>
    <row r="37" ht="18.75" customHeight="1">
      <c r="B37" s="16" t="inlineStr">
        <is>
          <t>ゲルバー部</t>
        </is>
      </c>
      <c r="C37" s="18" t="inlineStr">
        <is>
          <t>Gb</t>
        </is>
      </c>
      <c r="K37" s="18" t="inlineStr">
        <is>
          <t>17★6</t>
        </is>
      </c>
      <c r="L37" s="18" t="inlineStr">
        <is>
          <t>その他()</t>
        </is>
      </c>
      <c r="M37" s="18" t="inlineStr">
        <is>
          <t>a</t>
        </is>
      </c>
      <c r="N37" s="18" t="inlineStr">
        <is>
          <t>e</t>
        </is>
      </c>
      <c r="O37" s="21" t="n"/>
      <c r="P37" s="21" t="n"/>
      <c r="Q37" s="21" t="n"/>
      <c r="T37" s="18" t="inlineStr">
        <is>
          <t>その他[目地部]</t>
        </is>
      </c>
      <c r="U37" s="18" t="inlineStr">
        <is>
          <t>Sx</t>
        </is>
      </c>
      <c r="X37" s="18" t="inlineStr">
        <is>
          <t>ゲルバー部</t>
        </is>
      </c>
      <c r="Y37" s="18" t="inlineStr">
        <is>
          <t>Gb</t>
        </is>
      </c>
      <c r="AB37" s="16" t="inlineStr">
        <is>
          <t>c</t>
        </is>
      </c>
      <c r="AC37" s="16" t="inlineStr">
        <is>
          <t>ゆるみ・脱落</t>
        </is>
      </c>
      <c r="AD37" s="16" t="inlineStr">
        <is>
          <t>品質の経年劣化</t>
        </is>
      </c>
      <c r="AE37" s="16" t="n"/>
      <c r="AF37" s="19">
        <f>CONCATENATE(AB37,AC37,AD37,AE37)</f>
        <v/>
      </c>
      <c r="AG37" s="19" t="inlineStr">
        <is>
          <t>経年劣化によるネジ山の摩耗や鋼材の収縮膨張による締付け力の低下等が原因と推定されるボルトの脱落(●本中●本)が見られる。</t>
        </is>
      </c>
      <c r="AI37" s="21" t="inlineStr">
        <is>
          <t>防護柵・地覆（起点から見て右側）</t>
        </is>
      </c>
      <c r="AQ37" s="18" t="n">
        <v>33</v>
      </c>
      <c r="AR37" s="18" t="inlineStr">
        <is>
          <t>抜け落ち</t>
        </is>
      </c>
      <c r="AS37" s="18" t="inlineStr">
        <is>
          <t>e</t>
        </is>
      </c>
      <c r="AT37" s="18">
        <f>AR37&amp;AS37</f>
        <v/>
      </c>
      <c r="AU37" s="22" t="inlineStr">
        <is>
          <t>抜け落ち</t>
        </is>
      </c>
      <c r="AV37" s="195" t="inlineStr">
        <is>
          <t>33</t>
        </is>
      </c>
      <c r="AW37" s="18" t="inlineStr">
        <is>
          <t>主要地方道　君津平川線</t>
        </is>
      </c>
      <c r="AX37" s="18" t="inlineStr">
        <is>
          <t>橋台[竪壁]</t>
        </is>
      </c>
      <c r="AY37" s="18" t="inlineStr">
        <is>
          <t>A</t>
        </is>
      </c>
      <c r="BB37" s="18" t="inlineStr">
        <is>
          <t>その他[土留め]</t>
        </is>
      </c>
      <c r="BC37" s="18" t="inlineStr">
        <is>
          <t>C</t>
        </is>
      </c>
      <c r="BF37" s="16" t="inlineStr">
        <is>
          <t>九十九里町</t>
        </is>
      </c>
      <c r="BG37" s="18" t="inlineStr">
        <is>
          <t>山武土木事務所</t>
        </is>
      </c>
      <c r="BH37" s="18" t="n"/>
      <c r="BN37" s="18" t="inlineStr">
        <is>
          <t>松戸市</t>
        </is>
      </c>
      <c r="BO37" s="197" t="inlineStr">
        <is>
          <t>54</t>
        </is>
      </c>
      <c r="BP37" s="17">
        <f>CONCATENATE(BN37,BO37)</f>
        <v/>
      </c>
      <c r="BQ37" s="18" t="inlineStr">
        <is>
          <t>主要地方道　松戸草加線</t>
        </is>
      </c>
      <c r="BX37" s="18" t="inlineStr">
        <is>
          <t>その他(豆板)</t>
        </is>
      </c>
      <c r="BY37" s="17" t="n">
        <v>1707</v>
      </c>
      <c r="BZ37" s="18" t="inlineStr">
        <is>
          <t>S,C</t>
        </is>
      </c>
      <c r="CA37" s="18" t="inlineStr">
        <is>
          <t>主桁</t>
        </is>
      </c>
      <c r="CB37" s="18" t="inlineStr">
        <is>
          <t>Mg</t>
        </is>
      </c>
      <c r="CC37" s="18">
        <f>IF(LEFT(CA37,2)="基礎",CONCATENATE(BZ37,LEFT(CA37,3),CB37),CONCATENATE(BZ37,LEFT(CA37,2),CB37))</f>
        <v/>
      </c>
      <c r="CD37" s="18" t="n">
        <v>5</v>
      </c>
      <c r="CE37" s="18">
        <f>IF(COUNTIFS([2]その１１!$CV$10:CV5032,リスト!CC37),"該当","")</f>
        <v/>
      </c>
      <c r="CF37" s="18">
        <f>IF($CE37="","",COUNTIF($CC$5:CC37,CC37))</f>
        <v/>
      </c>
      <c r="CG37" s="18">
        <f>IF($CE37="","",CONCATENATE(CC37,CF37))</f>
        <v/>
      </c>
      <c r="CH37" s="18" t="inlineStr">
        <is>
          <t>C</t>
        </is>
      </c>
      <c r="CI37" s="18" t="inlineStr">
        <is>
          <t>橋台[その他]</t>
        </is>
      </c>
      <c r="CJ37" s="18" t="inlineStr">
        <is>
          <t>Ax</t>
        </is>
      </c>
      <c r="CK37" s="18">
        <f>CONCATENATE(CH37,LEFT(CI37,2),CJ37)</f>
        <v/>
      </c>
      <c r="CL37" s="18" t="n">
        <v>20</v>
      </c>
      <c r="CM37" s="18">
        <f>IF(COUNTIFS([2]その１２!$CU$10:CU5188,リスト!CK37),"該当","")</f>
        <v/>
      </c>
      <c r="CN37" s="18">
        <f>IF($CM37="","",COUNTIF($CK$5:CK37,CK37))</f>
        <v/>
      </c>
      <c r="CO37" s="18">
        <f>IF($CM37="","",CONCATENATE(CK37,CN37))</f>
        <v/>
      </c>
      <c r="DC37" s="21">
        <f>IF(CG37="","",CONCATENATE(CC37,CD37))</f>
        <v/>
      </c>
      <c r="DD37" s="21">
        <f>IF(CO37="","",CONCATENATE(CK37,CL37))</f>
        <v/>
      </c>
      <c r="DE37" s="16" t="inlineStr">
        <is>
          <t>ゲルバー部</t>
        </is>
      </c>
      <c r="DF37" s="18" t="inlineStr">
        <is>
          <t>Gb</t>
        </is>
      </c>
      <c r="DG37" s="28" t="n">
        <v>33</v>
      </c>
    </row>
    <row r="38">
      <c r="B38" s="16" t="inlineStr">
        <is>
          <t>PC定着部</t>
        </is>
      </c>
      <c r="C38" s="18" t="inlineStr">
        <is>
          <t>Cn</t>
        </is>
      </c>
      <c r="K38" s="18" t="inlineStr">
        <is>
          <t>17★</t>
        </is>
      </c>
      <c r="L38" s="18" t="inlineStr">
        <is>
          <t>その他()</t>
        </is>
      </c>
      <c r="M38" s="18" t="inlineStr">
        <is>
          <t>a</t>
        </is>
      </c>
      <c r="N38" s="18" t="inlineStr">
        <is>
          <t>e</t>
        </is>
      </c>
      <c r="O38" s="21" t="n"/>
      <c r="P38" s="21" t="n"/>
      <c r="Q38" s="21" t="n"/>
      <c r="T38" s="18" t="inlineStr">
        <is>
          <t>翼壁</t>
        </is>
      </c>
      <c r="U38" s="18" t="inlineStr">
        <is>
          <t>Ww</t>
        </is>
      </c>
      <c r="X38" s="18" t="inlineStr">
        <is>
          <t>PC定着部</t>
        </is>
      </c>
      <c r="Y38" s="18" t="inlineStr">
        <is>
          <t>Cn</t>
        </is>
      </c>
      <c r="AB38" s="16" t="inlineStr">
        <is>
          <t>c</t>
        </is>
      </c>
      <c r="AC38" s="16" t="inlineStr">
        <is>
          <t>ゆるみ・脱落</t>
        </is>
      </c>
      <c r="AD38" s="16" t="inlineStr">
        <is>
          <t>製作・施工不良</t>
        </is>
      </c>
      <c r="AE38" s="16" t="n"/>
      <c r="AF38" s="19">
        <f>CONCATENATE(AB38,AC38,AD38,AE38)</f>
        <v/>
      </c>
      <c r="AG38" s="19" t="inlineStr">
        <is>
          <t>施工時の締付け不良や過剰な締付けによる変形等が原因と推定されるボルトの脱落(●本中●本)が見られる。</t>
        </is>
      </c>
      <c r="AI38" s="21" t="inlineStr">
        <is>
          <t>高欄・地覆（起点から見て左側）</t>
        </is>
      </c>
      <c r="AQ38" s="18" t="n">
        <v>34</v>
      </c>
      <c r="AR38" s="18" t="inlineStr">
        <is>
          <t>補修・補強材の損傷</t>
        </is>
      </c>
      <c r="AS38" s="18" t="inlineStr">
        <is>
          <t>a</t>
        </is>
      </c>
      <c r="AT38" s="18">
        <f>AR38&amp;AS38</f>
        <v/>
      </c>
      <c r="AU38" s="22" t="inlineStr">
        <is>
          <t>補修・補強材の損傷</t>
        </is>
      </c>
      <c r="AV38" s="195" t="inlineStr">
        <is>
          <t>34</t>
        </is>
      </c>
      <c r="AW38" s="18" t="inlineStr">
        <is>
          <t>主要地方道　鴨川保田線</t>
        </is>
      </c>
      <c r="AX38" s="18" t="inlineStr">
        <is>
          <t>橋台[翼壁]</t>
        </is>
      </c>
      <c r="AY38" s="18" t="inlineStr">
        <is>
          <t>A</t>
        </is>
      </c>
      <c r="BB38" s="18" t="inlineStr">
        <is>
          <t>翼壁</t>
        </is>
      </c>
      <c r="BC38" s="18" t="inlineStr">
        <is>
          <t>C</t>
        </is>
      </c>
      <c r="BF38" s="16" t="inlineStr">
        <is>
          <t>大網白里市</t>
        </is>
      </c>
      <c r="BG38" s="18" t="inlineStr">
        <is>
          <t>山武土木事務所</t>
        </is>
      </c>
      <c r="BH38" s="18" t="n"/>
      <c r="BN38" s="18" t="inlineStr">
        <is>
          <t>松戸市</t>
        </is>
      </c>
      <c r="BO38" s="197" t="inlineStr">
        <is>
          <t>57</t>
        </is>
      </c>
      <c r="BP38" s="17">
        <f>CONCATENATE(BN38,BO38)</f>
        <v/>
      </c>
      <c r="BQ38" s="18" t="inlineStr">
        <is>
          <t>主要地方道　千葉鎌ケ谷松戸線</t>
        </is>
      </c>
      <c r="BX38" s="18" t="inlineStr">
        <is>
          <t>その他(植生)</t>
        </is>
      </c>
      <c r="BY38" s="17" t="n">
        <v>1708</v>
      </c>
      <c r="BZ38" s="18" t="inlineStr">
        <is>
          <t>S,C</t>
        </is>
      </c>
      <c r="CA38" s="18" t="inlineStr">
        <is>
          <t>主桁</t>
        </is>
      </c>
      <c r="CB38" s="18" t="inlineStr">
        <is>
          <t>Mg</t>
        </is>
      </c>
      <c r="CC38" s="18">
        <f>IF(LEFT(CA38,2)="基礎",CONCATENATE(BZ38,LEFT(CA38,3),CB38),CONCATENATE(BZ38,LEFT(CA38,2),CB38))</f>
        <v/>
      </c>
      <c r="CD38" s="18" t="n">
        <v>6</v>
      </c>
      <c r="CE38" s="18">
        <f>IF(COUNTIFS([2]その１１!$CV$10:CV5033,リスト!CC38),"該当","")</f>
        <v/>
      </c>
      <c r="CF38" s="18">
        <f>IF($CE38="","",COUNTIF($CC$5:CC38,CC38))</f>
        <v/>
      </c>
      <c r="CG38" s="18">
        <f>IF($CE38="","",CONCATENATE(CC38,CF38))</f>
        <v/>
      </c>
      <c r="CH38" s="18" t="inlineStr">
        <is>
          <t>C</t>
        </is>
      </c>
      <c r="CI38" s="18" t="inlineStr">
        <is>
          <t>橋台[その他]</t>
        </is>
      </c>
      <c r="CJ38" s="18" t="inlineStr">
        <is>
          <t>Ax</t>
        </is>
      </c>
      <c r="CK38" s="18">
        <f>CONCATENATE(CH38,LEFT(CI38,2),CJ38)</f>
        <v/>
      </c>
      <c r="CL38" s="18" t="n">
        <v>21</v>
      </c>
      <c r="CM38" s="18">
        <f>IF(COUNTIFS([2]その１２!$CU$10:CU5189,リスト!CK38),"該当","")</f>
        <v/>
      </c>
      <c r="CN38" s="18">
        <f>IF($CM38="","",COUNTIF($CK$5:CK38,CK38))</f>
        <v/>
      </c>
      <c r="CO38" s="18">
        <f>IF($CM38="","",CONCATENATE(CK38,CN38))</f>
        <v/>
      </c>
      <c r="DC38" s="21">
        <f>IF(CG38="","",CONCATENATE(CC38,CD38))</f>
        <v/>
      </c>
      <c r="DD38" s="21">
        <f>IF(CO38="","",CONCATENATE(CK38,CL38))</f>
        <v/>
      </c>
      <c r="DE38" s="16" t="inlineStr">
        <is>
          <t>PC定着部</t>
        </is>
      </c>
      <c r="DF38" s="18" t="inlineStr">
        <is>
          <t>Cn</t>
        </is>
      </c>
      <c r="DG38" s="28" t="n">
        <v>34</v>
      </c>
    </row>
    <row r="39" ht="18.75" customHeight="1">
      <c r="B39" s="16" t="inlineStr">
        <is>
          <t>格点</t>
        </is>
      </c>
      <c r="C39" s="18" t="inlineStr">
        <is>
          <t>Pp</t>
        </is>
      </c>
      <c r="K39" s="18" t="n">
        <v>1707</v>
      </c>
      <c r="L39" s="18" t="inlineStr">
        <is>
          <t>その他(豆板)</t>
        </is>
      </c>
      <c r="M39" s="18" t="inlineStr">
        <is>
          <t>a</t>
        </is>
      </c>
      <c r="N39" s="18" t="inlineStr">
        <is>
          <t>e</t>
        </is>
      </c>
      <c r="O39" s="21" t="n"/>
      <c r="P39" s="21" t="n"/>
      <c r="Q39" s="21" t="n"/>
      <c r="T39" s="18" t="inlineStr">
        <is>
          <t>隔壁</t>
        </is>
      </c>
      <c r="U39" s="18" t="inlineStr">
        <is>
          <t>Iw</t>
        </is>
      </c>
      <c r="X39" s="18" t="inlineStr">
        <is>
          <t>格点</t>
        </is>
      </c>
      <c r="Y39" s="18" t="inlineStr">
        <is>
          <t>Pp</t>
        </is>
      </c>
      <c r="AB39" s="16" t="inlineStr">
        <is>
          <t>e</t>
        </is>
      </c>
      <c r="AC39" s="16" t="inlineStr">
        <is>
          <t>ゆるみ・脱落</t>
        </is>
      </c>
      <c r="AD39" s="16" t="inlineStr">
        <is>
          <t>外力</t>
        </is>
      </c>
      <c r="AE39" s="16" t="n"/>
      <c r="AF39" s="19">
        <f>CONCATENATE(AB39,AC39,AD39,AE39)</f>
        <v/>
      </c>
      <c r="AG39" s="19" t="inlineStr">
        <is>
          <t>地震や交通振動によるボルトの弾性ねじれやナットのゆるみ回転の繰り返し外力等が原因と推定されるボルトの脱落(●本中●本)が見られる。</t>
        </is>
      </c>
      <c r="AI39" s="21" t="inlineStr">
        <is>
          <t>高欄・地覆（起点から見て右側）</t>
        </is>
      </c>
      <c r="AQ39" s="18" t="n">
        <v>35</v>
      </c>
      <c r="AR39" s="18" t="inlineStr">
        <is>
          <t>補修・補強材の損傷</t>
        </is>
      </c>
      <c r="AS39" s="18" t="inlineStr">
        <is>
          <t>c</t>
        </is>
      </c>
      <c r="AT39" s="18">
        <f>AR39&amp;AS39</f>
        <v/>
      </c>
      <c r="AU39" s="22" t="inlineStr">
        <is>
          <t>補修・補強材の損傷</t>
        </is>
      </c>
      <c r="AV39" s="195" t="inlineStr">
        <is>
          <t>35</t>
        </is>
      </c>
      <c r="AW39" s="18" t="inlineStr">
        <is>
          <t>主要地方道　旭停車場線</t>
        </is>
      </c>
      <c r="AX39" s="18" t="inlineStr">
        <is>
          <t>橋台[その他]</t>
        </is>
      </c>
      <c r="AY39" s="18" t="inlineStr">
        <is>
          <t>A</t>
        </is>
      </c>
      <c r="BB39" s="18" t="inlineStr">
        <is>
          <t>隔壁</t>
        </is>
      </c>
      <c r="BC39" s="18" t="inlineStr">
        <is>
          <t>C</t>
        </is>
      </c>
      <c r="BF39" s="16" t="inlineStr">
        <is>
          <t>茂原市</t>
        </is>
      </c>
      <c r="BG39" s="18" t="inlineStr">
        <is>
          <t>長生土木事務所</t>
        </is>
      </c>
      <c r="BH39" s="18" t="n"/>
      <c r="BN39" s="18" t="inlineStr">
        <is>
          <t>松戸市</t>
        </is>
      </c>
      <c r="BO39" s="197" t="inlineStr">
        <is>
          <t>180</t>
        </is>
      </c>
      <c r="BP39" s="17">
        <f>CONCATENATE(BN39,BO39)</f>
        <v/>
      </c>
      <c r="BQ39" s="18" t="inlineStr">
        <is>
          <t>一般県道　松戸原木線</t>
        </is>
      </c>
      <c r="BX39" s="18" t="inlineStr">
        <is>
          <t>その他(陥没)</t>
        </is>
      </c>
      <c r="BY39" s="17" t="n">
        <v>1709</v>
      </c>
      <c r="BZ39" s="18" t="inlineStr">
        <is>
          <t>S,C</t>
        </is>
      </c>
      <c r="CA39" s="18" t="inlineStr">
        <is>
          <t>主桁</t>
        </is>
      </c>
      <c r="CB39" s="18" t="inlineStr">
        <is>
          <t>Mg</t>
        </is>
      </c>
      <c r="CC39" s="18">
        <f>IF(LEFT(CA39,2)="基礎",CONCATENATE(BZ39,LEFT(CA39,3),CB39),CONCATENATE(BZ39,LEFT(CA39,2),CB39))</f>
        <v/>
      </c>
      <c r="CD39" s="18" t="n">
        <v>7</v>
      </c>
      <c r="CE39" s="18">
        <f>IF(COUNTIFS([2]その１１!$CV$10:CV5034,リスト!CC39),"該当","")</f>
        <v/>
      </c>
      <c r="CF39" s="18">
        <f>IF($CE39="","",COUNTIF($CC$5:CC39,CC39))</f>
        <v/>
      </c>
      <c r="CG39" s="18">
        <f>IF($CE39="","",CONCATENATE(CC39,CF39))</f>
        <v/>
      </c>
      <c r="CH39" s="18" t="inlineStr">
        <is>
          <t>C</t>
        </is>
      </c>
      <c r="CI39" s="18" t="inlineStr">
        <is>
          <t>橋台[その他]</t>
        </is>
      </c>
      <c r="CJ39" s="18" t="inlineStr">
        <is>
          <t>Ax</t>
        </is>
      </c>
      <c r="CK39" s="18">
        <f>CONCATENATE(CH39,LEFT(CI39,2),CJ39)</f>
        <v/>
      </c>
      <c r="CL39" s="18" t="n">
        <v>22</v>
      </c>
      <c r="CM39" s="18">
        <f>IF(COUNTIFS([2]その１２!$CU$10:CU5190,リスト!CK39),"該当","")</f>
        <v/>
      </c>
      <c r="CN39" s="18">
        <f>IF($CM39="","",COUNTIF($CK$5:CK39,CK39))</f>
        <v/>
      </c>
      <c r="CO39" s="18">
        <f>IF($CM39="","",CONCATENATE(CK39,CN39))</f>
        <v/>
      </c>
      <c r="DC39" s="21">
        <f>IF(CG39="","",CONCATENATE(CC39,CD39))</f>
        <v/>
      </c>
      <c r="DD39" s="21">
        <f>IF(CO39="","",CONCATENATE(CK39,CL39))</f>
        <v/>
      </c>
      <c r="DE39" s="16" t="inlineStr">
        <is>
          <t>格点</t>
        </is>
      </c>
      <c r="DF39" s="18" t="inlineStr">
        <is>
          <t>Pp</t>
        </is>
      </c>
      <c r="DG39" s="28" t="n">
        <v>35</v>
      </c>
    </row>
    <row r="40">
      <c r="B40" s="16" t="inlineStr">
        <is>
          <t>コンクリート埋込部</t>
        </is>
      </c>
      <c r="C40" s="18" t="inlineStr">
        <is>
          <t>Em</t>
        </is>
      </c>
      <c r="K40" s="18" t="n">
        <v>1708</v>
      </c>
      <c r="L40" s="18" t="inlineStr">
        <is>
          <t>その他(植生)</t>
        </is>
      </c>
      <c r="M40" s="18" t="inlineStr">
        <is>
          <t>a</t>
        </is>
      </c>
      <c r="N40" s="18" t="inlineStr">
        <is>
          <t>e</t>
        </is>
      </c>
      <c r="O40" s="21" t="n"/>
      <c r="P40" s="21" t="n"/>
      <c r="Q40" s="21" t="n"/>
      <c r="T40" s="18" t="inlineStr">
        <is>
          <t>断面方向連結部</t>
        </is>
      </c>
      <c r="U40" s="18" t="inlineStr">
        <is>
          <t>Jo</t>
        </is>
      </c>
      <c r="X40" s="18" t="inlineStr">
        <is>
          <t>コンクリート埋込部</t>
        </is>
      </c>
      <c r="Y40" s="18" t="inlineStr">
        <is>
          <t>Em</t>
        </is>
      </c>
      <c r="AB40" s="16" t="inlineStr">
        <is>
          <t>e</t>
        </is>
      </c>
      <c r="AC40" s="16" t="inlineStr">
        <is>
          <t>ゆるみ・脱落</t>
        </is>
      </c>
      <c r="AD40" s="16" t="inlineStr">
        <is>
          <t>品質の経年劣化</t>
        </is>
      </c>
      <c r="AE40" s="16" t="n"/>
      <c r="AF40" s="19">
        <f>CONCATENATE(AB40,AC40,AD40,AE40)</f>
        <v/>
      </c>
      <c r="AG40" s="19" t="inlineStr">
        <is>
          <t>経年劣化によるネジ山の摩耗や鋼材の収縮膨張による締付け力の低下等が原因と推定されるボルトの脱落(●本中●本)が見られる。</t>
        </is>
      </c>
      <c r="AI40" s="21" t="inlineStr">
        <is>
          <t>高欄・防護柵・地覆（起点から見て左側）</t>
        </is>
      </c>
      <c r="AQ40" s="18" t="n">
        <v>36</v>
      </c>
      <c r="AR40" s="18" t="inlineStr">
        <is>
          <t>補修・補強材の損傷</t>
        </is>
      </c>
      <c r="AS40" s="18" t="inlineStr">
        <is>
          <t>e</t>
        </is>
      </c>
      <c r="AT40" s="18">
        <f>AR40&amp;AS40</f>
        <v/>
      </c>
      <c r="AU40" s="22" t="inlineStr">
        <is>
          <t>補修・補強材の著しい損傷</t>
        </is>
      </c>
      <c r="AV40" s="195" t="inlineStr">
        <is>
          <t>36</t>
        </is>
      </c>
      <c r="AW40" s="18" t="inlineStr">
        <is>
          <t>主要地方道　佐原停車場線</t>
        </is>
      </c>
      <c r="AX40" s="18" t="inlineStr">
        <is>
          <t>基礎[フーチング]</t>
        </is>
      </c>
      <c r="AY40" s="18" t="inlineStr">
        <is>
          <t>Ｆ</t>
        </is>
      </c>
      <c r="BB40" s="18" t="inlineStr">
        <is>
          <t>断面方向連結部</t>
        </is>
      </c>
      <c r="BC40" s="18" t="inlineStr">
        <is>
          <t>C</t>
        </is>
      </c>
      <c r="BF40" s="16" t="inlineStr">
        <is>
          <t>長柄町</t>
        </is>
      </c>
      <c r="BG40" s="18" t="inlineStr">
        <is>
          <t>長生土木事務所</t>
        </is>
      </c>
      <c r="BH40" s="18" t="n"/>
      <c r="BN40" s="18" t="inlineStr">
        <is>
          <t>松戸市</t>
        </is>
      </c>
      <c r="BO40" s="197" t="inlineStr">
        <is>
          <t>199</t>
        </is>
      </c>
      <c r="BP40" s="17">
        <f>CONCATENATE(BN40,BO40)</f>
        <v/>
      </c>
      <c r="BQ40" s="18" t="inlineStr">
        <is>
          <t>一般県道　馬橋停車場線</t>
        </is>
      </c>
      <c r="BX40" s="18" t="inlineStr">
        <is>
          <t>その他(土砂堆積)</t>
        </is>
      </c>
      <c r="BY40" s="17" t="n">
        <v>1710</v>
      </c>
      <c r="BZ40" s="18" t="inlineStr">
        <is>
          <t>S,C</t>
        </is>
      </c>
      <c r="CA40" s="18" t="inlineStr">
        <is>
          <t>主桁</t>
        </is>
      </c>
      <c r="CB40" s="18" t="inlineStr">
        <is>
          <t>Mg</t>
        </is>
      </c>
      <c r="CC40" s="18">
        <f>IF(LEFT(CA40,2)="基礎",CONCATENATE(BZ40,LEFT(CA40,3),CB40),CONCATENATE(BZ40,LEFT(CA40,2),CB40))</f>
        <v/>
      </c>
      <c r="CD40" s="18" t="n">
        <v>8</v>
      </c>
      <c r="CE40" s="18">
        <f>IF(COUNTIFS([2]その１１!$CV$10:CV5035,リスト!CC40),"該当","")</f>
        <v/>
      </c>
      <c r="CF40" s="18">
        <f>IF($CE40="","",COUNTIF($CC$5:CC40,CC40))</f>
        <v/>
      </c>
      <c r="CG40" s="18">
        <f>IF($CE40="","",CONCATENATE(CC40,CF40))</f>
        <v/>
      </c>
      <c r="CH40" s="18" t="inlineStr">
        <is>
          <t>C</t>
        </is>
      </c>
      <c r="CI40" s="18" t="inlineStr">
        <is>
          <t>橋台[その他]</t>
        </is>
      </c>
      <c r="CJ40" s="18" t="inlineStr">
        <is>
          <t>Ax</t>
        </is>
      </c>
      <c r="CK40" s="18">
        <f>CONCATENATE(CH40,LEFT(CI40,2),CJ40)</f>
        <v/>
      </c>
      <c r="CL40" s="18" t="n">
        <v>23</v>
      </c>
      <c r="CM40" s="18">
        <f>IF(COUNTIFS([2]その１２!$CU$10:CU5191,リスト!CK40),"該当","")</f>
        <v/>
      </c>
      <c r="CN40" s="18">
        <f>IF($CM40="","",COUNTIF($CK$5:CK40,CK40))</f>
        <v/>
      </c>
      <c r="CO40" s="18">
        <f>IF($CM40="","",CONCATENATE(CK40,CN40))</f>
        <v/>
      </c>
      <c r="DC40" s="21">
        <f>IF(CG40="","",CONCATENATE(CC40,CD40))</f>
        <v/>
      </c>
      <c r="DD40" s="21">
        <f>IF(CO40="","",CONCATENATE(CK40,CL40))</f>
        <v/>
      </c>
      <c r="DE40" s="16" t="inlineStr">
        <is>
          <t>コンクリート埋込部</t>
        </is>
      </c>
      <c r="DF40" s="18" t="inlineStr">
        <is>
          <t>Em</t>
        </is>
      </c>
      <c r="DG40" s="28" t="n">
        <v>36</v>
      </c>
    </row>
    <row r="41" ht="18.75" customHeight="1">
      <c r="B41" s="16" t="inlineStr">
        <is>
          <t>その他</t>
        </is>
      </c>
      <c r="C41" s="18" t="inlineStr">
        <is>
          <t>Sx</t>
        </is>
      </c>
      <c r="K41" s="18" t="n">
        <v>1709</v>
      </c>
      <c r="L41" s="18" t="inlineStr">
        <is>
          <t>その他(陥没)</t>
        </is>
      </c>
      <c r="M41" s="18" t="inlineStr">
        <is>
          <t>a</t>
        </is>
      </c>
      <c r="N41" s="18" t="inlineStr">
        <is>
          <t>e</t>
        </is>
      </c>
      <c r="O41" s="21" t="n"/>
      <c r="P41" s="21" t="n"/>
      <c r="Q41" s="21" t="n"/>
      <c r="T41" s="39" t="inlineStr">
        <is>
          <t>縦断方向連結部</t>
        </is>
      </c>
      <c r="U41" s="39" t="inlineStr">
        <is>
          <t>Lj</t>
        </is>
      </c>
      <c r="X41" s="18" t="inlineStr">
        <is>
          <t>その他</t>
        </is>
      </c>
      <c r="Y41" s="18" t="inlineStr">
        <is>
          <t>Sx</t>
        </is>
      </c>
      <c r="AB41" s="16" t="inlineStr">
        <is>
          <t>e</t>
        </is>
      </c>
      <c r="AC41" s="16" t="inlineStr">
        <is>
          <t>ゆるみ・脱落</t>
        </is>
      </c>
      <c r="AD41" s="16" t="inlineStr">
        <is>
          <t>製作・施工不良</t>
        </is>
      </c>
      <c r="AE41" s="16" t="n"/>
      <c r="AF41" s="19">
        <f>CONCATENATE(AB41,AC41,AD41,AE41)</f>
        <v/>
      </c>
      <c r="AG41" s="19" t="inlineStr">
        <is>
          <t>施工時の締付け不良や過剰な締付けによる変形等が原因と推定されるボルトの脱落(●本中●本)が見られる。</t>
        </is>
      </c>
      <c r="AI41" s="21" t="inlineStr">
        <is>
          <t>高欄・防護柵・地覆（起点から見て右側）</t>
        </is>
      </c>
      <c r="AQ41" s="18" t="n">
        <v>37</v>
      </c>
      <c r="AR41" s="18" t="inlineStr">
        <is>
          <t>床版ひびわれ</t>
        </is>
      </c>
      <c r="AS41" s="18" t="inlineStr">
        <is>
          <t>a</t>
        </is>
      </c>
      <c r="AT41" s="18">
        <f>AR41&amp;AS41</f>
        <v/>
      </c>
      <c r="AU41" s="22" t="inlineStr">
        <is>
          <t>床版ひびわれ</t>
        </is>
      </c>
      <c r="AV41" s="195" t="inlineStr">
        <is>
          <t>37</t>
        </is>
      </c>
      <c r="AW41" s="18" t="inlineStr">
        <is>
          <t>主要地方道　銚子停車場線</t>
        </is>
      </c>
      <c r="AX41" s="18" t="inlineStr">
        <is>
          <t>基礎[その他]</t>
        </is>
      </c>
      <c r="AY41" s="18" t="inlineStr">
        <is>
          <t>Ｆ</t>
        </is>
      </c>
      <c r="BB41" s="51" t="inlineStr">
        <is>
          <t>縦断方向連結部</t>
        </is>
      </c>
      <c r="BC41" s="51" t="inlineStr">
        <is>
          <t>C</t>
        </is>
      </c>
      <c r="BF41" s="16" t="inlineStr">
        <is>
          <t>長南町</t>
        </is>
      </c>
      <c r="BG41" s="18" t="inlineStr">
        <is>
          <t>長生土木事務所</t>
        </is>
      </c>
      <c r="BH41" s="18" t="n"/>
      <c r="BN41" s="18" t="inlineStr">
        <is>
          <t>松戸市</t>
        </is>
      </c>
      <c r="BO41" s="197" t="inlineStr">
        <is>
          <t>200</t>
        </is>
      </c>
      <c r="BP41" s="17">
        <f>CONCATENATE(BN41,BO41)</f>
        <v/>
      </c>
      <c r="BQ41" s="18" t="inlineStr">
        <is>
          <t>一般県道　六実停車場線</t>
        </is>
      </c>
      <c r="BX41" s="18" t="inlineStr">
        <is>
          <t>その他(木片混入)</t>
        </is>
      </c>
      <c r="BY41" s="17" t="n">
        <v>1711</v>
      </c>
      <c r="BZ41" s="18" t="inlineStr">
        <is>
          <t>S,C</t>
        </is>
      </c>
      <c r="CA41" s="18" t="inlineStr">
        <is>
          <t>主桁</t>
        </is>
      </c>
      <c r="CB41" s="18" t="inlineStr">
        <is>
          <t>Mg</t>
        </is>
      </c>
      <c r="CC41" s="18">
        <f>IF(LEFT(CA41,2)="基礎",CONCATENATE(BZ41,LEFT(CA41,3),CB41),CONCATENATE(BZ41,LEFT(CA41,2),CB41))</f>
        <v/>
      </c>
      <c r="CD41" s="18" t="n">
        <v>9</v>
      </c>
      <c r="CE41" s="18">
        <f>IF(COUNTIFS([2]その１１!$CV$10:CV5036,リスト!CC41),"該当","")</f>
        <v/>
      </c>
      <c r="CF41" s="18">
        <f>IF($CE41="","",COUNTIF($CC$5:CC41,CC41))</f>
        <v/>
      </c>
      <c r="CG41" s="18">
        <f>IF($CE41="","",CONCATENATE(CC41,CF41))</f>
        <v/>
      </c>
      <c r="CH41" s="18" t="inlineStr">
        <is>
          <t>C,X</t>
        </is>
      </c>
      <c r="CI41" s="18" t="inlineStr">
        <is>
          <t>橋台[その他]</t>
        </is>
      </c>
      <c r="CJ41" s="18" t="inlineStr">
        <is>
          <t>Ax</t>
        </is>
      </c>
      <c r="CK41" s="18">
        <f>CONCATENATE(CH41,LEFT(CI41,2),CJ41)</f>
        <v/>
      </c>
      <c r="CL41" s="18" t="n">
        <v>6</v>
      </c>
      <c r="CM41" s="18">
        <f>IF(COUNTIFS([2]その１２!$CU$10:CU5192,リスト!CK41),"該当","")</f>
        <v/>
      </c>
      <c r="CN41" s="18">
        <f>IF($CM41="","",COUNTIF($CK$5:CK41,CK41))</f>
        <v/>
      </c>
      <c r="CO41" s="18">
        <f>IF($CM41="","",CONCATENATE(CK41,CN41))</f>
        <v/>
      </c>
      <c r="DC41" s="21">
        <f>IF(CG41="","",CONCATENATE(CC41,CD41))</f>
        <v/>
      </c>
      <c r="DD41" s="21">
        <f>IF(CO41="","",CONCATENATE(CK41,CL41))</f>
        <v/>
      </c>
      <c r="DE41" s="16" t="inlineStr">
        <is>
          <t>その他</t>
        </is>
      </c>
      <c r="DF41" s="18" t="inlineStr">
        <is>
          <t>Sx</t>
        </is>
      </c>
      <c r="DG41" s="28" t="n">
        <v>37</v>
      </c>
    </row>
    <row r="42">
      <c r="B42" s="16" t="inlineStr">
        <is>
          <t>支承本体</t>
        </is>
      </c>
      <c r="C42" s="18" t="inlineStr">
        <is>
          <t>Bh</t>
        </is>
      </c>
      <c r="K42" s="18" t="n">
        <v>1710</v>
      </c>
      <c r="L42" s="18" t="inlineStr">
        <is>
          <t>その他(土砂堆積)</t>
        </is>
      </c>
      <c r="M42" s="18" t="inlineStr">
        <is>
          <t>a</t>
        </is>
      </c>
      <c r="N42" s="18" t="inlineStr">
        <is>
          <t>e</t>
        </is>
      </c>
      <c r="O42" s="21" t="n"/>
      <c r="P42" s="21" t="n"/>
      <c r="Q42" s="21" t="n"/>
      <c r="X42" s="18" t="inlineStr">
        <is>
          <t>支承本体</t>
        </is>
      </c>
      <c r="Y42" s="18" t="inlineStr">
        <is>
          <t>Bh</t>
        </is>
      </c>
      <c r="AB42" s="16" t="inlineStr">
        <is>
          <t>e</t>
        </is>
      </c>
      <c r="AC42" s="16" t="inlineStr">
        <is>
          <t>破断</t>
        </is>
      </c>
      <c r="AD42" s="16" t="inlineStr">
        <is>
          <t>品質の経年劣化</t>
        </is>
      </c>
      <c r="AE42" s="16" t="n"/>
      <c r="AF42" s="19">
        <f>CONCATENATE(AB42,AC42,AD42,AE42)</f>
        <v/>
      </c>
      <c r="AG42" s="19" t="inlineStr">
        <is>
          <t>腐食による板厚減少の進行が原因と推定される破断が見られる。</t>
        </is>
      </c>
      <c r="AI42" s="21" t="inlineStr">
        <is>
          <t>防護柵・地覆・縁石（起点から見て左側）</t>
        </is>
      </c>
      <c r="AQ42" s="18" t="n">
        <v>38</v>
      </c>
      <c r="AR42" s="18" t="inlineStr">
        <is>
          <t>床版ひびわれ</t>
        </is>
      </c>
      <c r="AS42" s="18" t="inlineStr">
        <is>
          <t>b</t>
        </is>
      </c>
      <c r="AT42" s="18">
        <f>AR42&amp;AS42</f>
        <v/>
      </c>
      <c r="AU42" s="22" t="inlineStr">
        <is>
          <t>最大幅●●mmの1方向ひびわれ</t>
        </is>
      </c>
      <c r="AV42" s="195" t="inlineStr">
        <is>
          <t>38</t>
        </is>
      </c>
      <c r="AW42" s="18" t="inlineStr">
        <is>
          <t>主要地方道　松戸停車場線</t>
        </is>
      </c>
      <c r="AX42" s="18" t="inlineStr">
        <is>
          <t>支承本体</t>
        </is>
      </c>
      <c r="AY42" s="18" t="inlineStr">
        <is>
          <t>B</t>
        </is>
      </c>
      <c r="BF42" s="16" t="inlineStr">
        <is>
          <t>睦沢町</t>
        </is>
      </c>
      <c r="BG42" s="18" t="inlineStr">
        <is>
          <t>長生土木事務所</t>
        </is>
      </c>
      <c r="BH42" s="18" t="n"/>
      <c r="BN42" s="18" t="inlineStr">
        <is>
          <t>松戸市</t>
        </is>
      </c>
      <c r="BO42" s="197" t="inlineStr">
        <is>
          <t>261</t>
        </is>
      </c>
      <c r="BP42" s="17">
        <f>CONCATENATE(BN42,BO42)</f>
        <v/>
      </c>
      <c r="BQ42" s="18" t="inlineStr">
        <is>
          <t>一般県道　松戸柏線</t>
        </is>
      </c>
      <c r="BX42" s="18" t="inlineStr">
        <is>
          <t>その他(ひびわれ)</t>
        </is>
      </c>
      <c r="BY42" s="17" t="n">
        <v>1712</v>
      </c>
      <c r="BZ42" s="18" t="inlineStr">
        <is>
          <t>S,C</t>
        </is>
      </c>
      <c r="CA42" s="18" t="inlineStr">
        <is>
          <t>主桁</t>
        </is>
      </c>
      <c r="CB42" s="18" t="inlineStr">
        <is>
          <t>Mg</t>
        </is>
      </c>
      <c r="CC42" s="18">
        <f>IF(LEFT(CA42,2)="基礎",CONCATENATE(BZ42,LEFT(CA42,3),CB42),CONCATENATE(BZ42,LEFT(CA42,2),CB42))</f>
        <v/>
      </c>
      <c r="CD42" s="18" t="n">
        <v>10</v>
      </c>
      <c r="CE42" s="18">
        <f>IF(COUNTIFS([2]その１１!$CV$10:CV5037,リスト!CC42),"該当","")</f>
        <v/>
      </c>
      <c r="CF42" s="18">
        <f>IF($CE42="","",COUNTIF($CC$5:CC42,CC42))</f>
        <v/>
      </c>
      <c r="CG42" s="18">
        <f>IF($CE42="","",CONCATENATE(CC42,CF42))</f>
        <v/>
      </c>
      <c r="CH42" s="18" t="inlineStr">
        <is>
          <t>C,X</t>
        </is>
      </c>
      <c r="CI42" s="18" t="inlineStr">
        <is>
          <t>橋台[その他]</t>
        </is>
      </c>
      <c r="CJ42" s="18" t="inlineStr">
        <is>
          <t>Ax</t>
        </is>
      </c>
      <c r="CK42" s="18">
        <f>CONCATENATE(CH42,LEFT(CI42,2),CJ42)</f>
        <v/>
      </c>
      <c r="CL42" s="18" t="n">
        <v>7</v>
      </c>
      <c r="CM42" s="18">
        <f>IF(COUNTIFS([2]その１２!$CU$10:CU5193,リスト!CK42),"該当","")</f>
        <v/>
      </c>
      <c r="CN42" s="18">
        <f>IF($CM42="","",COUNTIF($CK$5:CK42,CK42))</f>
        <v/>
      </c>
      <c r="CO42" s="18">
        <f>IF($CM42="","",CONCATENATE(CK42,CN42))</f>
        <v/>
      </c>
      <c r="DC42" s="21">
        <f>IF(CG42="","",CONCATENATE(CC42,CD42))</f>
        <v/>
      </c>
      <c r="DD42" s="21">
        <f>IF(CO42="","",CONCATENATE(CK42,CL42))</f>
        <v/>
      </c>
      <c r="DE42" s="16" t="inlineStr">
        <is>
          <t>支承本体</t>
        </is>
      </c>
      <c r="DF42" s="18" t="inlineStr">
        <is>
          <t>Bh</t>
        </is>
      </c>
      <c r="DG42" s="28" t="n">
        <v>38</v>
      </c>
    </row>
    <row r="43" ht="18.75" customHeight="1">
      <c r="B43" s="16" t="inlineStr">
        <is>
          <t>アンカーボルト</t>
        </is>
      </c>
      <c r="C43" s="18" t="inlineStr">
        <is>
          <t>Ba</t>
        </is>
      </c>
      <c r="K43" s="18" t="n">
        <v>1711</v>
      </c>
      <c r="L43" s="18" t="inlineStr">
        <is>
          <t>その他(木片混入)</t>
        </is>
      </c>
      <c r="M43" s="18" t="inlineStr">
        <is>
          <t>a</t>
        </is>
      </c>
      <c r="N43" s="18" t="inlineStr">
        <is>
          <t>e</t>
        </is>
      </c>
      <c r="O43" s="21" t="n"/>
      <c r="P43" s="21" t="n"/>
      <c r="Q43" s="21" t="n"/>
      <c r="X43" s="18" t="inlineStr">
        <is>
          <t>アンカーボルト</t>
        </is>
      </c>
      <c r="Y43" s="18" t="inlineStr">
        <is>
          <t>Ba</t>
        </is>
      </c>
      <c r="AB43" s="16" t="inlineStr">
        <is>
          <t>e</t>
        </is>
      </c>
      <c r="AC43" s="16" t="inlineStr">
        <is>
          <t>破断</t>
        </is>
      </c>
      <c r="AD43" s="16" t="inlineStr">
        <is>
          <t>外力</t>
        </is>
      </c>
      <c r="AE43" s="16" t="n"/>
      <c r="AF43" s="19">
        <f>CONCATENATE(AB43,AC43,AD43,AE43)</f>
        <v/>
      </c>
      <c r="AG43" s="19" t="inlineStr">
        <is>
          <t>車両等の接触が原因と推定される破断が見られる。</t>
        </is>
      </c>
      <c r="AI43" s="21" t="inlineStr">
        <is>
          <t>防護柵・地覆・縁石（起点から見て右側）</t>
        </is>
      </c>
      <c r="AQ43" s="18" t="n">
        <v>39</v>
      </c>
      <c r="AR43" s="18" t="inlineStr">
        <is>
          <t>床版ひびわれ</t>
        </is>
      </c>
      <c r="AS43" s="18" t="inlineStr">
        <is>
          <t>c</t>
        </is>
      </c>
      <c r="AT43" s="18">
        <f>AR43&amp;AS43</f>
        <v/>
      </c>
      <c r="AU43" s="22" t="inlineStr">
        <is>
          <t>最大幅●●mmの1方向ひびわれ</t>
        </is>
      </c>
      <c r="AV43" s="195" t="inlineStr">
        <is>
          <t>39</t>
        </is>
      </c>
      <c r="AW43" s="18" t="inlineStr">
        <is>
          <t>主要地方道　船橋停車場線</t>
        </is>
      </c>
      <c r="AX43" s="18" t="inlineStr">
        <is>
          <t>アンカーボルト</t>
        </is>
      </c>
      <c r="AY43" s="18" t="inlineStr">
        <is>
          <t>B</t>
        </is>
      </c>
      <c r="BF43" s="16" t="inlineStr">
        <is>
          <t>一宮町</t>
        </is>
      </c>
      <c r="BG43" s="18" t="inlineStr">
        <is>
          <t>長生土木事務所</t>
        </is>
      </c>
      <c r="BH43" s="18" t="n"/>
      <c r="BN43" s="18" t="inlineStr">
        <is>
          <t>松戸市</t>
        </is>
      </c>
      <c r="BO43" s="197" t="inlineStr">
        <is>
          <t>264</t>
        </is>
      </c>
      <c r="BP43" s="17">
        <f>CONCATENATE(BN43,BO43)</f>
        <v/>
      </c>
      <c r="BQ43" s="18" t="inlineStr">
        <is>
          <t>一般県道　高塚新田市川線</t>
        </is>
      </c>
      <c r="BX43" s="39" t="inlineStr">
        <is>
          <t>その他(漏水)</t>
        </is>
      </c>
      <c r="BY43" s="43" t="n">
        <v>1713</v>
      </c>
      <c r="BZ43" s="18" t="inlineStr">
        <is>
          <t>S,C</t>
        </is>
      </c>
      <c r="CA43" s="18" t="inlineStr">
        <is>
          <t>主桁</t>
        </is>
      </c>
      <c r="CB43" s="18" t="inlineStr">
        <is>
          <t>Mg</t>
        </is>
      </c>
      <c r="CC43" s="18">
        <f>IF(LEFT(CA43,2)="基礎",CONCATENATE(BZ43,LEFT(CA43,3),CB43),CONCATENATE(BZ43,LEFT(CA43,2),CB43))</f>
        <v/>
      </c>
      <c r="CD43" s="18" t="n">
        <v>11</v>
      </c>
      <c r="CE43" s="18">
        <f>IF(COUNTIFS([2]その１１!$CV$10:CV5038,リスト!CC43),"該当","")</f>
        <v/>
      </c>
      <c r="CF43" s="18">
        <f>IF($CE43="","",COUNTIF($CC$5:CC43,CC43))</f>
        <v/>
      </c>
      <c r="CG43" s="18">
        <f>IF($CE43="","",CONCATENATE(CC43,CF43))</f>
        <v/>
      </c>
      <c r="CH43" s="18" t="inlineStr">
        <is>
          <t>C,X</t>
        </is>
      </c>
      <c r="CI43" s="18" t="inlineStr">
        <is>
          <t>橋台[その他]</t>
        </is>
      </c>
      <c r="CJ43" s="18" t="inlineStr">
        <is>
          <t>Ax</t>
        </is>
      </c>
      <c r="CK43" s="18">
        <f>CONCATENATE(CH43,LEFT(CI43,2),CJ43)</f>
        <v/>
      </c>
      <c r="CL43" s="18" t="n">
        <v>8</v>
      </c>
      <c r="CM43" s="18">
        <f>IF(COUNTIFS([2]その１２!$CU$10:CU5194,リスト!CK43),"該当","")</f>
        <v/>
      </c>
      <c r="CN43" s="18">
        <f>IF($CM43="","",COUNTIF($CK$5:CK43,CK43))</f>
        <v/>
      </c>
      <c r="CO43" s="18">
        <f>IF($CM43="","",CONCATENATE(CK43,CN43))</f>
        <v/>
      </c>
      <c r="DC43" s="21">
        <f>IF(CG43="","",CONCATENATE(CC43,CD43))</f>
        <v/>
      </c>
      <c r="DD43" s="21">
        <f>IF(CO43="","",CONCATENATE(CK43,CL43))</f>
        <v/>
      </c>
      <c r="DE43" s="16" t="inlineStr">
        <is>
          <t>アンカーボルト</t>
        </is>
      </c>
      <c r="DF43" s="18" t="inlineStr">
        <is>
          <t>Ba</t>
        </is>
      </c>
      <c r="DG43" s="28" t="n">
        <v>39</v>
      </c>
    </row>
    <row r="44">
      <c r="B44" s="16" t="inlineStr">
        <is>
          <t>沓座モルタル</t>
        </is>
      </c>
      <c r="C44" s="18" t="inlineStr">
        <is>
          <t>Bm</t>
        </is>
      </c>
      <c r="K44" s="18" t="n">
        <v>1712</v>
      </c>
      <c r="L44" s="18" t="inlineStr">
        <is>
          <t>その他(ひびわれ)</t>
        </is>
      </c>
      <c r="M44" s="18" t="inlineStr">
        <is>
          <t>a</t>
        </is>
      </c>
      <c r="N44" s="18" t="inlineStr">
        <is>
          <t>e</t>
        </is>
      </c>
      <c r="O44" s="21" t="n"/>
      <c r="P44" s="21" t="n"/>
      <c r="Q44" s="21" t="n"/>
      <c r="X44" s="18" t="inlineStr">
        <is>
          <t>沓座モルタル</t>
        </is>
      </c>
      <c r="Y44" s="18" t="inlineStr">
        <is>
          <t>Bm</t>
        </is>
      </c>
      <c r="AB44" s="16" t="inlineStr">
        <is>
          <t>e</t>
        </is>
      </c>
      <c r="AC44" s="16" t="inlineStr">
        <is>
          <t>破断</t>
        </is>
      </c>
      <c r="AD44" s="16" t="inlineStr">
        <is>
          <t>品質の経年劣化</t>
        </is>
      </c>
      <c r="AE44" s="16" t="inlineStr">
        <is>
          <t>Ⅱ</t>
        </is>
      </c>
      <c r="AF44" s="19">
        <f>CONCATENATE(AB44,AC44,AD44,AE44)</f>
        <v/>
      </c>
      <c r="AG44" s="19" t="inlineStr">
        <is>
          <t>腐食による板厚減少の進行が原因と推定される破断が見られる。損傷箇所が●●であることから、耐荷力への影響はないが、排水不良●●や漏水●●等により他部材への影響が懸念される。予防保全の観点から、速やかに補修等を行う必要がある。</t>
        </is>
      </c>
      <c r="AI44" s="21" t="inlineStr">
        <is>
          <t>防護柵・縁石（起点から見て左側）</t>
        </is>
      </c>
      <c r="AQ44" s="18" t="n">
        <v>40</v>
      </c>
      <c r="AR44" s="18" t="inlineStr">
        <is>
          <t>床版ひびわれ</t>
        </is>
      </c>
      <c r="AS44" s="18" t="inlineStr">
        <is>
          <t>d</t>
        </is>
      </c>
      <c r="AT44" s="18">
        <f>AR44&amp;AS44</f>
        <v/>
      </c>
      <c r="AU44" s="22" t="inlineStr">
        <is>
          <t>最大幅●●mmの1方向ひびわれ</t>
        </is>
      </c>
      <c r="AV44" s="195" t="inlineStr">
        <is>
          <t>40</t>
        </is>
      </c>
      <c r="AW44" s="18" t="inlineStr">
        <is>
          <t>主要地方道　東千葉停車場線</t>
        </is>
      </c>
      <c r="AX44" s="18" t="inlineStr">
        <is>
          <t>沓座モルタル</t>
        </is>
      </c>
      <c r="AY44" s="18" t="inlineStr">
        <is>
          <t>B</t>
        </is>
      </c>
      <c r="BF44" s="16" t="inlineStr">
        <is>
          <t>長生村</t>
        </is>
      </c>
      <c r="BG44" s="18" t="inlineStr">
        <is>
          <t>長生土木事務所</t>
        </is>
      </c>
      <c r="BH44" s="18" t="n"/>
      <c r="BN44" s="18" t="inlineStr">
        <is>
          <t>松戸市</t>
        </is>
      </c>
      <c r="BO44" s="197" t="inlineStr">
        <is>
          <t>280</t>
        </is>
      </c>
      <c r="BP44" s="17">
        <f>CONCATENATE(BN44,BO44)</f>
        <v/>
      </c>
      <c r="BQ44" s="18" t="inlineStr">
        <is>
          <t>一般県道　白井流山線</t>
        </is>
      </c>
      <c r="BZ44" s="18" t="inlineStr">
        <is>
          <t>S,C</t>
        </is>
      </c>
      <c r="CA44" s="18" t="inlineStr">
        <is>
          <t>主桁</t>
        </is>
      </c>
      <c r="CB44" s="18" t="inlineStr">
        <is>
          <t>Mg</t>
        </is>
      </c>
      <c r="CC44" s="18">
        <f>IF(LEFT(CA44,2)="基礎",CONCATENATE(BZ44,LEFT(CA44,3),CB44),CONCATENATE(BZ44,LEFT(CA44,2),CB44))</f>
        <v/>
      </c>
      <c r="CD44" s="18" t="n">
        <v>12</v>
      </c>
      <c r="CE44" s="18">
        <f>IF(COUNTIFS([2]その１１!$CV$10:CV5039,リスト!CC44),"該当","")</f>
        <v/>
      </c>
      <c r="CF44" s="18">
        <f>IF($CE44="","",COUNTIF($CC$5:CC44,CC44))</f>
        <v/>
      </c>
      <c r="CG44" s="18">
        <f>IF($CE44="","",CONCATENATE(CC44,CF44))</f>
        <v/>
      </c>
      <c r="CH44" s="18" t="inlineStr">
        <is>
          <t>C,X</t>
        </is>
      </c>
      <c r="CI44" s="18" t="inlineStr">
        <is>
          <t>橋台[その他]</t>
        </is>
      </c>
      <c r="CJ44" s="18" t="inlineStr">
        <is>
          <t>Ax</t>
        </is>
      </c>
      <c r="CK44" s="18">
        <f>CONCATENATE(CH44,LEFT(CI44,2),CJ44)</f>
        <v/>
      </c>
      <c r="CL44" s="18" t="n">
        <v>10</v>
      </c>
      <c r="CM44" s="18">
        <f>IF(COUNTIFS([2]その１２!$CU$10:CU5195,リスト!CK44),"該当","")</f>
        <v/>
      </c>
      <c r="CN44" s="18">
        <f>IF($CM44="","",COUNTIF($CK$5:CK44,CK44))</f>
        <v/>
      </c>
      <c r="CO44" s="18">
        <f>IF($CM44="","",CONCATENATE(CK44,CN44))</f>
        <v/>
      </c>
      <c r="DC44" s="21">
        <f>IF(CG44="","",CONCATENATE(CC44,CD44))</f>
        <v/>
      </c>
      <c r="DD44" s="21">
        <f>IF(CO44="","",CONCATENATE(CK44,CL44))</f>
        <v/>
      </c>
      <c r="DE44" s="16" t="inlineStr">
        <is>
          <t>沓座モルタル</t>
        </is>
      </c>
      <c r="DF44" s="18" t="inlineStr">
        <is>
          <t>Bm</t>
        </is>
      </c>
      <c r="DG44" s="28" t="n">
        <v>40</v>
      </c>
    </row>
    <row r="45" ht="18.75" customHeight="1">
      <c r="B45" s="16" t="inlineStr">
        <is>
          <t>台座コンクリート</t>
        </is>
      </c>
      <c r="C45" s="18" t="inlineStr">
        <is>
          <t>Bc</t>
        </is>
      </c>
      <c r="K45" s="39" t="n">
        <v>1713</v>
      </c>
      <c r="L45" s="39" t="inlineStr">
        <is>
          <t>その他(漏水)</t>
        </is>
      </c>
      <c r="M45" s="39" t="inlineStr">
        <is>
          <t>a</t>
        </is>
      </c>
      <c r="N45" s="39" t="inlineStr">
        <is>
          <t>e</t>
        </is>
      </c>
      <c r="O45" s="52" t="n"/>
      <c r="P45" s="52" t="n"/>
      <c r="Q45" s="52" t="n"/>
      <c r="X45" s="18" t="inlineStr">
        <is>
          <t>台座コンクリート</t>
        </is>
      </c>
      <c r="Y45" s="18" t="inlineStr">
        <is>
          <t>Bc</t>
        </is>
      </c>
      <c r="AB45" s="16" t="inlineStr">
        <is>
          <t>e</t>
        </is>
      </c>
      <c r="AC45" s="16" t="inlineStr">
        <is>
          <t>破断</t>
        </is>
      </c>
      <c r="AD45" s="16" t="inlineStr">
        <is>
          <t>外力</t>
        </is>
      </c>
      <c r="AE45" s="16" t="inlineStr">
        <is>
          <t>Ⅱ</t>
        </is>
      </c>
      <c r="AF45" s="19">
        <f>CONCATENATE(AB45,AC45,AD45,AE45)</f>
        <v/>
      </c>
      <c r="AG45" s="19" t="inlineStr">
        <is>
          <t>車両等の接触が原因と推定される破断が見られる。損傷箇所が●●であることから、耐荷力への影響はないが、●●や●●等により他部材への影響が懸念される。予防保全の観点から、速やかに補修等を行う必要がある。</t>
        </is>
      </c>
      <c r="AI45" s="21" t="inlineStr">
        <is>
          <t>防護柵・縁石（起点から見て右側）</t>
        </is>
      </c>
      <c r="AQ45" s="18" t="n">
        <v>41</v>
      </c>
      <c r="AR45" s="18" t="inlineStr">
        <is>
          <t>床版ひびわれ</t>
        </is>
      </c>
      <c r="AS45" s="18" t="inlineStr">
        <is>
          <t>e</t>
        </is>
      </c>
      <c r="AT45" s="18">
        <f>AR45&amp;AS45</f>
        <v/>
      </c>
      <c r="AU45" s="22" t="inlineStr">
        <is>
          <t>部分的な角落ちを伴う最大幅●●mmの1方向ひびわれ</t>
        </is>
      </c>
      <c r="AV45" s="195" t="inlineStr">
        <is>
          <t>41</t>
        </is>
      </c>
      <c r="AW45" s="18" t="inlineStr">
        <is>
          <t>主要地方道　茂原停車場線</t>
        </is>
      </c>
      <c r="AX45" s="18" t="inlineStr">
        <is>
          <t>台座コンクリート</t>
        </is>
      </c>
      <c r="AY45" s="18" t="inlineStr">
        <is>
          <t>B</t>
        </is>
      </c>
      <c r="BF45" s="16" t="inlineStr">
        <is>
          <t>白子町</t>
        </is>
      </c>
      <c r="BG45" s="18" t="inlineStr">
        <is>
          <t>長生土木事務所</t>
        </is>
      </c>
      <c r="BH45" s="18" t="n"/>
      <c r="BN45" s="18" t="inlineStr">
        <is>
          <t>松戸市</t>
        </is>
      </c>
      <c r="BO45" s="197" t="inlineStr">
        <is>
          <t>281</t>
        </is>
      </c>
      <c r="BP45" s="17">
        <f>CONCATENATE(BN45,BO45)</f>
        <v/>
      </c>
      <c r="BQ45" s="18" t="inlineStr">
        <is>
          <t>一般県道　松戸鎌ケ谷線</t>
        </is>
      </c>
      <c r="BZ45" s="18" t="inlineStr">
        <is>
          <t>S,C</t>
        </is>
      </c>
      <c r="CA45" s="18" t="inlineStr">
        <is>
          <t>主桁</t>
        </is>
      </c>
      <c r="CB45" s="18" t="inlineStr">
        <is>
          <t>Mg</t>
        </is>
      </c>
      <c r="CC45" s="18">
        <f>IF(LEFT(CA45,2)="基礎",CONCATENATE(BZ45,LEFT(CA45,3),CB45),CONCATENATE(BZ45,LEFT(CA45,2),CB45))</f>
        <v/>
      </c>
      <c r="CD45" s="18" t="n">
        <v>13</v>
      </c>
      <c r="CE45" s="18">
        <f>IF(COUNTIFS([2]その１１!$CV$10:CV5040,リスト!CC45),"該当","")</f>
        <v/>
      </c>
      <c r="CF45" s="18">
        <f>IF($CE45="","",COUNTIF($CC$5:CC45,CC45))</f>
        <v/>
      </c>
      <c r="CG45" s="18">
        <f>IF($CE45="","",CONCATENATE(CC45,CF45))</f>
        <v/>
      </c>
      <c r="CH45" s="18" t="inlineStr">
        <is>
          <t>C,X</t>
        </is>
      </c>
      <c r="CI45" s="18" t="inlineStr">
        <is>
          <t>橋台[その他]</t>
        </is>
      </c>
      <c r="CJ45" s="18" t="inlineStr">
        <is>
          <t>Ax</t>
        </is>
      </c>
      <c r="CK45" s="18">
        <f>CONCATENATE(CH45,LEFT(CI45,2),CJ45)</f>
        <v/>
      </c>
      <c r="CL45" s="18" t="n">
        <v>12</v>
      </c>
      <c r="CM45" s="18">
        <f>IF(COUNTIFS([2]その１２!$CU$10:CU5196,リスト!CK45),"該当","")</f>
        <v/>
      </c>
      <c r="CN45" s="18">
        <f>IF($CM45="","",COUNTIF($CK$5:CK45,CK45))</f>
        <v/>
      </c>
      <c r="CO45" s="18">
        <f>IF($CM45="","",CONCATENATE(CK45,CN45))</f>
        <v/>
      </c>
      <c r="DC45" s="21">
        <f>IF(CG45="","",CONCATENATE(CC45,CD45))</f>
        <v/>
      </c>
      <c r="DD45" s="21">
        <f>IF(CO45="","",CONCATENATE(CK45,CL45))</f>
        <v/>
      </c>
      <c r="DE45" s="16" t="inlineStr">
        <is>
          <t>台座コンクリート</t>
        </is>
      </c>
      <c r="DF45" s="18" t="inlineStr">
        <is>
          <t>Bc</t>
        </is>
      </c>
      <c r="DG45" s="28" t="n">
        <v>41</v>
      </c>
    </row>
    <row r="46">
      <c r="B46" s="16" t="inlineStr">
        <is>
          <t>落橋防止システム</t>
        </is>
      </c>
      <c r="C46" s="18" t="inlineStr">
        <is>
          <t>Sf</t>
        </is>
      </c>
      <c r="M46" s="2" t="n"/>
      <c r="N46" s="2" t="n"/>
      <c r="X46" s="18" t="inlineStr">
        <is>
          <t>落橋防止システム</t>
        </is>
      </c>
      <c r="Y46" s="18" t="inlineStr">
        <is>
          <t>Sf</t>
        </is>
      </c>
      <c r="AB46" s="16" t="inlineStr">
        <is>
          <t>e</t>
        </is>
      </c>
      <c r="AC46" s="16" t="inlineStr">
        <is>
          <t>破断</t>
        </is>
      </c>
      <c r="AD46" s="16" t="inlineStr">
        <is>
          <t>品質の経年劣化</t>
        </is>
      </c>
      <c r="AE46" s="16" t="inlineStr">
        <is>
          <t>Ⅲ</t>
        </is>
      </c>
      <c r="AF46" s="19">
        <f>CONCATENATE(AB46,AC46,AD46,AE46)</f>
        <v/>
      </c>
      <c r="AG46" s="19" t="inlineStr">
        <is>
          <t>腐食による板厚減少の進行が原因と推定される破断が見られる。損傷箇所が●●であり、荷重支持機能の役割を担う部材であることから耐荷力への影響は大きく、地震等の大きな外力が生じた際に構造安全性が損なわれることが懸念される。橋梁構造の安全性の観点から、速やかに補修等を行う必要がある。</t>
        </is>
      </c>
      <c r="AI46" s="21" t="inlineStr">
        <is>
          <t>防護柵・中央分離帯（起点から見て左側）</t>
        </is>
      </c>
      <c r="AQ46" s="18" t="n">
        <v>42</v>
      </c>
      <c r="AR46" s="18" t="inlineStr">
        <is>
          <t>うき</t>
        </is>
      </c>
      <c r="AS46" s="18" t="inlineStr">
        <is>
          <t>a</t>
        </is>
      </c>
      <c r="AT46" s="18">
        <f>AR46&amp;AS46</f>
        <v/>
      </c>
      <c r="AU46" s="22" t="inlineStr">
        <is>
          <t>うき</t>
        </is>
      </c>
      <c r="AV46" s="195" t="inlineStr">
        <is>
          <t>42</t>
        </is>
      </c>
      <c r="AW46" s="18" t="inlineStr">
        <is>
          <t>主要地方道　松伏春日部関宿線</t>
        </is>
      </c>
      <c r="AX46" s="18" t="inlineStr">
        <is>
          <t>落橋防止システム</t>
        </is>
      </c>
      <c r="AY46" s="18" t="inlineStr">
        <is>
          <t>B</t>
        </is>
      </c>
      <c r="BF46" s="16" t="inlineStr">
        <is>
          <t>いすみ市</t>
        </is>
      </c>
      <c r="BG46" s="18" t="inlineStr">
        <is>
          <t>夷隅土木事務所</t>
        </is>
      </c>
      <c r="BH46" s="18" t="n"/>
      <c r="BN46" s="18" t="inlineStr">
        <is>
          <t>松戸市</t>
        </is>
      </c>
      <c r="BO46" s="197" t="inlineStr">
        <is>
          <t>295</t>
        </is>
      </c>
      <c r="BP46" s="17">
        <f>CONCATENATE(BN46,BO46)</f>
        <v/>
      </c>
      <c r="BQ46" s="18" t="inlineStr">
        <is>
          <t>一般県道　松戸三郷線</t>
        </is>
      </c>
      <c r="BZ46" s="18" t="inlineStr">
        <is>
          <t>S,C</t>
        </is>
      </c>
      <c r="CA46" s="18" t="inlineStr">
        <is>
          <t>主桁</t>
        </is>
      </c>
      <c r="CB46" s="18" t="inlineStr">
        <is>
          <t>Mg</t>
        </is>
      </c>
      <c r="CC46" s="18">
        <f>IF(LEFT(CA46,2)="基礎",CONCATENATE(BZ46,LEFT(CA46,3),CB46),CONCATENATE(BZ46,LEFT(CA46,2),CB46))</f>
        <v/>
      </c>
      <c r="CD46" s="18" t="n">
        <v>17</v>
      </c>
      <c r="CE46" s="18">
        <f>IF(COUNTIFS([2]その１１!$CV$10:CV5041,リスト!CC46),"該当","")</f>
        <v/>
      </c>
      <c r="CF46" s="18">
        <f>IF($CE46="","",COUNTIF($CC$5:CC46,CC46))</f>
        <v/>
      </c>
      <c r="CG46" s="18">
        <f>IF($CE46="","",CONCATENATE(CC46,CF46))</f>
        <v/>
      </c>
      <c r="CH46" s="18" t="inlineStr">
        <is>
          <t>C,X</t>
        </is>
      </c>
      <c r="CI46" s="18" t="inlineStr">
        <is>
          <t>橋台[その他]</t>
        </is>
      </c>
      <c r="CJ46" s="18" t="inlineStr">
        <is>
          <t>Ax</t>
        </is>
      </c>
      <c r="CK46" s="18">
        <f>CONCATENATE(CH46,LEFT(CI46,2),CJ46)</f>
        <v/>
      </c>
      <c r="CL46" s="18" t="n">
        <v>17</v>
      </c>
      <c r="CM46" s="18">
        <f>IF(COUNTIFS([2]その１２!$CU$10:CU5197,リスト!CK46),"該当","")</f>
        <v/>
      </c>
      <c r="CN46" s="18">
        <f>IF($CM46="","",COUNTIF($CK$5:CK46,CK46))</f>
        <v/>
      </c>
      <c r="CO46" s="18">
        <f>IF($CM46="","",CONCATENATE(CK46,CN46))</f>
        <v/>
      </c>
      <c r="DC46" s="21">
        <f>IF(CG46="","",CONCATENATE(CC46,CD46))</f>
        <v/>
      </c>
      <c r="DD46" s="21">
        <f>IF(CO46="","",CONCATENATE(CK46,CL46))</f>
        <v/>
      </c>
      <c r="DE46" s="16" t="inlineStr">
        <is>
          <t>落橋防止システム</t>
        </is>
      </c>
      <c r="DF46" s="18" t="inlineStr">
        <is>
          <t>Sf</t>
        </is>
      </c>
      <c r="DG46" s="28" t="n">
        <v>42</v>
      </c>
    </row>
    <row r="47" ht="18.75" customHeight="1">
      <c r="B47" s="16" t="inlineStr">
        <is>
          <t>高欄</t>
        </is>
      </c>
      <c r="C47" s="18" t="inlineStr">
        <is>
          <t>Ra</t>
        </is>
      </c>
      <c r="X47" s="18" t="inlineStr">
        <is>
          <t>高欄</t>
        </is>
      </c>
      <c r="Y47" s="18" t="inlineStr">
        <is>
          <t>Ra</t>
        </is>
      </c>
      <c r="AB47" s="16" t="inlineStr">
        <is>
          <t>e</t>
        </is>
      </c>
      <c r="AC47" s="16" t="inlineStr">
        <is>
          <t>破断</t>
        </is>
      </c>
      <c r="AD47" s="16" t="inlineStr">
        <is>
          <t>外力</t>
        </is>
      </c>
      <c r="AE47" s="16" t="inlineStr">
        <is>
          <t>Ⅲ</t>
        </is>
      </c>
      <c r="AF47" s="19">
        <f>CONCATENATE(AB47,AC47,AD47,AE47)</f>
        <v/>
      </c>
      <c r="AG47" s="19" t="inlineStr">
        <is>
          <t>車両等の接触が原因と推定される破断が見られる。損傷箇所が●●であり、荷重支持機能の役割を担う部材であることから耐荷力への影響は大きく、地震等の大きな外力が生じた際に構造安全性が損なわれる事が懸念される。橋梁構造の安全性の観点から、速やかに補修等を行う必要がある。</t>
        </is>
      </c>
      <c r="AI47" s="21" t="inlineStr">
        <is>
          <t>防護柵・中央分離帯（起点から見て右側）</t>
        </is>
      </c>
      <c r="AQ47" s="18" t="n">
        <v>43</v>
      </c>
      <c r="AR47" s="18" t="inlineStr">
        <is>
          <t>うき</t>
        </is>
      </c>
      <c r="AS47" s="18" t="inlineStr">
        <is>
          <t>e</t>
        </is>
      </c>
      <c r="AT47" s="18">
        <f>AR47&amp;AS47</f>
        <v/>
      </c>
      <c r="AU47" s="22" t="inlineStr">
        <is>
          <t>うき</t>
        </is>
      </c>
      <c r="AV47" s="195" t="inlineStr">
        <is>
          <t>43</t>
        </is>
      </c>
      <c r="AW47" s="18" t="inlineStr">
        <is>
          <t>主要地方道　八街三里塚線</t>
        </is>
      </c>
      <c r="AX47" s="18" t="inlineStr">
        <is>
          <t>高欄</t>
        </is>
      </c>
      <c r="AY47" s="18" t="inlineStr">
        <is>
          <t>R</t>
        </is>
      </c>
      <c r="BF47" s="16" t="inlineStr">
        <is>
          <t>御宿町</t>
        </is>
      </c>
      <c r="BG47" s="18" t="inlineStr">
        <is>
          <t>夷隅土木事務所</t>
        </is>
      </c>
      <c r="BH47" s="18" t="n"/>
      <c r="BN47" s="18" t="inlineStr">
        <is>
          <t>松戸市</t>
        </is>
      </c>
      <c r="BO47" s="197" t="inlineStr">
        <is>
          <t>401</t>
        </is>
      </c>
      <c r="BP47" s="17">
        <f>CONCATENATE(BN47,BO47)</f>
        <v/>
      </c>
      <c r="BQ47" s="18" t="inlineStr">
        <is>
          <t>一般県道　松戸野田関宿自転車道線</t>
        </is>
      </c>
      <c r="BZ47" s="18" t="inlineStr">
        <is>
          <t>S,C</t>
        </is>
      </c>
      <c r="CA47" s="18" t="inlineStr">
        <is>
          <t>主桁</t>
        </is>
      </c>
      <c r="CB47" s="18" t="inlineStr">
        <is>
          <t>Mg</t>
        </is>
      </c>
      <c r="CC47" s="18">
        <f>IF(LEFT(CA47,2)="基礎",CONCATENATE(BZ47,LEFT(CA47,3),CB47),CONCATENATE(BZ47,LEFT(CA47,2),CB47))</f>
        <v/>
      </c>
      <c r="CD47" s="18" t="n">
        <v>18</v>
      </c>
      <c r="CE47" s="18">
        <f>IF(COUNTIFS([2]その１１!$CV$10:CV5042,リスト!CC47),"該当","")</f>
        <v/>
      </c>
      <c r="CF47" s="18">
        <f>IF($CE47="","",COUNTIF($CC$5:CC47,CC47))</f>
        <v/>
      </c>
      <c r="CG47" s="18">
        <f>IF($CE47="","",CONCATENATE(CC47,CF47))</f>
        <v/>
      </c>
      <c r="CH47" s="18" t="inlineStr">
        <is>
          <t>C,X</t>
        </is>
      </c>
      <c r="CI47" s="18" t="inlineStr">
        <is>
          <t>橋台[その他]</t>
        </is>
      </c>
      <c r="CJ47" s="18" t="inlineStr">
        <is>
          <t>Ax</t>
        </is>
      </c>
      <c r="CK47" s="18">
        <f>CONCATENATE(CH47,LEFT(CI47,2),CJ47)</f>
        <v/>
      </c>
      <c r="CL47" s="18" t="n">
        <v>18</v>
      </c>
      <c r="CM47" s="18">
        <f>IF(COUNTIFS([2]その１２!$CU$10:CU5198,リスト!CK47),"該当","")</f>
        <v/>
      </c>
      <c r="CN47" s="18">
        <f>IF($CM47="","",COUNTIF($CK$5:CK47,CK47))</f>
        <v/>
      </c>
      <c r="CO47" s="18">
        <f>IF($CM47="","",CONCATENATE(CK47,CN47))</f>
        <v/>
      </c>
      <c r="DC47" s="21">
        <f>IF(CG47="","",CONCATENATE(CC47,CD47))</f>
        <v/>
      </c>
      <c r="DD47" s="21">
        <f>IF(CO47="","",CONCATENATE(CK47,CL47))</f>
        <v/>
      </c>
      <c r="DE47" s="16" t="inlineStr">
        <is>
          <t>高欄</t>
        </is>
      </c>
      <c r="DF47" s="18" t="inlineStr">
        <is>
          <t>Ra</t>
        </is>
      </c>
      <c r="DG47" s="28" t="n">
        <v>43</v>
      </c>
    </row>
    <row r="48">
      <c r="B48" s="16" t="inlineStr">
        <is>
          <t>防護柵</t>
        </is>
      </c>
      <c r="C48" s="18" t="inlineStr">
        <is>
          <t>Gf</t>
        </is>
      </c>
      <c r="X48" s="18" t="inlineStr">
        <is>
          <t>防護柵</t>
        </is>
      </c>
      <c r="Y48" s="18" t="inlineStr">
        <is>
          <t>Gf</t>
        </is>
      </c>
      <c r="AB48" s="16" t="inlineStr">
        <is>
          <t>c</t>
        </is>
      </c>
      <c r="AC48" s="16" t="inlineStr">
        <is>
          <t>防食機能の劣化</t>
        </is>
      </c>
      <c r="AD48" s="16" t="inlineStr">
        <is>
          <t>品質の経年劣化</t>
        </is>
      </c>
      <c r="AE48" s="16" t="n"/>
      <c r="AF48" s="19">
        <f>CONCATENATE(AB48,AC48,AD48,AE48)</f>
        <v/>
      </c>
      <c r="AG48" s="19" t="inlineStr">
        <is>
          <t>経年劣化等が原因と推定される亜鉛メッキの劣化が見られる。</t>
        </is>
      </c>
      <c r="AI48" s="21" t="inlineStr">
        <is>
          <t>高欄（起点から見て左側）</t>
        </is>
      </c>
      <c r="AQ48" s="18" t="n">
        <v>44</v>
      </c>
      <c r="AR48" s="18" t="inlineStr">
        <is>
          <t>遊間の異常</t>
        </is>
      </c>
      <c r="AS48" s="18" t="inlineStr">
        <is>
          <t>a</t>
        </is>
      </c>
      <c r="AT48" s="18">
        <f>AR48&amp;AS48</f>
        <v/>
      </c>
      <c r="AU48" s="22" t="inlineStr">
        <is>
          <t>遊間の異常</t>
        </is>
      </c>
      <c r="AV48" s="195" t="inlineStr">
        <is>
          <t>44</t>
        </is>
      </c>
      <c r="AW48" s="18" t="inlineStr">
        <is>
          <t>主要地方道　成田小見川鹿島港線</t>
        </is>
      </c>
      <c r="AX48" s="18" t="inlineStr">
        <is>
          <t>防護柵</t>
        </is>
      </c>
      <c r="AY48" s="18" t="inlineStr">
        <is>
          <t>R</t>
        </is>
      </c>
      <c r="BF48" s="16" t="inlineStr">
        <is>
          <t>勝浦市</t>
        </is>
      </c>
      <c r="BG48" s="18" t="inlineStr">
        <is>
          <t>夷隅土木事務所</t>
        </is>
      </c>
      <c r="BH48" s="18" t="n"/>
      <c r="BN48" s="18" t="inlineStr">
        <is>
          <t>鎌ケ谷市</t>
        </is>
      </c>
      <c r="BO48" s="197" t="inlineStr">
        <is>
          <t>464</t>
        </is>
      </c>
      <c r="BP48" s="17">
        <f>CONCATENATE(BN48,BO48)</f>
        <v/>
      </c>
      <c r="BQ48" s="18" t="inlineStr">
        <is>
          <t>一般国道　464号</t>
        </is>
      </c>
      <c r="BZ48" s="18" t="inlineStr">
        <is>
          <t>S,C</t>
        </is>
      </c>
      <c r="CA48" s="18" t="inlineStr">
        <is>
          <t>主桁</t>
        </is>
      </c>
      <c r="CB48" s="18" t="inlineStr">
        <is>
          <t>Mg</t>
        </is>
      </c>
      <c r="CC48" s="18">
        <f>IF(LEFT(CA48,2)="基礎",CONCATENATE(BZ48,LEFT(CA48,3),CB48),CONCATENATE(BZ48,LEFT(CA48,2),CB48))</f>
        <v/>
      </c>
      <c r="CD48" s="18" t="n">
        <v>19</v>
      </c>
      <c r="CE48" s="18">
        <f>IF(COUNTIFS([2]その１１!$CV$10:CV5043,リスト!CC48),"該当","")</f>
        <v/>
      </c>
      <c r="CF48" s="18">
        <f>IF($CE48="","",COUNTIF($CC$5:CC48,CC48))</f>
        <v/>
      </c>
      <c r="CG48" s="18">
        <f>IF($CE48="","",CONCATENATE(CC48,CF48))</f>
        <v/>
      </c>
      <c r="CH48" s="18" t="inlineStr">
        <is>
          <t>C,X</t>
        </is>
      </c>
      <c r="CI48" s="18" t="inlineStr">
        <is>
          <t>橋台[その他]</t>
        </is>
      </c>
      <c r="CJ48" s="18" t="inlineStr">
        <is>
          <t>Ax</t>
        </is>
      </c>
      <c r="CK48" s="18">
        <f>CONCATENATE(CH48,LEFT(CI48,2),CJ48)</f>
        <v/>
      </c>
      <c r="CL48" s="18" t="n">
        <v>19</v>
      </c>
      <c r="CM48" s="18">
        <f>IF(COUNTIFS([2]その１２!$CU$10:CU5199,リスト!CK48),"該当","")</f>
        <v/>
      </c>
      <c r="CN48" s="18">
        <f>IF($CM48="","",COUNTIF($CK$5:CK48,CK48))</f>
        <v/>
      </c>
      <c r="CO48" s="18">
        <f>IF($CM48="","",CONCATENATE(CK48,CN48))</f>
        <v/>
      </c>
      <c r="DC48" s="21">
        <f>IF(CG48="","",CONCATENATE(CC48,CD48))</f>
        <v/>
      </c>
      <c r="DD48" s="21">
        <f>IF(CO48="","",CONCATENATE(CK48,CL48))</f>
        <v/>
      </c>
      <c r="DE48" s="16" t="inlineStr">
        <is>
          <t>防護柵</t>
        </is>
      </c>
      <c r="DF48" s="18" t="inlineStr">
        <is>
          <t>Gf</t>
        </is>
      </c>
      <c r="DG48" s="28" t="n">
        <v>44</v>
      </c>
    </row>
    <row r="49" ht="18.75" customHeight="1">
      <c r="B49" s="16" t="inlineStr">
        <is>
          <t>地覆</t>
        </is>
      </c>
      <c r="C49" s="18" t="inlineStr">
        <is>
          <t>Fg</t>
        </is>
      </c>
      <c r="X49" s="18" t="inlineStr">
        <is>
          <t>地覆</t>
        </is>
      </c>
      <c r="Y49" s="18" t="inlineStr">
        <is>
          <t>Fg</t>
        </is>
      </c>
      <c r="AB49" s="16" t="inlineStr">
        <is>
          <t>d</t>
        </is>
      </c>
      <c r="AC49" s="16" t="inlineStr">
        <is>
          <t>防食機能の劣化</t>
        </is>
      </c>
      <c r="AD49" s="16" t="inlineStr">
        <is>
          <t>品質の経年劣化</t>
        </is>
      </c>
      <c r="AE49" s="16" t="n"/>
      <c r="AF49" s="19">
        <f>CONCATENATE(AB49,AC49,AD49,AE49)</f>
        <v/>
      </c>
      <c r="AG49" s="19" t="inlineStr">
        <is>
          <t>経年劣化等が原因と推定される塗装の剥離が見られる。</t>
        </is>
      </c>
      <c r="AI49" s="21" t="inlineStr">
        <is>
          <t>高欄（起点から見て右側）</t>
        </is>
      </c>
      <c r="AQ49" s="18" t="n">
        <v>45</v>
      </c>
      <c r="AR49" s="18" t="inlineStr">
        <is>
          <t>遊間の異常</t>
        </is>
      </c>
      <c r="AS49" s="18" t="inlineStr">
        <is>
          <t>c</t>
        </is>
      </c>
      <c r="AT49" s="18">
        <f>AR49&amp;AS49</f>
        <v/>
      </c>
      <c r="AU49" s="22" t="inlineStr">
        <is>
          <t>遊間の狭まり</t>
        </is>
      </c>
      <c r="AV49" s="195" t="inlineStr">
        <is>
          <t>45</t>
        </is>
      </c>
      <c r="AW49" s="18" t="inlineStr">
        <is>
          <t>主要地方道　八日市場八街線</t>
        </is>
      </c>
      <c r="AX49" s="18" t="inlineStr">
        <is>
          <t>地覆</t>
        </is>
      </c>
      <c r="AY49" s="18" t="inlineStr">
        <is>
          <t>R</t>
        </is>
      </c>
      <c r="BF49" s="16" t="inlineStr">
        <is>
          <t>大多喜町</t>
        </is>
      </c>
      <c r="BG49" s="18" t="inlineStr">
        <is>
          <t>夷隅土木事務所</t>
        </is>
      </c>
      <c r="BH49" s="18" t="inlineStr">
        <is>
          <t>大多喜出張所</t>
        </is>
      </c>
      <c r="BN49" s="18" t="inlineStr">
        <is>
          <t>鎌ケ谷市</t>
        </is>
      </c>
      <c r="BO49" s="197" t="inlineStr">
        <is>
          <t>8</t>
        </is>
      </c>
      <c r="BP49" s="17">
        <f>CONCATENATE(BN49,BO49)</f>
        <v/>
      </c>
      <c r="BQ49" s="18" t="inlineStr">
        <is>
          <t>主要地方道　船橋我孫子線</t>
        </is>
      </c>
      <c r="BZ49" s="18" t="inlineStr">
        <is>
          <t>S,C</t>
        </is>
      </c>
      <c r="CA49" s="18" t="inlineStr">
        <is>
          <t>主桁</t>
        </is>
      </c>
      <c r="CB49" s="18" t="inlineStr">
        <is>
          <t>Mg</t>
        </is>
      </c>
      <c r="CC49" s="18">
        <f>IF(LEFT(CA49,2)="基礎",CONCATENATE(BZ49,LEFT(CA49,3),CB49),CONCATENATE(BZ49,LEFT(CA49,2),CB49))</f>
        <v/>
      </c>
      <c r="CD49" s="18" t="n">
        <v>20</v>
      </c>
      <c r="CE49" s="18">
        <f>IF(COUNTIFS([2]その１１!$CV$10:CV5044,リスト!CC49),"該当","")</f>
        <v/>
      </c>
      <c r="CF49" s="18">
        <f>IF($CE49="","",COUNTIF($CC$5:CC49,CC49))</f>
        <v/>
      </c>
      <c r="CG49" s="18">
        <f>IF($CE49="","",CONCATENATE(CC49,CF49))</f>
        <v/>
      </c>
      <c r="CH49" s="18" t="inlineStr">
        <is>
          <t>C,X</t>
        </is>
      </c>
      <c r="CI49" s="18" t="inlineStr">
        <is>
          <t>橋台[その他]</t>
        </is>
      </c>
      <c r="CJ49" s="18" t="inlineStr">
        <is>
          <t>Ax</t>
        </is>
      </c>
      <c r="CK49" s="18">
        <f>CONCATENATE(CH49,LEFT(CI49,2),CJ49)</f>
        <v/>
      </c>
      <c r="CL49" s="18" t="n">
        <v>20</v>
      </c>
      <c r="CM49" s="18">
        <f>IF(COUNTIFS([2]その１２!$CU$10:CU5200,リスト!CK49),"該当","")</f>
        <v/>
      </c>
      <c r="CN49" s="18">
        <f>IF($CM49="","",COUNTIF($CK$5:CK49,CK49))</f>
        <v/>
      </c>
      <c r="CO49" s="18">
        <f>IF($CM49="","",CONCATENATE(CK49,CN49))</f>
        <v/>
      </c>
      <c r="DC49" s="21">
        <f>IF(CG49="","",CONCATENATE(CC49,CD49))</f>
        <v/>
      </c>
      <c r="DD49" s="21">
        <f>IF(CO49="","",CONCATENATE(CK49,CL49))</f>
        <v/>
      </c>
      <c r="DE49" s="16" t="inlineStr">
        <is>
          <t>地覆</t>
        </is>
      </c>
      <c r="DF49" s="18" t="inlineStr">
        <is>
          <t>Fg</t>
        </is>
      </c>
      <c r="DG49" s="28" t="n">
        <v>45</v>
      </c>
    </row>
    <row r="50">
      <c r="B50" s="16" t="inlineStr">
        <is>
          <t>中央分離帯</t>
        </is>
      </c>
      <c r="C50" s="18" t="inlineStr">
        <is>
          <t>Me</t>
        </is>
      </c>
      <c r="X50" s="18" t="inlineStr">
        <is>
          <t>中央分離帯</t>
        </is>
      </c>
      <c r="Y50" s="18" t="inlineStr">
        <is>
          <t>Me</t>
        </is>
      </c>
      <c r="AB50" s="16" t="inlineStr">
        <is>
          <t>e</t>
        </is>
      </c>
      <c r="AC50" s="16" t="inlineStr">
        <is>
          <t>防食機能の劣化</t>
        </is>
      </c>
      <c r="AD50" s="16" t="inlineStr">
        <is>
          <t>品質の経年劣化</t>
        </is>
      </c>
      <c r="AE50" s="16" t="inlineStr">
        <is>
          <t>Ⅰ</t>
        </is>
      </c>
      <c r="AF50" s="19">
        <f>CONCATENATE(AB50,AC50,AD50,AE50)</f>
        <v/>
      </c>
      <c r="AG50" s="19" t="inlineStr">
        <is>
          <t>経年劣化等が原因と推定される塗装の劣化が見られる。状況に応じて塗替え等の対策を行う必要がある。</t>
        </is>
      </c>
      <c r="AI50" s="21" t="inlineStr">
        <is>
          <t>防護柵（起点から見て左側）</t>
        </is>
      </c>
      <c r="AQ50" s="18" t="n">
        <v>46</v>
      </c>
      <c r="AR50" s="18" t="inlineStr">
        <is>
          <t>遊間の異常</t>
        </is>
      </c>
      <c r="AS50" s="18" t="inlineStr">
        <is>
          <t>e</t>
        </is>
      </c>
      <c r="AT50" s="18">
        <f>AR50&amp;AS50</f>
        <v/>
      </c>
      <c r="AU50" s="22" t="inlineStr">
        <is>
          <t>主桁と橋台[胸壁]の接触</t>
        </is>
      </c>
      <c r="AV50" s="195" t="inlineStr">
        <is>
          <t>46</t>
        </is>
      </c>
      <c r="AW50" s="18" t="inlineStr">
        <is>
          <t>主要地方道　野田牛久線</t>
        </is>
      </c>
      <c r="AX50" s="18" t="inlineStr">
        <is>
          <t>中央分離帯</t>
        </is>
      </c>
      <c r="AY50" s="18" t="inlineStr">
        <is>
          <t>R</t>
        </is>
      </c>
      <c r="BF50" s="16" t="inlineStr">
        <is>
          <t>鴨川市</t>
        </is>
      </c>
      <c r="BG50" s="18" t="inlineStr">
        <is>
          <t>安房土木事務所</t>
        </is>
      </c>
      <c r="BH50" s="18" t="inlineStr">
        <is>
          <t>鴨川出張所</t>
        </is>
      </c>
      <c r="BN50" s="18" t="inlineStr">
        <is>
          <t>鎌ケ谷市</t>
        </is>
      </c>
      <c r="BO50" s="197" t="inlineStr">
        <is>
          <t>12</t>
        </is>
      </c>
      <c r="BP50" s="17">
        <f>CONCATENATE(BN50,BO50)</f>
        <v/>
      </c>
      <c r="BQ50" s="18" t="inlineStr">
        <is>
          <t>主要地方道　鎌ヶ谷本埜線</t>
        </is>
      </c>
      <c r="BZ50" s="18" t="inlineStr">
        <is>
          <t>S,C</t>
        </is>
      </c>
      <c r="CA50" s="18" t="inlineStr">
        <is>
          <t>主桁</t>
        </is>
      </c>
      <c r="CB50" s="18" t="inlineStr">
        <is>
          <t>Mg</t>
        </is>
      </c>
      <c r="CC50" s="18">
        <f>IF(LEFT(CA50,2)="基礎",CONCATENATE(BZ50,LEFT(CA50,3),CB50),CONCATENATE(BZ50,LEFT(CA50,2),CB50))</f>
        <v/>
      </c>
      <c r="CD50" s="18" t="n">
        <v>21</v>
      </c>
      <c r="CE50" s="18">
        <f>IF(COUNTIFS([2]その１１!$CV$10:CV5045,リスト!CC50),"該当","")</f>
        <v/>
      </c>
      <c r="CF50" s="18">
        <f>IF($CE50="","",COUNTIF($CC$5:CC50,CC50))</f>
        <v/>
      </c>
      <c r="CG50" s="18">
        <f>IF($CE50="","",CONCATENATE(CC50,CF50))</f>
        <v/>
      </c>
      <c r="CH50" s="18" t="inlineStr">
        <is>
          <t>C,X</t>
        </is>
      </c>
      <c r="CI50" s="18" t="inlineStr">
        <is>
          <t>橋台[その他]</t>
        </is>
      </c>
      <c r="CJ50" s="18" t="inlineStr">
        <is>
          <t>Ax</t>
        </is>
      </c>
      <c r="CK50" s="18">
        <f>CONCATENATE(CH50,LEFT(CI50,2),CJ50)</f>
        <v/>
      </c>
      <c r="CL50" s="18" t="n">
        <v>21</v>
      </c>
      <c r="CM50" s="18">
        <f>IF(COUNTIFS([2]その１２!$CU$10:CU5201,リスト!CK50),"該当","")</f>
        <v/>
      </c>
      <c r="CN50" s="18">
        <f>IF($CM50="","",COUNTIF($CK$5:CK50,CK50))</f>
        <v/>
      </c>
      <c r="CO50" s="18">
        <f>IF($CM50="","",CONCATENATE(CK50,CN50))</f>
        <v/>
      </c>
      <c r="DC50" s="21">
        <f>IF(CG50="","",CONCATENATE(CC50,CD50))</f>
        <v/>
      </c>
      <c r="DD50" s="21">
        <f>IF(CO50="","",CONCATENATE(CK50,CL50))</f>
        <v/>
      </c>
      <c r="DE50" s="16" t="inlineStr">
        <is>
          <t>中央分離帯</t>
        </is>
      </c>
      <c r="DF50" s="18" t="inlineStr">
        <is>
          <t>Me</t>
        </is>
      </c>
      <c r="DG50" s="28" t="n">
        <v>46</v>
      </c>
    </row>
    <row r="51" ht="18.75" customHeight="1">
      <c r="B51" s="16" t="inlineStr">
        <is>
          <t>伸縮装置</t>
        </is>
      </c>
      <c r="C51" s="18" t="inlineStr">
        <is>
          <t>Ej</t>
        </is>
      </c>
      <c r="X51" s="18" t="inlineStr">
        <is>
          <t>伸縮装置</t>
        </is>
      </c>
      <c r="Y51" s="18" t="inlineStr">
        <is>
          <t>Ej</t>
        </is>
      </c>
      <c r="AB51" s="16" t="inlineStr">
        <is>
          <t>e</t>
        </is>
      </c>
      <c r="AC51" s="16" t="inlineStr">
        <is>
          <t>防食機能の劣化</t>
        </is>
      </c>
      <c r="AD51" s="16" t="inlineStr">
        <is>
          <t>品質の経年劣化</t>
        </is>
      </c>
      <c r="AE51" s="16" t="inlineStr">
        <is>
          <t>Ⅱ</t>
        </is>
      </c>
      <c r="AF51" s="19">
        <f>CONCATENATE(AB51,AC51,AD51,AE51)</f>
        <v/>
      </c>
      <c r="AG51" s="19" t="inlineStr">
        <is>
          <t>経年劣化等が原因と推定される塗装の劣化が見られる。予防保全の観点から、塗替え等の対策を行う必要がある。</t>
        </is>
      </c>
      <c r="AI51" s="21" t="inlineStr">
        <is>
          <t>防護柵（起点から見て右側）</t>
        </is>
      </c>
      <c r="AQ51" s="18" t="n">
        <v>47</v>
      </c>
      <c r="AR51" s="18" t="inlineStr">
        <is>
          <t>路面の凹凸</t>
        </is>
      </c>
      <c r="AS51" s="18" t="inlineStr">
        <is>
          <t>a</t>
        </is>
      </c>
      <c r="AT51" s="18">
        <f>AR51&amp;AS51</f>
        <v/>
      </c>
      <c r="AU51" s="22" t="inlineStr">
        <is>
          <t>路面の凹凸</t>
        </is>
      </c>
      <c r="AV51" s="195" t="inlineStr">
        <is>
          <t>47</t>
        </is>
      </c>
      <c r="AW51" s="18" t="inlineStr">
        <is>
          <t>主要地方道　守谷流山線</t>
        </is>
      </c>
      <c r="AX51" s="18" t="inlineStr">
        <is>
          <t>伸縮装置</t>
        </is>
      </c>
      <c r="AY51" s="18" t="inlineStr">
        <is>
          <t>R</t>
        </is>
      </c>
      <c r="BF51" s="16" t="inlineStr">
        <is>
          <t>南房総市</t>
        </is>
      </c>
      <c r="BG51" s="18" t="inlineStr">
        <is>
          <t>安房土木事務所</t>
        </is>
      </c>
      <c r="BH51" s="18" t="n"/>
      <c r="BN51" s="18" t="inlineStr">
        <is>
          <t>鎌ケ谷市</t>
        </is>
      </c>
      <c r="BO51" s="197" t="inlineStr">
        <is>
          <t>57</t>
        </is>
      </c>
      <c r="BP51" s="17">
        <f>CONCATENATE(BN51,BO51)</f>
        <v/>
      </c>
      <c r="BQ51" s="18" t="inlineStr">
        <is>
          <t>主要地方道　千葉鎌ケ谷松戸線</t>
        </is>
      </c>
      <c r="BZ51" s="18" t="inlineStr">
        <is>
          <t>S,C</t>
        </is>
      </c>
      <c r="CA51" s="18" t="inlineStr">
        <is>
          <t>主桁</t>
        </is>
      </c>
      <c r="CB51" s="18" t="inlineStr">
        <is>
          <t>Mg</t>
        </is>
      </c>
      <c r="CC51" s="18">
        <f>IF(LEFT(CA51,2)="基礎",CONCATENATE(BZ51,LEFT(CA51,3),CB51),CONCATENATE(BZ51,LEFT(CA51,2),CB51))</f>
        <v/>
      </c>
      <c r="CD51" s="18" t="n">
        <v>22</v>
      </c>
      <c r="CE51" s="18">
        <f>IF(COUNTIFS([2]その１１!$CV$10:CV5046,リスト!CC51),"該当","")</f>
        <v/>
      </c>
      <c r="CF51" s="18">
        <f>IF($CE51="","",COUNTIF($CC$5:CC51,CC51))</f>
        <v/>
      </c>
      <c r="CG51" s="18">
        <f>IF($CE51="","",CONCATENATE(CC51,CF51))</f>
        <v/>
      </c>
      <c r="CH51" s="18" t="inlineStr">
        <is>
          <t>C,X</t>
        </is>
      </c>
      <c r="CI51" s="18" t="inlineStr">
        <is>
          <t>橋台[その他]</t>
        </is>
      </c>
      <c r="CJ51" s="18" t="inlineStr">
        <is>
          <t>Ax</t>
        </is>
      </c>
      <c r="CK51" s="18">
        <f>CONCATENATE(CH51,LEFT(CI51,2),CJ51)</f>
        <v/>
      </c>
      <c r="CL51" s="18" t="n">
        <v>22</v>
      </c>
      <c r="CM51" s="18">
        <f>IF(COUNTIFS([2]その１２!$CU$10:CU5202,リスト!CK51),"該当","")</f>
        <v/>
      </c>
      <c r="CN51" s="18">
        <f>IF($CM51="","",COUNTIF($CK$5:CK51,CK51))</f>
        <v/>
      </c>
      <c r="CO51" s="18">
        <f>IF($CM51="","",CONCATENATE(CK51,CN51))</f>
        <v/>
      </c>
      <c r="DC51" s="21">
        <f>IF(CG51="","",CONCATENATE(CC51,CD51))</f>
        <v/>
      </c>
      <c r="DD51" s="21">
        <f>IF(CO51="","",CONCATENATE(CK51,CL51))</f>
        <v/>
      </c>
      <c r="DE51" s="16" t="inlineStr">
        <is>
          <t>伸縮装置</t>
        </is>
      </c>
      <c r="DF51" s="18" t="inlineStr">
        <is>
          <t>Ej</t>
        </is>
      </c>
      <c r="DG51" s="28" t="n">
        <v>47</v>
      </c>
    </row>
    <row r="52">
      <c r="B52" s="16" t="inlineStr">
        <is>
          <t>遮音施設</t>
        </is>
      </c>
      <c r="C52" s="18" t="inlineStr">
        <is>
          <t>Si</t>
        </is>
      </c>
      <c r="X52" s="18" t="inlineStr">
        <is>
          <t>遮音施設</t>
        </is>
      </c>
      <c r="Y52" s="18" t="inlineStr">
        <is>
          <t>Si</t>
        </is>
      </c>
      <c r="AB52" s="16" t="inlineStr">
        <is>
          <t>e</t>
        </is>
      </c>
      <c r="AC52" s="16" t="inlineStr">
        <is>
          <t>防食機能の劣化</t>
        </is>
      </c>
      <c r="AD52" s="16" t="inlineStr">
        <is>
          <t>品質の経年劣化</t>
        </is>
      </c>
      <c r="AE52" s="16" t="inlineStr">
        <is>
          <t>Ⅲ</t>
        </is>
      </c>
      <c r="AF52" s="19">
        <f>CONCATENATE(AB52,AC52,AD52,AE52)</f>
        <v/>
      </c>
      <c r="AG52" s="19" t="inlineStr">
        <is>
          <t>経年劣化等が原因と推定される塗装の劣化が見られる。橋梁構造の安全性の観点から、塗替え等の対策を行う必要がある。</t>
        </is>
      </c>
      <c r="AI52" s="21" t="inlineStr">
        <is>
          <t>中央分離帯（起点から見て左側）</t>
        </is>
      </c>
      <c r="AQ52" s="18" t="n">
        <v>48</v>
      </c>
      <c r="AR52" s="18" t="inlineStr">
        <is>
          <t>路面の凹凸</t>
        </is>
      </c>
      <c r="AS52" s="18" t="inlineStr">
        <is>
          <t>c</t>
        </is>
      </c>
      <c r="AT52" s="18">
        <f>AR52&amp;AS52</f>
        <v/>
      </c>
      <c r="AU52" s="22" t="inlineStr">
        <is>
          <t>段差量●●mmの凹凸</t>
        </is>
      </c>
      <c r="AV52" s="195" t="inlineStr">
        <is>
          <t>48</t>
        </is>
      </c>
      <c r="AW52" s="18" t="inlineStr">
        <is>
          <t>主要地方道　八日市場野栄線</t>
        </is>
      </c>
      <c r="AX52" s="18" t="inlineStr">
        <is>
          <t>遮音施設</t>
        </is>
      </c>
      <c r="AY52" s="18" t="inlineStr">
        <is>
          <t>R</t>
        </is>
      </c>
      <c r="BF52" s="16" t="inlineStr">
        <is>
          <t>館山市</t>
        </is>
      </c>
      <c r="BG52" s="18" t="inlineStr">
        <is>
          <t>安房土木事務所</t>
        </is>
      </c>
      <c r="BH52" s="18" t="n"/>
      <c r="BN52" s="18" t="inlineStr">
        <is>
          <t>鎌ケ谷市</t>
        </is>
      </c>
      <c r="BO52" s="197" t="inlineStr">
        <is>
          <t>59</t>
        </is>
      </c>
      <c r="BP52" s="17">
        <f>CONCATENATE(BN52,BO52)</f>
        <v/>
      </c>
      <c r="BQ52" s="18" t="inlineStr">
        <is>
          <t>主要地方道　市川印西線</t>
        </is>
      </c>
      <c r="BZ52" s="18" t="inlineStr">
        <is>
          <t>S,C</t>
        </is>
      </c>
      <c r="CA52" s="18" t="inlineStr">
        <is>
          <t>主桁</t>
        </is>
      </c>
      <c r="CB52" s="18" t="inlineStr">
        <is>
          <t>Mg</t>
        </is>
      </c>
      <c r="CC52" s="18">
        <f>IF(LEFT(CA52,2)="基礎",CONCATENATE(BZ52,LEFT(CA52,3),CB52),CONCATENATE(BZ52,LEFT(CA52,2),CB52))</f>
        <v/>
      </c>
      <c r="CD52" s="18" t="n">
        <v>23</v>
      </c>
      <c r="CE52" s="18">
        <f>IF(COUNTIFS([2]その１１!$CV$10:CV5047,リスト!CC52),"該当","")</f>
        <v/>
      </c>
      <c r="CF52" s="18">
        <f>IF($CE52="","",COUNTIF($CC$5:CC52,CC52))</f>
        <v/>
      </c>
      <c r="CG52" s="18">
        <f>IF($CE52="","",CONCATENATE(CC52,CF52))</f>
        <v/>
      </c>
      <c r="CH52" s="18" t="inlineStr">
        <is>
          <t>C,X</t>
        </is>
      </c>
      <c r="CI52" s="18" t="inlineStr">
        <is>
          <t>橋台[その他]</t>
        </is>
      </c>
      <c r="CJ52" s="18" t="inlineStr">
        <is>
          <t>Ax</t>
        </is>
      </c>
      <c r="CK52" s="18">
        <f>CONCATENATE(CH52,LEFT(CI52,2),CJ52)</f>
        <v/>
      </c>
      <c r="CL52" s="18" t="n">
        <v>23</v>
      </c>
      <c r="CM52" s="18">
        <f>IF(COUNTIFS([2]その１２!$CU$10:CU5203,リスト!CK52),"該当","")</f>
        <v/>
      </c>
      <c r="CN52" s="18">
        <f>IF($CM52="","",COUNTIF($CK$5:CK52,CK52))</f>
        <v/>
      </c>
      <c r="CO52" s="18">
        <f>IF($CM52="","",CONCATENATE(CK52,CN52))</f>
        <v/>
      </c>
      <c r="DC52" s="21">
        <f>IF(CG52="","",CONCATENATE(CC52,CD52))</f>
        <v/>
      </c>
      <c r="DD52" s="21">
        <f>IF(CO52="","",CONCATENATE(CK52,CL52))</f>
        <v/>
      </c>
      <c r="DE52" s="16" t="inlineStr">
        <is>
          <t>遮音施設</t>
        </is>
      </c>
      <c r="DF52" s="18" t="inlineStr">
        <is>
          <t>Si</t>
        </is>
      </c>
      <c r="DG52" s="28" t="n">
        <v>48</v>
      </c>
    </row>
    <row r="53" ht="18.75" customHeight="1">
      <c r="B53" s="16" t="inlineStr">
        <is>
          <t>照明施設</t>
        </is>
      </c>
      <c r="C53" s="18" t="inlineStr">
        <is>
          <t>Sx</t>
        </is>
      </c>
      <c r="X53" s="18" t="inlineStr">
        <is>
          <t>照明施設</t>
        </is>
      </c>
      <c r="Y53" s="18" t="inlineStr">
        <is>
          <t>Sx</t>
        </is>
      </c>
      <c r="AB53" s="16" t="inlineStr">
        <is>
          <t>b</t>
        </is>
      </c>
      <c r="AC53" s="16" t="inlineStr">
        <is>
          <t>防食機能の劣化</t>
        </is>
      </c>
      <c r="AD53" s="16" t="inlineStr">
        <is>
          <t>製作・施工不良</t>
        </is>
      </c>
      <c r="AE53" s="16" t="inlineStr">
        <is>
          <t>Ⅰ</t>
        </is>
      </c>
      <c r="AF53" s="19">
        <f>CONCATENATE(AB53,AC53,AD53,AE53)</f>
        <v/>
      </c>
      <c r="AG53" s="19" t="inlineStr">
        <is>
          <t>保護性錆が形成されていない状態である。防食機能の低下の目安となる層状剥離錆やその兆候のうろこ状の錆は見られず、漏水や堆積物も見られないことから次回点検までの間に大きく進行することはないと推定される。経過観察を行い、状況に応じて補修を行う必要がある。</t>
        </is>
      </c>
      <c r="AI53" s="21" t="inlineStr">
        <is>
          <t>中央分離帯（起点から見て右側）</t>
        </is>
      </c>
      <c r="AQ53" s="18" t="n">
        <v>49</v>
      </c>
      <c r="AR53" s="18" t="inlineStr">
        <is>
          <t>路面の凹凸</t>
        </is>
      </c>
      <c r="AS53" s="18" t="inlineStr">
        <is>
          <t>e</t>
        </is>
      </c>
      <c r="AT53" s="18">
        <f>AR53&amp;AS53</f>
        <v/>
      </c>
      <c r="AU53" s="22" t="inlineStr">
        <is>
          <t>段差量●●mmの凹凸</t>
        </is>
      </c>
      <c r="AV53" s="195" t="inlineStr">
        <is>
          <t>49</t>
        </is>
      </c>
      <c r="AW53" s="18" t="inlineStr">
        <is>
          <t>主要地方道　八日市場栄線</t>
        </is>
      </c>
      <c r="AX53" s="18" t="inlineStr">
        <is>
          <t>照明施設</t>
        </is>
      </c>
      <c r="AY53" s="18" t="inlineStr">
        <is>
          <t>R</t>
        </is>
      </c>
      <c r="BF53" s="16" t="inlineStr">
        <is>
          <t>鋸南町</t>
        </is>
      </c>
      <c r="BG53" s="18" t="inlineStr">
        <is>
          <t>安房土木事務所</t>
        </is>
      </c>
      <c r="BH53" s="18" t="n"/>
      <c r="BN53" s="18" t="inlineStr">
        <is>
          <t>鎌ケ谷市</t>
        </is>
      </c>
      <c r="BO53" s="197" t="inlineStr">
        <is>
          <t>281</t>
        </is>
      </c>
      <c r="BP53" s="17">
        <f>CONCATENATE(BN53,BO53)</f>
        <v/>
      </c>
      <c r="BQ53" s="18" t="inlineStr">
        <is>
          <t>一般県道　松戸鎌ケ谷線</t>
        </is>
      </c>
      <c r="BZ53" s="18" t="inlineStr">
        <is>
          <t>S,X</t>
        </is>
      </c>
      <c r="CA53" s="18" t="inlineStr">
        <is>
          <t>主桁</t>
        </is>
      </c>
      <c r="CB53" s="18" t="inlineStr">
        <is>
          <t>Mg</t>
        </is>
      </c>
      <c r="CC53" s="18">
        <f>IF(LEFT(CA53,2)="基礎",CONCATENATE(BZ53,LEFT(CA53,3),CB53),CONCATENATE(BZ53,LEFT(CA53,2),CB53))</f>
        <v/>
      </c>
      <c r="CD53" s="18" t="n">
        <v>1</v>
      </c>
      <c r="CE53" s="18">
        <f>IF(COUNTIFS([2]その１１!$CV$10:CV5048,リスト!CC53),"該当","")</f>
        <v/>
      </c>
      <c r="CF53" s="18">
        <f>IF($CE53="","",COUNTIF($CC$5:CC53,CC53))</f>
        <v/>
      </c>
      <c r="CG53" s="18">
        <f>IF($CE53="","",CONCATENATE(CC53,CF53))</f>
        <v/>
      </c>
      <c r="CH53" s="18" t="inlineStr">
        <is>
          <t>S</t>
        </is>
      </c>
      <c r="CI53" s="18" t="inlineStr">
        <is>
          <t>基礎[その他]</t>
        </is>
      </c>
      <c r="CJ53" s="18" t="inlineStr">
        <is>
          <t>Fx</t>
        </is>
      </c>
      <c r="CK53" s="18">
        <f>CONCATENATE(CH53,LEFT(CI53,2),CJ53)</f>
        <v/>
      </c>
      <c r="CL53" s="18" t="n">
        <v>1</v>
      </c>
      <c r="CM53" s="18">
        <f>IF(COUNTIFS([2]その１２!$CU$10:CU5204,リスト!CK53),"該当","")</f>
        <v/>
      </c>
      <c r="CN53" s="18">
        <f>IF($CM53="","",COUNTIF($CK$5:CK53,CK53))</f>
        <v/>
      </c>
      <c r="CO53" s="18">
        <f>IF($CM53="","",CONCATENATE(CK53,CN53))</f>
        <v/>
      </c>
      <c r="DC53" s="21">
        <f>IF(CG53="","",CONCATENATE(CC53,CD53))</f>
        <v/>
      </c>
      <c r="DD53" s="21">
        <f>IF(CO53="","",CONCATENATE(CK53,CL53))</f>
        <v/>
      </c>
      <c r="DE53" s="16" t="inlineStr">
        <is>
          <t>照明施設</t>
        </is>
      </c>
      <c r="DF53" s="18" t="inlineStr">
        <is>
          <t>Sx</t>
        </is>
      </c>
      <c r="DG53" s="28" t="n">
        <v>49</v>
      </c>
    </row>
    <row r="54">
      <c r="B54" s="16" t="inlineStr">
        <is>
          <t>標識施設</t>
        </is>
      </c>
      <c r="C54" s="18" t="inlineStr">
        <is>
          <t>Sx</t>
        </is>
      </c>
      <c r="X54" s="18" t="inlineStr">
        <is>
          <t>標識施設</t>
        </is>
      </c>
      <c r="Y54" s="18" t="inlineStr">
        <is>
          <t>Sx</t>
        </is>
      </c>
      <c r="AB54" s="16" t="inlineStr">
        <is>
          <t>b</t>
        </is>
      </c>
      <c r="AC54" s="16" t="inlineStr">
        <is>
          <t>防食機能の劣化</t>
        </is>
      </c>
      <c r="AD54" s="16" t="inlineStr">
        <is>
          <t>品質の経年劣化</t>
        </is>
      </c>
      <c r="AE54" s="16" t="inlineStr">
        <is>
          <t>Ⅰ</t>
        </is>
      </c>
      <c r="AF54" s="19">
        <f>CONCATENATE(AB54,AC54,AD54,AE54)</f>
        <v/>
      </c>
      <c r="AG54" s="19" t="inlineStr">
        <is>
          <t>保護性錆が形成されていない状態である。防食機能の低下の目安となる層状剥離錆やその兆候のうろこ状の錆は見られず、漏水や堆積物も見られないことから次回点検までの間に大きく進行することはないと推定される。経過観察を行い、状況に応じて補修を行う必要がある。</t>
        </is>
      </c>
      <c r="AI54" s="21" t="inlineStr">
        <is>
          <t>伸縮装置（起点側）</t>
        </is>
      </c>
      <c r="AQ54" s="18" t="n">
        <v>50</v>
      </c>
      <c r="AR54" s="18" t="inlineStr">
        <is>
          <t>舗装の異常</t>
        </is>
      </c>
      <c r="AS54" s="18" t="inlineStr">
        <is>
          <t>a</t>
        </is>
      </c>
      <c r="AT54" s="18">
        <f>AR54&amp;AS54</f>
        <v/>
      </c>
      <c r="AU54" s="22" t="inlineStr">
        <is>
          <t>舗装の異常</t>
        </is>
      </c>
      <c r="AV54" s="195" t="inlineStr">
        <is>
          <t>50</t>
        </is>
      </c>
      <c r="AW54" s="18" t="inlineStr">
        <is>
          <t>主要地方道　東京市川線</t>
        </is>
      </c>
      <c r="AX54" s="18" t="inlineStr">
        <is>
          <t>標識施設</t>
        </is>
      </c>
      <c r="AY54" s="18" t="inlineStr">
        <is>
          <t>R</t>
        </is>
      </c>
      <c r="BF54" s="16" t="inlineStr">
        <is>
          <t>富津市</t>
        </is>
      </c>
      <c r="BG54" s="18" t="inlineStr">
        <is>
          <t>君津土木事務所</t>
        </is>
      </c>
      <c r="BH54" s="18" t="inlineStr">
        <is>
          <t>天羽出張所</t>
        </is>
      </c>
      <c r="BN54" s="18" t="inlineStr">
        <is>
          <t>柏市</t>
        </is>
      </c>
      <c r="BO54" s="197" t="inlineStr">
        <is>
          <t>6</t>
        </is>
      </c>
      <c r="BP54" s="17">
        <f>CONCATENATE(BN54,BO54)</f>
        <v/>
      </c>
      <c r="BQ54" s="18" t="inlineStr">
        <is>
          <t>一般国道　6号</t>
        </is>
      </c>
      <c r="BZ54" s="18" t="inlineStr">
        <is>
          <t>S,X</t>
        </is>
      </c>
      <c r="CA54" s="18" t="inlineStr">
        <is>
          <t>主桁</t>
        </is>
      </c>
      <c r="CB54" s="18" t="inlineStr">
        <is>
          <t>Mg</t>
        </is>
      </c>
      <c r="CC54" s="18">
        <f>IF(LEFT(CA54,2)="基礎",CONCATENATE(BZ54,LEFT(CA54,3),CB54),CONCATENATE(BZ54,LEFT(CA54,2),CB54))</f>
        <v/>
      </c>
      <c r="CD54" s="18" t="n">
        <v>2</v>
      </c>
      <c r="CE54" s="18">
        <f>IF(COUNTIFS([2]その１１!$CV$10:CV5049,リスト!CC54),"該当","")</f>
        <v/>
      </c>
      <c r="CF54" s="18">
        <f>IF($CE54="","",COUNTIF($CC$5:CC54,CC54))</f>
        <v/>
      </c>
      <c r="CG54" s="18">
        <f>IF($CE54="","",CONCATENATE(CC54,CF54))</f>
        <v/>
      </c>
      <c r="CH54" s="18" t="inlineStr">
        <is>
          <t>S</t>
        </is>
      </c>
      <c r="CI54" s="18" t="inlineStr">
        <is>
          <t>基礎[その他]</t>
        </is>
      </c>
      <c r="CJ54" s="18" t="inlineStr">
        <is>
          <t>Fx</t>
        </is>
      </c>
      <c r="CK54" s="18">
        <f>CONCATENATE(CH54,LEFT(CI54,2),CJ54)</f>
        <v/>
      </c>
      <c r="CL54" s="18" t="n">
        <v>2</v>
      </c>
      <c r="CM54" s="18">
        <f>IF(COUNTIFS([2]その１２!$CU$10:CU5205,リスト!CK54),"該当","")</f>
        <v/>
      </c>
      <c r="CN54" s="18">
        <f>IF($CM54="","",COUNTIF($CK$5:CK54,CK54))</f>
        <v/>
      </c>
      <c r="CO54" s="18">
        <f>IF($CM54="","",CONCATENATE(CK54,CN54))</f>
        <v/>
      </c>
      <c r="DC54" s="21">
        <f>IF(CG54="","",CONCATENATE(CC54,CD54))</f>
        <v/>
      </c>
      <c r="DD54" s="21">
        <f>IF(CO54="","",CONCATENATE(CK54,CL54))</f>
        <v/>
      </c>
      <c r="DE54" s="16" t="inlineStr">
        <is>
          <t>標識施設</t>
        </is>
      </c>
      <c r="DF54" s="18" t="inlineStr">
        <is>
          <t>Sx</t>
        </is>
      </c>
      <c r="DG54" s="28" t="n">
        <v>50</v>
      </c>
    </row>
    <row r="55" ht="18.75" customHeight="1">
      <c r="B55" s="16" t="inlineStr">
        <is>
          <t>縁石</t>
        </is>
      </c>
      <c r="C55" s="18" t="inlineStr">
        <is>
          <t>Cu</t>
        </is>
      </c>
      <c r="X55" s="18" t="inlineStr">
        <is>
          <t>縁石</t>
        </is>
      </c>
      <c r="Y55" s="18" t="inlineStr">
        <is>
          <t>Cu</t>
        </is>
      </c>
      <c r="AB55" s="16" t="inlineStr">
        <is>
          <t>c</t>
        </is>
      </c>
      <c r="AC55" s="16" t="inlineStr">
        <is>
          <t>防食機能の劣化</t>
        </is>
      </c>
      <c r="AD55" s="16" t="inlineStr">
        <is>
          <t>製作・施工不良</t>
        </is>
      </c>
      <c r="AE55" s="16" t="inlineStr">
        <is>
          <t>Ⅰ</t>
        </is>
      </c>
      <c r="AF55" s="19">
        <f>CONCATENATE(AB55,AC55,AD55,AE55)</f>
        <v/>
      </c>
      <c r="AG55" s="19" t="inlineStr">
        <is>
          <t>異常腐食が生じているが錆の大きさが1～5mm程度と軽微である。防食機能の低下の目安となる層状剥離錆やその兆候のうろこ状の錆は見られず、漏水や堆積物も見られないことから次回点検までの間に大きく進行することはないと推定される。経過観察を行い、状況に応じて補修を行う必要がある。</t>
        </is>
      </c>
      <c r="AI55" s="21" t="inlineStr">
        <is>
          <t>伸縮装置（終点側）</t>
        </is>
      </c>
      <c r="AQ55" s="18" t="n">
        <v>51</v>
      </c>
      <c r="AR55" s="18" t="inlineStr">
        <is>
          <t>舗装の異常</t>
        </is>
      </c>
      <c r="AS55" s="18" t="inlineStr">
        <is>
          <t>c</t>
        </is>
      </c>
      <c r="AT55" s="18">
        <f>AR55&amp;AS55</f>
        <v/>
      </c>
      <c r="AU55" s="22" t="inlineStr">
        <is>
          <t>最大幅●●mmのひびわれ</t>
        </is>
      </c>
      <c r="AV55" s="195" t="inlineStr">
        <is>
          <t>51</t>
        </is>
      </c>
      <c r="AW55" s="18" t="inlineStr">
        <is>
          <t>主要地方道　市川柏線</t>
        </is>
      </c>
      <c r="AX55" s="18" t="inlineStr">
        <is>
          <t>縁石</t>
        </is>
      </c>
      <c r="AY55" s="18" t="inlineStr">
        <is>
          <t>R</t>
        </is>
      </c>
      <c r="BF55" s="16" t="inlineStr">
        <is>
          <t>君津市</t>
        </is>
      </c>
      <c r="BG55" s="18" t="inlineStr">
        <is>
          <t>君津土木事務所</t>
        </is>
      </c>
      <c r="BH55" s="18" t="inlineStr">
        <is>
          <t>上総出張所</t>
        </is>
      </c>
      <c r="BN55" s="18" t="inlineStr">
        <is>
          <t>柏市</t>
        </is>
      </c>
      <c r="BO55" s="197" t="inlineStr">
        <is>
          <t>16</t>
        </is>
      </c>
      <c r="BP55" s="17">
        <f>CONCATENATE(BN55,BO55)</f>
        <v/>
      </c>
      <c r="BQ55" s="18" t="inlineStr">
        <is>
          <t>一般国道　16号</t>
        </is>
      </c>
      <c r="BZ55" s="18" t="inlineStr">
        <is>
          <t>S,X</t>
        </is>
      </c>
      <c r="CA55" s="18" t="inlineStr">
        <is>
          <t>主桁</t>
        </is>
      </c>
      <c r="CB55" s="18" t="inlineStr">
        <is>
          <t>Mg</t>
        </is>
      </c>
      <c r="CC55" s="18">
        <f>IF(LEFT(CA55,2)="基礎",CONCATENATE(BZ55,LEFT(CA55,3),CB55),CONCATENATE(BZ55,LEFT(CA55,2),CB55))</f>
        <v/>
      </c>
      <c r="CD55" s="18" t="n">
        <v>3</v>
      </c>
      <c r="CE55" s="18">
        <f>IF(COUNTIFS([2]その１１!$CV$10:CV5050,リスト!CC55),"該当","")</f>
        <v/>
      </c>
      <c r="CF55" s="18">
        <f>IF($CE55="","",COUNTIF($CC$5:CC55,CC55))</f>
        <v/>
      </c>
      <c r="CG55" s="18">
        <f>IF($CE55="","",CONCATENATE(CC55,CF55))</f>
        <v/>
      </c>
      <c r="CH55" s="18" t="inlineStr">
        <is>
          <t>S</t>
        </is>
      </c>
      <c r="CI55" s="18" t="inlineStr">
        <is>
          <t>基礎[その他]</t>
        </is>
      </c>
      <c r="CJ55" s="18" t="inlineStr">
        <is>
          <t>Fx</t>
        </is>
      </c>
      <c r="CK55" s="18">
        <f>CONCATENATE(CH55,LEFT(CI55,2),CJ55)</f>
        <v/>
      </c>
      <c r="CL55" s="18" t="n">
        <v>5</v>
      </c>
      <c r="CM55" s="18">
        <f>IF(COUNTIFS([2]その１２!$CU$10:CU5206,リスト!CK55),"該当","")</f>
        <v/>
      </c>
      <c r="CN55" s="18">
        <f>IF($CM55="","",COUNTIF($CK$5:CK55,CK55))</f>
        <v/>
      </c>
      <c r="CO55" s="18">
        <f>IF($CM55="","",CONCATENATE(CK55,CN55))</f>
        <v/>
      </c>
      <c r="DC55" s="21">
        <f>IF(CG55="","",CONCATENATE(CC55,CD55))</f>
        <v/>
      </c>
      <c r="DD55" s="21">
        <f>IF(CO55="","",CONCATENATE(CK55,CL55))</f>
        <v/>
      </c>
      <c r="DE55" s="16" t="inlineStr">
        <is>
          <t>縁石</t>
        </is>
      </c>
      <c r="DF55" s="18" t="inlineStr">
        <is>
          <t>Cu</t>
        </is>
      </c>
      <c r="DG55" s="28" t="n">
        <v>51</v>
      </c>
    </row>
    <row r="56">
      <c r="B56" s="16" t="inlineStr">
        <is>
          <t>舗装</t>
        </is>
      </c>
      <c r="C56" s="18" t="inlineStr">
        <is>
          <t>Pm</t>
        </is>
      </c>
      <c r="X56" s="18" t="inlineStr">
        <is>
          <t>舗装</t>
        </is>
      </c>
      <c r="Y56" s="18" t="inlineStr">
        <is>
          <t>Pm</t>
        </is>
      </c>
      <c r="AB56" s="16" t="inlineStr">
        <is>
          <t>c</t>
        </is>
      </c>
      <c r="AC56" s="16" t="inlineStr">
        <is>
          <t>防食機能の劣化</t>
        </is>
      </c>
      <c r="AD56" s="16" t="inlineStr">
        <is>
          <t>品質の経年劣化</t>
        </is>
      </c>
      <c r="AE56" s="16" t="inlineStr">
        <is>
          <t>Ⅰ</t>
        </is>
      </c>
      <c r="AF56" s="19">
        <f>CONCATENATE(AB56,AC56,AD56,AE56)</f>
        <v/>
      </c>
      <c r="AG56" s="19" t="inlineStr">
        <is>
          <t>異常腐食が生じているが錆の大きさが1～5mm程度と軽微である。防食機能の低下の目安となる層状剥離錆やその兆候のうろこ状の錆は見られず、漏水や堆積物も見られないことから次回点検までの間に大きく進行することはないと推定される。経過観察を行い、状況に応じて補修を行う必要がある。</t>
        </is>
      </c>
      <c r="AI56" s="21" t="inlineStr">
        <is>
          <t>照明施設</t>
        </is>
      </c>
      <c r="AQ56" s="18" t="n">
        <v>52</v>
      </c>
      <c r="AR56" s="18" t="inlineStr">
        <is>
          <t>舗装の異常</t>
        </is>
      </c>
      <c r="AS56" s="18" t="inlineStr">
        <is>
          <t>e</t>
        </is>
      </c>
      <c r="AT56" s="18">
        <f>AR56&amp;AS56</f>
        <v/>
      </c>
      <c r="AU56" s="22" t="inlineStr">
        <is>
          <t>最大幅●●mmのひびわれ</t>
        </is>
      </c>
      <c r="AV56" s="195" t="inlineStr">
        <is>
          <t>52</t>
        </is>
      </c>
      <c r="AW56" s="18" t="inlineStr">
        <is>
          <t>主要地方道　越谷流山線</t>
        </is>
      </c>
      <c r="AX56" s="18" t="inlineStr">
        <is>
          <t>舗装</t>
        </is>
      </c>
      <c r="AY56" s="18" t="inlineStr">
        <is>
          <t>R</t>
        </is>
      </c>
      <c r="BF56" s="16" t="inlineStr">
        <is>
          <t>木更津市</t>
        </is>
      </c>
      <c r="BG56" s="18" t="inlineStr">
        <is>
          <t>君津土木事務所</t>
        </is>
      </c>
      <c r="BH56" s="18" t="n"/>
      <c r="BN56" s="18" t="inlineStr">
        <is>
          <t>柏市</t>
        </is>
      </c>
      <c r="BO56" s="197" t="inlineStr">
        <is>
          <t>294</t>
        </is>
      </c>
      <c r="BP56" s="17">
        <f>CONCATENATE(BN56,BO56)</f>
        <v/>
      </c>
      <c r="BQ56" s="18" t="inlineStr">
        <is>
          <t>一般国道　294号</t>
        </is>
      </c>
      <c r="BZ56" s="18" t="inlineStr">
        <is>
          <t>S,X</t>
        </is>
      </c>
      <c r="CA56" s="18" t="inlineStr">
        <is>
          <t>主桁</t>
        </is>
      </c>
      <c r="CB56" s="18" t="inlineStr">
        <is>
          <t>Mg</t>
        </is>
      </c>
      <c r="CC56" s="18">
        <f>IF(LEFT(CA56,2)="基礎",CONCATENATE(BZ56,LEFT(CA56,3),CB56),CONCATENATE(BZ56,LEFT(CA56,2),CB56))</f>
        <v/>
      </c>
      <c r="CD56" s="18" t="n">
        <v>4</v>
      </c>
      <c r="CE56" s="18">
        <f>IF(COUNTIFS([2]その１１!$CV$10:CV5051,リスト!CC56),"該当","")</f>
        <v/>
      </c>
      <c r="CF56" s="18">
        <f>IF($CE56="","",COUNTIF($CC$5:CC56,CC56))</f>
        <v/>
      </c>
      <c r="CG56" s="18">
        <f>IF($CE56="","",CONCATENATE(CC56,CF56))</f>
        <v/>
      </c>
      <c r="CH56" s="18" t="inlineStr">
        <is>
          <t>S</t>
        </is>
      </c>
      <c r="CI56" s="18" t="inlineStr">
        <is>
          <t>基礎[その他]</t>
        </is>
      </c>
      <c r="CJ56" s="18" t="inlineStr">
        <is>
          <t>Fx</t>
        </is>
      </c>
      <c r="CK56" s="18">
        <f>CONCATENATE(CH56,LEFT(CI56,2),CJ56)</f>
        <v/>
      </c>
      <c r="CL56" s="18" t="n">
        <v>17</v>
      </c>
      <c r="CM56" s="18">
        <f>IF(COUNTIFS([2]その１２!$CU$10:CU5207,リスト!CK56),"該当","")</f>
        <v/>
      </c>
      <c r="CN56" s="18">
        <f>IF($CM56="","",COUNTIF($CK$5:CK56,CK56))</f>
        <v/>
      </c>
      <c r="CO56" s="18">
        <f>IF($CM56="","",CONCATENATE(CK56,CN56))</f>
        <v/>
      </c>
      <c r="DC56" s="21">
        <f>IF(CG56="","",CONCATENATE(CC56,CD56))</f>
        <v/>
      </c>
      <c r="DD56" s="21">
        <f>IF(CO56="","",CONCATENATE(CK56,CL56))</f>
        <v/>
      </c>
      <c r="DE56" s="16" t="inlineStr">
        <is>
          <t>舗装</t>
        </is>
      </c>
      <c r="DF56" s="18" t="inlineStr">
        <is>
          <t>Pm</t>
        </is>
      </c>
      <c r="DG56" s="28" t="n">
        <v>52</v>
      </c>
    </row>
    <row r="57" ht="18.75" customHeight="1">
      <c r="B57" s="16" t="inlineStr">
        <is>
          <t>排水ます</t>
        </is>
      </c>
      <c r="C57" s="18" t="inlineStr">
        <is>
          <t>Dr</t>
        </is>
      </c>
      <c r="X57" s="18" t="inlineStr">
        <is>
          <t>排水ます</t>
        </is>
      </c>
      <c r="Y57" s="18" t="inlineStr">
        <is>
          <t>Dr</t>
        </is>
      </c>
      <c r="AB57" s="16" t="inlineStr">
        <is>
          <t>d</t>
        </is>
      </c>
      <c r="AC57" s="16" t="inlineStr">
        <is>
          <t>防食機能の劣化</t>
        </is>
      </c>
      <c r="AD57" s="16" t="inlineStr">
        <is>
          <t>製作・施工不良</t>
        </is>
      </c>
      <c r="AE57" s="16" t="inlineStr">
        <is>
          <t>Ⅱ</t>
        </is>
      </c>
      <c r="AF57" s="19">
        <f>CONCATENATE(AB57,AC57,AD57,AE57)</f>
        <v/>
      </c>
      <c r="AG57" s="19" t="inlineStr">
        <is>
          <t>異常腐食が生じており錆の大きさが5～25mmのうろこ状である。層状剥離錆の兆候と推定される。放置しても改善が認められず、層状剥離錆への進行が懸念される。予防保全の観点から、速やかに補修等を行う必要がある。</t>
        </is>
      </c>
      <c r="AI57" s="21" t="inlineStr">
        <is>
          <t>標識施設</t>
        </is>
      </c>
      <c r="AQ57" s="18" t="n">
        <v>53</v>
      </c>
      <c r="AR57" s="18" t="inlineStr">
        <is>
          <t>支承部の機能障害</t>
        </is>
      </c>
      <c r="AS57" s="18" t="inlineStr">
        <is>
          <t>a</t>
        </is>
      </c>
      <c r="AT57" s="18">
        <f>AR57&amp;AS57</f>
        <v/>
      </c>
      <c r="AU57" s="22" t="inlineStr">
        <is>
          <t>支承部の機能障害</t>
        </is>
      </c>
      <c r="AV57" s="195" t="inlineStr">
        <is>
          <t>53</t>
        </is>
      </c>
      <c r="AW57" s="18" t="inlineStr">
        <is>
          <t>主要地方道　千葉川上八街線</t>
        </is>
      </c>
      <c r="AX57" s="18" t="inlineStr">
        <is>
          <t>排水ます</t>
        </is>
      </c>
      <c r="AY57" s="18" t="inlineStr">
        <is>
          <t>D</t>
        </is>
      </c>
      <c r="BF57" s="16" t="inlineStr">
        <is>
          <t>袖ケ浦市</t>
        </is>
      </c>
      <c r="BG57" s="18" t="inlineStr">
        <is>
          <t>君津土木事務所</t>
        </is>
      </c>
      <c r="BH57" s="18" t="n"/>
      <c r="BN57" s="18" t="inlineStr">
        <is>
          <t>柏市</t>
        </is>
      </c>
      <c r="BO57" s="197" t="inlineStr">
        <is>
          <t>464</t>
        </is>
      </c>
      <c r="BP57" s="17">
        <f>CONCATENATE(BN57,BO57)</f>
        <v/>
      </c>
      <c r="BQ57" s="18" t="inlineStr">
        <is>
          <t>一般国道　464号</t>
        </is>
      </c>
      <c r="BZ57" s="18" t="inlineStr">
        <is>
          <t>S,X</t>
        </is>
      </c>
      <c r="CA57" s="18" t="inlineStr">
        <is>
          <t>主桁</t>
        </is>
      </c>
      <c r="CB57" s="18" t="inlineStr">
        <is>
          <t>Mg</t>
        </is>
      </c>
      <c r="CC57" s="18">
        <f>IF(LEFT(CA57,2)="基礎",CONCATENATE(BZ57,LEFT(CA57,3),CB57),CONCATENATE(BZ57,LEFT(CA57,2),CB57))</f>
        <v/>
      </c>
      <c r="CD57" s="18" t="n">
        <v>5</v>
      </c>
      <c r="CE57" s="18">
        <f>IF(COUNTIFS([2]その１１!$CV$10:CV5052,リスト!CC57),"該当","")</f>
        <v/>
      </c>
      <c r="CF57" s="18">
        <f>IF($CE57="","",COUNTIF($CC$5:CC57,CC57))</f>
        <v/>
      </c>
      <c r="CG57" s="18">
        <f>IF($CE57="","",CONCATENATE(CC57,CF57))</f>
        <v/>
      </c>
      <c r="CH57" s="18" t="inlineStr">
        <is>
          <t>S</t>
        </is>
      </c>
      <c r="CI57" s="18" t="inlineStr">
        <is>
          <t>基礎[その他]</t>
        </is>
      </c>
      <c r="CJ57" s="18" t="inlineStr">
        <is>
          <t>Fx</t>
        </is>
      </c>
      <c r="CK57" s="18">
        <f>CONCATENATE(CH57,LEFT(CI57,2),CJ57)</f>
        <v/>
      </c>
      <c r="CL57" s="18" t="n">
        <v>25</v>
      </c>
      <c r="CM57" s="18">
        <f>IF(COUNTIFS([2]その１２!$CU$10:CU5208,リスト!CK57),"該当","")</f>
        <v/>
      </c>
      <c r="CN57" s="18">
        <f>IF($CM57="","",COUNTIF($CK$5:CK57,CK57))</f>
        <v/>
      </c>
      <c r="CO57" s="18">
        <f>IF($CM57="","",CONCATENATE(CK57,CN57))</f>
        <v/>
      </c>
      <c r="DC57" s="21">
        <f>IF(CG57="","",CONCATENATE(CC57,CD57))</f>
        <v/>
      </c>
      <c r="DD57" s="21">
        <f>IF(CO57="","",CONCATENATE(CK57,CL57))</f>
        <v/>
      </c>
      <c r="DE57" s="16" t="inlineStr">
        <is>
          <t>排水ます</t>
        </is>
      </c>
      <c r="DF57" s="18" t="inlineStr">
        <is>
          <t>Dr</t>
        </is>
      </c>
      <c r="DG57" s="28" t="n">
        <v>53</v>
      </c>
    </row>
    <row r="58">
      <c r="B58" s="16" t="inlineStr">
        <is>
          <t>排水管</t>
        </is>
      </c>
      <c r="C58" s="18" t="inlineStr">
        <is>
          <t>Dp</t>
        </is>
      </c>
      <c r="X58" s="18" t="inlineStr">
        <is>
          <t>排水管</t>
        </is>
      </c>
      <c r="Y58" s="18" t="inlineStr">
        <is>
          <t>Dp</t>
        </is>
      </c>
      <c r="AB58" s="16" t="inlineStr">
        <is>
          <t>d</t>
        </is>
      </c>
      <c r="AC58" s="16" t="inlineStr">
        <is>
          <t>防食機能の劣化</t>
        </is>
      </c>
      <c r="AD58" s="16" t="inlineStr">
        <is>
          <t>品質の経年劣化</t>
        </is>
      </c>
      <c r="AE58" s="16" t="inlineStr">
        <is>
          <t>Ⅱ</t>
        </is>
      </c>
      <c r="AF58" s="19">
        <f>CONCATENATE(AB58,AC58,AD58,AE58)</f>
        <v/>
      </c>
      <c r="AG58" s="19" t="inlineStr">
        <is>
          <t>異常腐食が生じており錆の大きさが5～25mmのうろこ状である。層状剥離錆の兆候と推定される。放置しても改善が認められず、層状剥離錆への進行が懸念される。予防保全の観点から、速やかに補修等を行う必要がある。</t>
        </is>
      </c>
      <c r="AI58" s="21" t="inlineStr">
        <is>
          <t>排水ます</t>
        </is>
      </c>
      <c r="AQ58" s="18" t="n">
        <v>54</v>
      </c>
      <c r="AR58" s="18" t="inlineStr">
        <is>
          <t>支承部の機能障害</t>
        </is>
      </c>
      <c r="AS58" s="18" t="inlineStr">
        <is>
          <t>e</t>
        </is>
      </c>
      <c r="AT58" s="18">
        <f>AR58&amp;AS58</f>
        <v/>
      </c>
      <c r="AU58" s="22" t="inlineStr">
        <is>
          <t>支承部の機能障害</t>
        </is>
      </c>
      <c r="AV58" s="195" t="inlineStr">
        <is>
          <t>54</t>
        </is>
      </c>
      <c r="AW58" s="18" t="inlineStr">
        <is>
          <t>主要地方道　松戸草加線</t>
        </is>
      </c>
      <c r="AX58" s="18" t="inlineStr">
        <is>
          <t>排水管</t>
        </is>
      </c>
      <c r="AY58" s="18" t="inlineStr">
        <is>
          <t>D</t>
        </is>
      </c>
      <c r="BF58" s="40" t="inlineStr">
        <is>
          <t>市原市</t>
        </is>
      </c>
      <c r="BG58" s="39" t="inlineStr">
        <is>
          <t>市原土木事務所</t>
        </is>
      </c>
      <c r="BH58" s="39" t="inlineStr">
        <is>
          <t>鶴舞出張所</t>
        </is>
      </c>
      <c r="BN58" s="18" t="inlineStr">
        <is>
          <t>柏市</t>
        </is>
      </c>
      <c r="BO58" s="197" t="inlineStr">
        <is>
          <t>7</t>
        </is>
      </c>
      <c r="BP58" s="17">
        <f>CONCATENATE(BN58,BO58)</f>
        <v/>
      </c>
      <c r="BQ58" s="18" t="inlineStr">
        <is>
          <t>主要地方道　我孫子関宿線</t>
        </is>
      </c>
      <c r="BZ58" s="18" t="inlineStr">
        <is>
          <t>S,X</t>
        </is>
      </c>
      <c r="CA58" s="18" t="inlineStr">
        <is>
          <t>主桁</t>
        </is>
      </c>
      <c r="CB58" s="18" t="inlineStr">
        <is>
          <t>Mg</t>
        </is>
      </c>
      <c r="CC58" s="18">
        <f>IF(LEFT(CA58,2)="基礎",CONCATENATE(BZ58,LEFT(CA58,3),CB58),CONCATENATE(BZ58,LEFT(CA58,2),CB58))</f>
        <v/>
      </c>
      <c r="CD58" s="18" t="n">
        <v>10</v>
      </c>
      <c r="CE58" s="18">
        <f>IF(COUNTIFS([2]その１１!$CV$10:CV5053,リスト!CC58),"該当","")</f>
        <v/>
      </c>
      <c r="CF58" s="18">
        <f>IF($CE58="","",COUNTIF($CC$5:CC58,CC58))</f>
        <v/>
      </c>
      <c r="CG58" s="18">
        <f>IF($CE58="","",CONCATENATE(CC58,CF58))</f>
        <v/>
      </c>
      <c r="CH58" s="18" t="inlineStr">
        <is>
          <t>S</t>
        </is>
      </c>
      <c r="CI58" s="18" t="inlineStr">
        <is>
          <t>基礎[その他]</t>
        </is>
      </c>
      <c r="CJ58" s="18" t="inlineStr">
        <is>
          <t>Fx</t>
        </is>
      </c>
      <c r="CK58" s="18">
        <f>CONCATENATE(CH58,LEFT(CI58,2),CJ58)</f>
        <v/>
      </c>
      <c r="CL58" s="18" t="n">
        <v>26</v>
      </c>
      <c r="CM58" s="18">
        <f>IF(COUNTIFS([2]その１２!$CU$10:CU5209,リスト!CK58),"該当","")</f>
        <v/>
      </c>
      <c r="CN58" s="18">
        <f>IF($CM58="","",COUNTIF($CK$5:CK58,CK58))</f>
        <v/>
      </c>
      <c r="CO58" s="18">
        <f>IF($CM58="","",CONCATENATE(CK58,CN58))</f>
        <v/>
      </c>
      <c r="DC58" s="21">
        <f>IF(CG58="","",CONCATENATE(CC58,CD58))</f>
        <v/>
      </c>
      <c r="DD58" s="21">
        <f>IF(CO58="","",CONCATENATE(CK58,CL58))</f>
        <v/>
      </c>
      <c r="DE58" s="16" t="inlineStr">
        <is>
          <t>排水管</t>
        </is>
      </c>
      <c r="DF58" s="18" t="inlineStr">
        <is>
          <t>Dp</t>
        </is>
      </c>
      <c r="DG58" s="28" t="n">
        <v>54</v>
      </c>
    </row>
    <row r="59" ht="18.75" customHeight="1">
      <c r="B59" s="16" t="inlineStr">
        <is>
          <t>排水ドレーン</t>
        </is>
      </c>
      <c r="C59" s="18" t="inlineStr">
        <is>
          <t>Dx</t>
        </is>
      </c>
      <c r="X59" s="18" t="inlineStr">
        <is>
          <t>排水ドレーン</t>
        </is>
      </c>
      <c r="Y59" s="18" t="inlineStr">
        <is>
          <t>Dx</t>
        </is>
      </c>
      <c r="AB59" s="16" t="inlineStr">
        <is>
          <t>e</t>
        </is>
      </c>
      <c r="AC59" s="16" t="inlineStr">
        <is>
          <t>防食機能の劣化</t>
        </is>
      </c>
      <c r="AD59" s="16" t="inlineStr">
        <is>
          <t>製作・施工不良</t>
        </is>
      </c>
      <c r="AE59" s="16" t="inlineStr">
        <is>
          <t>Ⅱ</t>
        </is>
      </c>
      <c r="AF59" s="19">
        <f>CONCATENATE(AB59,AC59,AD59,AE59)</f>
        <v/>
      </c>
      <c r="AG59" s="19" t="inlineStr">
        <is>
          <t>異常腐食による層状剥離錆が生じており防食機能の低下していると推定される。顕著な板厚減少は見られないが、放置しても改善が認められず板厚減少の進行が懸念される。予防保全の観点から、速やかに補修等を行う必要がある。</t>
        </is>
      </c>
      <c r="AI59" s="21" t="inlineStr">
        <is>
          <t>排水管</t>
        </is>
      </c>
      <c r="AQ59" s="18" t="n">
        <v>55</v>
      </c>
      <c r="AR59" s="18" t="inlineStr">
        <is>
          <t>その他</t>
        </is>
      </c>
      <c r="AS59" s="18" t="inlineStr">
        <is>
          <t>a</t>
        </is>
      </c>
      <c r="AT59" s="18">
        <f>AR59&amp;AS59</f>
        <v/>
      </c>
      <c r="AU59" s="22" t="inlineStr">
        <is>
          <t>●●</t>
        </is>
      </c>
      <c r="AV59" s="195" t="inlineStr">
        <is>
          <t>55</t>
        </is>
      </c>
      <c r="AW59" s="18" t="inlineStr">
        <is>
          <t>主要地方道　佐原山田線</t>
        </is>
      </c>
      <c r="AX59" s="18" t="inlineStr">
        <is>
          <t>排水ドレーン</t>
        </is>
      </c>
      <c r="AY59" s="18" t="inlineStr">
        <is>
          <t>D</t>
        </is>
      </c>
      <c r="BN59" s="18" t="inlineStr">
        <is>
          <t>柏市</t>
        </is>
      </c>
      <c r="BO59" s="197" t="inlineStr">
        <is>
          <t>8</t>
        </is>
      </c>
      <c r="BP59" s="17">
        <f>CONCATENATE(BN59,BO59)</f>
        <v/>
      </c>
      <c r="BQ59" s="18" t="inlineStr">
        <is>
          <t>主要地方道　船橋我孫子線</t>
        </is>
      </c>
      <c r="BZ59" s="18" t="inlineStr">
        <is>
          <t>S,X</t>
        </is>
      </c>
      <c r="CA59" s="18" t="inlineStr">
        <is>
          <t>主桁</t>
        </is>
      </c>
      <c r="CB59" s="18" t="inlineStr">
        <is>
          <t>Mg</t>
        </is>
      </c>
      <c r="CC59" s="18">
        <f>IF(LEFT(CA59,2)="基礎",CONCATENATE(BZ59,LEFT(CA59,3),CB59),CONCATENATE(BZ59,LEFT(CA59,2),CB59))</f>
        <v/>
      </c>
      <c r="CD59" s="18" t="n">
        <v>13</v>
      </c>
      <c r="CE59" s="18">
        <f>IF(COUNTIFS([2]その１１!$CV$10:CV5054,リスト!CC59),"該当","")</f>
        <v/>
      </c>
      <c r="CF59" s="18">
        <f>IF($CE59="","",COUNTIF($CC$5:CC59,CC59))</f>
        <v/>
      </c>
      <c r="CG59" s="18">
        <f>IF($CE59="","",CONCATENATE(CC59,CF59))</f>
        <v/>
      </c>
      <c r="CH59" s="18" t="inlineStr">
        <is>
          <t>C</t>
        </is>
      </c>
      <c r="CI59" s="18" t="inlineStr">
        <is>
          <t>基礎[その他]</t>
        </is>
      </c>
      <c r="CJ59" s="18" t="inlineStr">
        <is>
          <t>Fx</t>
        </is>
      </c>
      <c r="CK59" s="18">
        <f>CONCATENATE(CH59,LEFT(CI59,2),CJ59)</f>
        <v/>
      </c>
      <c r="CL59" s="18" t="n">
        <v>6</v>
      </c>
      <c r="CM59" s="18">
        <f>IF(COUNTIFS([2]その１２!$CU$10:CU5210,リスト!CK59),"該当","")</f>
        <v/>
      </c>
      <c r="CN59" s="18">
        <f>IF($CM59="","",COUNTIF($CK$5:CK59,CK59))</f>
        <v/>
      </c>
      <c r="CO59" s="18">
        <f>IF($CM59="","",CONCATENATE(CK59,CN59))</f>
        <v/>
      </c>
      <c r="DC59" s="21">
        <f>IF(CG59="","",CONCATENATE(CC59,CD59))</f>
        <v/>
      </c>
      <c r="DD59" s="21">
        <f>IF(CO59="","",CONCATENATE(CK59,CL59))</f>
        <v/>
      </c>
      <c r="DE59" s="16" t="inlineStr">
        <is>
          <t>排水ドレーン</t>
        </is>
      </c>
      <c r="DF59" s="18" t="inlineStr">
        <is>
          <t>Dx</t>
        </is>
      </c>
      <c r="DG59" s="28" t="n">
        <v>55</v>
      </c>
    </row>
    <row r="60">
      <c r="B60" s="16" t="inlineStr">
        <is>
          <t>点検施設</t>
        </is>
      </c>
      <c r="C60" s="18" t="inlineStr">
        <is>
          <t>Ip</t>
        </is>
      </c>
      <c r="X60" s="18" t="inlineStr">
        <is>
          <t>点検施設</t>
        </is>
      </c>
      <c r="Y60" s="18" t="inlineStr">
        <is>
          <t>Ip</t>
        </is>
      </c>
      <c r="AB60" s="16" t="inlineStr">
        <is>
          <t>e</t>
        </is>
      </c>
      <c r="AC60" s="16" t="inlineStr">
        <is>
          <t>防食機能の劣化</t>
        </is>
      </c>
      <c r="AD60" s="16" t="inlineStr">
        <is>
          <t>品質の経年劣化</t>
        </is>
      </c>
      <c r="AE60" s="16" t="inlineStr">
        <is>
          <t>Ⅱ</t>
        </is>
      </c>
      <c r="AF60" s="19">
        <f>CONCATENATE(AB60,AC60,AD60,AE60)</f>
        <v/>
      </c>
      <c r="AG60" s="19" t="inlineStr">
        <is>
          <t>異常腐食による層状剥離錆が生じており防食機能の低下していると推定される。顕著な板厚減少は見られないが、放置しても改善が認められず板厚減少の進行が懸念される。予防保全の観点から、速やかに補修等を行う必要がある。</t>
        </is>
      </c>
      <c r="AI60" s="21" t="inlineStr">
        <is>
          <t>添架物</t>
        </is>
      </c>
      <c r="AQ60" s="18" t="n">
        <v>56</v>
      </c>
      <c r="AR60" s="18" t="inlineStr">
        <is>
          <t>その他</t>
        </is>
      </c>
      <c r="AS60" s="18" t="inlineStr">
        <is>
          <t>e</t>
        </is>
      </c>
      <c r="AT60" s="18">
        <f>AR60&amp;AS60</f>
        <v/>
      </c>
      <c r="AU60" s="22" t="inlineStr">
        <is>
          <t>●●</t>
        </is>
      </c>
      <c r="AV60" s="195" t="inlineStr">
        <is>
          <t>56</t>
        </is>
      </c>
      <c r="AW60" s="18" t="inlineStr">
        <is>
          <t>主要地方道　佐原椿海線</t>
        </is>
      </c>
      <c r="AX60" s="18" t="inlineStr">
        <is>
          <t>点検施設</t>
        </is>
      </c>
      <c r="AY60" s="18" t="inlineStr">
        <is>
          <t>I</t>
        </is>
      </c>
      <c r="BN60" s="18" t="inlineStr">
        <is>
          <t>柏市</t>
        </is>
      </c>
      <c r="BO60" s="197" t="inlineStr">
        <is>
          <t>47</t>
        </is>
      </c>
      <c r="BP60" s="17">
        <f>CONCATENATE(BN60,BO60)</f>
        <v/>
      </c>
      <c r="BQ60" s="18" t="inlineStr">
        <is>
          <t>主要地方道　守谷流山線</t>
        </is>
      </c>
      <c r="BZ60" s="18" t="inlineStr">
        <is>
          <t>S,X</t>
        </is>
      </c>
      <c r="CA60" s="18" t="inlineStr">
        <is>
          <t>主桁</t>
        </is>
      </c>
      <c r="CB60" s="18" t="inlineStr">
        <is>
          <t>Mg</t>
        </is>
      </c>
      <c r="CC60" s="18">
        <f>IF(LEFT(CA60,2)="基礎",CONCATENATE(BZ60,LEFT(CA60,3),CB60),CONCATENATE(BZ60,LEFT(CA60,2),CB60))</f>
        <v/>
      </c>
      <c r="CD60" s="18" t="n">
        <v>17</v>
      </c>
      <c r="CE60" s="18">
        <f>IF(COUNTIFS([2]その１１!$CV$10:CV5055,リスト!CC60),"該当","")</f>
        <v/>
      </c>
      <c r="CF60" s="18">
        <f>IF($CE60="","",COUNTIF($CC$5:CC60,CC60))</f>
        <v/>
      </c>
      <c r="CG60" s="18">
        <f>IF($CE60="","",CONCATENATE(CC60,CF60))</f>
        <v/>
      </c>
      <c r="CH60" s="18" t="inlineStr">
        <is>
          <t>C</t>
        </is>
      </c>
      <c r="CI60" s="18" t="inlineStr">
        <is>
          <t>基礎[その他]</t>
        </is>
      </c>
      <c r="CJ60" s="18" t="inlineStr">
        <is>
          <t>Fx</t>
        </is>
      </c>
      <c r="CK60" s="18">
        <f>CONCATENATE(CH60,LEFT(CI60,2),CJ60)</f>
        <v/>
      </c>
      <c r="CL60" s="18" t="n">
        <v>7</v>
      </c>
      <c r="CM60" s="18">
        <f>IF(COUNTIFS([2]その１２!$CU$10:CU5211,リスト!CK60),"該当","")</f>
        <v/>
      </c>
      <c r="CN60" s="18">
        <f>IF($CM60="","",COUNTIF($CK$5:CK60,CK60))</f>
        <v/>
      </c>
      <c r="CO60" s="18">
        <f>IF($CM60="","",CONCATENATE(CK60,CN60))</f>
        <v/>
      </c>
      <c r="DC60" s="21">
        <f>IF(CG60="","",CONCATENATE(CC60,CD60))</f>
        <v/>
      </c>
      <c r="DD60" s="21">
        <f>IF(CO60="","",CONCATENATE(CK60,CL60))</f>
        <v/>
      </c>
      <c r="DE60" s="16" t="inlineStr">
        <is>
          <t>点検施設</t>
        </is>
      </c>
      <c r="DF60" s="18" t="inlineStr">
        <is>
          <t>Ip</t>
        </is>
      </c>
      <c r="DG60" s="28" t="n">
        <v>56</v>
      </c>
    </row>
    <row r="61" ht="18.75" customHeight="1">
      <c r="B61" s="16" t="inlineStr">
        <is>
          <t>添架物</t>
        </is>
      </c>
      <c r="C61" s="18" t="inlineStr">
        <is>
          <t>Ut</t>
        </is>
      </c>
      <c r="X61" s="18" t="inlineStr">
        <is>
          <t>添架物</t>
        </is>
      </c>
      <c r="Y61" s="18" t="inlineStr">
        <is>
          <t>Ut</t>
        </is>
      </c>
      <c r="AB61" s="16" t="inlineStr">
        <is>
          <t>e</t>
        </is>
      </c>
      <c r="AC61" s="16" t="inlineStr">
        <is>
          <t>防食機能の劣化</t>
        </is>
      </c>
      <c r="AD61" s="16" t="inlineStr">
        <is>
          <t>製作・施工不良</t>
        </is>
      </c>
      <c r="AE61" s="16" t="inlineStr">
        <is>
          <t>Ⅲ</t>
        </is>
      </c>
      <c r="AF61" s="19">
        <f>CONCATENATE(AB61,AC61,AD61,AE61)</f>
        <v/>
      </c>
      <c r="AG61" s="19" t="inlineStr">
        <is>
          <t>異常腐食による層状剥離錆が生じており防食機能の低下していると推定される。板厚減少が著しく、耐荷力の低下が懸念される。橋梁構造の安全性の観点から、速やかに補修等を行う必要がある。</t>
        </is>
      </c>
      <c r="AI61" s="21" t="inlineStr">
        <is>
          <t>添接部　F11Tボルト使用</t>
        </is>
      </c>
      <c r="AQ61" s="18" t="n">
        <v>57</v>
      </c>
      <c r="AR61" s="18" t="inlineStr">
        <is>
          <t>定着部の異常</t>
        </is>
      </c>
      <c r="AS61" s="18" t="inlineStr">
        <is>
          <t>a</t>
        </is>
      </c>
      <c r="AT61" s="18">
        <f>AR61&amp;AS61</f>
        <v/>
      </c>
      <c r="AU61" s="22" t="inlineStr">
        <is>
          <t>定着部の損傷</t>
        </is>
      </c>
      <c r="AV61" s="195" t="inlineStr">
        <is>
          <t>57</t>
        </is>
      </c>
      <c r="AW61" s="18" t="inlineStr">
        <is>
          <t>主要地方道　千葉鎌ケ谷松戸線</t>
        </is>
      </c>
      <c r="AX61" s="18" t="inlineStr">
        <is>
          <t>添架物</t>
        </is>
      </c>
      <c r="AY61" s="18" t="inlineStr">
        <is>
          <t>U</t>
        </is>
      </c>
      <c r="BN61" s="18" t="inlineStr">
        <is>
          <t>柏市</t>
        </is>
      </c>
      <c r="BO61" s="197" t="inlineStr">
        <is>
          <t>51</t>
        </is>
      </c>
      <c r="BP61" s="17">
        <f>CONCATENATE(BN61,BO61)</f>
        <v/>
      </c>
      <c r="BQ61" s="18" t="inlineStr">
        <is>
          <t>主要地方道　市川柏線</t>
        </is>
      </c>
      <c r="BZ61" s="18" t="inlineStr">
        <is>
          <t>S,X</t>
        </is>
      </c>
      <c r="CA61" s="18" t="inlineStr">
        <is>
          <t>主桁</t>
        </is>
      </c>
      <c r="CB61" s="18" t="inlineStr">
        <is>
          <t>Mg</t>
        </is>
      </c>
      <c r="CC61" s="18">
        <f>IF(LEFT(CA61,2)="基礎",CONCATENATE(BZ61,LEFT(CA61,3),CB61),CONCATENATE(BZ61,LEFT(CA61,2),CB61))</f>
        <v/>
      </c>
      <c r="CD61" s="18" t="n">
        <v>18</v>
      </c>
      <c r="CE61" s="18">
        <f>IF(COUNTIFS([2]その１１!$CV$10:CV5056,リスト!CC61),"該当","")</f>
        <v/>
      </c>
      <c r="CF61" s="18">
        <f>IF($CE61="","",COUNTIF($CC$5:CC61,CC61))</f>
        <v/>
      </c>
      <c r="CG61" s="18">
        <f>IF($CE61="","",CONCATENATE(CC61,CF61))</f>
        <v/>
      </c>
      <c r="CH61" s="18" t="inlineStr">
        <is>
          <t>C</t>
        </is>
      </c>
      <c r="CI61" s="18" t="inlineStr">
        <is>
          <t>基礎[その他]</t>
        </is>
      </c>
      <c r="CJ61" s="18" t="inlineStr">
        <is>
          <t>Fx</t>
        </is>
      </c>
      <c r="CK61" s="18">
        <f>CONCATENATE(CH61,LEFT(CI61,2),CJ61)</f>
        <v/>
      </c>
      <c r="CL61" s="18" t="n">
        <v>17</v>
      </c>
      <c r="CM61" s="18">
        <f>IF(COUNTIFS([2]その１２!$CU$10:CU5212,リスト!CK61),"該当","")</f>
        <v/>
      </c>
      <c r="CN61" s="18">
        <f>IF($CM61="","",COUNTIF($CK$5:CK61,CK61))</f>
        <v/>
      </c>
      <c r="CO61" s="18">
        <f>IF($CM61="","",CONCATENATE(CK61,CN61))</f>
        <v/>
      </c>
      <c r="DC61" s="21">
        <f>IF(CG61="","",CONCATENATE(CC61,CD61))</f>
        <v/>
      </c>
      <c r="DD61" s="21">
        <f>IF(CO61="","",CONCATENATE(CK61,CL61))</f>
        <v/>
      </c>
      <c r="DE61" s="16" t="inlineStr">
        <is>
          <t>添架物</t>
        </is>
      </c>
      <c r="DF61" s="18" t="inlineStr">
        <is>
          <t>Ut</t>
        </is>
      </c>
      <c r="DG61" s="28" t="n">
        <v>57</v>
      </c>
    </row>
    <row r="62">
      <c r="B62" s="16" t="inlineStr">
        <is>
          <t>袖擁壁</t>
        </is>
      </c>
      <c r="C62" s="18" t="inlineStr">
        <is>
          <t>Ww</t>
        </is>
      </c>
      <c r="X62" s="18" t="inlineStr">
        <is>
          <t>袖擁壁</t>
        </is>
      </c>
      <c r="Y62" s="18" t="inlineStr">
        <is>
          <t>Ww</t>
        </is>
      </c>
      <c r="AB62" s="16" t="inlineStr">
        <is>
          <t>e</t>
        </is>
      </c>
      <c r="AC62" s="16" t="inlineStr">
        <is>
          <t>防食機能の劣化</t>
        </is>
      </c>
      <c r="AD62" s="16" t="inlineStr">
        <is>
          <t>品質の経年劣化</t>
        </is>
      </c>
      <c r="AE62" s="16" t="inlineStr">
        <is>
          <t>Ⅲ</t>
        </is>
      </c>
      <c r="AF62" s="19">
        <f>CONCATENATE(AB62,AC62,AD62,AE62)</f>
        <v/>
      </c>
      <c r="AG62" s="19" t="inlineStr">
        <is>
          <t>異常腐食による層状剥離錆が生じており防食機能の低下していると推定される。板厚減少が著しく、耐荷力の低下が懸念される。橋梁構造の安全性の観点から、速やかに補修等を行う必要がある。</t>
        </is>
      </c>
      <c r="AI62" s="21" t="inlineStr">
        <is>
          <t>ゲルバー部</t>
        </is>
      </c>
      <c r="AQ62" s="18" t="n">
        <v>58</v>
      </c>
      <c r="AR62" s="18" t="inlineStr">
        <is>
          <t>定着部の異常</t>
        </is>
      </c>
      <c r="AS62" s="18" t="inlineStr">
        <is>
          <t>c</t>
        </is>
      </c>
      <c r="AT62" s="18">
        <f>AR62&amp;AS62</f>
        <v/>
      </c>
      <c r="AU62" s="22" t="inlineStr">
        <is>
          <t>定着部の異常</t>
        </is>
      </c>
      <c r="AV62" s="195" t="inlineStr">
        <is>
          <t>58</t>
        </is>
      </c>
      <c r="AW62" s="18" t="inlineStr">
        <is>
          <t>主要地方道　松尾蓮沼線</t>
        </is>
      </c>
      <c r="AX62" s="18" t="inlineStr">
        <is>
          <t>袖擁壁</t>
        </is>
      </c>
      <c r="AY62" s="18" t="inlineStr">
        <is>
          <t>W</t>
        </is>
      </c>
      <c r="BN62" s="18" t="inlineStr">
        <is>
          <t>柏市</t>
        </is>
      </c>
      <c r="BO62" s="197" t="inlineStr">
        <is>
          <t>261</t>
        </is>
      </c>
      <c r="BP62" s="17">
        <f>CONCATENATE(BN62,BO62)</f>
        <v/>
      </c>
      <c r="BQ62" s="18" t="inlineStr">
        <is>
          <t>一般県道　松戸柏線</t>
        </is>
      </c>
      <c r="BZ62" s="18" t="inlineStr">
        <is>
          <t>S,X</t>
        </is>
      </c>
      <c r="CA62" s="18" t="inlineStr">
        <is>
          <t>主桁</t>
        </is>
      </c>
      <c r="CB62" s="18" t="inlineStr">
        <is>
          <t>Mg</t>
        </is>
      </c>
      <c r="CC62" s="18">
        <f>IF(LEFT(CA62,2)="基礎",CONCATENATE(BZ62,LEFT(CA62,3),CB62),CONCATENATE(BZ62,LEFT(CA62,2),CB62))</f>
        <v/>
      </c>
      <c r="CD62" s="18" t="n">
        <v>20</v>
      </c>
      <c r="CE62" s="18">
        <f>IF(COUNTIFS([2]その１１!$CV$10:CV5057,リスト!CC62),"該当","")</f>
        <v/>
      </c>
      <c r="CF62" s="18">
        <f>IF($CE62="","",COUNTIF($CC$5:CC62,CC62))</f>
        <v/>
      </c>
      <c r="CG62" s="18">
        <f>IF($CE62="","",CONCATENATE(CC62,CF62))</f>
        <v/>
      </c>
      <c r="CH62" s="18" t="inlineStr">
        <is>
          <t>C</t>
        </is>
      </c>
      <c r="CI62" s="18" t="inlineStr">
        <is>
          <t>基礎[その他]</t>
        </is>
      </c>
      <c r="CJ62" s="18" t="inlineStr">
        <is>
          <t>Fx</t>
        </is>
      </c>
      <c r="CK62" s="18">
        <f>CONCATENATE(CH62,LEFT(CI62,2),CJ62)</f>
        <v/>
      </c>
      <c r="CL62" s="18" t="n">
        <v>25</v>
      </c>
      <c r="CM62" s="18">
        <f>IF(COUNTIFS([2]その１２!$CU$10:CU5213,リスト!CK62),"該当","")</f>
        <v/>
      </c>
      <c r="CN62" s="18">
        <f>IF($CM62="","",COUNTIF($CK$5:CK62,CK62))</f>
        <v/>
      </c>
      <c r="CO62" s="18">
        <f>IF($CM62="","",CONCATENATE(CK62,CN62))</f>
        <v/>
      </c>
      <c r="DC62" s="21">
        <f>IF(CG62="","",CONCATENATE(CC62,CD62))</f>
        <v/>
      </c>
      <c r="DD62" s="21">
        <f>IF(CO62="","",CONCATENATE(CK62,CL62))</f>
        <v/>
      </c>
      <c r="DE62" s="16" t="inlineStr">
        <is>
          <t>袖擁壁</t>
        </is>
      </c>
      <c r="DF62" s="18" t="inlineStr">
        <is>
          <t>Ww</t>
        </is>
      </c>
      <c r="DG62" s="28" t="n">
        <v>58</v>
      </c>
    </row>
    <row r="63" ht="18.75" customHeight="1">
      <c r="B63" s="16" t="inlineStr">
        <is>
          <t>頂版</t>
        </is>
      </c>
      <c r="C63" s="18" t="inlineStr">
        <is>
          <t>Ct</t>
        </is>
      </c>
      <c r="X63" s="18" t="inlineStr">
        <is>
          <t>頂版</t>
        </is>
      </c>
      <c r="Y63" s="18" t="inlineStr">
        <is>
          <t>Ct</t>
        </is>
      </c>
      <c r="AB63" s="16" t="inlineStr">
        <is>
          <t>b</t>
        </is>
      </c>
      <c r="AC63" s="16" t="inlineStr">
        <is>
          <t>ひびわれ</t>
        </is>
      </c>
      <c r="AD63" s="16" t="inlineStr">
        <is>
          <t>乾燥収縮・温度応力</t>
        </is>
      </c>
      <c r="AE63" s="16" t="n"/>
      <c r="AF63" s="19">
        <f>CONCATENATE(AB63,AC63,AD63,AE63)</f>
        <v/>
      </c>
      <c r="AG63" s="19" t="inlineStr">
        <is>
          <t>乾燥収縮・温度応力等が原因と推定される最大幅●●mmのひびわれが見られる。</t>
        </is>
      </c>
      <c r="AI63" s="21" t="inlineStr">
        <is>
          <t>箱桁内部</t>
        </is>
      </c>
      <c r="AQ63" s="18" t="n">
        <v>59</v>
      </c>
      <c r="AR63" s="18" t="inlineStr">
        <is>
          <t>定着部の異常</t>
        </is>
      </c>
      <c r="AS63" s="18" t="inlineStr">
        <is>
          <t>e</t>
        </is>
      </c>
      <c r="AT63" s="18">
        <f>AR63&amp;AS63</f>
        <v/>
      </c>
      <c r="AU63" s="22" t="inlineStr">
        <is>
          <t>定着部の著しい異常</t>
        </is>
      </c>
      <c r="AV63" s="195" t="inlineStr">
        <is>
          <t>59</t>
        </is>
      </c>
      <c r="AW63" s="18" t="inlineStr">
        <is>
          <t>主要地方道　市川印西線</t>
        </is>
      </c>
      <c r="AX63" s="18" t="inlineStr">
        <is>
          <t>頂版</t>
        </is>
      </c>
      <c r="AY63" s="18" t="inlineStr">
        <is>
          <t>C</t>
        </is>
      </c>
      <c r="BN63" s="18" t="inlineStr">
        <is>
          <t>柏市</t>
        </is>
      </c>
      <c r="BO63" s="197" t="inlineStr">
        <is>
          <t>278</t>
        </is>
      </c>
      <c r="BP63" s="17">
        <f>CONCATENATE(BN63,BO63)</f>
        <v/>
      </c>
      <c r="BQ63" s="18" t="inlineStr">
        <is>
          <t>一般県道　柏流山線</t>
        </is>
      </c>
      <c r="BZ63" s="18" t="inlineStr">
        <is>
          <t>S,X</t>
        </is>
      </c>
      <c r="CA63" s="18" t="inlineStr">
        <is>
          <t>主桁</t>
        </is>
      </c>
      <c r="CB63" s="18" t="inlineStr">
        <is>
          <t>Mg</t>
        </is>
      </c>
      <c r="CC63" s="18">
        <f>IF(LEFT(CA63,2)="基礎",CONCATENATE(BZ63,LEFT(CA63,3),CB63),CONCATENATE(BZ63,LEFT(CA63,2),CB63))</f>
        <v/>
      </c>
      <c r="CD63" s="18" t="n">
        <v>21</v>
      </c>
      <c r="CE63" s="18">
        <f>IF(COUNTIFS([2]その１１!$CV$10:CV5058,リスト!CC63),"該当","")</f>
        <v/>
      </c>
      <c r="CF63" s="18">
        <f>IF($CE63="","",COUNTIF($CC$5:CC63,CC63))</f>
        <v/>
      </c>
      <c r="CG63" s="18">
        <f>IF($CE63="","",CONCATENATE(CC63,CF63))</f>
        <v/>
      </c>
      <c r="CH63" s="18" t="inlineStr">
        <is>
          <t>C</t>
        </is>
      </c>
      <c r="CI63" s="18" t="inlineStr">
        <is>
          <t>基礎[その他]</t>
        </is>
      </c>
      <c r="CJ63" s="18" t="inlineStr">
        <is>
          <t>Fx</t>
        </is>
      </c>
      <c r="CK63" s="18">
        <f>CONCATENATE(CH63,LEFT(CI63,2),CJ63)</f>
        <v/>
      </c>
      <c r="CL63" s="18" t="n">
        <v>26</v>
      </c>
      <c r="CM63" s="18">
        <f>IF(COUNTIFS([2]その１２!$CU$10:CU5214,リスト!CK63),"該当","")</f>
        <v/>
      </c>
      <c r="CN63" s="18">
        <f>IF($CM63="","",COUNTIF($CK$5:CK63,CK63))</f>
        <v/>
      </c>
      <c r="CO63" s="18">
        <f>IF($CM63="","",CONCATENATE(CK63,CN63))</f>
        <v/>
      </c>
      <c r="DC63" s="21">
        <f>IF(CG63="","",CONCATENATE(CC63,CD63))</f>
        <v/>
      </c>
      <c r="DD63" s="21">
        <f>IF(CO63="","",CONCATENATE(CK63,CL63))</f>
        <v/>
      </c>
      <c r="DE63" s="16" t="inlineStr">
        <is>
          <t>頂版</t>
        </is>
      </c>
      <c r="DF63" s="18" t="inlineStr">
        <is>
          <t>Ct</t>
        </is>
      </c>
      <c r="DG63" s="28" t="n">
        <v>59</v>
      </c>
    </row>
    <row r="64">
      <c r="B64" s="16" t="inlineStr">
        <is>
          <t>側壁</t>
        </is>
      </c>
      <c r="C64" s="18" t="inlineStr">
        <is>
          <t>Sw</t>
        </is>
      </c>
      <c r="X64" s="18" t="inlineStr">
        <is>
          <t>側壁</t>
        </is>
      </c>
      <c r="Y64" s="18" t="inlineStr">
        <is>
          <t>Sw</t>
        </is>
      </c>
      <c r="AB64" s="16" t="inlineStr">
        <is>
          <t>c</t>
        </is>
      </c>
      <c r="AC64" s="16" t="inlineStr">
        <is>
          <t>ひびわれ</t>
        </is>
      </c>
      <c r="AD64" s="16" t="inlineStr">
        <is>
          <t>乾燥収縮・温度応力</t>
        </is>
      </c>
      <c r="AE64" s="16" t="n"/>
      <c r="AF64" s="19">
        <f>CONCATENATE(AB64,AC64,AD64,AE64)</f>
        <v/>
      </c>
      <c r="AG64" s="19" t="inlineStr">
        <is>
          <t>乾燥収縮・温度応力等が原因と推定される最大幅●●mmのひびわれが見られる。</t>
        </is>
      </c>
      <c r="AI64" s="21" t="inlineStr">
        <is>
          <t>点検施設</t>
        </is>
      </c>
      <c r="AQ64" s="18" t="n">
        <v>60</v>
      </c>
      <c r="AR64" s="18" t="inlineStr">
        <is>
          <t>変色・劣化</t>
        </is>
      </c>
      <c r="AS64" s="18" t="inlineStr">
        <is>
          <t>a</t>
        </is>
      </c>
      <c r="AT64" s="18">
        <f>AR64&amp;AS64</f>
        <v/>
      </c>
      <c r="AU64" s="22" t="inlineStr">
        <is>
          <t>変色・劣化</t>
        </is>
      </c>
      <c r="AV64" s="195" t="inlineStr">
        <is>
          <t>60</t>
        </is>
      </c>
      <c r="AW64" s="18" t="inlineStr">
        <is>
          <t>主要地方道　市川四ツ木線</t>
        </is>
      </c>
      <c r="AX64" s="35" t="inlineStr">
        <is>
          <t>側壁</t>
        </is>
      </c>
      <c r="AY64" s="35" t="inlineStr">
        <is>
          <t>C</t>
        </is>
      </c>
      <c r="BN64" s="18" t="inlineStr">
        <is>
          <t>柏市</t>
        </is>
      </c>
      <c r="BO64" s="197" t="inlineStr">
        <is>
          <t>279</t>
        </is>
      </c>
      <c r="BP64" s="17">
        <f>CONCATENATE(BN64,BO64)</f>
        <v/>
      </c>
      <c r="BQ64" s="18" t="inlineStr">
        <is>
          <t>一般県道　豊四季停車場高田原線</t>
        </is>
      </c>
      <c r="BZ64" s="18" t="inlineStr">
        <is>
          <t>S,X</t>
        </is>
      </c>
      <c r="CA64" s="18" t="inlineStr">
        <is>
          <t>主桁</t>
        </is>
      </c>
      <c r="CB64" s="18" t="inlineStr">
        <is>
          <t>Mg</t>
        </is>
      </c>
      <c r="CC64" s="18">
        <f>IF(LEFT(CA64,2)="基礎",CONCATENATE(BZ64,LEFT(CA64,3),CB64),CONCATENATE(BZ64,LEFT(CA64,2),CB64))</f>
        <v/>
      </c>
      <c r="CD64" s="18" t="n">
        <v>22</v>
      </c>
      <c r="CE64" s="18">
        <f>IF(COUNTIFS([2]その１１!$CV$10:CV5059,リスト!CC64),"該当","")</f>
        <v/>
      </c>
      <c r="CF64" s="18">
        <f>IF($CE64="","",COUNTIF($CC$5:CC64,CC64))</f>
        <v/>
      </c>
      <c r="CG64" s="18">
        <f>IF($CE64="","",CONCATENATE(CC64,CF64))</f>
        <v/>
      </c>
      <c r="CH64" s="18" t="inlineStr">
        <is>
          <t>S,C</t>
        </is>
      </c>
      <c r="CI64" s="18" t="inlineStr">
        <is>
          <t>基礎[その他]</t>
        </is>
      </c>
      <c r="CJ64" s="18" t="inlineStr">
        <is>
          <t>Fx</t>
        </is>
      </c>
      <c r="CK64" s="18">
        <f>CONCATENATE(CH64,LEFT(CI64,2),CJ64)</f>
        <v/>
      </c>
      <c r="CL64" s="18" t="n">
        <v>1</v>
      </c>
      <c r="CM64" s="18">
        <f>IF(COUNTIFS([2]その１２!$CU$10:CU5215,リスト!CK64),"該当","")</f>
        <v/>
      </c>
      <c r="CN64" s="18">
        <f>IF($CM64="","",COUNTIF($CK$5:CK64,CK64))</f>
        <v/>
      </c>
      <c r="CO64" s="18">
        <f>IF($CM64="","",CONCATENATE(CK64,CN64))</f>
        <v/>
      </c>
      <c r="DC64" s="21">
        <f>IF(CG64="","",CONCATENATE(CC64,CD64))</f>
        <v/>
      </c>
      <c r="DD64" s="21">
        <f>IF(CO64="","",CONCATENATE(CK64,CL64))</f>
        <v/>
      </c>
      <c r="DE64" s="16" t="inlineStr">
        <is>
          <t>側壁</t>
        </is>
      </c>
      <c r="DF64" s="18" t="inlineStr">
        <is>
          <t>Sw</t>
        </is>
      </c>
      <c r="DG64" s="28" t="n">
        <v>60</v>
      </c>
    </row>
    <row r="65" ht="18.75" customHeight="1">
      <c r="B65" s="16" t="inlineStr">
        <is>
          <t>底版</t>
        </is>
      </c>
      <c r="C65" s="18" t="inlineStr">
        <is>
          <t>Cb</t>
        </is>
      </c>
      <c r="X65" s="18" t="inlineStr">
        <is>
          <t>底版</t>
        </is>
      </c>
      <c r="Y65" s="18" t="inlineStr">
        <is>
          <t>Cb</t>
        </is>
      </c>
      <c r="AB65" s="16" t="inlineStr">
        <is>
          <t>d</t>
        </is>
      </c>
      <c r="AC65" s="16" t="inlineStr">
        <is>
          <t>ひびわれ</t>
        </is>
      </c>
      <c r="AD65" s="16" t="inlineStr">
        <is>
          <t>乾燥収縮・温度応力</t>
        </is>
      </c>
      <c r="AE65" s="16" t="inlineStr">
        <is>
          <t>Ⅰ</t>
        </is>
      </c>
      <c r="AF65" s="19">
        <f>CONCATENATE(AB65,AC65,AD65,AE65)</f>
        <v/>
      </c>
      <c r="AG65" s="19" t="inlineStr">
        <is>
          <t>乾燥収縮・温度応力等が原因と推定される最大幅●●mmのひびわれが見られる。前回点検と比較し大きな進行は見られず、次回点検までに大きな進行はないと推定される。経過観察を行い、状況に応じて補修を行う必要がある。</t>
        </is>
      </c>
      <c r="AI65" s="21" t="inlineStr">
        <is>
          <t>橋名板</t>
        </is>
      </c>
      <c r="AQ65" s="18" t="n">
        <v>61</v>
      </c>
      <c r="AR65" s="18" t="inlineStr">
        <is>
          <t>変色・劣化</t>
        </is>
      </c>
      <c r="AS65" s="18" t="inlineStr">
        <is>
          <t>e</t>
        </is>
      </c>
      <c r="AT65" s="18">
        <f>AR65&amp;AS65</f>
        <v/>
      </c>
      <c r="AU65" s="22" t="inlineStr">
        <is>
          <t>変色・劣化</t>
        </is>
      </c>
      <c r="AV65" s="195" t="inlineStr">
        <is>
          <t>61</t>
        </is>
      </c>
      <c r="AW65" s="18" t="inlineStr">
        <is>
          <t>主要地方道　船橋印西線</t>
        </is>
      </c>
      <c r="AX65" s="41" t="inlineStr">
        <is>
          <t>底版</t>
        </is>
      </c>
      <c r="AY65" s="41" t="inlineStr">
        <is>
          <t>C</t>
        </is>
      </c>
      <c r="BN65" s="18" t="inlineStr">
        <is>
          <t>柏市</t>
        </is>
      </c>
      <c r="BO65" s="197" t="inlineStr">
        <is>
          <t>280</t>
        </is>
      </c>
      <c r="BP65" s="17">
        <f>CONCATENATE(BN65,BO65)</f>
        <v/>
      </c>
      <c r="BQ65" s="18" t="inlineStr">
        <is>
          <t>一般県道　白井流山線</t>
        </is>
      </c>
      <c r="BZ65" s="18" t="inlineStr">
        <is>
          <t>S,X</t>
        </is>
      </c>
      <c r="CA65" s="18" t="inlineStr">
        <is>
          <t>主桁</t>
        </is>
      </c>
      <c r="CB65" s="18" t="inlineStr">
        <is>
          <t>Mg</t>
        </is>
      </c>
      <c r="CC65" s="18">
        <f>IF(LEFT(CA65,2)="基礎",CONCATENATE(BZ65,LEFT(CA65,3),CB65),CONCATENATE(BZ65,LEFT(CA65,2),CB65))</f>
        <v/>
      </c>
      <c r="CD65" s="18" t="n">
        <v>23</v>
      </c>
      <c r="CE65" s="18">
        <f>IF(COUNTIFS([2]その１１!$CV$10:CV5060,リスト!CC65),"該当","")</f>
        <v/>
      </c>
      <c r="CF65" s="18">
        <f>IF($CE65="","",COUNTIF($CC$5:CC65,CC65))</f>
        <v/>
      </c>
      <c r="CG65" s="18">
        <f>IF($CE65="","",CONCATENATE(CC65,CF65))</f>
        <v/>
      </c>
      <c r="CH65" s="18" t="inlineStr">
        <is>
          <t>S,C</t>
        </is>
      </c>
      <c r="CI65" s="18" t="inlineStr">
        <is>
          <t>基礎[その他]</t>
        </is>
      </c>
      <c r="CJ65" s="18" t="inlineStr">
        <is>
          <t>Fx</t>
        </is>
      </c>
      <c r="CK65" s="18">
        <f>CONCATENATE(CH65,LEFT(CI65,2),CJ65)</f>
        <v/>
      </c>
      <c r="CL65" s="18" t="n">
        <v>2</v>
      </c>
      <c r="CM65" s="18">
        <f>IF(COUNTIFS([2]その１２!$CU$10:CU5216,リスト!CK65),"該当","")</f>
        <v/>
      </c>
      <c r="CN65" s="18">
        <f>IF($CM65="","",COUNTIF($CK$5:CK65,CK65))</f>
        <v/>
      </c>
      <c r="CO65" s="18">
        <f>IF($CM65="","",CONCATENATE(CK65,CN65))</f>
        <v/>
      </c>
      <c r="DC65" s="21">
        <f>IF(CG65="","",CONCATENATE(CC65,CD65))</f>
        <v/>
      </c>
      <c r="DD65" s="21">
        <f>IF(CO65="","",CONCATENATE(CK65,CL65))</f>
        <v/>
      </c>
      <c r="DE65" s="16" t="inlineStr">
        <is>
          <t>底版</t>
        </is>
      </c>
      <c r="DF65" s="18" t="inlineStr">
        <is>
          <t>Cb</t>
        </is>
      </c>
      <c r="DG65" s="28" t="n">
        <v>61</v>
      </c>
    </row>
    <row r="66">
      <c r="B66" s="16" t="inlineStr">
        <is>
          <t>基礎</t>
        </is>
      </c>
      <c r="C66" s="18" t="inlineStr">
        <is>
          <t>Ff</t>
        </is>
      </c>
      <c r="X66" s="18" t="inlineStr">
        <is>
          <t>基礎</t>
        </is>
      </c>
      <c r="Y66" s="18" t="inlineStr">
        <is>
          <t>Ff</t>
        </is>
      </c>
      <c r="AB66" s="16" t="inlineStr">
        <is>
          <t>d</t>
        </is>
      </c>
      <c r="AC66" s="16" t="inlineStr">
        <is>
          <t>ひびわれ</t>
        </is>
      </c>
      <c r="AD66" s="16" t="inlineStr">
        <is>
          <t>乾燥収縮・温度応力</t>
        </is>
      </c>
      <c r="AE66" s="16" t="n"/>
      <c r="AF66" s="19">
        <f>CONCATENATE(AB66,AC66,AD66,AE66)</f>
        <v/>
      </c>
      <c r="AG66" s="19" t="inlineStr">
        <is>
          <t>乾燥収縮・温度応力等が原因と推定される最大幅●●mmのひびわれが見られる。雨掛かり部に見られる為、内部への雨水の浸入などにより内部鉄筋の腐食等、劣化の進行が懸念される。</t>
        </is>
      </c>
      <c r="AI66" s="21" t="inlineStr">
        <is>
          <t>橋歴板</t>
        </is>
      </c>
      <c r="AQ66" s="18" t="n">
        <v>62</v>
      </c>
      <c r="AR66" s="18" t="inlineStr">
        <is>
          <t>漏水・滞水</t>
        </is>
      </c>
      <c r="AS66" s="18" t="inlineStr">
        <is>
          <t>a</t>
        </is>
      </c>
      <c r="AT66" s="18">
        <f>AR66&amp;AS66</f>
        <v/>
      </c>
      <c r="AU66" s="22" t="inlineStr">
        <is>
          <t>漏水・滞水</t>
        </is>
      </c>
      <c r="AV66" s="195" t="inlineStr">
        <is>
          <t>62</t>
        </is>
      </c>
      <c r="AW66" s="18" t="inlineStr">
        <is>
          <t>主要地方道　成田松尾線</t>
        </is>
      </c>
      <c r="AX66" s="18" t="inlineStr">
        <is>
          <t>基礎</t>
        </is>
      </c>
      <c r="AY66" s="18" t="inlineStr">
        <is>
          <t>Ｆ</t>
        </is>
      </c>
      <c r="BN66" s="18" t="inlineStr">
        <is>
          <t>柏市</t>
        </is>
      </c>
      <c r="BO66" s="197" t="inlineStr">
        <is>
          <t>282</t>
        </is>
      </c>
      <c r="BP66" s="17">
        <f>CONCATENATE(BN66,BO66)</f>
        <v/>
      </c>
      <c r="BQ66" s="18" t="inlineStr">
        <is>
          <t>一般県道　柏印西線</t>
        </is>
      </c>
      <c r="BZ66" s="18" t="inlineStr">
        <is>
          <t>C,X</t>
        </is>
      </c>
      <c r="CA66" s="18" t="inlineStr">
        <is>
          <t>主桁</t>
        </is>
      </c>
      <c r="CB66" s="18" t="inlineStr">
        <is>
          <t>Mg</t>
        </is>
      </c>
      <c r="CC66" s="18">
        <f>IF(LEFT(CA66,2)="基礎",CONCATENATE(BZ66,LEFT(CA66,3),CB66),CONCATENATE(BZ66,LEFT(CA66,2),CB66))</f>
        <v/>
      </c>
      <c r="CD66" s="18" t="n">
        <v>6</v>
      </c>
      <c r="CE66" s="18">
        <f>IF(COUNTIFS([2]その１１!$CV$10:CV5061,リスト!CC66),"該当","")</f>
        <v/>
      </c>
      <c r="CF66" s="18">
        <f>IF($CE66="","",COUNTIF($CC$5:CC66,CC66))</f>
        <v/>
      </c>
      <c r="CG66" s="18">
        <f>IF($CE66="","",CONCATENATE(CC66,CF66))</f>
        <v/>
      </c>
      <c r="CH66" s="18" t="inlineStr">
        <is>
          <t>S,C</t>
        </is>
      </c>
      <c r="CI66" s="18" t="inlineStr">
        <is>
          <t>基礎[その他]</t>
        </is>
      </c>
      <c r="CJ66" s="18" t="inlineStr">
        <is>
          <t>Fx</t>
        </is>
      </c>
      <c r="CK66" s="18">
        <f>CONCATENATE(CH66,LEFT(CI66,2),CJ66)</f>
        <v/>
      </c>
      <c r="CL66" s="18" t="n">
        <v>5</v>
      </c>
      <c r="CM66" s="18">
        <f>IF(COUNTIFS([2]その１２!$CU$10:CU5217,リスト!CK66),"該当","")</f>
        <v/>
      </c>
      <c r="CN66" s="18">
        <f>IF($CM66="","",COUNTIF($CK$5:CK66,CK66))</f>
        <v/>
      </c>
      <c r="CO66" s="18">
        <f>IF($CM66="","",CONCATENATE(CK66,CN66))</f>
        <v/>
      </c>
      <c r="DC66" s="21">
        <f>IF(CG66="","",CONCATENATE(CC66,CD66))</f>
        <v/>
      </c>
      <c r="DD66" s="21">
        <f>IF(CO66="","",CONCATENATE(CK66,CL66))</f>
        <v/>
      </c>
      <c r="DE66" s="16" t="inlineStr">
        <is>
          <t>基礎</t>
        </is>
      </c>
      <c r="DF66" s="18" t="inlineStr">
        <is>
          <t>Ff</t>
        </is>
      </c>
      <c r="DG66" s="28" t="n">
        <v>62</v>
      </c>
    </row>
    <row r="67" ht="18.75" customHeight="1">
      <c r="B67" s="16" t="inlineStr">
        <is>
          <t>目地部</t>
        </is>
      </c>
      <c r="C67" s="18" t="inlineStr">
        <is>
          <t>Eg</t>
        </is>
      </c>
      <c r="X67" s="18" t="inlineStr">
        <is>
          <t>目地部</t>
        </is>
      </c>
      <c r="Y67" s="18" t="inlineStr">
        <is>
          <t>Eg</t>
        </is>
      </c>
      <c r="AB67" s="16" t="inlineStr">
        <is>
          <t>d</t>
        </is>
      </c>
      <c r="AC67" s="16" t="inlineStr">
        <is>
          <t>ひびわれ</t>
        </is>
      </c>
      <c r="AD67" s="16" t="inlineStr">
        <is>
          <t>外力</t>
        </is>
      </c>
      <c r="AE67" s="16" t="inlineStr">
        <is>
          <t>Ⅰ</t>
        </is>
      </c>
      <c r="AF67" s="19">
        <f>CONCATENATE(AB67,AC67,AD67,AE67)</f>
        <v/>
      </c>
      <c r="AG67" s="19" t="inlineStr">
        <is>
          <t>車両通行による繰り返し荷重等が原因と推定される最大幅●●mmのひびわれが見られる。前回点検と比較し大きな進行は見られず、次回点検までに大きな進行はないと推定される。経過観察を行い、状況に応じて補修を行う必要がある。</t>
        </is>
      </c>
      <c r="AI67" s="21" t="inlineStr">
        <is>
          <t>竣工板</t>
        </is>
      </c>
      <c r="AQ67" s="18" t="n">
        <v>63</v>
      </c>
      <c r="AR67" s="18" t="inlineStr">
        <is>
          <t>漏水・滞水</t>
        </is>
      </c>
      <c r="AS67" s="18" t="inlineStr">
        <is>
          <t>e</t>
        </is>
      </c>
      <c r="AT67" s="18">
        <f>AR67&amp;AS67</f>
        <v/>
      </c>
      <c r="AU67" s="22" t="inlineStr">
        <is>
          <t>漏水・滞水</t>
        </is>
      </c>
      <c r="AV67" s="195" t="inlineStr">
        <is>
          <t>63</t>
        </is>
      </c>
      <c r="AW67" s="18" t="inlineStr">
        <is>
          <t>主要地方道　成田下総線</t>
        </is>
      </c>
      <c r="AX67" s="41" t="inlineStr">
        <is>
          <t>目地部</t>
        </is>
      </c>
      <c r="AY67" s="41" t="inlineStr">
        <is>
          <t>C</t>
        </is>
      </c>
      <c r="BN67" s="18" t="inlineStr">
        <is>
          <t>我孫子市</t>
        </is>
      </c>
      <c r="BO67" s="197" t="inlineStr">
        <is>
          <t>6</t>
        </is>
      </c>
      <c r="BP67" s="17">
        <f>CONCATENATE(BN67,BO67)</f>
        <v/>
      </c>
      <c r="BQ67" s="18" t="inlineStr">
        <is>
          <t>一般国道　6号</t>
        </is>
      </c>
      <c r="BZ67" s="18" t="inlineStr">
        <is>
          <t>C,X</t>
        </is>
      </c>
      <c r="CA67" s="18" t="inlineStr">
        <is>
          <t>主桁</t>
        </is>
      </c>
      <c r="CB67" s="18" t="inlineStr">
        <is>
          <t>Mg</t>
        </is>
      </c>
      <c r="CC67" s="18">
        <f>IF(LEFT(CA67,2)="基礎",CONCATENATE(BZ67,LEFT(CA67,3),CB67),CONCATENATE(BZ67,LEFT(CA67,2),CB67))</f>
        <v/>
      </c>
      <c r="CD67" s="18" t="n">
        <v>7</v>
      </c>
      <c r="CE67" s="18">
        <f>IF(COUNTIFS([2]その１１!$CV$10:CV5062,リスト!CC67),"該当","")</f>
        <v/>
      </c>
      <c r="CF67" s="18">
        <f>IF($CE67="","",COUNTIF($CC$5:CC67,CC67))</f>
        <v/>
      </c>
      <c r="CG67" s="18">
        <f>IF($CE67="","",CONCATENATE(CC67,CF67))</f>
        <v/>
      </c>
      <c r="CH67" s="18" t="inlineStr">
        <is>
          <t>S,C</t>
        </is>
      </c>
      <c r="CI67" s="18" t="inlineStr">
        <is>
          <t>基礎[その他]</t>
        </is>
      </c>
      <c r="CJ67" s="18" t="inlineStr">
        <is>
          <t>Fx</t>
        </is>
      </c>
      <c r="CK67" s="18">
        <f>CONCATENATE(CH67,LEFT(CI67,2),CJ67)</f>
        <v/>
      </c>
      <c r="CL67" s="18" t="n">
        <v>6</v>
      </c>
      <c r="CM67" s="18">
        <f>IF(COUNTIFS([2]その１２!$CU$10:CU5218,リスト!CK67),"該当","")</f>
        <v/>
      </c>
      <c r="CN67" s="18">
        <f>IF($CM67="","",COUNTIF($CK$5:CK67,CK67))</f>
        <v/>
      </c>
      <c r="CO67" s="18">
        <f>IF($CM67="","",CONCATENATE(CK67,CN67))</f>
        <v/>
      </c>
      <c r="DC67" s="21">
        <f>IF(CG67="","",CONCATENATE(CC67,CD67))</f>
        <v/>
      </c>
      <c r="DD67" s="21">
        <f>IF(CO67="","",CONCATENATE(CK67,CL67))</f>
        <v/>
      </c>
      <c r="DE67" s="16" t="inlineStr">
        <is>
          <t>目地部</t>
        </is>
      </c>
      <c r="DF67" s="18" t="inlineStr">
        <is>
          <t>Eg</t>
        </is>
      </c>
      <c r="DG67" s="28" t="n">
        <v>63</v>
      </c>
    </row>
    <row r="68">
      <c r="B68" s="16" t="inlineStr">
        <is>
          <t>その他[土留め]</t>
        </is>
      </c>
      <c r="C68" s="18" t="inlineStr">
        <is>
          <t>Sx</t>
        </is>
      </c>
      <c r="X68" s="18" t="inlineStr">
        <is>
          <t>その他[土留め]</t>
        </is>
      </c>
      <c r="Y68" s="18" t="inlineStr">
        <is>
          <t>Sx</t>
        </is>
      </c>
      <c r="AB68" s="16" t="inlineStr">
        <is>
          <t>d</t>
        </is>
      </c>
      <c r="AC68" s="16" t="inlineStr">
        <is>
          <t>ひびわれ</t>
        </is>
      </c>
      <c r="AD68" s="16" t="inlineStr">
        <is>
          <t>外力</t>
        </is>
      </c>
      <c r="AE68" s="16" t="n"/>
      <c r="AF68" s="19">
        <f>CONCATENATE(AB68,AC68,AD68,AE68)</f>
        <v/>
      </c>
      <c r="AG68" s="19" t="inlineStr">
        <is>
          <t>車両通行による繰り返し荷重等が原因と推定される最大幅●●mmのひびわれが見られる。雨掛かり部に見られる為、内部への雨水の浸入などにより内部鉄筋の腐食等、劣化の進行が懸念される。</t>
        </is>
      </c>
      <c r="AI68" s="21" t="inlineStr">
        <is>
          <t>塗装歴板</t>
        </is>
      </c>
      <c r="AQ68" s="18" t="n">
        <v>64</v>
      </c>
      <c r="AR68" s="18" t="inlineStr">
        <is>
          <t>異常な音・振動</t>
        </is>
      </c>
      <c r="AS68" s="18" t="inlineStr">
        <is>
          <t>a</t>
        </is>
      </c>
      <c r="AT68" s="18">
        <f>AR68&amp;AS68</f>
        <v/>
      </c>
      <c r="AU68" s="22" t="inlineStr">
        <is>
          <t>異常な音・振動</t>
        </is>
      </c>
      <c r="AV68" s="195" t="inlineStr">
        <is>
          <t>64</t>
        </is>
      </c>
      <c r="AW68" s="18" t="inlineStr">
        <is>
          <t>主要地方道　千葉臼井印西線</t>
        </is>
      </c>
      <c r="AX68" s="41" t="inlineStr">
        <is>
          <t>その他[土留め]</t>
        </is>
      </c>
      <c r="AY68" s="41" t="inlineStr">
        <is>
          <t>C</t>
        </is>
      </c>
      <c r="BN68" s="18" t="inlineStr">
        <is>
          <t>我孫子市</t>
        </is>
      </c>
      <c r="BO68" s="197" t="inlineStr">
        <is>
          <t>294</t>
        </is>
      </c>
      <c r="BP68" s="17">
        <f>CONCATENATE(BN68,BO68)</f>
        <v/>
      </c>
      <c r="BQ68" s="18" t="inlineStr">
        <is>
          <t>一般国道　294号</t>
        </is>
      </c>
      <c r="BZ68" s="18" t="inlineStr">
        <is>
          <t>C,X</t>
        </is>
      </c>
      <c r="CA68" s="18" t="inlineStr">
        <is>
          <t>主桁</t>
        </is>
      </c>
      <c r="CB68" s="18" t="inlineStr">
        <is>
          <t>Mg</t>
        </is>
      </c>
      <c r="CC68" s="18">
        <f>IF(LEFT(CA68,2)="基礎",CONCATENATE(BZ68,LEFT(CA68,3),CB68),CONCATENATE(BZ68,LEFT(CA68,2),CB68))</f>
        <v/>
      </c>
      <c r="CD68" s="18" t="n">
        <v>8</v>
      </c>
      <c r="CE68" s="18">
        <f>IF(COUNTIFS([2]その１１!$CV$10:CV5063,リスト!CC68),"該当","")</f>
        <v/>
      </c>
      <c r="CF68" s="18">
        <f>IF($CE68="","",COUNTIF($CC$5:CC68,CC68))</f>
        <v/>
      </c>
      <c r="CG68" s="18">
        <f>IF($CE68="","",CONCATENATE(CC68,CF68))</f>
        <v/>
      </c>
      <c r="CH68" s="18" t="inlineStr">
        <is>
          <t>S,C</t>
        </is>
      </c>
      <c r="CI68" s="18" t="inlineStr">
        <is>
          <t>基礎[その他]</t>
        </is>
      </c>
      <c r="CJ68" s="18" t="inlineStr">
        <is>
          <t>Fx</t>
        </is>
      </c>
      <c r="CK68" s="18">
        <f>CONCATENATE(CH68,LEFT(CI68,2),CJ68)</f>
        <v/>
      </c>
      <c r="CL68" s="18" t="n">
        <v>7</v>
      </c>
      <c r="CM68" s="18">
        <f>IF(COUNTIFS([2]その１２!$CU$10:CU5219,リスト!CK68),"該当","")</f>
        <v/>
      </c>
      <c r="CN68" s="18">
        <f>IF($CM68="","",COUNTIF($CK$5:CK68,CK68))</f>
        <v/>
      </c>
      <c r="CO68" s="18">
        <f>IF($CM68="","",CONCATENATE(CK68,CN68))</f>
        <v/>
      </c>
      <c r="DC68" s="21">
        <f>IF(CG68="","",CONCATENATE(CC68,CD68))</f>
        <v/>
      </c>
      <c r="DD68" s="21">
        <f>IF(CO68="","",CONCATENATE(CK68,CL68))</f>
        <v/>
      </c>
      <c r="DE68" s="16" t="inlineStr">
        <is>
          <t>その他[土留め]</t>
        </is>
      </c>
      <c r="DF68" s="18" t="inlineStr">
        <is>
          <t>Sx</t>
        </is>
      </c>
      <c r="DG68" s="28" t="n">
        <v>64</v>
      </c>
    </row>
    <row r="69" ht="18.75" customHeight="1">
      <c r="B69" s="16" t="inlineStr">
        <is>
          <t>翼壁</t>
        </is>
      </c>
      <c r="C69" s="18" t="inlineStr">
        <is>
          <t>Ww</t>
        </is>
      </c>
      <c r="X69" s="18" t="inlineStr">
        <is>
          <t>翼壁</t>
        </is>
      </c>
      <c r="Y69" s="18" t="inlineStr">
        <is>
          <t>Ww</t>
        </is>
      </c>
      <c r="AB69" s="16" t="inlineStr">
        <is>
          <t>e</t>
        </is>
      </c>
      <c r="AC69" s="16" t="inlineStr">
        <is>
          <t>ひびわれ</t>
        </is>
      </c>
      <c r="AD69" s="16" t="inlineStr">
        <is>
          <t>乾燥収縮・温度応力</t>
        </is>
      </c>
      <c r="AE69" s="16" t="inlineStr">
        <is>
          <t>Ⅰ</t>
        </is>
      </c>
      <c r="AF69" s="19">
        <f>CONCATENATE(AB69,AC69,AD69,AE69)</f>
        <v/>
      </c>
      <c r="AG69" s="19" t="inlineStr">
        <is>
          <t>乾燥収縮・温度応力等が原因と推定される最大幅●●mm,間隔0.5m未満のひびわれが見られる。前回点検と比較し大きな進行は見られず、次回点検までに大きな進行はないと推定される。経過観察を行い、状況に応じて補修を行う必要がある。</t>
        </is>
      </c>
      <c r="AI69" s="21" t="inlineStr">
        <is>
          <t>河川名板</t>
        </is>
      </c>
      <c r="AQ69" s="18" t="n">
        <v>65</v>
      </c>
      <c r="AR69" s="18" t="inlineStr">
        <is>
          <t>異常な音・振動</t>
        </is>
      </c>
      <c r="AS69" s="18" t="inlineStr">
        <is>
          <t>e</t>
        </is>
      </c>
      <c r="AT69" s="18">
        <f>AR69&amp;AS69</f>
        <v/>
      </c>
      <c r="AU69" s="22" t="inlineStr">
        <is>
          <t>異常な音・振動</t>
        </is>
      </c>
      <c r="AV69" s="195" t="inlineStr">
        <is>
          <t>65</t>
        </is>
      </c>
      <c r="AW69" s="18" t="inlineStr">
        <is>
          <t>主要地方道　佐倉印西線</t>
        </is>
      </c>
      <c r="AX69" s="41" t="inlineStr">
        <is>
          <t>翼壁</t>
        </is>
      </c>
      <c r="AY69" s="41" t="inlineStr">
        <is>
          <t>C</t>
        </is>
      </c>
      <c r="BN69" s="18" t="inlineStr">
        <is>
          <t>我孫子市</t>
        </is>
      </c>
      <c r="BO69" s="197" t="inlineStr">
        <is>
          <t>356</t>
        </is>
      </c>
      <c r="BP69" s="17">
        <f>CONCATENATE(BN69,BO69)</f>
        <v/>
      </c>
      <c r="BQ69" s="18" t="inlineStr">
        <is>
          <t>一般国道　356号</t>
        </is>
      </c>
      <c r="BZ69" s="18" t="inlineStr">
        <is>
          <t>C,X</t>
        </is>
      </c>
      <c r="CA69" s="18" t="inlineStr">
        <is>
          <t>主桁</t>
        </is>
      </c>
      <c r="CB69" s="18" t="inlineStr">
        <is>
          <t>Mg</t>
        </is>
      </c>
      <c r="CC69" s="18">
        <f>IF(LEFT(CA69,2)="基礎",CONCATENATE(BZ69,LEFT(CA69,3),CB69),CONCATENATE(BZ69,LEFT(CA69,2),CB69))</f>
        <v/>
      </c>
      <c r="CD69" s="18" t="n">
        <v>9</v>
      </c>
      <c r="CE69" s="18">
        <f>IF(COUNTIFS([2]その１１!$CV$10:CV5064,リスト!CC69),"該当","")</f>
        <v/>
      </c>
      <c r="CF69" s="18">
        <f>IF($CE69="","",COUNTIF($CC$5:CC69,CC69))</f>
        <v/>
      </c>
      <c r="CG69" s="18">
        <f>IF($CE69="","",CONCATENATE(CC69,CF69))</f>
        <v/>
      </c>
      <c r="CH69" s="18" t="inlineStr">
        <is>
          <t>S,C</t>
        </is>
      </c>
      <c r="CI69" s="18" t="inlineStr">
        <is>
          <t>基礎[その他]</t>
        </is>
      </c>
      <c r="CJ69" s="18" t="inlineStr">
        <is>
          <t>Fx</t>
        </is>
      </c>
      <c r="CK69" s="18">
        <f>CONCATENATE(CH69,LEFT(CI69,2),CJ69)</f>
        <v/>
      </c>
      <c r="CL69" s="18" t="n">
        <v>17</v>
      </c>
      <c r="CM69" s="18">
        <f>IF(COUNTIFS([2]その１２!$CU$10:CU5220,リスト!CK69),"該当","")</f>
        <v/>
      </c>
      <c r="CN69" s="18">
        <f>IF($CM69="","",COUNTIF($CK$5:CK69,CK69))</f>
        <v/>
      </c>
      <c r="CO69" s="18">
        <f>IF($CM69="","",CONCATENATE(CK69,CN69))</f>
        <v/>
      </c>
      <c r="DC69" s="21">
        <f>IF(CG69="","",CONCATENATE(CC69,CD69))</f>
        <v/>
      </c>
      <c r="DD69" s="21">
        <f>IF(CO69="","",CONCATENATE(CK69,CL69))</f>
        <v/>
      </c>
      <c r="DE69" s="16" t="inlineStr">
        <is>
          <t>翼壁</t>
        </is>
      </c>
      <c r="DF69" s="18" t="inlineStr">
        <is>
          <t>Ww</t>
        </is>
      </c>
      <c r="DG69" s="28" t="n">
        <v>65</v>
      </c>
    </row>
    <row r="70">
      <c r="B70" s="16" t="inlineStr">
        <is>
          <t>隔壁</t>
        </is>
      </c>
      <c r="C70" s="18" t="inlineStr">
        <is>
          <t>Iw</t>
        </is>
      </c>
      <c r="X70" s="18" t="inlineStr">
        <is>
          <t>隔壁</t>
        </is>
      </c>
      <c r="Y70" s="18" t="inlineStr">
        <is>
          <t>Iw</t>
        </is>
      </c>
      <c r="AB70" s="16" t="inlineStr">
        <is>
          <t>e</t>
        </is>
      </c>
      <c r="AC70" s="16" t="inlineStr">
        <is>
          <t>ひびわれ</t>
        </is>
      </c>
      <c r="AD70" s="16" t="inlineStr">
        <is>
          <t>乾燥収縮・温度応力</t>
        </is>
      </c>
      <c r="AE70" s="16" t="n"/>
      <c r="AF70" s="19">
        <f>CONCATENATE(AB70,AC70,AD70,AE70)</f>
        <v/>
      </c>
      <c r="AG70" s="19" t="inlineStr">
        <is>
          <t>乾燥収縮・温度応力等が原因と推定される最大幅●●mm,間隔0.5m未満のひびわれが見られる。雨掛かり部に見られる為、内部への雨水の浸入などにより内部鉄筋の腐食等、劣化の進行が懸念される。</t>
        </is>
      </c>
      <c r="AI70" s="21" t="inlineStr">
        <is>
          <t>水路状況</t>
        </is>
      </c>
      <c r="AQ70" s="18" t="n">
        <v>66</v>
      </c>
      <c r="AR70" s="18" t="inlineStr">
        <is>
          <t>異常なたわみ</t>
        </is>
      </c>
      <c r="AS70" s="18" t="inlineStr">
        <is>
          <t>a</t>
        </is>
      </c>
      <c r="AT70" s="18">
        <f>AR70&amp;AS70</f>
        <v/>
      </c>
      <c r="AU70" s="22" t="inlineStr">
        <is>
          <t>異常なたわみ</t>
        </is>
      </c>
      <c r="AV70" s="195" t="inlineStr">
        <is>
          <t>66</t>
        </is>
      </c>
      <c r="AW70" s="18" t="inlineStr">
        <is>
          <t>主要地方道　浜野四街道長沼線</t>
        </is>
      </c>
      <c r="AX70" s="41" t="inlineStr">
        <is>
          <t>隔壁</t>
        </is>
      </c>
      <c r="AY70" s="41" t="inlineStr">
        <is>
          <t>C</t>
        </is>
      </c>
      <c r="BN70" s="18" t="inlineStr">
        <is>
          <t>我孫子市</t>
        </is>
      </c>
      <c r="BO70" s="197" t="inlineStr">
        <is>
          <t>4</t>
        </is>
      </c>
      <c r="BP70" s="17">
        <f>CONCATENATE(BN70,BO70)</f>
        <v/>
      </c>
      <c r="BQ70" s="18" t="inlineStr">
        <is>
          <t>主要地方道　千葉竜ヶ崎線</t>
        </is>
      </c>
      <c r="BZ70" s="18" t="inlineStr">
        <is>
          <t>C,X</t>
        </is>
      </c>
      <c r="CA70" s="18" t="inlineStr">
        <is>
          <t>主桁</t>
        </is>
      </c>
      <c r="CB70" s="18" t="inlineStr">
        <is>
          <t>Mg</t>
        </is>
      </c>
      <c r="CC70" s="18">
        <f>IF(LEFT(CA70,2)="基礎",CONCATENATE(BZ70,LEFT(CA70,3),CB70),CONCATENATE(BZ70,LEFT(CA70,2),CB70))</f>
        <v/>
      </c>
      <c r="CD70" s="18" t="n">
        <v>10</v>
      </c>
      <c r="CE70" s="18">
        <f>IF(COUNTIFS([2]その１１!$CV$10:CV5065,リスト!CC70),"該当","")</f>
        <v/>
      </c>
      <c r="CF70" s="18">
        <f>IF($CE70="","",COUNTIF($CC$5:CC70,CC70))</f>
        <v/>
      </c>
      <c r="CG70" s="18">
        <f>IF($CE70="","",CONCATENATE(CC70,CF70))</f>
        <v/>
      </c>
      <c r="CH70" s="18" t="inlineStr">
        <is>
          <t>S,C</t>
        </is>
      </c>
      <c r="CI70" s="18" t="inlineStr">
        <is>
          <t>基礎[その他]</t>
        </is>
      </c>
      <c r="CJ70" s="18" t="inlineStr">
        <is>
          <t>Fx</t>
        </is>
      </c>
      <c r="CK70" s="18">
        <f>CONCATENATE(CH70,LEFT(CI70,2),CJ70)</f>
        <v/>
      </c>
      <c r="CL70" s="18" t="n">
        <v>25</v>
      </c>
      <c r="CM70" s="18">
        <f>IF(COUNTIFS([2]その１２!$CU$10:CU5221,リスト!CK70),"該当","")</f>
        <v/>
      </c>
      <c r="CN70" s="18">
        <f>IF($CM70="","",COUNTIF($CK$5:CK70,CK70))</f>
        <v/>
      </c>
      <c r="CO70" s="18">
        <f>IF($CM70="","",CONCATENATE(CK70,CN70))</f>
        <v/>
      </c>
      <c r="DC70" s="21">
        <f>IF(CG70="","",CONCATENATE(CC70,CD70))</f>
        <v/>
      </c>
      <c r="DD70" s="21">
        <f>IF(CO70="","",CONCATENATE(CK70,CL70))</f>
        <v/>
      </c>
      <c r="DE70" s="16" t="inlineStr">
        <is>
          <t>隔壁</t>
        </is>
      </c>
      <c r="DF70" s="18" t="inlineStr">
        <is>
          <t>Iw</t>
        </is>
      </c>
      <c r="DG70" s="28" t="n">
        <v>66</v>
      </c>
    </row>
    <row r="71" ht="18.75" customHeight="1">
      <c r="B71" s="16" t="inlineStr">
        <is>
          <t>断面方向連結部</t>
        </is>
      </c>
      <c r="C71" s="18" t="inlineStr">
        <is>
          <t>Jo</t>
        </is>
      </c>
      <c r="X71" s="18" t="inlineStr">
        <is>
          <t>断面方向連結部</t>
        </is>
      </c>
      <c r="Y71" s="18" t="inlineStr">
        <is>
          <t>Jo</t>
        </is>
      </c>
      <c r="AB71" s="16" t="inlineStr">
        <is>
          <t>e</t>
        </is>
      </c>
      <c r="AC71" s="16" t="inlineStr">
        <is>
          <t>ひびわれ</t>
        </is>
      </c>
      <c r="AD71" s="16" t="inlineStr">
        <is>
          <t>外力</t>
        </is>
      </c>
      <c r="AE71" s="16" t="inlineStr">
        <is>
          <t>Ⅰ</t>
        </is>
      </c>
      <c r="AF71" s="19">
        <f>CONCATENATE(AB71,AC71,AD71,AE71)</f>
        <v/>
      </c>
      <c r="AG71" s="19" t="inlineStr">
        <is>
          <t>車両通行による繰り返し荷重等が原因と推定される最大幅●●mm,間隔0.5m未満のひびわれが見られる。前回点検と比較し大きな進行は見られず、次回点検までに大きな進行はないと推定される。経過観察を行い、状況に応じて補修を行う必要がある。</t>
        </is>
      </c>
      <c r="AI71" s="21" t="inlineStr">
        <is>
          <t>ＫＹミーティング</t>
        </is>
      </c>
      <c r="AQ71" s="18" t="n">
        <v>67</v>
      </c>
      <c r="AR71" s="18" t="inlineStr">
        <is>
          <t>異常なたわみ</t>
        </is>
      </c>
      <c r="AS71" s="18" t="inlineStr">
        <is>
          <t>e</t>
        </is>
      </c>
      <c r="AT71" s="18">
        <f>AR71&amp;AS71</f>
        <v/>
      </c>
      <c r="AU71" s="22" t="inlineStr">
        <is>
          <t>異常なたわみ</t>
        </is>
      </c>
      <c r="AV71" s="195" t="inlineStr">
        <is>
          <t>67</t>
        </is>
      </c>
      <c r="AW71" s="18" t="inlineStr">
        <is>
          <t>主要地方道　生実本納線</t>
        </is>
      </c>
      <c r="AX71" s="41" t="inlineStr">
        <is>
          <t>断面方向連結部</t>
        </is>
      </c>
      <c r="AY71" s="41" t="inlineStr">
        <is>
          <t>C</t>
        </is>
      </c>
      <c r="BN71" s="18" t="inlineStr">
        <is>
          <t>我孫子市</t>
        </is>
      </c>
      <c r="BO71" s="197" t="inlineStr">
        <is>
          <t>7</t>
        </is>
      </c>
      <c r="BP71" s="17">
        <f>CONCATENATE(BN71,BO71)</f>
        <v/>
      </c>
      <c r="BQ71" s="18" t="inlineStr">
        <is>
          <t>主要地方道　我孫子関宿線</t>
        </is>
      </c>
      <c r="BZ71" s="18" t="inlineStr">
        <is>
          <t>C,X</t>
        </is>
      </c>
      <c r="CA71" s="18" t="inlineStr">
        <is>
          <t>主桁</t>
        </is>
      </c>
      <c r="CB71" s="18" t="inlineStr">
        <is>
          <t>Mg</t>
        </is>
      </c>
      <c r="CC71" s="18">
        <f>IF(LEFT(CA71,2)="基礎",CONCATENATE(BZ71,LEFT(CA71,3),CB71),CONCATENATE(BZ71,LEFT(CA71,2),CB71))</f>
        <v/>
      </c>
      <c r="CD71" s="18" t="n">
        <v>11</v>
      </c>
      <c r="CE71" s="18">
        <f>IF(COUNTIFS([2]その１１!$CV$10:CV5066,リスト!CC71),"該当","")</f>
        <v/>
      </c>
      <c r="CF71" s="18">
        <f>IF($CE71="","",COUNTIF($CC$5:CC71,CC71))</f>
        <v/>
      </c>
      <c r="CG71" s="18">
        <f>IF($CE71="","",CONCATENATE(CC71,CF71))</f>
        <v/>
      </c>
      <c r="CH71" s="18" t="inlineStr">
        <is>
          <t>S,C</t>
        </is>
      </c>
      <c r="CI71" s="18" t="inlineStr">
        <is>
          <t>基礎[その他]</t>
        </is>
      </c>
      <c r="CJ71" s="18" t="inlineStr">
        <is>
          <t>Fx</t>
        </is>
      </c>
      <c r="CK71" s="18">
        <f>CONCATENATE(CH71,LEFT(CI71,2),CJ71)</f>
        <v/>
      </c>
      <c r="CL71" s="18" t="n">
        <v>26</v>
      </c>
      <c r="CM71" s="18">
        <f>IF(COUNTIFS([2]その１２!$CU$10:CU5222,リスト!CK71),"該当","")</f>
        <v/>
      </c>
      <c r="CN71" s="18">
        <f>IF($CM71="","",COUNTIF($CK$5:CK71,CK71))</f>
        <v/>
      </c>
      <c r="CO71" s="18">
        <f>IF($CM71="","",CONCATENATE(CK71,CN71))</f>
        <v/>
      </c>
      <c r="DC71" s="21">
        <f>IF(CG71="","",CONCATENATE(CC71,CD71))</f>
        <v/>
      </c>
      <c r="DD71" s="21">
        <f>IF(CO71="","",CONCATENATE(CK71,CL71))</f>
        <v/>
      </c>
      <c r="DE71" s="16" t="inlineStr">
        <is>
          <t>断面方向連結部</t>
        </is>
      </c>
      <c r="DF71" s="18" t="inlineStr">
        <is>
          <t>Jo</t>
        </is>
      </c>
      <c r="DG71" s="28" t="n">
        <v>67</v>
      </c>
    </row>
    <row r="72">
      <c r="B72" s="40" t="inlineStr">
        <is>
          <t>縦断方向連結部</t>
        </is>
      </c>
      <c r="C72" s="39" t="inlineStr">
        <is>
          <t>Lj</t>
        </is>
      </c>
      <c r="X72" s="39" t="inlineStr">
        <is>
          <t>縦断方向連結部</t>
        </is>
      </c>
      <c r="Y72" s="39" t="inlineStr">
        <is>
          <t>Lj</t>
        </is>
      </c>
      <c r="AB72" s="16" t="inlineStr">
        <is>
          <t>e</t>
        </is>
      </c>
      <c r="AC72" s="16" t="inlineStr">
        <is>
          <t>ひびわれ</t>
        </is>
      </c>
      <c r="AD72" s="16" t="inlineStr">
        <is>
          <t>外力</t>
        </is>
      </c>
      <c r="AE72" s="16" t="n"/>
      <c r="AF72" s="19">
        <f>CONCATENATE(AB72,AC72,AD72,AE72)</f>
        <v/>
      </c>
      <c r="AG72" s="19" t="inlineStr">
        <is>
          <t>車両通行による繰り返し荷重等が原因と推定される最大幅●●mm,間隔0.5m未満のひびわれが見られる。雨掛かり部に見られる為、内部への雨水の浸入などにより内部鉄筋の腐食等、劣化の進行が懸念される。</t>
        </is>
      </c>
      <c r="AI72" s="21" t="inlineStr">
        <is>
          <t>規制状況（歩道規制）</t>
        </is>
      </c>
      <c r="AQ72" s="18" t="n">
        <v>68</v>
      </c>
      <c r="AR72" s="18" t="inlineStr">
        <is>
          <t>変形・欠損</t>
        </is>
      </c>
      <c r="AS72" s="18" t="inlineStr">
        <is>
          <t>a</t>
        </is>
      </c>
      <c r="AT72" s="18">
        <f>AR72&amp;AS72</f>
        <v/>
      </c>
      <c r="AU72" s="22" t="inlineStr">
        <is>
          <t>変形・欠損</t>
        </is>
      </c>
      <c r="AV72" s="195" t="inlineStr">
        <is>
          <t>68</t>
        </is>
      </c>
      <c r="AW72" s="18" t="inlineStr">
        <is>
          <t>主要地方道　美浦栄線</t>
        </is>
      </c>
      <c r="AX72" s="36" t="inlineStr">
        <is>
          <t>縦断方向連結部</t>
        </is>
      </c>
      <c r="AY72" s="36" t="inlineStr">
        <is>
          <t>C</t>
        </is>
      </c>
      <c r="BN72" s="18" t="inlineStr">
        <is>
          <t>我孫子市</t>
        </is>
      </c>
      <c r="BO72" s="197" t="inlineStr">
        <is>
          <t>8</t>
        </is>
      </c>
      <c r="BP72" s="17">
        <f>CONCATENATE(BN72,BO72)</f>
        <v/>
      </c>
      <c r="BQ72" s="18" t="inlineStr">
        <is>
          <t>主要地方道　船橋我孫子線</t>
        </is>
      </c>
      <c r="BZ72" s="18" t="inlineStr">
        <is>
          <t>C,X</t>
        </is>
      </c>
      <c r="CA72" s="18" t="inlineStr">
        <is>
          <t>主桁</t>
        </is>
      </c>
      <c r="CB72" s="18" t="inlineStr">
        <is>
          <t>Mg</t>
        </is>
      </c>
      <c r="CC72" s="18">
        <f>IF(LEFT(CA72,2)="基礎",CONCATENATE(BZ72,LEFT(CA72,3),CB72),CONCATENATE(BZ72,LEFT(CA72,2),CB72))</f>
        <v/>
      </c>
      <c r="CD72" s="18" t="n">
        <v>12</v>
      </c>
      <c r="CE72" s="18">
        <f>IF(COUNTIFS([2]その１１!$CV$10:CV5067,リスト!CC72),"該当","")</f>
        <v/>
      </c>
      <c r="CF72" s="18">
        <f>IF($CE72="","",COUNTIF($CC$5:CC72,CC72))</f>
        <v/>
      </c>
      <c r="CG72" s="18">
        <f>IF($CE72="","",CONCATENATE(CC72,CF72))</f>
        <v/>
      </c>
      <c r="CH72" s="18" t="inlineStr">
        <is>
          <t>S,X</t>
        </is>
      </c>
      <c r="CI72" s="18" t="inlineStr">
        <is>
          <t>基礎[その他]</t>
        </is>
      </c>
      <c r="CJ72" s="18" t="inlineStr">
        <is>
          <t>Fx</t>
        </is>
      </c>
      <c r="CK72" s="18">
        <f>CONCATENATE(CH72,LEFT(CI72,2),CJ72)</f>
        <v/>
      </c>
      <c r="CL72" s="18" t="n">
        <v>1</v>
      </c>
      <c r="CM72" s="18">
        <f>IF(COUNTIFS([2]その１２!$CU$10:CU5223,リスト!CK72),"該当","")</f>
        <v/>
      </c>
      <c r="CN72" s="18">
        <f>IF($CM72="","",COUNTIF($CK$5:CK72,CK72))</f>
        <v/>
      </c>
      <c r="CO72" s="18">
        <f>IF($CM72="","",CONCATENATE(CK72,CN72))</f>
        <v/>
      </c>
      <c r="DC72" s="21">
        <f>IF(CG72="","",CONCATENATE(CC72,CD72))</f>
        <v/>
      </c>
      <c r="DD72" s="21">
        <f>IF(CO72="","",CONCATENATE(CK72,CL72))</f>
        <v/>
      </c>
      <c r="DE72" s="40" t="inlineStr">
        <is>
          <t>縦断方向連結部</t>
        </is>
      </c>
      <c r="DF72" s="39" t="inlineStr">
        <is>
          <t>Lj</t>
        </is>
      </c>
      <c r="DG72" s="44" t="n">
        <v>68</v>
      </c>
    </row>
    <row r="73" ht="18.75" customHeight="1">
      <c r="AB73" s="16" t="inlineStr">
        <is>
          <t>c</t>
        </is>
      </c>
      <c r="AC73" s="16" t="inlineStr">
        <is>
          <t>剥離・鉄筋露出</t>
        </is>
      </c>
      <c r="AD73" s="16" t="inlineStr">
        <is>
          <t>製作・施工不良</t>
        </is>
      </c>
      <c r="AE73" s="16" t="n"/>
      <c r="AF73" s="19">
        <f>CONCATENATE(AB73,AC73,AD73,AE73)</f>
        <v/>
      </c>
      <c r="AG73" s="19" t="inlineStr">
        <is>
          <t>鉄筋の腐食膨張等が原因と推定される剥離が見られる。</t>
        </is>
      </c>
      <c r="AI73" s="21" t="inlineStr">
        <is>
          <t>規制状況（路肩規制）</t>
        </is>
      </c>
      <c r="AQ73" s="18" t="n">
        <v>69</v>
      </c>
      <c r="AR73" s="18" t="inlineStr">
        <is>
          <t>変形・欠損</t>
        </is>
      </c>
      <c r="AS73" s="18" t="inlineStr">
        <is>
          <t>c</t>
        </is>
      </c>
      <c r="AT73" s="18">
        <f>AR73&amp;AS73</f>
        <v/>
      </c>
      <c r="AU73" s="22" t="inlineStr">
        <is>
          <t>変形・欠損</t>
        </is>
      </c>
      <c r="AV73" s="195" t="inlineStr">
        <is>
          <t>69</t>
        </is>
      </c>
      <c r="AW73" s="18" t="inlineStr">
        <is>
          <t>主要地方道　長沼船橋線</t>
        </is>
      </c>
      <c r="BN73" s="18" t="inlineStr">
        <is>
          <t>我孫子市</t>
        </is>
      </c>
      <c r="BO73" s="197" t="inlineStr">
        <is>
          <t>170</t>
        </is>
      </c>
      <c r="BP73" s="17">
        <f>CONCATENATE(BN73,BO73)</f>
        <v/>
      </c>
      <c r="BQ73" s="18" t="inlineStr">
        <is>
          <t>一般県道　我孫子利根線</t>
        </is>
      </c>
      <c r="BZ73" s="18" t="inlineStr">
        <is>
          <t>C,X</t>
        </is>
      </c>
      <c r="CA73" s="18" t="inlineStr">
        <is>
          <t>主桁</t>
        </is>
      </c>
      <c r="CB73" s="18" t="inlineStr">
        <is>
          <t>Mg</t>
        </is>
      </c>
      <c r="CC73" s="18">
        <f>IF(LEFT(CA73,2)="基礎",CONCATENATE(BZ73,LEFT(CA73,3),CB73),CONCATENATE(BZ73,LEFT(CA73,2),CB73))</f>
        <v/>
      </c>
      <c r="CD73" s="18" t="n">
        <v>13</v>
      </c>
      <c r="CE73" s="18">
        <f>IF(COUNTIFS([2]その１１!$CV$10:CV5068,リスト!CC73),"該当","")</f>
        <v/>
      </c>
      <c r="CF73" s="18">
        <f>IF($CE73="","",COUNTIF($CC$5:CC73,CC73))</f>
        <v/>
      </c>
      <c r="CG73" s="18">
        <f>IF($CE73="","",CONCATENATE(CC73,CF73))</f>
        <v/>
      </c>
      <c r="CH73" s="18" t="inlineStr">
        <is>
          <t>S,X</t>
        </is>
      </c>
      <c r="CI73" s="18" t="inlineStr">
        <is>
          <t>基礎[その他]</t>
        </is>
      </c>
      <c r="CJ73" s="18" t="inlineStr">
        <is>
          <t>Fx</t>
        </is>
      </c>
      <c r="CK73" s="18">
        <f>CONCATENATE(CH73,LEFT(CI73,2),CJ73)</f>
        <v/>
      </c>
      <c r="CL73" s="18" t="n">
        <v>2</v>
      </c>
      <c r="CM73" s="18">
        <f>IF(COUNTIFS([2]その１２!$CU$10:CU5224,リスト!CK73),"該当","")</f>
        <v/>
      </c>
      <c r="CN73" s="18">
        <f>IF($CM73="","",COUNTIF($CK$5:CK73,CK73))</f>
        <v/>
      </c>
      <c r="CO73" s="18">
        <f>IF($CM73="","",CONCATENATE(CK73,CN73))</f>
        <v/>
      </c>
      <c r="DC73" s="21">
        <f>IF(CG73="","",CONCATENATE(CC73,CD73))</f>
        <v/>
      </c>
      <c r="DD73" s="21">
        <f>IF(CO73="","",CONCATENATE(CK73,CL73))</f>
        <v/>
      </c>
    </row>
    <row r="74">
      <c r="AB74" s="16" t="inlineStr">
        <is>
          <t>c</t>
        </is>
      </c>
      <c r="AC74" s="16" t="inlineStr">
        <is>
          <t>剥離・鉄筋露出</t>
        </is>
      </c>
      <c r="AD74" s="16" t="inlineStr">
        <is>
          <t>外力</t>
        </is>
      </c>
      <c r="AE74" s="16" t="n"/>
      <c r="AF74" s="19">
        <f>CONCATENATE(AB74,AC74,AD74,AE74)</f>
        <v/>
      </c>
      <c r="AG74" s="19" t="inlineStr">
        <is>
          <t>車両等の接触が原因と推定される剥離が見られる。</t>
        </is>
      </c>
      <c r="AI74" s="21" t="inlineStr">
        <is>
          <t>規制状況（片側交互通行）</t>
        </is>
      </c>
      <c r="AQ74" s="18" t="n">
        <v>70</v>
      </c>
      <c r="AR74" s="18" t="inlineStr">
        <is>
          <t>変形・欠損</t>
        </is>
      </c>
      <c r="AS74" s="18" t="inlineStr">
        <is>
          <t>e</t>
        </is>
      </c>
      <c r="AT74" s="18">
        <f>AR74&amp;AS74</f>
        <v/>
      </c>
      <c r="AU74" s="22" t="inlineStr">
        <is>
          <t>著しい変形・欠損</t>
        </is>
      </c>
      <c r="AV74" s="195" t="inlineStr">
        <is>
          <t>70</t>
        </is>
      </c>
      <c r="AW74" s="18" t="inlineStr">
        <is>
          <t>主要地方道　大栄栗源干潟線</t>
        </is>
      </c>
      <c r="BN74" s="18" t="inlineStr">
        <is>
          <t>我孫子市</t>
        </is>
      </c>
      <c r="BO74" s="197" t="inlineStr">
        <is>
          <t>195</t>
        </is>
      </c>
      <c r="BP74" s="17">
        <f>CONCATENATE(BN74,BO74)</f>
        <v/>
      </c>
      <c r="BQ74" s="18" t="inlineStr">
        <is>
          <t>一般県道　我孫子停車場線</t>
        </is>
      </c>
      <c r="BZ74" s="18" t="inlineStr">
        <is>
          <t>C,X</t>
        </is>
      </c>
      <c r="CA74" s="18" t="inlineStr">
        <is>
          <t>主桁</t>
        </is>
      </c>
      <c r="CB74" s="18" t="inlineStr">
        <is>
          <t>Mg</t>
        </is>
      </c>
      <c r="CC74" s="18">
        <f>IF(LEFT(CA74,2)="基礎",CONCATENATE(BZ74,LEFT(CA74,3),CB74),CONCATENATE(BZ74,LEFT(CA74,2),CB74))</f>
        <v/>
      </c>
      <c r="CD74" s="18" t="n">
        <v>17</v>
      </c>
      <c r="CE74" s="18">
        <f>IF(COUNTIFS([2]その１１!$CV$10:CV5069,リスト!CC74),"該当","")</f>
        <v/>
      </c>
      <c r="CF74" s="18">
        <f>IF($CE74="","",COUNTIF($CC$5:CC74,CC74))</f>
        <v/>
      </c>
      <c r="CG74" s="18">
        <f>IF($CE74="","",CONCATENATE(CC74,CF74))</f>
        <v/>
      </c>
      <c r="CH74" s="18" t="inlineStr">
        <is>
          <t>S,X</t>
        </is>
      </c>
      <c r="CI74" s="18" t="inlineStr">
        <is>
          <t>基礎[その他]</t>
        </is>
      </c>
      <c r="CJ74" s="18" t="inlineStr">
        <is>
          <t>Fx</t>
        </is>
      </c>
      <c r="CK74" s="18">
        <f>CONCATENATE(CH74,LEFT(CI74,2),CJ74)</f>
        <v/>
      </c>
      <c r="CL74" s="18" t="n">
        <v>5</v>
      </c>
      <c r="CM74" s="18">
        <f>IF(COUNTIFS([2]その１２!$CU$10:CU5225,リスト!CK74),"該当","")</f>
        <v/>
      </c>
      <c r="CN74" s="18">
        <f>IF($CM74="","",COUNTIF($CK$5:CK74,CK74))</f>
        <v/>
      </c>
      <c r="CO74" s="18">
        <f>IF($CM74="","",CONCATENATE(CK74,CN74))</f>
        <v/>
      </c>
      <c r="DC74" s="21">
        <f>IF(CG74="","",CONCATENATE(CC74,CD74))</f>
        <v/>
      </c>
      <c r="DD74" s="21">
        <f>IF(CO74="","",CONCATENATE(CK74,CL74))</f>
        <v/>
      </c>
    </row>
    <row r="75" ht="18.75" customHeight="1">
      <c r="AB75" s="16" t="inlineStr">
        <is>
          <t>d</t>
        </is>
      </c>
      <c r="AC75" s="16" t="inlineStr">
        <is>
          <t>剥離・鉄筋露出</t>
        </is>
      </c>
      <c r="AD75" s="16" t="inlineStr">
        <is>
          <t>製作・施工不良</t>
        </is>
      </c>
      <c r="AE75" s="16" t="inlineStr">
        <is>
          <t>Ⅰ</t>
        </is>
      </c>
      <c r="AF75" s="19">
        <f>CONCATENATE(AB75,AC75,AD75,AE75)</f>
        <v/>
      </c>
      <c r="AG75" s="19" t="inlineStr">
        <is>
          <t>鉄筋の腐食膨張等によるかぶりコンクリートの剥離が原因と推定される鉄筋露出が見られる。状況に応じて補修を行う必要がある。</t>
        </is>
      </c>
      <c r="AI75" s="21" t="inlineStr">
        <is>
          <t>規制状況（車線減少）</t>
        </is>
      </c>
      <c r="AQ75" s="18" t="n">
        <v>71</v>
      </c>
      <c r="AR75" s="18" t="inlineStr">
        <is>
          <t>土砂詰まり</t>
        </is>
      </c>
      <c r="AS75" s="18" t="inlineStr">
        <is>
          <t>a</t>
        </is>
      </c>
      <c r="AT75" s="18">
        <f>AR75&amp;AS75</f>
        <v/>
      </c>
      <c r="AU75" s="22" t="inlineStr">
        <is>
          <t>土砂詰まり</t>
        </is>
      </c>
      <c r="AV75" s="195" t="inlineStr">
        <is>
          <t>71</t>
        </is>
      </c>
      <c r="AW75" s="18" t="inlineStr">
        <is>
          <t>主要地方道　銚子旭線</t>
        </is>
      </c>
      <c r="BN75" s="18" t="inlineStr">
        <is>
          <t>我孫子市</t>
        </is>
      </c>
      <c r="BO75" s="197" t="inlineStr">
        <is>
          <t>196</t>
        </is>
      </c>
      <c r="BP75" s="17">
        <f>CONCATENATE(BN75,BO75)</f>
        <v/>
      </c>
      <c r="BQ75" s="18" t="inlineStr">
        <is>
          <t>一般県道　湖北停車場線</t>
        </is>
      </c>
      <c r="BZ75" s="18" t="inlineStr">
        <is>
          <t>C,X</t>
        </is>
      </c>
      <c r="CA75" s="18" t="inlineStr">
        <is>
          <t>主桁</t>
        </is>
      </c>
      <c r="CB75" s="18" t="inlineStr">
        <is>
          <t>Mg</t>
        </is>
      </c>
      <c r="CC75" s="18">
        <f>IF(LEFT(CA75,2)="基礎",CONCATENATE(BZ75,LEFT(CA75,3),CB75),CONCATENATE(BZ75,LEFT(CA75,2),CB75))</f>
        <v/>
      </c>
      <c r="CD75" s="18" t="n">
        <v>18</v>
      </c>
      <c r="CE75" s="18">
        <f>IF(COUNTIFS([2]その１１!$CV$10:CV5070,リスト!CC75),"該当","")</f>
        <v/>
      </c>
      <c r="CF75" s="18">
        <f>IF($CE75="","",COUNTIF($CC$5:CC75,CC75))</f>
        <v/>
      </c>
      <c r="CG75" s="18">
        <f>IF($CE75="","",CONCATENATE(CC75,CF75))</f>
        <v/>
      </c>
      <c r="CH75" s="18" t="inlineStr">
        <is>
          <t>S,X</t>
        </is>
      </c>
      <c r="CI75" s="18" t="inlineStr">
        <is>
          <t>基礎[その他]</t>
        </is>
      </c>
      <c r="CJ75" s="18" t="inlineStr">
        <is>
          <t>Fx</t>
        </is>
      </c>
      <c r="CK75" s="18">
        <f>CONCATENATE(CH75,LEFT(CI75,2),CJ75)</f>
        <v/>
      </c>
      <c r="CL75" s="18" t="n">
        <v>17</v>
      </c>
      <c r="CM75" s="18">
        <f>IF(COUNTIFS([2]その１２!$CU$10:CU5226,リスト!CK75),"該当","")</f>
        <v/>
      </c>
      <c r="CN75" s="18">
        <f>IF($CM75="","",COUNTIF($CK$5:CK75,CK75))</f>
        <v/>
      </c>
      <c r="CO75" s="18">
        <f>IF($CM75="","",CONCATENATE(CK75,CN75))</f>
        <v/>
      </c>
      <c r="DC75" s="21">
        <f>IF(CG75="","",CONCATENATE(CC75,CD75))</f>
        <v/>
      </c>
      <c r="DD75" s="21">
        <f>IF(CO75="","",CONCATENATE(CK75,CL75))</f>
        <v/>
      </c>
    </row>
    <row r="76">
      <c r="AB76" s="16" t="inlineStr">
        <is>
          <t>d</t>
        </is>
      </c>
      <c r="AC76" s="16" t="inlineStr">
        <is>
          <t>剥離・鉄筋露出</t>
        </is>
      </c>
      <c r="AD76" s="16" t="inlineStr">
        <is>
          <t>外力</t>
        </is>
      </c>
      <c r="AE76" s="16" t="inlineStr">
        <is>
          <t>Ⅰ</t>
        </is>
      </c>
      <c r="AF76" s="19">
        <f>CONCATENATE(AB76,AC76,AD76,AE76)</f>
        <v/>
      </c>
      <c r="AG76" s="19" t="inlineStr">
        <is>
          <t>車両等の接触によるかぶりコンクリートの剥離が原因と推定される鉄筋露出が見られる。状況に応じて補修を行う必要がある。</t>
        </is>
      </c>
      <c r="AI76" s="21" t="inlineStr">
        <is>
          <t>規制状況（通行止め）</t>
        </is>
      </c>
      <c r="AQ76" s="18" t="n">
        <v>72</v>
      </c>
      <c r="AR76" s="18" t="inlineStr">
        <is>
          <t>土砂詰まり</t>
        </is>
      </c>
      <c r="AS76" s="18" t="inlineStr">
        <is>
          <t>e</t>
        </is>
      </c>
      <c r="AT76" s="18">
        <f>AR76&amp;AS76</f>
        <v/>
      </c>
      <c r="AU76" s="22" t="inlineStr">
        <is>
          <t>土砂詰まり</t>
        </is>
      </c>
      <c r="AV76" s="195" t="inlineStr">
        <is>
          <t>72</t>
        </is>
      </c>
      <c r="AW76" s="18" t="inlineStr">
        <is>
          <t>主要地方道　穴川天戸線</t>
        </is>
      </c>
      <c r="BN76" s="18" t="inlineStr">
        <is>
          <t>我孫子市</t>
        </is>
      </c>
      <c r="BO76" s="197" t="inlineStr">
        <is>
          <t>197</t>
        </is>
      </c>
      <c r="BP76" s="17">
        <f>CONCATENATE(BN76,BO76)</f>
        <v/>
      </c>
      <c r="BQ76" s="18" t="inlineStr">
        <is>
          <t>一般県道　布佐停車場線</t>
        </is>
      </c>
      <c r="BZ76" s="18" t="inlineStr">
        <is>
          <t>C,X</t>
        </is>
      </c>
      <c r="CA76" s="18" t="inlineStr">
        <is>
          <t>主桁</t>
        </is>
      </c>
      <c r="CB76" s="18" t="inlineStr">
        <is>
          <t>Mg</t>
        </is>
      </c>
      <c r="CC76" s="18">
        <f>IF(LEFT(CA76,2)="基礎",CONCATENATE(BZ76,LEFT(CA76,3),CB76),CONCATENATE(BZ76,LEFT(CA76,2),CB76))</f>
        <v/>
      </c>
      <c r="CD76" s="18" t="n">
        <v>19</v>
      </c>
      <c r="CE76" s="18">
        <f>IF(COUNTIFS([2]その１１!$CV$10:CV5071,リスト!CC76),"該当","")</f>
        <v/>
      </c>
      <c r="CF76" s="18">
        <f>IF($CE76="","",COUNTIF($CC$5:CC76,CC76))</f>
        <v/>
      </c>
      <c r="CG76" s="18">
        <f>IF($CE76="","",CONCATENATE(CC76,CF76))</f>
        <v/>
      </c>
      <c r="CH76" s="18" t="inlineStr">
        <is>
          <t>S,X</t>
        </is>
      </c>
      <c r="CI76" s="18" t="inlineStr">
        <is>
          <t>基礎[その他]</t>
        </is>
      </c>
      <c r="CJ76" s="18" t="inlineStr">
        <is>
          <t>Fx</t>
        </is>
      </c>
      <c r="CK76" s="18">
        <f>CONCATENATE(CH76,LEFT(CI76,2),CJ76)</f>
        <v/>
      </c>
      <c r="CL76" s="18" t="n">
        <v>25</v>
      </c>
      <c r="CM76" s="18">
        <f>IF(COUNTIFS([2]その１２!$CU$10:CU5227,リスト!CK76),"該当","")</f>
        <v/>
      </c>
      <c r="CN76" s="18">
        <f>IF($CM76="","",COUNTIF($CK$5:CK76,CK76))</f>
        <v/>
      </c>
      <c r="CO76" s="18">
        <f>IF($CM76="","",CONCATENATE(CK76,CN76))</f>
        <v/>
      </c>
      <c r="DC76" s="21">
        <f>IF(CG76="","",CONCATENATE(CC76,CD76))</f>
        <v/>
      </c>
      <c r="DD76" s="21">
        <f>IF(CO76="","",CONCATENATE(CK76,CL76))</f>
        <v/>
      </c>
    </row>
    <row r="77" ht="18.75" customHeight="1">
      <c r="AB77" s="16" t="inlineStr">
        <is>
          <t>d</t>
        </is>
      </c>
      <c r="AC77" s="16" t="inlineStr">
        <is>
          <t>剥離・鉄筋露出</t>
        </is>
      </c>
      <c r="AD77" s="16" t="inlineStr">
        <is>
          <t>製作・施工不良</t>
        </is>
      </c>
      <c r="AE77" s="16" t="n"/>
      <c r="AF77" s="19">
        <f>CONCATENATE(AB77,AC77,AD77,AE77)</f>
        <v/>
      </c>
      <c r="AG77" s="19" t="inlineStr">
        <is>
          <t>鉄筋の腐食膨張等によるかぶりコンクリートの剥離が原因と推定される鉄筋露出が見られる。損傷が進行するとかぶりコンクリートとの境界部に腐食膨張が生じ、損傷面積の増加が懸念される。</t>
        </is>
      </c>
      <c r="AI77" s="21" t="inlineStr">
        <is>
          <t>点検状況（地上）</t>
        </is>
      </c>
      <c r="AQ77" s="18" t="n">
        <v>73</v>
      </c>
      <c r="AR77" s="18" t="inlineStr">
        <is>
          <t>沈下・移動・傾斜</t>
        </is>
      </c>
      <c r="AS77" s="18" t="inlineStr">
        <is>
          <t>a</t>
        </is>
      </c>
      <c r="AT77" s="18">
        <f>AR77&amp;AS77</f>
        <v/>
      </c>
      <c r="AU77" s="22" t="inlineStr">
        <is>
          <t>沈下・移動・傾斜</t>
        </is>
      </c>
      <c r="AV77" s="195" t="inlineStr">
        <is>
          <t>73</t>
        </is>
      </c>
      <c r="AW77" s="18" t="inlineStr">
        <is>
          <t>主要地方道　銚子海上線</t>
        </is>
      </c>
      <c r="BN77" s="18" t="inlineStr">
        <is>
          <t>船橋市</t>
        </is>
      </c>
      <c r="BO77" s="197" t="inlineStr">
        <is>
          <t>14</t>
        </is>
      </c>
      <c r="BP77" s="17">
        <f>CONCATENATE(BN77,BO77)</f>
        <v/>
      </c>
      <c r="BQ77" s="18" t="inlineStr">
        <is>
          <t>一般国道　14号</t>
        </is>
      </c>
      <c r="BZ77" s="18" t="inlineStr">
        <is>
          <t>C,X</t>
        </is>
      </c>
      <c r="CA77" s="18" t="inlineStr">
        <is>
          <t>主桁</t>
        </is>
      </c>
      <c r="CB77" s="18" t="inlineStr">
        <is>
          <t>Mg</t>
        </is>
      </c>
      <c r="CC77" s="18">
        <f>IF(LEFT(CA77,2)="基礎",CONCATENATE(BZ77,LEFT(CA77,3),CB77),CONCATENATE(BZ77,LEFT(CA77,2),CB77))</f>
        <v/>
      </c>
      <c r="CD77" s="18" t="n">
        <v>20</v>
      </c>
      <c r="CE77" s="18">
        <f>IF(COUNTIFS([2]その１１!$CV$10:CV5072,リスト!CC77),"該当","")</f>
        <v/>
      </c>
      <c r="CF77" s="18">
        <f>IF($CE77="","",COUNTIF($CC$5:CC77,CC77))</f>
        <v/>
      </c>
      <c r="CG77" s="18">
        <f>IF($CE77="","",CONCATENATE(CC77,CF77))</f>
        <v/>
      </c>
      <c r="CH77" s="18" t="inlineStr">
        <is>
          <t>S,X</t>
        </is>
      </c>
      <c r="CI77" s="18" t="inlineStr">
        <is>
          <t>基礎[その他]</t>
        </is>
      </c>
      <c r="CJ77" s="18" t="inlineStr">
        <is>
          <t>Fx</t>
        </is>
      </c>
      <c r="CK77" s="18">
        <f>CONCATENATE(CH77,LEFT(CI77,2),CJ77)</f>
        <v/>
      </c>
      <c r="CL77" s="18" t="n">
        <v>26</v>
      </c>
      <c r="CM77" s="18">
        <f>IF(COUNTIFS([2]その１２!$CU$10:CU5228,リスト!CK77),"該当","")</f>
        <v/>
      </c>
      <c r="CN77" s="18">
        <f>IF($CM77="","",COUNTIF($CK$5:CK77,CK77))</f>
        <v/>
      </c>
      <c r="CO77" s="18">
        <f>IF($CM77="","",CONCATENATE(CK77,CN77))</f>
        <v/>
      </c>
      <c r="DC77" s="21">
        <f>IF(CG77="","",CONCATENATE(CC77,CD77))</f>
        <v/>
      </c>
      <c r="DD77" s="21">
        <f>IF(CO77="","",CONCATENATE(CK77,CL77))</f>
        <v/>
      </c>
    </row>
    <row r="78">
      <c r="AB78" s="16" t="inlineStr">
        <is>
          <t>d</t>
        </is>
      </c>
      <c r="AC78" s="16" t="inlineStr">
        <is>
          <t>剥離・鉄筋露出</t>
        </is>
      </c>
      <c r="AD78" s="16" t="inlineStr">
        <is>
          <t>外力</t>
        </is>
      </c>
      <c r="AE78" s="16" t="n"/>
      <c r="AF78" s="19">
        <f>CONCATENATE(AB78,AC78,AD78,AE78)</f>
        <v/>
      </c>
      <c r="AG78" s="19" t="inlineStr">
        <is>
          <t>車両等の接触によるかぶりコンクリートの剥離が原因と推定される鉄筋露出が見られる。損傷が進行するとかぶりコンクリートとの境界部に腐食膨張が生じ、損傷面積の増加が懸念される。</t>
        </is>
      </c>
      <c r="AI78" s="21" t="inlineStr">
        <is>
          <t>点検状況（梯子）</t>
        </is>
      </c>
      <c r="AQ78" s="18" t="n">
        <v>74</v>
      </c>
      <c r="AR78" s="18" t="inlineStr">
        <is>
          <t>沈下・移動・傾斜</t>
        </is>
      </c>
      <c r="AS78" s="18" t="inlineStr">
        <is>
          <t>e</t>
        </is>
      </c>
      <c r="AT78" s="18">
        <f>AR78&amp;AS78</f>
        <v/>
      </c>
      <c r="AU78" s="22" t="inlineStr">
        <is>
          <t>移動量●●mmの沈下・移動・傾斜</t>
        </is>
      </c>
      <c r="AV78" s="195" t="inlineStr">
        <is>
          <t>74</t>
        </is>
      </c>
      <c r="AW78" s="18" t="inlineStr">
        <is>
          <t>主要地方道　多古笹本線</t>
        </is>
      </c>
      <c r="BN78" s="18" t="inlineStr">
        <is>
          <t>船橋市</t>
        </is>
      </c>
      <c r="BO78" s="197" t="inlineStr">
        <is>
          <t>16</t>
        </is>
      </c>
      <c r="BP78" s="17">
        <f>CONCATENATE(BN78,BO78)</f>
        <v/>
      </c>
      <c r="BQ78" s="18" t="inlineStr">
        <is>
          <t>一般国道　16号</t>
        </is>
      </c>
      <c r="BZ78" s="18" t="inlineStr">
        <is>
          <t>C,X</t>
        </is>
      </c>
      <c r="CA78" s="18" t="inlineStr">
        <is>
          <t>主桁</t>
        </is>
      </c>
      <c r="CB78" s="18" t="inlineStr">
        <is>
          <t>Mg</t>
        </is>
      </c>
      <c r="CC78" s="18">
        <f>IF(LEFT(CA78,2)="基礎",CONCATENATE(BZ78,LEFT(CA78,3),CB78),CONCATENATE(BZ78,LEFT(CA78,2),CB78))</f>
        <v/>
      </c>
      <c r="CD78" s="18" t="n">
        <v>21</v>
      </c>
      <c r="CE78" s="18">
        <f>IF(COUNTIFS([2]その１１!$CV$10:CV5073,リスト!CC78),"該当","")</f>
        <v/>
      </c>
      <c r="CF78" s="18">
        <f>IF($CE78="","",COUNTIF($CC$5:CC78,CC78))</f>
        <v/>
      </c>
      <c r="CG78" s="18">
        <f>IF($CE78="","",CONCATENATE(CC78,CF78))</f>
        <v/>
      </c>
      <c r="CH78" s="18" t="inlineStr">
        <is>
          <t>C,X</t>
        </is>
      </c>
      <c r="CI78" s="18" t="inlineStr">
        <is>
          <t>基礎[その他]</t>
        </is>
      </c>
      <c r="CJ78" s="18" t="inlineStr">
        <is>
          <t>Fx</t>
        </is>
      </c>
      <c r="CK78" s="18">
        <f>CONCATENATE(CH78,LEFT(CI78,2),CJ78)</f>
        <v/>
      </c>
      <c r="CL78" s="18" t="n">
        <v>6</v>
      </c>
      <c r="CM78" s="18">
        <f>IF(COUNTIFS([2]その１２!$CU$10:CU5229,リスト!CK78),"該当","")</f>
        <v/>
      </c>
      <c r="CN78" s="18">
        <f>IF($CM78="","",COUNTIF($CK$5:CK78,CK78))</f>
        <v/>
      </c>
      <c r="CO78" s="18">
        <f>IF($CM78="","",CONCATENATE(CK78,CN78))</f>
        <v/>
      </c>
      <c r="DC78" s="21">
        <f>IF(CG78="","",CONCATENATE(CC78,CD78))</f>
        <v/>
      </c>
      <c r="DD78" s="21">
        <f>IF(CO78="","",CONCATENATE(CK78,CL78))</f>
        <v/>
      </c>
    </row>
    <row r="79" ht="18.75" customHeight="1">
      <c r="AB79" s="16" t="inlineStr">
        <is>
          <t>e</t>
        </is>
      </c>
      <c r="AC79" s="16" t="inlineStr">
        <is>
          <t>剥離・鉄筋露出</t>
        </is>
      </c>
      <c r="AD79" s="16" t="inlineStr">
        <is>
          <t>製作・施工不良</t>
        </is>
      </c>
      <c r="AE79" s="16" t="inlineStr">
        <is>
          <t>Ⅰ</t>
        </is>
      </c>
      <c r="AF79" s="19">
        <f>CONCATENATE(AB79,AC79,AD79,AE79)</f>
        <v/>
      </c>
      <c r="AG79" s="19" t="inlineStr">
        <is>
          <t>鉄筋の腐食膨張等によるかぶりコンクリートの剥離が原因と推定される、断面減少を伴う鉄筋露出が見られる。状況に応じて補修を行う必要がある。</t>
        </is>
      </c>
      <c r="AI79" s="21" t="inlineStr">
        <is>
          <t>点検状況（軌陸車）</t>
        </is>
      </c>
      <c r="AQ79" s="18" t="n">
        <v>75</v>
      </c>
      <c r="AR79" s="18" t="inlineStr">
        <is>
          <t>洗掘</t>
        </is>
      </c>
      <c r="AS79" s="18" t="inlineStr">
        <is>
          <t>a</t>
        </is>
      </c>
      <c r="AT79" s="18">
        <f>AR79&amp;AS79</f>
        <v/>
      </c>
      <c r="AU79" s="22" t="inlineStr">
        <is>
          <t>洗掘</t>
        </is>
      </c>
      <c r="AV79" s="195" t="inlineStr">
        <is>
          <t>75</t>
        </is>
      </c>
      <c r="AW79" s="18" t="inlineStr">
        <is>
          <t>主要地方道　東金豊海線</t>
        </is>
      </c>
      <c r="BN79" s="18" t="inlineStr">
        <is>
          <t>船橋市</t>
        </is>
      </c>
      <c r="BO79" s="197" t="inlineStr">
        <is>
          <t>296</t>
        </is>
      </c>
      <c r="BP79" s="17">
        <f>CONCATENATE(BN79,BO79)</f>
        <v/>
      </c>
      <c r="BQ79" s="18" t="inlineStr">
        <is>
          <t>一般国道　296号</t>
        </is>
      </c>
      <c r="BZ79" s="18" t="inlineStr">
        <is>
          <t>C,X</t>
        </is>
      </c>
      <c r="CA79" s="18" t="inlineStr">
        <is>
          <t>主桁</t>
        </is>
      </c>
      <c r="CB79" s="18" t="inlineStr">
        <is>
          <t>Mg</t>
        </is>
      </c>
      <c r="CC79" s="18">
        <f>IF(LEFT(CA79,2)="基礎",CONCATENATE(BZ79,LEFT(CA79,3),CB79),CONCATENATE(BZ79,LEFT(CA79,2),CB79))</f>
        <v/>
      </c>
      <c r="CD79" s="18" t="n">
        <v>22</v>
      </c>
      <c r="CE79" s="18">
        <f>IF(COUNTIFS([2]その１１!$CV$10:CV5074,リスト!CC79),"該当","")</f>
        <v/>
      </c>
      <c r="CF79" s="18">
        <f>IF($CE79="","",COUNTIF($CC$5:CC79,CC79))</f>
        <v/>
      </c>
      <c r="CG79" s="18">
        <f>IF($CE79="","",CONCATENATE(CC79,CF79))</f>
        <v/>
      </c>
      <c r="CH79" s="18" t="inlineStr">
        <is>
          <t>C,X</t>
        </is>
      </c>
      <c r="CI79" s="18" t="inlineStr">
        <is>
          <t>基礎[その他]</t>
        </is>
      </c>
      <c r="CJ79" s="18" t="inlineStr">
        <is>
          <t>Fx</t>
        </is>
      </c>
      <c r="CK79" s="18">
        <f>CONCATENATE(CH79,LEFT(CI79,2),CJ79)</f>
        <v/>
      </c>
      <c r="CL79" s="18" t="n">
        <v>7</v>
      </c>
      <c r="CM79" s="18">
        <f>IF(COUNTIFS([2]その１２!$CU$10:CU5230,リスト!CK79),"該当","")</f>
        <v/>
      </c>
      <c r="CN79" s="18">
        <f>IF($CM79="","",COUNTIF($CK$5:CK79,CK79))</f>
        <v/>
      </c>
      <c r="CO79" s="18">
        <f>IF($CM79="","",CONCATENATE(CK79,CN79))</f>
        <v/>
      </c>
      <c r="DC79" s="21">
        <f>IF(CG79="","",CONCATENATE(CC79,CD79))</f>
        <v/>
      </c>
      <c r="DD79" s="21">
        <f>IF(CO79="","",CONCATENATE(CK79,CL79))</f>
        <v/>
      </c>
    </row>
    <row r="80">
      <c r="AB80" s="16" t="inlineStr">
        <is>
          <t>e</t>
        </is>
      </c>
      <c r="AC80" s="16" t="inlineStr">
        <is>
          <t>剥離・鉄筋露出</t>
        </is>
      </c>
      <c r="AD80" s="16" t="inlineStr">
        <is>
          <t>外力</t>
        </is>
      </c>
      <c r="AE80" s="16" t="inlineStr">
        <is>
          <t>Ⅰ</t>
        </is>
      </c>
      <c r="AF80" s="19">
        <f>CONCATENATE(AB80,AC80,AD80,AE80)</f>
        <v/>
      </c>
      <c r="AG80" s="19" t="inlineStr">
        <is>
          <t>車両等の接触によるかぶりコンクリートの剥離が原因と推定される、断面減少を伴う鉄筋露出が見られる。状況に応じて補修を行う必要がある。</t>
        </is>
      </c>
      <c r="AI80" s="21" t="inlineStr">
        <is>
          <t>点検状況（高所作業車）</t>
        </is>
      </c>
      <c r="AQ80" s="18" t="n">
        <v>76</v>
      </c>
      <c r="AR80" s="18" t="inlineStr">
        <is>
          <t>洗掘</t>
        </is>
      </c>
      <c r="AS80" s="18" t="inlineStr">
        <is>
          <t>c</t>
        </is>
      </c>
      <c r="AT80" s="18">
        <f>AR80&amp;AS80</f>
        <v/>
      </c>
      <c r="AU80" s="22" t="inlineStr">
        <is>
          <t>深さ●●mmの洗掘</t>
        </is>
      </c>
      <c r="AV80" s="195" t="inlineStr">
        <is>
          <t>76</t>
        </is>
      </c>
      <c r="AW80" s="18" t="inlineStr">
        <is>
          <t>主要地方道　成東酒々井線</t>
        </is>
      </c>
      <c r="BN80" s="18" t="inlineStr">
        <is>
          <t>船橋市</t>
        </is>
      </c>
      <c r="BO80" s="197" t="inlineStr">
        <is>
          <t>357</t>
        </is>
      </c>
      <c r="BP80" s="17">
        <f>CONCATENATE(BN80,BO80)</f>
        <v/>
      </c>
      <c r="BQ80" s="18" t="inlineStr">
        <is>
          <t>一般国道　357号</t>
        </is>
      </c>
      <c r="BZ80" s="18" t="inlineStr">
        <is>
          <t>C,X</t>
        </is>
      </c>
      <c r="CA80" s="18" t="inlineStr">
        <is>
          <t>主桁</t>
        </is>
      </c>
      <c r="CB80" s="18" t="inlineStr">
        <is>
          <t>Mg</t>
        </is>
      </c>
      <c r="CC80" s="18">
        <f>IF(LEFT(CA80,2)="基礎",CONCATENATE(BZ80,LEFT(CA80,3),CB80),CONCATENATE(BZ80,LEFT(CA80,2),CB80))</f>
        <v/>
      </c>
      <c r="CD80" s="18" t="n">
        <v>23</v>
      </c>
      <c r="CE80" s="18">
        <f>IF(COUNTIFS([2]その１１!$CV$10:CV5075,リスト!CC80),"該当","")</f>
        <v/>
      </c>
      <c r="CF80" s="18">
        <f>IF($CE80="","",COUNTIF($CC$5:CC80,CC80))</f>
        <v/>
      </c>
      <c r="CG80" s="18">
        <f>IF($CE80="","",CONCATENATE(CC80,CF80))</f>
        <v/>
      </c>
      <c r="CH80" s="18" t="inlineStr">
        <is>
          <t>C,X</t>
        </is>
      </c>
      <c r="CI80" s="18" t="inlineStr">
        <is>
          <t>基礎[その他]</t>
        </is>
      </c>
      <c r="CJ80" s="18" t="inlineStr">
        <is>
          <t>Fx</t>
        </is>
      </c>
      <c r="CK80" s="18">
        <f>CONCATENATE(CH80,LEFT(CI80,2),CJ80)</f>
        <v/>
      </c>
      <c r="CL80" s="18" t="n">
        <v>17</v>
      </c>
      <c r="CM80" s="18">
        <f>IF(COUNTIFS([2]その１２!$CU$10:CU5231,リスト!CK80),"該当","")</f>
        <v/>
      </c>
      <c r="CN80" s="18">
        <f>IF($CM80="","",COUNTIF($CK$5:CK80,CK80))</f>
        <v/>
      </c>
      <c r="CO80" s="18">
        <f>IF($CM80="","",CONCATENATE(CK80,CN80))</f>
        <v/>
      </c>
      <c r="DC80" s="21">
        <f>IF(CG80="","",CONCATENATE(CC80,CD80))</f>
        <v/>
      </c>
      <c r="DD80" s="21">
        <f>IF(CO80="","",CONCATENATE(CK80,CL80))</f>
        <v/>
      </c>
    </row>
    <row r="81" ht="18.75" customHeight="1">
      <c r="AB81" s="16" t="inlineStr">
        <is>
          <t>e</t>
        </is>
      </c>
      <c r="AC81" s="16" t="inlineStr">
        <is>
          <t>剥離・鉄筋露出</t>
        </is>
      </c>
      <c r="AD81" s="16" t="inlineStr">
        <is>
          <t>製作・施工不良</t>
        </is>
      </c>
      <c r="AE81" s="16" t="inlineStr">
        <is>
          <t>Ⅱ</t>
        </is>
      </c>
      <c r="AF81" s="19">
        <f>CONCATENATE(AB81,AC81,AD81,AE81)</f>
        <v/>
      </c>
      <c r="AG81" s="19" t="inlineStr">
        <is>
          <t>鉄筋の腐食膨張等によるかぶりコンクリートの剥離が原因と推定される、断面減少を伴う鉄筋露出が見られる。発生部位が●●であることから耐荷力への影響は少ないと推定される。予防保全の観点から、速やかに補修等を行う必要がある。</t>
        </is>
      </c>
      <c r="AI81" s="21" t="inlineStr">
        <is>
          <t>点検状況（橋梁点検車）</t>
        </is>
      </c>
      <c r="AQ81" s="39" t="n">
        <v>77</v>
      </c>
      <c r="AR81" s="39" t="inlineStr">
        <is>
          <t>洗掘</t>
        </is>
      </c>
      <c r="AS81" s="39" t="inlineStr">
        <is>
          <t>e</t>
        </is>
      </c>
      <c r="AT81" s="39">
        <f>AR81&amp;AS81</f>
        <v/>
      </c>
      <c r="AU81" s="53" t="inlineStr">
        <is>
          <t>深さ●●mmの洗掘</t>
        </is>
      </c>
      <c r="AV81" s="195" t="inlineStr">
        <is>
          <t>77</t>
        </is>
      </c>
      <c r="AW81" s="18" t="inlineStr">
        <is>
          <t>主要地方道　富里酒々井線</t>
        </is>
      </c>
      <c r="BN81" s="18" t="inlineStr">
        <is>
          <t>船橋市</t>
        </is>
      </c>
      <c r="BO81" s="197" t="inlineStr">
        <is>
          <t>464</t>
        </is>
      </c>
      <c r="BP81" s="17">
        <f>CONCATENATE(BN81,BO81)</f>
        <v/>
      </c>
      <c r="BQ81" s="18" t="inlineStr">
        <is>
          <t>一般国道　464号</t>
        </is>
      </c>
      <c r="BZ81" s="18" t="inlineStr">
        <is>
          <t>S,C,X</t>
        </is>
      </c>
      <c r="CA81" s="18" t="inlineStr">
        <is>
          <t>主桁</t>
        </is>
      </c>
      <c r="CB81" s="18" t="inlineStr">
        <is>
          <t>Mg</t>
        </is>
      </c>
      <c r="CC81" s="18">
        <f>IF(LEFT(CA81,2)="基礎",CONCATENATE(BZ81,LEFT(CA81,3),CB81),CONCATENATE(BZ81,LEFT(CA81,2),CB81))</f>
        <v/>
      </c>
      <c r="CD81" s="18" t="n">
        <v>1</v>
      </c>
      <c r="CE81" s="18">
        <f>IF(COUNTIFS([2]その１１!$CV$10:CV5076,リスト!CC81),"該当","")</f>
        <v/>
      </c>
      <c r="CF81" s="18">
        <f>IF($CE81="","",COUNTIF($CC$5:CC81,CC81))</f>
        <v/>
      </c>
      <c r="CG81" s="18">
        <f>IF($CE81="","",CONCATENATE(CC81,CF81))</f>
        <v/>
      </c>
      <c r="CH81" s="18" t="inlineStr">
        <is>
          <t>C,X</t>
        </is>
      </c>
      <c r="CI81" s="18" t="inlineStr">
        <is>
          <t>基礎[その他]</t>
        </is>
      </c>
      <c r="CJ81" s="18" t="inlineStr">
        <is>
          <t>Fx</t>
        </is>
      </c>
      <c r="CK81" s="18">
        <f>CONCATENATE(CH81,LEFT(CI81,2),CJ81)</f>
        <v/>
      </c>
      <c r="CL81" s="18" t="n">
        <v>25</v>
      </c>
      <c r="CM81" s="18">
        <f>IF(COUNTIFS([2]その１２!$CU$10:CU5232,リスト!CK81),"該当","")</f>
        <v/>
      </c>
      <c r="CN81" s="18">
        <f>IF($CM81="","",COUNTIF($CK$5:CK81,CK81))</f>
        <v/>
      </c>
      <c r="CO81" s="18">
        <f>IF($CM81="","",CONCATENATE(CK81,CN81))</f>
        <v/>
      </c>
      <c r="DC81" s="21">
        <f>IF(CG81="","",CONCATENATE(CC81,CD81))</f>
        <v/>
      </c>
      <c r="DD81" s="21">
        <f>IF(CO81="","",CONCATENATE(CK81,CL81))</f>
        <v/>
      </c>
    </row>
    <row r="82">
      <c r="AB82" s="16" t="inlineStr">
        <is>
          <t>e</t>
        </is>
      </c>
      <c r="AC82" s="16" t="inlineStr">
        <is>
          <t>剥離・鉄筋露出</t>
        </is>
      </c>
      <c r="AD82" s="16" t="inlineStr">
        <is>
          <t>外力</t>
        </is>
      </c>
      <c r="AE82" s="16" t="inlineStr">
        <is>
          <t>Ⅱ</t>
        </is>
      </c>
      <c r="AF82" s="19">
        <f>CONCATENATE(AB82,AC82,AD82,AE82)</f>
        <v/>
      </c>
      <c r="AG82" s="19" t="inlineStr">
        <is>
          <t>車両等の接触によるかぶりコンクリートの剥離が原因と推定される、断面減少を伴う鉄筋露出が見られる。発生部位が●●であることから耐荷力への影響は少ないと推定される。予防保全の観点から、速やかに補修等を行う必要がある。</t>
        </is>
      </c>
      <c r="AI82" s="52" t="inlineStr">
        <is>
          <t>点検状況（ドローンによる空撮）</t>
        </is>
      </c>
      <c r="AV82" s="195" t="inlineStr">
        <is>
          <t>78</t>
        </is>
      </c>
      <c r="AW82" s="18" t="inlineStr">
        <is>
          <t>主要地方道　横芝上堺線</t>
        </is>
      </c>
      <c r="BN82" s="18" t="inlineStr">
        <is>
          <t>船橋市</t>
        </is>
      </c>
      <c r="BO82" s="197" t="inlineStr">
        <is>
          <t>8</t>
        </is>
      </c>
      <c r="BP82" s="17">
        <f>CONCATENATE(BN82,BO82)</f>
        <v/>
      </c>
      <c r="BQ82" s="18" t="inlineStr">
        <is>
          <t>主要地方道　船橋我孫子線</t>
        </is>
      </c>
      <c r="BZ82" s="18" t="inlineStr">
        <is>
          <t>S,C,X</t>
        </is>
      </c>
      <c r="CA82" s="18" t="inlineStr">
        <is>
          <t>主桁</t>
        </is>
      </c>
      <c r="CB82" s="18" t="inlineStr">
        <is>
          <t>Mg</t>
        </is>
      </c>
      <c r="CC82" s="18">
        <f>IF(LEFT(CA82,2)="基礎",CONCATENATE(BZ82,LEFT(CA82,3),CB82),CONCATENATE(BZ82,LEFT(CA82,2),CB82))</f>
        <v/>
      </c>
      <c r="CD82" s="18" t="n">
        <v>2</v>
      </c>
      <c r="CE82" s="18">
        <f>IF(COUNTIFS([2]その１１!$CV$10:CV5077,リスト!CC82),"該当","")</f>
        <v/>
      </c>
      <c r="CF82" s="18">
        <f>IF($CE82="","",COUNTIF($CC$5:CC82,CC82))</f>
        <v/>
      </c>
      <c r="CG82" s="18">
        <f>IF($CE82="","",CONCATENATE(CC82,CF82))</f>
        <v/>
      </c>
      <c r="CH82" s="18" t="inlineStr">
        <is>
          <t>C,X</t>
        </is>
      </c>
      <c r="CI82" s="18" t="inlineStr">
        <is>
          <t>基礎[その他]</t>
        </is>
      </c>
      <c r="CJ82" s="18" t="inlineStr">
        <is>
          <t>Fx</t>
        </is>
      </c>
      <c r="CK82" s="18">
        <f>CONCATENATE(CH82,LEFT(CI82,2),CJ82)</f>
        <v/>
      </c>
      <c r="CL82" s="18" t="n">
        <v>26</v>
      </c>
      <c r="CM82" s="18">
        <f>IF(COUNTIFS([2]その１２!$CU$10:CU5233,リスト!CK82),"該当","")</f>
        <v/>
      </c>
      <c r="CN82" s="18">
        <f>IF($CM82="","",COUNTIF($CK$5:CK82,CK82))</f>
        <v/>
      </c>
      <c r="CO82" s="18">
        <f>IF($CM82="","",CONCATENATE(CK82,CN82))</f>
        <v/>
      </c>
      <c r="DC82" s="21">
        <f>IF(CG82="","",CONCATENATE(CC82,CD82))</f>
        <v/>
      </c>
      <c r="DD82" s="21">
        <f>IF(CO82="","",CONCATENATE(CK82,CL82))</f>
        <v/>
      </c>
    </row>
    <row r="83" ht="18.75" customHeight="1">
      <c r="AB83" s="16" t="inlineStr">
        <is>
          <t>e</t>
        </is>
      </c>
      <c r="AC83" s="16" t="inlineStr">
        <is>
          <t>剥離・鉄筋露出</t>
        </is>
      </c>
      <c r="AD83" s="16" t="inlineStr">
        <is>
          <t>製作・施工不良</t>
        </is>
      </c>
      <c r="AE83" s="16" t="inlineStr">
        <is>
          <t>Ⅲ</t>
        </is>
      </c>
      <c r="AF83" s="19">
        <f>CONCATENATE(AB83,AC83,AD83,AE83)</f>
        <v/>
      </c>
      <c r="AG83" s="19" t="inlineStr">
        <is>
          <t>鉄筋の腐食膨張等によるかぶりコンクリートの剥離が原因と推定される、断面減少を伴う鉄筋露出が見られる。鉄筋の破断には至っていないが耐荷力を担う部材であり機能の低下が懸念される。橋梁構造の安全性の観点から、速やかに補修等を行う必要がある。</t>
        </is>
      </c>
      <c r="AV83" s="195" t="inlineStr">
        <is>
          <t>79</t>
        </is>
      </c>
      <c r="AW83" s="18" t="inlineStr">
        <is>
          <t>主要地方道　横芝下総線</t>
        </is>
      </c>
      <c r="BN83" s="18" t="inlineStr">
        <is>
          <t>船橋市</t>
        </is>
      </c>
      <c r="BO83" s="197" t="inlineStr">
        <is>
          <t>9</t>
        </is>
      </c>
      <c r="BP83" s="17">
        <f>CONCATENATE(BN83,BO83)</f>
        <v/>
      </c>
      <c r="BQ83" s="18" t="inlineStr">
        <is>
          <t>主要地方道　船橋松戸線</t>
        </is>
      </c>
      <c r="BZ83" s="18" t="inlineStr">
        <is>
          <t>S,C,X</t>
        </is>
      </c>
      <c r="CA83" s="18" t="inlineStr">
        <is>
          <t>主桁</t>
        </is>
      </c>
      <c r="CB83" s="18" t="inlineStr">
        <is>
          <t>Mg</t>
        </is>
      </c>
      <c r="CC83" s="18">
        <f>IF(LEFT(CA83,2)="基礎",CONCATENATE(BZ83,LEFT(CA83,3),CB83),CONCATENATE(BZ83,LEFT(CA83,2),CB83))</f>
        <v/>
      </c>
      <c r="CD83" s="18" t="n">
        <v>3</v>
      </c>
      <c r="CE83" s="18">
        <f>IF(COUNTIFS([2]その１１!$CV$10:CV5078,リスト!CC83),"該当","")</f>
        <v/>
      </c>
      <c r="CF83" s="18">
        <f>IF($CE83="","",COUNTIF($CC$5:CC83,CC83))</f>
        <v/>
      </c>
      <c r="CG83" s="18">
        <f>IF($CE83="","",CONCATENATE(CC83,CF83))</f>
        <v/>
      </c>
      <c r="CH83" s="18" t="inlineStr">
        <is>
          <t>S,C,X</t>
        </is>
      </c>
      <c r="CI83" s="18" t="inlineStr">
        <is>
          <t>基礎[その他]</t>
        </is>
      </c>
      <c r="CJ83" s="18" t="inlineStr">
        <is>
          <t>Fx</t>
        </is>
      </c>
      <c r="CK83" s="18">
        <f>CONCATENATE(CH83,LEFT(CI83,2),CJ83)</f>
        <v/>
      </c>
      <c r="CL83" s="18" t="n">
        <v>1</v>
      </c>
      <c r="CM83" s="18">
        <f>IF(COUNTIFS([2]その１２!$CU$10:CU5234,リスト!CK83),"該当","")</f>
        <v/>
      </c>
      <c r="CN83" s="18">
        <f>IF($CM83="","",COUNTIF($CK$5:CK83,CK83))</f>
        <v/>
      </c>
      <c r="CO83" s="18">
        <f>IF($CM83="","",CONCATENATE(CK83,CN83))</f>
        <v/>
      </c>
      <c r="DC83" s="21">
        <f>IF(CG83="","",CONCATENATE(CC83,CD83))</f>
        <v/>
      </c>
      <c r="DD83" s="21">
        <f>IF(CO83="","",CONCATENATE(CK83,CL83))</f>
        <v/>
      </c>
    </row>
    <row r="84">
      <c r="AB84" s="16" t="inlineStr">
        <is>
          <t>e</t>
        </is>
      </c>
      <c r="AC84" s="16" t="inlineStr">
        <is>
          <t>剥離・鉄筋露出</t>
        </is>
      </c>
      <c r="AD84" s="16" t="inlineStr">
        <is>
          <t>外力</t>
        </is>
      </c>
      <c r="AE84" s="16" t="inlineStr">
        <is>
          <t>Ⅲ</t>
        </is>
      </c>
      <c r="AF84" s="19">
        <f>CONCATENATE(AB84,AC84,AD84,AE84)</f>
        <v/>
      </c>
      <c r="AG84" s="19" t="inlineStr">
        <is>
          <t>車両等の接触によるかぶりコンクリートの剥離が原因と推定される、断面減少を伴う鉄筋露出が見られる。鉄筋の破断には至っていないが耐荷力を担う部材であり機能の低下が懸念される。橋梁構造の安全性の観点から、速やかに補修等を行う必要がある。</t>
        </is>
      </c>
      <c r="AV84" s="195" t="inlineStr">
        <is>
          <t>80</t>
        </is>
      </c>
      <c r="AW84" s="18" t="inlineStr">
        <is>
          <t>主要地方道　野田岩槻線</t>
        </is>
      </c>
      <c r="BN84" s="18" t="inlineStr">
        <is>
          <t>船橋市</t>
        </is>
      </c>
      <c r="BO84" s="197" t="inlineStr">
        <is>
          <t>15</t>
        </is>
      </c>
      <c r="BP84" s="17">
        <f>CONCATENATE(BN84,BO84)</f>
        <v/>
      </c>
      <c r="BQ84" s="18" t="inlineStr">
        <is>
          <t>主要地方道　千葉船橋海浜線</t>
        </is>
      </c>
      <c r="BZ84" s="18" t="inlineStr">
        <is>
          <t>S,C,X</t>
        </is>
      </c>
      <c r="CA84" s="18" t="inlineStr">
        <is>
          <t>主桁</t>
        </is>
      </c>
      <c r="CB84" s="18" t="inlineStr">
        <is>
          <t>Mg</t>
        </is>
      </c>
      <c r="CC84" s="18">
        <f>IF(LEFT(CA84,2)="基礎",CONCATENATE(BZ84,LEFT(CA84,3),CB84),CONCATENATE(BZ84,LEFT(CA84,2),CB84))</f>
        <v/>
      </c>
      <c r="CD84" s="18" t="n">
        <v>4</v>
      </c>
      <c r="CE84" s="18">
        <f>IF(COUNTIFS([2]その１１!$CV$10:CV5079,リスト!CC84),"該当","")</f>
        <v/>
      </c>
      <c r="CF84" s="18">
        <f>IF($CE84="","",COUNTIF($CC$5:CC84,CC84))</f>
        <v/>
      </c>
      <c r="CG84" s="18">
        <f>IF($CE84="","",CONCATENATE(CC84,CF84))</f>
        <v/>
      </c>
      <c r="CH84" s="18" t="inlineStr">
        <is>
          <t>S,C,X</t>
        </is>
      </c>
      <c r="CI84" s="18" t="inlineStr">
        <is>
          <t>基礎[その他]</t>
        </is>
      </c>
      <c r="CJ84" s="18" t="inlineStr">
        <is>
          <t>Fx</t>
        </is>
      </c>
      <c r="CK84" s="18">
        <f>CONCATENATE(CH84,LEFT(CI84,2),CJ84)</f>
        <v/>
      </c>
      <c r="CL84" s="18" t="n">
        <v>2</v>
      </c>
      <c r="CM84" s="18">
        <f>IF(COUNTIFS([2]その１２!$CU$10:CU5235,リスト!CK84),"該当","")</f>
        <v/>
      </c>
      <c r="CN84" s="18">
        <f>IF($CM84="","",COUNTIF($CK$5:CK84,CK84))</f>
        <v/>
      </c>
      <c r="CO84" s="18">
        <f>IF($CM84="","",CONCATENATE(CK84,CN84))</f>
        <v/>
      </c>
      <c r="DC84" s="21">
        <f>IF(CG84="","",CONCATENATE(CC84,CD84))</f>
        <v/>
      </c>
      <c r="DD84" s="21">
        <f>IF(CO84="","",CONCATENATE(CK84,CL84))</f>
        <v/>
      </c>
    </row>
    <row r="85" ht="18.75" customHeight="1">
      <c r="AB85" s="16" t="inlineStr">
        <is>
          <t>c</t>
        </is>
      </c>
      <c r="AC85" s="16" t="inlineStr">
        <is>
          <t>漏水・遊離石灰</t>
        </is>
      </c>
      <c r="AD85" s="16" t="inlineStr">
        <is>
          <t>品質の経年劣化</t>
        </is>
      </c>
      <c r="AE85" s="16" t="n"/>
      <c r="AF85" s="19">
        <f>CONCATENATE(AB85,AC85,AD85,AE85)</f>
        <v/>
      </c>
      <c r="AG85" s="19" t="inlineStr">
        <is>
          <t>雨掛かり部でありひびわれ表面から水が浸入したことが原因と推定される漏水を伴うひびわれが見られる。水の浸入は表面的であり、水の浸入による内部鉄筋の腐食の可能性は低いと推定される。</t>
        </is>
      </c>
      <c r="AV85" s="195" t="inlineStr">
        <is>
          <t>81</t>
        </is>
      </c>
      <c r="AW85" s="18" t="inlineStr">
        <is>
          <t>主要地方道　市原天津小湊線</t>
        </is>
      </c>
      <c r="BN85" s="18" t="inlineStr">
        <is>
          <t>船橋市</t>
        </is>
      </c>
      <c r="BO85" s="197" t="inlineStr">
        <is>
          <t>39</t>
        </is>
      </c>
      <c r="BP85" s="17">
        <f>CONCATENATE(BN85,BO85)</f>
        <v/>
      </c>
      <c r="BQ85" s="18" t="inlineStr">
        <is>
          <t>主要地方道　船橋停車場線</t>
        </is>
      </c>
      <c r="BZ85" s="18" t="inlineStr">
        <is>
          <t>S,C,X</t>
        </is>
      </c>
      <c r="CA85" s="18" t="inlineStr">
        <is>
          <t>主桁</t>
        </is>
      </c>
      <c r="CB85" s="18" t="inlineStr">
        <is>
          <t>Mg</t>
        </is>
      </c>
      <c r="CC85" s="18">
        <f>IF(LEFT(CA85,2)="基礎",CONCATENATE(BZ85,LEFT(CA85,3),CB85),CONCATENATE(BZ85,LEFT(CA85,2),CB85))</f>
        <v/>
      </c>
      <c r="CD85" s="18" t="n">
        <v>5</v>
      </c>
      <c r="CE85" s="18">
        <f>IF(COUNTIFS([2]その１１!$CV$10:CV5080,リスト!CC85),"該当","")</f>
        <v/>
      </c>
      <c r="CF85" s="18">
        <f>IF($CE85="","",COUNTIF($CC$5:CC85,CC85))</f>
        <v/>
      </c>
      <c r="CG85" s="18">
        <f>IF($CE85="","",CONCATENATE(CC85,CF85))</f>
        <v/>
      </c>
      <c r="CH85" s="18" t="inlineStr">
        <is>
          <t>S,C,X</t>
        </is>
      </c>
      <c r="CI85" s="18" t="inlineStr">
        <is>
          <t>基礎[その他]</t>
        </is>
      </c>
      <c r="CJ85" s="18" t="inlineStr">
        <is>
          <t>Fx</t>
        </is>
      </c>
      <c r="CK85" s="18">
        <f>CONCATENATE(CH85,LEFT(CI85,2),CJ85)</f>
        <v/>
      </c>
      <c r="CL85" s="18" t="n">
        <v>5</v>
      </c>
      <c r="CM85" s="18">
        <f>IF(COUNTIFS([2]その１２!$CU$10:CU5236,リスト!CK85),"該当","")</f>
        <v/>
      </c>
      <c r="CN85" s="18">
        <f>IF($CM85="","",COUNTIF($CK$5:CK85,CK85))</f>
        <v/>
      </c>
      <c r="CO85" s="18">
        <f>IF($CM85="","",CONCATENATE(CK85,CN85))</f>
        <v/>
      </c>
      <c r="DC85" s="21">
        <f>IF(CG85="","",CONCATENATE(CC85,CD85))</f>
        <v/>
      </c>
      <c r="DD85" s="21">
        <f>IF(CO85="","",CONCATENATE(CK85,CL85))</f>
        <v/>
      </c>
    </row>
    <row r="86">
      <c r="AB86" s="16" t="inlineStr">
        <is>
          <t>c</t>
        </is>
      </c>
      <c r="AC86" s="16" t="inlineStr">
        <is>
          <t>漏水・遊離石灰</t>
        </is>
      </c>
      <c r="AD86" s="16" t="inlineStr">
        <is>
          <t>防水・排水工不良</t>
        </is>
      </c>
      <c r="AE86" s="16" t="inlineStr">
        <is>
          <t>Ⅰ</t>
        </is>
      </c>
      <c r="AF86" s="19">
        <f>CONCATENATE(AB86,AC86,AD86,AE86)</f>
        <v/>
      </c>
      <c r="AG86" s="19" t="inlineStr">
        <is>
          <t>ひびわれ内部への水の浸入が原因と推定される漏水が見られる。錆汁は生じていないが内部鉄筋の腐食が懸念される。漏水により遊離石灰や内部鉄筋の腐食による錆汁の発生が懸念される。経過観察を行い、状況に応じて補修を行う必要がある。</t>
        </is>
      </c>
      <c r="AV86" s="195" t="inlineStr">
        <is>
          <t>82</t>
        </is>
      </c>
      <c r="AW86" s="18" t="inlineStr">
        <is>
          <t>主要地方道　天津小湊夷隅線</t>
        </is>
      </c>
      <c r="BN86" s="18" t="inlineStr">
        <is>
          <t>船橋市</t>
        </is>
      </c>
      <c r="BO86" s="197" t="inlineStr">
        <is>
          <t>57</t>
        </is>
      </c>
      <c r="BP86" s="17">
        <f>CONCATENATE(BN86,BO86)</f>
        <v/>
      </c>
      <c r="BQ86" s="18" t="inlineStr">
        <is>
          <t>主要地方道　千葉鎌ケ谷松戸線</t>
        </is>
      </c>
      <c r="BZ86" s="18" t="inlineStr">
        <is>
          <t>S,C,X</t>
        </is>
      </c>
      <c r="CA86" s="18" t="inlineStr">
        <is>
          <t>主桁</t>
        </is>
      </c>
      <c r="CB86" s="18" t="inlineStr">
        <is>
          <t>Mg</t>
        </is>
      </c>
      <c r="CC86" s="18">
        <f>IF(LEFT(CA86,2)="基礎",CONCATENATE(BZ86,LEFT(CA86,3),CB86),CONCATENATE(BZ86,LEFT(CA86,2),CB86))</f>
        <v/>
      </c>
      <c r="CD86" s="18" t="n">
        <v>6</v>
      </c>
      <c r="CE86" s="18">
        <f>IF(COUNTIFS([2]その１１!$CV$10:CV5081,リスト!CC86),"該当","")</f>
        <v/>
      </c>
      <c r="CF86" s="18">
        <f>IF($CE86="","",COUNTIF($CC$5:CC86,CC86))</f>
        <v/>
      </c>
      <c r="CG86" s="18">
        <f>IF($CE86="","",CONCATENATE(CC86,CF86))</f>
        <v/>
      </c>
      <c r="CH86" s="18" t="inlineStr">
        <is>
          <t>S,C,X</t>
        </is>
      </c>
      <c r="CI86" s="18" t="inlineStr">
        <is>
          <t>基礎[その他]</t>
        </is>
      </c>
      <c r="CJ86" s="18" t="inlineStr">
        <is>
          <t>Fx</t>
        </is>
      </c>
      <c r="CK86" s="18">
        <f>CONCATENATE(CH86,LEFT(CI86,2),CJ86)</f>
        <v/>
      </c>
      <c r="CL86" s="18" t="n">
        <v>6</v>
      </c>
      <c r="CM86" s="18">
        <f>IF(COUNTIFS([2]その１２!$CU$10:CU5237,リスト!CK86),"該当","")</f>
        <v/>
      </c>
      <c r="CN86" s="18">
        <f>IF($CM86="","",COUNTIF($CK$5:CK86,CK86))</f>
        <v/>
      </c>
      <c r="CO86" s="18">
        <f>IF($CM86="","",CONCATENATE(CK86,CN86))</f>
        <v/>
      </c>
      <c r="DC86" s="21">
        <f>IF(CG86="","",CONCATENATE(CC86,CD86))</f>
        <v/>
      </c>
      <c r="DD86" s="21">
        <f>IF(CO86="","",CONCATENATE(CK86,CL86))</f>
        <v/>
      </c>
    </row>
    <row r="87" ht="18.75" customHeight="1">
      <c r="AB87" s="16" t="inlineStr">
        <is>
          <t>c</t>
        </is>
      </c>
      <c r="AC87" s="16" t="inlineStr">
        <is>
          <t>漏水・遊離石灰</t>
        </is>
      </c>
      <c r="AD87" s="16" t="inlineStr">
        <is>
          <t>防水・排水工不良</t>
        </is>
      </c>
      <c r="AE87" s="16" t="n"/>
      <c r="AF87" s="19">
        <f>CONCATENATE(AB87,AC87,AD87,AE87)</f>
        <v/>
      </c>
      <c r="AG87" s="19" t="inlineStr">
        <is>
          <t>ひびわれ内部への水の浸入が原因と推定される漏水が見られる。錆汁は生じていないが内部鉄筋の腐食が懸念される。</t>
        </is>
      </c>
      <c r="AV87" s="195" t="inlineStr">
        <is>
          <t>83</t>
        </is>
      </c>
      <c r="AW87" s="18" t="inlineStr">
        <is>
          <t>主要地方道　山田台大網白里線</t>
        </is>
      </c>
      <c r="BN87" s="18" t="inlineStr">
        <is>
          <t>船橋市</t>
        </is>
      </c>
      <c r="BO87" s="197" t="inlineStr">
        <is>
          <t>59</t>
        </is>
      </c>
      <c r="BP87" s="17">
        <f>CONCATENATE(BN87,BO87)</f>
        <v/>
      </c>
      <c r="BQ87" s="18" t="inlineStr">
        <is>
          <t>主要地方道　市川印西線</t>
        </is>
      </c>
      <c r="BZ87" s="18" t="inlineStr">
        <is>
          <t>S,C,X</t>
        </is>
      </c>
      <c r="CA87" s="18" t="inlineStr">
        <is>
          <t>主桁</t>
        </is>
      </c>
      <c r="CB87" s="18" t="inlineStr">
        <is>
          <t>Mg</t>
        </is>
      </c>
      <c r="CC87" s="18">
        <f>IF(LEFT(CA87,2)="基礎",CONCATENATE(BZ87,LEFT(CA87,3),CB87),CONCATENATE(BZ87,LEFT(CA87,2),CB87))</f>
        <v/>
      </c>
      <c r="CD87" s="18" t="n">
        <v>7</v>
      </c>
      <c r="CE87" s="18">
        <f>IF(COUNTIFS([2]その１１!$CV$10:CV5082,リスト!CC87),"該当","")</f>
        <v/>
      </c>
      <c r="CF87" s="18">
        <f>IF($CE87="","",COUNTIF($CC$5:CC87,CC87))</f>
        <v/>
      </c>
      <c r="CG87" s="18">
        <f>IF($CE87="","",CONCATENATE(CC87,CF87))</f>
        <v/>
      </c>
      <c r="CH87" s="18" t="inlineStr">
        <is>
          <t>S,C,X</t>
        </is>
      </c>
      <c r="CI87" s="18" t="inlineStr">
        <is>
          <t>基礎[その他]</t>
        </is>
      </c>
      <c r="CJ87" s="18" t="inlineStr">
        <is>
          <t>Fx</t>
        </is>
      </c>
      <c r="CK87" s="18">
        <f>CONCATENATE(CH87,LEFT(CI87,2),CJ87)</f>
        <v/>
      </c>
      <c r="CL87" s="18" t="n">
        <v>7</v>
      </c>
      <c r="CM87" s="18">
        <f>IF(COUNTIFS([2]その１２!$CU$10:CU5238,リスト!CK87),"該当","")</f>
        <v/>
      </c>
      <c r="CN87" s="18">
        <f>IF($CM87="","",COUNTIF($CK$5:CK87,CK87))</f>
        <v/>
      </c>
      <c r="CO87" s="18">
        <f>IF($CM87="","",CONCATENATE(CK87,CN87))</f>
        <v/>
      </c>
      <c r="DC87" s="21">
        <f>IF(CG87="","",CONCATENATE(CC87,CD87))</f>
        <v/>
      </c>
      <c r="DD87" s="21">
        <f>IF(CO87="","",CONCATENATE(CK87,CL87))</f>
        <v/>
      </c>
    </row>
    <row r="88">
      <c r="AB88" s="16" t="inlineStr">
        <is>
          <t>d</t>
        </is>
      </c>
      <c r="AC88" s="16" t="inlineStr">
        <is>
          <t>漏水・遊離石灰</t>
        </is>
      </c>
      <c r="AD88" s="16" t="inlineStr">
        <is>
          <t>品質の経年劣化</t>
        </is>
      </c>
      <c r="AE88" s="16" t="inlineStr">
        <is>
          <t>Ⅰ</t>
        </is>
      </c>
      <c r="AF88" s="19">
        <f>CONCATENATE(AB88,AC88,AD88,AE88)</f>
        <v/>
      </c>
      <c r="AG88" s="19" t="inlineStr">
        <is>
          <t>雨掛かり部でありひびわれ表面から水が浸入したことが原因と推定される遊離石灰が見られる。水の浸入は表面的であり、水の浸入による内部鉄筋の腐食の可能性は低いと推定される。状況に応じて補修を行う必要がある。</t>
        </is>
      </c>
      <c r="AV88" s="195" t="inlineStr">
        <is>
          <t>84</t>
        </is>
      </c>
      <c r="AW88" s="18" t="inlineStr">
        <is>
          <t>主要地方道　茂原長生線</t>
        </is>
      </c>
      <c r="BN88" s="18" t="inlineStr">
        <is>
          <t>船橋市</t>
        </is>
      </c>
      <c r="BO88" s="197" t="inlineStr">
        <is>
          <t>69</t>
        </is>
      </c>
      <c r="BP88" s="17">
        <f>CONCATENATE(BN88,BO88)</f>
        <v/>
      </c>
      <c r="BQ88" s="18" t="inlineStr">
        <is>
          <t>主要地方道　長沼船橋線</t>
        </is>
      </c>
      <c r="BZ88" s="18" t="inlineStr">
        <is>
          <t>S,C,X</t>
        </is>
      </c>
      <c r="CA88" s="18" t="inlineStr">
        <is>
          <t>主桁</t>
        </is>
      </c>
      <c r="CB88" s="18" t="inlineStr">
        <is>
          <t>Mg</t>
        </is>
      </c>
      <c r="CC88" s="18">
        <f>IF(LEFT(CA88,2)="基礎",CONCATENATE(BZ88,LEFT(CA88,3),CB88),CONCATENATE(BZ88,LEFT(CA88,2),CB88))</f>
        <v/>
      </c>
      <c r="CD88" s="18" t="n">
        <v>8</v>
      </c>
      <c r="CE88" s="18">
        <f>IF(COUNTIFS([2]その１１!$CV$10:CV5083,リスト!CC88),"該当","")</f>
        <v/>
      </c>
      <c r="CF88" s="18">
        <f>IF($CE88="","",COUNTIF($CC$5:CC88,CC88))</f>
        <v/>
      </c>
      <c r="CG88" s="18">
        <f>IF($CE88="","",CONCATENATE(CC88,CF88))</f>
        <v/>
      </c>
      <c r="CH88" s="18" t="inlineStr">
        <is>
          <t>S,C,X</t>
        </is>
      </c>
      <c r="CI88" s="18" t="inlineStr">
        <is>
          <t>基礎[その他]</t>
        </is>
      </c>
      <c r="CJ88" s="18" t="inlineStr">
        <is>
          <t>Fx</t>
        </is>
      </c>
      <c r="CK88" s="18">
        <f>CONCATENATE(CH88,LEFT(CI88,2),CJ88)</f>
        <v/>
      </c>
      <c r="CL88" s="18" t="n">
        <v>17</v>
      </c>
      <c r="CM88" s="18">
        <f>IF(COUNTIFS([2]その１２!$CU$10:CU5239,リスト!CK88),"該当","")</f>
        <v/>
      </c>
      <c r="CN88" s="18">
        <f>IF($CM88="","",COUNTIF($CK$5:CK88,CK88))</f>
        <v/>
      </c>
      <c r="CO88" s="18">
        <f>IF($CM88="","",CONCATENATE(CK88,CN88))</f>
        <v/>
      </c>
      <c r="DC88" s="21">
        <f>IF(CG88="","",CONCATENATE(CC88,CD88))</f>
        <v/>
      </c>
      <c r="DD88" s="21">
        <f>IF(CO88="","",CONCATENATE(CK88,CL88))</f>
        <v/>
      </c>
    </row>
    <row r="89" ht="18.75" customHeight="1">
      <c r="AB89" s="16" t="inlineStr">
        <is>
          <t>d</t>
        </is>
      </c>
      <c r="AC89" s="16" t="inlineStr">
        <is>
          <t>漏水・遊離石灰</t>
        </is>
      </c>
      <c r="AD89" s="16" t="inlineStr">
        <is>
          <t>品質の経年劣化</t>
        </is>
      </c>
      <c r="AE89" s="16" t="n"/>
      <c r="AF89" s="19">
        <f>CONCATENATE(AB89,AC89,AD89,AE89)</f>
        <v/>
      </c>
      <c r="AG89" s="19" t="inlineStr">
        <is>
          <t>雨掛かり部でありひびわれ表面から水が浸入したことが原因と推定される遊離石灰が見られる。ひびわれ幅が大きく、水の浸入により内部鉄筋の腐食が懸念される。</t>
        </is>
      </c>
      <c r="AV89" s="195" t="inlineStr">
        <is>
          <t>85</t>
        </is>
      </c>
      <c r="AW89" s="18" t="inlineStr">
        <is>
          <t>主要地方道　茂原夷隅線</t>
        </is>
      </c>
      <c r="BN89" s="18" t="inlineStr">
        <is>
          <t>船橋市</t>
        </is>
      </c>
      <c r="BO89" s="197" t="inlineStr">
        <is>
          <t>135</t>
        </is>
      </c>
      <c r="BP89" s="17">
        <f>CONCATENATE(BN89,BO89)</f>
        <v/>
      </c>
      <c r="BQ89" s="18" t="inlineStr">
        <is>
          <t>一般県道　津田沼停車場前原線</t>
        </is>
      </c>
      <c r="BZ89" s="18" t="inlineStr">
        <is>
          <t>S,C,X</t>
        </is>
      </c>
      <c r="CA89" s="18" t="inlineStr">
        <is>
          <t>主桁</t>
        </is>
      </c>
      <c r="CB89" s="18" t="inlineStr">
        <is>
          <t>Mg</t>
        </is>
      </c>
      <c r="CC89" s="18">
        <f>IF(LEFT(CA89,2)="基礎",CONCATENATE(BZ89,LEFT(CA89,3),CB89),CONCATENATE(BZ89,LEFT(CA89,2),CB89))</f>
        <v/>
      </c>
      <c r="CD89" s="18" t="n">
        <v>9</v>
      </c>
      <c r="CE89" s="18">
        <f>IF(COUNTIFS([2]その１１!$CV$10:CV5084,リスト!CC89),"該当","")</f>
        <v/>
      </c>
      <c r="CF89" s="18">
        <f>IF($CE89="","",COUNTIF($CC$5:CC89,CC89))</f>
        <v/>
      </c>
      <c r="CG89" s="18">
        <f>IF($CE89="","",CONCATENATE(CC89,CF89))</f>
        <v/>
      </c>
      <c r="CH89" s="18" t="inlineStr">
        <is>
          <t>S,C,X</t>
        </is>
      </c>
      <c r="CI89" s="18" t="inlineStr">
        <is>
          <t>基礎[その他]</t>
        </is>
      </c>
      <c r="CJ89" s="18" t="inlineStr">
        <is>
          <t>Fx</t>
        </is>
      </c>
      <c r="CK89" s="18">
        <f>CONCATENATE(CH89,LEFT(CI89,2),CJ89)</f>
        <v/>
      </c>
      <c r="CL89" s="18" t="n">
        <v>25</v>
      </c>
      <c r="CM89" s="18">
        <f>IF(COUNTIFS([2]その１２!$CU$10:CU5240,リスト!CK89),"該当","")</f>
        <v/>
      </c>
      <c r="CN89" s="18">
        <f>IF($CM89="","",COUNTIF($CK$5:CK89,CK89))</f>
        <v/>
      </c>
      <c r="CO89" s="18">
        <f>IF($CM89="","",CONCATENATE(CK89,CN89))</f>
        <v/>
      </c>
      <c r="DC89" s="21">
        <f>IF(CG89="","",CONCATENATE(CC89,CD89))</f>
        <v/>
      </c>
      <c r="DD89" s="21">
        <f>IF(CO89="","",CONCATENATE(CK89,CL89))</f>
        <v/>
      </c>
    </row>
    <row r="90">
      <c r="AB90" s="16" t="inlineStr">
        <is>
          <t>d</t>
        </is>
      </c>
      <c r="AC90" s="16" t="inlineStr">
        <is>
          <t>漏水・遊離石灰</t>
        </is>
      </c>
      <c r="AD90" s="16" t="inlineStr">
        <is>
          <t>防水・排水工不良</t>
        </is>
      </c>
      <c r="AE90" s="16" t="inlineStr">
        <is>
          <t>Ⅰ</t>
        </is>
      </c>
      <c r="AF90" s="19">
        <f>CONCATENATE(AB90,AC90,AD90,AE90)</f>
        <v/>
      </c>
      <c r="AG90" s="19" t="inlineStr">
        <is>
          <t>ひびわれ内部への水の浸入が原因と推定される遊離石灰が見られる。錆汁は生じていないが内部鉄筋の腐食が懸念される。経過観察を行い、状況に応じて補修を行う必要がある。</t>
        </is>
      </c>
      <c r="AV90" s="195" t="inlineStr">
        <is>
          <t>86</t>
        </is>
      </c>
      <c r="AW90" s="18" t="inlineStr">
        <is>
          <t>主要地方道　館山白浜線</t>
        </is>
      </c>
      <c r="BN90" s="18" t="inlineStr">
        <is>
          <t>船橋市</t>
        </is>
      </c>
      <c r="BO90" s="197" t="inlineStr">
        <is>
          <t>156</t>
        </is>
      </c>
      <c r="BP90" s="17">
        <f>CONCATENATE(BN90,BO90)</f>
        <v/>
      </c>
      <c r="BQ90" s="18" t="inlineStr">
        <is>
          <t>一般県道　船橋埠頭線</t>
        </is>
      </c>
      <c r="BZ90" s="18" t="inlineStr">
        <is>
          <t>S,C,X</t>
        </is>
      </c>
      <c r="CA90" s="18" t="inlineStr">
        <is>
          <t>主桁</t>
        </is>
      </c>
      <c r="CB90" s="18" t="inlineStr">
        <is>
          <t>Mg</t>
        </is>
      </c>
      <c r="CC90" s="18">
        <f>IF(LEFT(CA90,2)="基礎",CONCATENATE(BZ90,LEFT(CA90,3),CB90),CONCATENATE(BZ90,LEFT(CA90,2),CB90))</f>
        <v/>
      </c>
      <c r="CD90" s="18" t="n">
        <v>10</v>
      </c>
      <c r="CE90" s="18">
        <f>IF(COUNTIFS([2]その１１!$CV$10:CV5085,リスト!CC90),"該当","")</f>
        <v/>
      </c>
      <c r="CF90" s="18">
        <f>IF($CE90="","",COUNTIF($CC$5:CC90,CC90))</f>
        <v/>
      </c>
      <c r="CG90" s="18">
        <f>IF($CE90="","",CONCATENATE(CC90,CF90))</f>
        <v/>
      </c>
      <c r="CH90" s="18" t="inlineStr">
        <is>
          <t>S,C,X</t>
        </is>
      </c>
      <c r="CI90" s="18" t="inlineStr">
        <is>
          <t>基礎[その他]</t>
        </is>
      </c>
      <c r="CJ90" s="18" t="inlineStr">
        <is>
          <t>Fx</t>
        </is>
      </c>
      <c r="CK90" s="18">
        <f>CONCATENATE(CH90,LEFT(CI90,2),CJ90)</f>
        <v/>
      </c>
      <c r="CL90" s="18" t="n">
        <v>26</v>
      </c>
      <c r="CM90" s="18">
        <f>IF(COUNTIFS([2]その１２!$CU$10:CU5241,リスト!CK90),"該当","")</f>
        <v/>
      </c>
      <c r="CN90" s="18">
        <f>IF($CM90="","",COUNTIF($CK$5:CK90,CK90))</f>
        <v/>
      </c>
      <c r="CO90" s="18">
        <f>IF($CM90="","",CONCATENATE(CK90,CN90))</f>
        <v/>
      </c>
      <c r="DC90" s="21">
        <f>IF(CG90="","",CONCATENATE(CC90,CD90))</f>
        <v/>
      </c>
      <c r="DD90" s="21">
        <f>IF(CO90="","",CONCATENATE(CK90,CL90))</f>
        <v/>
      </c>
    </row>
    <row r="91" ht="18.75" customHeight="1">
      <c r="AB91" s="16" t="inlineStr">
        <is>
          <t>d</t>
        </is>
      </c>
      <c r="AC91" s="16" t="inlineStr">
        <is>
          <t>漏水・遊離石灰</t>
        </is>
      </c>
      <c r="AD91" s="16" t="inlineStr">
        <is>
          <t>防水・排水工不良</t>
        </is>
      </c>
      <c r="AE91" s="16" t="n"/>
      <c r="AF91" s="19">
        <f>CONCATENATE(AB91,AC91,AD91,AE91)</f>
        <v/>
      </c>
      <c r="AG91" s="19" t="inlineStr">
        <is>
          <t>ひびわれ内部への水の浸入が原因と推定される遊離石灰が見られる。錆汁は生じていないが内部鉄筋の腐食が懸念される。</t>
        </is>
      </c>
      <c r="AV91" s="195" t="inlineStr">
        <is>
          <t>87</t>
        </is>
      </c>
      <c r="AW91" s="18" t="inlineStr">
        <is>
          <t>主要地方道　袖ケ浦中島木更津線</t>
        </is>
      </c>
      <c r="BN91" s="18" t="inlineStr">
        <is>
          <t>船橋市</t>
        </is>
      </c>
      <c r="BO91" s="197" t="inlineStr">
        <is>
          <t>179</t>
        </is>
      </c>
      <c r="BP91" s="17">
        <f>CONCATENATE(BN91,BO91)</f>
        <v/>
      </c>
      <c r="BQ91" s="18" t="inlineStr">
        <is>
          <t>一般県道　船橋行徳線</t>
        </is>
      </c>
      <c r="BZ91" s="18" t="inlineStr">
        <is>
          <t>S,C,X</t>
        </is>
      </c>
      <c r="CA91" s="18" t="inlineStr">
        <is>
          <t>主桁</t>
        </is>
      </c>
      <c r="CB91" s="18" t="inlineStr">
        <is>
          <t>Mg</t>
        </is>
      </c>
      <c r="CC91" s="18">
        <f>IF(LEFT(CA91,2)="基礎",CONCATENATE(BZ91,LEFT(CA91,3),CB91),CONCATENATE(BZ91,LEFT(CA91,2),CB91))</f>
        <v/>
      </c>
      <c r="CD91" s="18" t="n">
        <v>11</v>
      </c>
      <c r="CE91" s="18">
        <f>IF(COUNTIFS([2]その１１!$CV$10:CV5086,リスト!CC91),"該当","")</f>
        <v/>
      </c>
      <c r="CF91" s="18">
        <f>IF($CE91="","",COUNTIF($CC$5:CC91,CC91))</f>
        <v/>
      </c>
      <c r="CG91" s="18">
        <f>IF($CE91="","",CONCATENATE(CC91,CF91))</f>
        <v/>
      </c>
      <c r="CH91" s="18" t="inlineStr">
        <is>
          <t>S</t>
        </is>
      </c>
      <c r="CI91" s="18" t="inlineStr">
        <is>
          <t>対傾構</t>
        </is>
      </c>
      <c r="CJ91" s="18" t="inlineStr">
        <is>
          <t>Cf</t>
        </is>
      </c>
      <c r="CK91" s="18">
        <f>CONCATENATE(CH91,LEFT(CI91,2),CJ91)</f>
        <v/>
      </c>
      <c r="CL91" s="18" t="n">
        <v>1</v>
      </c>
      <c r="CM91" s="18">
        <f>IF(COUNTIFS([2]その１２!$CU$10:CU5242,リスト!CK91),"該当","")</f>
        <v/>
      </c>
      <c r="CN91" s="18">
        <f>IF($CM91="","",COUNTIF($CK$5:CK91,CK91))</f>
        <v/>
      </c>
      <c r="CO91" s="18">
        <f>IF($CM91="","",CONCATENATE(CK91,CN91))</f>
        <v/>
      </c>
      <c r="DC91" s="21">
        <f>IF(CG91="","",CONCATENATE(CC91,CD91))</f>
        <v/>
      </c>
      <c r="DD91" s="21">
        <f>IF(CO91="","",CONCATENATE(CK91,CL91))</f>
        <v/>
      </c>
    </row>
    <row r="92">
      <c r="AB92" s="16" t="inlineStr">
        <is>
          <t>e</t>
        </is>
      </c>
      <c r="AC92" s="16" t="inlineStr">
        <is>
          <t>漏水・遊離石灰</t>
        </is>
      </c>
      <c r="AD92" s="16" t="inlineStr">
        <is>
          <t>品質の経年劣化</t>
        </is>
      </c>
      <c r="AE92" s="16" t="inlineStr">
        <is>
          <t>Ⅰ</t>
        </is>
      </c>
      <c r="AF92" s="19">
        <f>CONCATENATE(AB92,AC92,AD92,AE92)</f>
        <v/>
      </c>
      <c r="AG92" s="19" t="inlineStr">
        <is>
          <t>ひびわれ表面から水が浸入したことが原因と推定される泥の混入を伴う遊離石灰が見られる。錆汁は見られず、前回点検から大きな進行も見られない。経過観察を行い、状況に応じて補修を行う必要がある。</t>
        </is>
      </c>
      <c r="AV92" s="195" t="inlineStr">
        <is>
          <t>88</t>
        </is>
      </c>
      <c r="AW92" s="18" t="inlineStr">
        <is>
          <t>主要地方道　富津館山線</t>
        </is>
      </c>
      <c r="BN92" s="18" t="inlineStr">
        <is>
          <t>船橋市</t>
        </is>
      </c>
      <c r="BO92" s="197" t="inlineStr">
        <is>
          <t>180</t>
        </is>
      </c>
      <c r="BP92" s="17">
        <f>CONCATENATE(BN92,BO92)</f>
        <v/>
      </c>
      <c r="BQ92" s="18" t="inlineStr">
        <is>
          <t>一般県道　松戸原木線</t>
        </is>
      </c>
      <c r="BZ92" s="18" t="inlineStr">
        <is>
          <t>S,C,X</t>
        </is>
      </c>
      <c r="CA92" s="18" t="inlineStr">
        <is>
          <t>主桁</t>
        </is>
      </c>
      <c r="CB92" s="18" t="inlineStr">
        <is>
          <t>Mg</t>
        </is>
      </c>
      <c r="CC92" s="18">
        <f>IF(LEFT(CA92,2)="基礎",CONCATENATE(BZ92,LEFT(CA92,3),CB92),CONCATENATE(BZ92,LEFT(CA92,2),CB92))</f>
        <v/>
      </c>
      <c r="CD92" s="18" t="n">
        <v>12</v>
      </c>
      <c r="CE92" s="18">
        <f>IF(COUNTIFS([2]その１１!$CV$10:CV5087,リスト!CC92),"該当","")</f>
        <v/>
      </c>
      <c r="CF92" s="18">
        <f>IF($CE92="","",COUNTIF($CC$5:CC92,CC92))</f>
        <v/>
      </c>
      <c r="CG92" s="18">
        <f>IF($CE92="","",CONCATENATE(CC92,CF92))</f>
        <v/>
      </c>
      <c r="CH92" s="18" t="inlineStr">
        <is>
          <t>S</t>
        </is>
      </c>
      <c r="CI92" s="18" t="inlineStr">
        <is>
          <t>対傾構</t>
        </is>
      </c>
      <c r="CJ92" s="18" t="inlineStr">
        <is>
          <t>Cf</t>
        </is>
      </c>
      <c r="CK92" s="18">
        <f>CONCATENATE(CH92,LEFT(CI92,2),CJ92)</f>
        <v/>
      </c>
      <c r="CL92" s="18" t="n">
        <v>2</v>
      </c>
      <c r="CM92" s="18">
        <f>IF(COUNTIFS([2]その１２!$CU$10:CU5243,リスト!CK92),"該当","")</f>
        <v/>
      </c>
      <c r="CN92" s="18">
        <f>IF($CM92="","",COUNTIF($CK$5:CK92,CK92))</f>
        <v/>
      </c>
      <c r="CO92" s="18">
        <f>IF($CM92="","",CONCATENATE(CK92,CN92))</f>
        <v/>
      </c>
      <c r="DC92" s="21">
        <f>IF(CG92="","",CONCATENATE(CC92,CD92))</f>
        <v/>
      </c>
      <c r="DD92" s="21">
        <f>IF(CO92="","",CONCATENATE(CK92,CL92))</f>
        <v/>
      </c>
    </row>
    <row r="93" ht="18.75" customHeight="1">
      <c r="AB93" s="16" t="inlineStr">
        <is>
          <t>e</t>
        </is>
      </c>
      <c r="AC93" s="16" t="inlineStr">
        <is>
          <t>漏水・遊離石灰</t>
        </is>
      </c>
      <c r="AD93" s="16" t="inlineStr">
        <is>
          <t>品質の経年劣化</t>
        </is>
      </c>
      <c r="AE93" s="16" t="n"/>
      <c r="AF93" s="19">
        <f>CONCATENATE(AB93,AC93,AD93,AE93)</f>
        <v/>
      </c>
      <c r="AG93" s="19" t="inlineStr">
        <is>
          <t>ひびわれ表面から水が浸入したことが原因と推定される泥の混入を伴う遊離石灰が見られる。錆汁は生じていないが内部鉄筋の腐食が懸念される。</t>
        </is>
      </c>
      <c r="AV93" s="195" t="inlineStr">
        <is>
          <t>89</t>
        </is>
      </c>
      <c r="AW93" s="18" t="inlineStr">
        <is>
          <t>主要地方道　鴨川富山線</t>
        </is>
      </c>
      <c r="BN93" s="18" t="inlineStr">
        <is>
          <t>船橋市</t>
        </is>
      </c>
      <c r="BO93" s="197" t="inlineStr">
        <is>
          <t>189</t>
        </is>
      </c>
      <c r="BP93" s="17">
        <f>CONCATENATE(BN93,BO93)</f>
        <v/>
      </c>
      <c r="BQ93" s="18" t="inlineStr">
        <is>
          <t>一般県道　千葉ニュータウン北環状線</t>
        </is>
      </c>
      <c r="BZ93" s="18" t="inlineStr">
        <is>
          <t>S,C,X</t>
        </is>
      </c>
      <c r="CA93" s="18" t="inlineStr">
        <is>
          <t>主桁</t>
        </is>
      </c>
      <c r="CB93" s="18" t="inlineStr">
        <is>
          <t>Mg</t>
        </is>
      </c>
      <c r="CC93" s="18">
        <f>IF(LEFT(CA93,2)="基礎",CONCATENATE(BZ93,LEFT(CA93,3),CB93),CONCATENATE(BZ93,LEFT(CA93,2),CB93))</f>
        <v/>
      </c>
      <c r="CD93" s="18" t="n">
        <v>13</v>
      </c>
      <c r="CE93" s="18">
        <f>IF(COUNTIFS([2]その１１!$CV$10:CV5088,リスト!CC93),"該当","")</f>
        <v/>
      </c>
      <c r="CF93" s="18">
        <f>IF($CE93="","",COUNTIF($CC$5:CC93,CC93))</f>
        <v/>
      </c>
      <c r="CG93" s="18">
        <f>IF($CE93="","",CONCATENATE(CC93,CF93))</f>
        <v/>
      </c>
      <c r="CH93" s="18" t="inlineStr">
        <is>
          <t>S</t>
        </is>
      </c>
      <c r="CI93" s="18" t="inlineStr">
        <is>
          <t>対傾構</t>
        </is>
      </c>
      <c r="CJ93" s="18" t="inlineStr">
        <is>
          <t>Cf</t>
        </is>
      </c>
      <c r="CK93" s="18">
        <f>CONCATENATE(CH93,LEFT(CI93,2),CJ93)</f>
        <v/>
      </c>
      <c r="CL93" s="18" t="n">
        <v>3</v>
      </c>
      <c r="CM93" s="18">
        <f>IF(COUNTIFS([2]その１２!$CU$10:CU5244,リスト!CK93),"該当","")</f>
        <v/>
      </c>
      <c r="CN93" s="18">
        <f>IF($CM93="","",COUNTIF($CK$5:CK93,CK93))</f>
        <v/>
      </c>
      <c r="CO93" s="18">
        <f>IF($CM93="","",CONCATENATE(CK93,CN93))</f>
        <v/>
      </c>
      <c r="DC93" s="21">
        <f>IF(CG93="","",CONCATENATE(CC93,CD93))</f>
        <v/>
      </c>
      <c r="DD93" s="21">
        <f>IF(CO93="","",CONCATENATE(CK93,CL93))</f>
        <v/>
      </c>
    </row>
    <row r="94">
      <c r="AB94" s="16" t="inlineStr">
        <is>
          <t>e</t>
        </is>
      </c>
      <c r="AC94" s="16" t="inlineStr">
        <is>
          <t>漏水・遊離石灰</t>
        </is>
      </c>
      <c r="AD94" s="16" t="inlineStr">
        <is>
          <t>防水・排水工不良</t>
        </is>
      </c>
      <c r="AE94" s="16" t="n"/>
      <c r="AF94" s="19">
        <f>CONCATENATE(AB94,AC94,AD94,AE94)</f>
        <v/>
      </c>
      <c r="AG94" s="19" t="inlineStr">
        <is>
          <t>ひびわれ内部への水の浸入が原因と推定される●●を伴う遊離石灰が見られる。内部への水の浸入が顕著に生じており、内部鉄筋の腐食など劣化の進行が懸念される。</t>
        </is>
      </c>
      <c r="AV94" s="195" t="inlineStr">
        <is>
          <t>90</t>
        </is>
      </c>
      <c r="AW94" s="18" t="inlineStr">
        <is>
          <t>主要地方道　木更津富津線</t>
        </is>
      </c>
      <c r="BN94" s="18" t="inlineStr">
        <is>
          <t>船橋市</t>
        </is>
      </c>
      <c r="BO94" s="197" t="inlineStr">
        <is>
          <t>193</t>
        </is>
      </c>
      <c r="BP94" s="17">
        <f>CONCATENATE(BN94,BO94)</f>
        <v/>
      </c>
      <c r="BQ94" s="18" t="inlineStr">
        <is>
          <t>一般県道　小室停車場復線</t>
        </is>
      </c>
      <c r="BZ94" s="18" t="inlineStr">
        <is>
          <t>S,C,X</t>
        </is>
      </c>
      <c r="CA94" s="18" t="inlineStr">
        <is>
          <t>主桁</t>
        </is>
      </c>
      <c r="CB94" s="18" t="inlineStr">
        <is>
          <t>Mg</t>
        </is>
      </c>
      <c r="CC94" s="18">
        <f>IF(LEFT(CA94,2)="基礎",CONCATENATE(BZ94,LEFT(CA94,3),CB94),CONCATENATE(BZ94,LEFT(CA94,2),CB94))</f>
        <v/>
      </c>
      <c r="CD94" s="18" t="n">
        <v>17</v>
      </c>
      <c r="CE94" s="18">
        <f>IF(COUNTIFS([2]その１１!$CV$10:CV5089,リスト!CC94),"該当","")</f>
        <v/>
      </c>
      <c r="CF94" s="18">
        <f>IF($CE94="","",COUNTIF($CC$5:CC94,CC94))</f>
        <v/>
      </c>
      <c r="CG94" s="18">
        <f>IF($CE94="","",CONCATENATE(CC94,CF94))</f>
        <v/>
      </c>
      <c r="CH94" s="18" t="inlineStr">
        <is>
          <t>S</t>
        </is>
      </c>
      <c r="CI94" s="18" t="inlineStr">
        <is>
          <t>対傾構</t>
        </is>
      </c>
      <c r="CJ94" s="18" t="inlineStr">
        <is>
          <t>Cf</t>
        </is>
      </c>
      <c r="CK94" s="18">
        <f>CONCATENATE(CH94,LEFT(CI94,2),CJ94)</f>
        <v/>
      </c>
      <c r="CL94" s="18" t="n">
        <v>4</v>
      </c>
      <c r="CM94" s="18">
        <f>IF(COUNTIFS([2]その１２!$CU$10:CU5245,リスト!CK94),"該当","")</f>
        <v/>
      </c>
      <c r="CN94" s="18">
        <f>IF($CM94="","",COUNTIF($CK$5:CK94,CK94))</f>
        <v/>
      </c>
      <c r="CO94" s="18">
        <f>IF($CM94="","",CONCATENATE(CK94,CN94))</f>
        <v/>
      </c>
      <c r="DC94" s="21">
        <f>IF(CG94="","",CONCATENATE(CC94,CD94))</f>
        <v/>
      </c>
      <c r="DD94" s="21">
        <f>IF(CO94="","",CONCATENATE(CK94,CL94))</f>
        <v/>
      </c>
    </row>
    <row r="95" ht="18.75" customHeight="1">
      <c r="AB95" s="16" t="inlineStr">
        <is>
          <t>e</t>
        </is>
      </c>
      <c r="AC95" s="16" t="inlineStr">
        <is>
          <t>抜け落ち</t>
        </is>
      </c>
      <c r="AD95" s="16" t="inlineStr">
        <is>
          <t>外力</t>
        </is>
      </c>
      <c r="AE95" s="16" t="inlineStr">
        <is>
          <t>Ⅳ</t>
        </is>
      </c>
      <c r="AF95" s="19">
        <f>CONCATENATE(AB95,AC95,AD95,AE95)</f>
        <v/>
      </c>
      <c r="AG95" s="19" t="inlineStr">
        <is>
          <t>車両通行による繰り返し荷重により生じていたと推定される2方向ひびわれの進行により、抜け落ちが生じ路面が陥没している。橋梁構造の安全性および車両通行の安全性の観点から、緊急対応を行う必要がある。</t>
        </is>
      </c>
      <c r="AV95" s="195" t="inlineStr">
        <is>
          <t>91</t>
        </is>
      </c>
      <c r="AW95" s="18" t="inlineStr">
        <is>
          <t>主要地方道　竹岡インター線</t>
        </is>
      </c>
      <c r="BN95" s="18" t="inlineStr">
        <is>
          <t>船橋市</t>
        </is>
      </c>
      <c r="BO95" s="197" t="inlineStr">
        <is>
          <t>203</t>
        </is>
      </c>
      <c r="BP95" s="17">
        <f>CONCATENATE(BN95,BO95)</f>
        <v/>
      </c>
      <c r="BQ95" s="18" t="inlineStr">
        <is>
          <t>一般県道　下総中山停車場線</t>
        </is>
      </c>
      <c r="BZ95" s="18" t="inlineStr">
        <is>
          <t>S,C,X</t>
        </is>
      </c>
      <c r="CA95" s="18" t="inlineStr">
        <is>
          <t>主桁</t>
        </is>
      </c>
      <c r="CB95" s="18" t="inlineStr">
        <is>
          <t>Mg</t>
        </is>
      </c>
      <c r="CC95" s="18">
        <f>IF(LEFT(CA95,2)="基礎",CONCATENATE(BZ95,LEFT(CA95,3),CB95),CONCATENATE(BZ95,LEFT(CA95,2),CB95))</f>
        <v/>
      </c>
      <c r="CD95" s="18" t="n">
        <v>18</v>
      </c>
      <c r="CE95" s="18">
        <f>IF(COUNTIFS([2]その１１!$CV$10:CV5090,リスト!CC95),"該当","")</f>
        <v/>
      </c>
      <c r="CF95" s="18">
        <f>IF($CE95="","",COUNTIF($CC$5:CC95,CC95))</f>
        <v/>
      </c>
      <c r="CG95" s="18">
        <f>IF($CE95="","",CONCATENATE(CC95,CF95))</f>
        <v/>
      </c>
      <c r="CH95" s="18" t="inlineStr">
        <is>
          <t>S</t>
        </is>
      </c>
      <c r="CI95" s="18" t="inlineStr">
        <is>
          <t>対傾構</t>
        </is>
      </c>
      <c r="CJ95" s="18" t="inlineStr">
        <is>
          <t>Cf</t>
        </is>
      </c>
      <c r="CK95" s="18">
        <f>CONCATENATE(CH95,LEFT(CI95,2),CJ95)</f>
        <v/>
      </c>
      <c r="CL95" s="18" t="n">
        <v>5</v>
      </c>
      <c r="CM95" s="18">
        <f>IF(COUNTIFS([2]その１２!$CU$10:CU5246,リスト!CK95),"該当","")</f>
        <v/>
      </c>
      <c r="CN95" s="18">
        <f>IF($CM95="","",COUNTIF($CK$5:CK95,CK95))</f>
        <v/>
      </c>
      <c r="CO95" s="18">
        <f>IF($CM95="","",CONCATENATE(CK95,CN95))</f>
        <v/>
      </c>
      <c r="DC95" s="21">
        <f>IF(CG95="","",CONCATENATE(CC95,CD95))</f>
        <v/>
      </c>
      <c r="DD95" s="21">
        <f>IF(CO95="","",CONCATENATE(CK95,CL95))</f>
        <v/>
      </c>
    </row>
    <row r="96">
      <c r="AB96" s="16" t="inlineStr">
        <is>
          <t>c</t>
        </is>
      </c>
      <c r="AC96" s="16" t="inlineStr">
        <is>
          <t>補修・補強材の損傷</t>
        </is>
      </c>
      <c r="AD96" s="16" t="inlineStr">
        <is>
          <t>品質の経年劣化</t>
        </is>
      </c>
      <c r="AE96" s="16" t="inlineStr">
        <is>
          <t>Ⅰ</t>
        </is>
      </c>
      <c r="AF96" s="19">
        <f>CONCATENATE(AB96,AC96,AD96,AE96)</f>
        <v/>
      </c>
      <c r="AG96" s="19" t="inlineStr">
        <is>
          <t>●●を目的とした●●に経年劣化等が原因と推定される●●が見られるが損傷は局所的である。前回点検と比較し大きな進行は見られず、次回点検までに大きな進行はないと推定される。経過観察を行い、状況に応じて補修を行う必要がある。</t>
        </is>
      </c>
      <c r="AV96" s="195" t="inlineStr">
        <is>
          <t>92</t>
        </is>
      </c>
      <c r="AW96" s="18" t="inlineStr">
        <is>
          <t>主要地方道　君津鴨川線</t>
        </is>
      </c>
      <c r="BN96" s="18" t="inlineStr">
        <is>
          <t>船橋市</t>
        </is>
      </c>
      <c r="BO96" s="197" t="inlineStr">
        <is>
          <t>283</t>
        </is>
      </c>
      <c r="BP96" s="17">
        <f>CONCATENATE(BN96,BO96)</f>
        <v/>
      </c>
      <c r="BQ96" s="18" t="inlineStr">
        <is>
          <t>一般県道　若宮西船市川線</t>
        </is>
      </c>
      <c r="BZ96" s="18" t="inlineStr">
        <is>
          <t>S,C,X</t>
        </is>
      </c>
      <c r="CA96" s="18" t="inlineStr">
        <is>
          <t>主桁</t>
        </is>
      </c>
      <c r="CB96" s="18" t="inlineStr">
        <is>
          <t>Mg</t>
        </is>
      </c>
      <c r="CC96" s="18">
        <f>IF(LEFT(CA96,2)="基礎",CONCATENATE(BZ96,LEFT(CA96,3),CB96),CONCATENATE(BZ96,LEFT(CA96,2),CB96))</f>
        <v/>
      </c>
      <c r="CD96" s="18" t="n">
        <v>19</v>
      </c>
      <c r="CE96" s="18">
        <f>IF(COUNTIFS([2]その１１!$CV$10:CV5091,リスト!CC96),"該当","")</f>
        <v/>
      </c>
      <c r="CF96" s="18">
        <f>IF($CE96="","",COUNTIF($CC$5:CC96,CC96))</f>
        <v/>
      </c>
      <c r="CG96" s="18">
        <f>IF($CE96="","",CONCATENATE(CC96,CF96))</f>
        <v/>
      </c>
      <c r="CH96" s="18" t="inlineStr">
        <is>
          <t>S</t>
        </is>
      </c>
      <c r="CI96" s="18" t="inlineStr">
        <is>
          <t>対傾構</t>
        </is>
      </c>
      <c r="CJ96" s="18" t="inlineStr">
        <is>
          <t>Cf</t>
        </is>
      </c>
      <c r="CK96" s="18">
        <f>CONCATENATE(CH96,LEFT(CI96,2),CJ96)</f>
        <v/>
      </c>
      <c r="CL96" s="18" t="n">
        <v>10</v>
      </c>
      <c r="CM96" s="18">
        <f>IF(COUNTIFS([2]その１２!$CU$10:CU5247,リスト!CK96),"該当","")</f>
        <v/>
      </c>
      <c r="CN96" s="18">
        <f>IF($CM96="","",COUNTIF($CK$5:CK96,CK96))</f>
        <v/>
      </c>
      <c r="CO96" s="18">
        <f>IF($CM96="","",CONCATENATE(CK96,CN96))</f>
        <v/>
      </c>
      <c r="DC96" s="21">
        <f>IF(CG96="","",CONCATENATE(CC96,CD96))</f>
        <v/>
      </c>
      <c r="DD96" s="21">
        <f>IF(CO96="","",CONCATENATE(CK96,CL96))</f>
        <v/>
      </c>
    </row>
    <row r="97" ht="18.75" customHeight="1">
      <c r="AB97" s="16" t="inlineStr">
        <is>
          <t>c</t>
        </is>
      </c>
      <c r="AC97" s="16" t="inlineStr">
        <is>
          <t>補修・補強材の損傷</t>
        </is>
      </c>
      <c r="AD97" s="16" t="inlineStr">
        <is>
          <t>防水・排水工不良</t>
        </is>
      </c>
      <c r="AE97" s="16" t="inlineStr">
        <is>
          <t>Ⅰ</t>
        </is>
      </c>
      <c r="AF97" s="19">
        <f>CONCATENATE(AB97,AC97,AD97,AE97)</f>
        <v/>
      </c>
      <c r="AG97" s="19" t="inlineStr">
        <is>
          <t>●●を目的とした●●に防水工不良等が原因と推定される●●が見られるが損傷は局所的である。前回点検と比較し大きな進行は見られず、次回点検までに大きな進行はないと推定される。経過観察を行い、状況に応じて補修を行う必要がある。</t>
        </is>
      </c>
      <c r="AV97" s="195" t="inlineStr">
        <is>
          <t>93</t>
        </is>
      </c>
      <c r="AW97" s="18" t="inlineStr">
        <is>
          <t>主要地方道　久留里鹿野山湊線</t>
        </is>
      </c>
      <c r="BN97" s="18" t="inlineStr">
        <is>
          <t>船橋市</t>
        </is>
      </c>
      <c r="BO97" s="197" t="inlineStr">
        <is>
          <t>288</t>
        </is>
      </c>
      <c r="BP97" s="17">
        <f>CONCATENATE(BN97,BO97)</f>
        <v/>
      </c>
      <c r="BQ97" s="18" t="inlineStr">
        <is>
          <t>一般県道　夏見小室線</t>
        </is>
      </c>
      <c r="BZ97" s="18" t="inlineStr">
        <is>
          <t>S,C,X</t>
        </is>
      </c>
      <c r="CA97" s="18" t="inlineStr">
        <is>
          <t>主桁</t>
        </is>
      </c>
      <c r="CB97" s="18" t="inlineStr">
        <is>
          <t>Mg</t>
        </is>
      </c>
      <c r="CC97" s="18">
        <f>IF(LEFT(CA97,2)="基礎",CONCATENATE(BZ97,LEFT(CA97,3),CB97),CONCATENATE(BZ97,LEFT(CA97,2),CB97))</f>
        <v/>
      </c>
      <c r="CD97" s="18" t="n">
        <v>20</v>
      </c>
      <c r="CE97" s="18">
        <f>IF(COUNTIFS([2]その１１!$CV$10:CV5092,リスト!CC97),"該当","")</f>
        <v/>
      </c>
      <c r="CF97" s="18">
        <f>IF($CE97="","",COUNTIF($CC$5:CC97,CC97))</f>
        <v/>
      </c>
      <c r="CG97" s="18">
        <f>IF($CE97="","",CONCATENATE(CC97,CF97))</f>
        <v/>
      </c>
      <c r="CH97" s="18" t="inlineStr">
        <is>
          <t>S</t>
        </is>
      </c>
      <c r="CI97" s="18" t="inlineStr">
        <is>
          <t>対傾構</t>
        </is>
      </c>
      <c r="CJ97" s="18" t="inlineStr">
        <is>
          <t>Cf</t>
        </is>
      </c>
      <c r="CK97" s="18">
        <f>CONCATENATE(CH97,LEFT(CI97,2),CJ97)</f>
        <v/>
      </c>
      <c r="CL97" s="18" t="n">
        <v>13</v>
      </c>
      <c r="CM97" s="18">
        <f>IF(COUNTIFS([2]その１２!$CU$10:CU5248,リスト!CK97),"該当","")</f>
        <v/>
      </c>
      <c r="CN97" s="18">
        <f>IF($CM97="","",COUNTIF($CK$5:CK97,CK97))</f>
        <v/>
      </c>
      <c r="CO97" s="18">
        <f>IF($CM97="","",CONCATENATE(CK97,CN97))</f>
        <v/>
      </c>
      <c r="DC97" s="21">
        <f>IF(CG97="","",CONCATENATE(CC97,CD97))</f>
        <v/>
      </c>
      <c r="DD97" s="21">
        <f>IF(CO97="","",CONCATENATE(CK97,CL97))</f>
        <v/>
      </c>
    </row>
    <row r="98">
      <c r="AB98" s="16" t="inlineStr">
        <is>
          <t>c</t>
        </is>
      </c>
      <c r="AC98" s="16" t="inlineStr">
        <is>
          <t>補修・補強材の損傷</t>
        </is>
      </c>
      <c r="AD98" s="16" t="inlineStr">
        <is>
          <t>製作・施工不良</t>
        </is>
      </c>
      <c r="AE98" s="16" t="inlineStr">
        <is>
          <t>Ⅰ</t>
        </is>
      </c>
      <c r="AF98" s="19">
        <f>CONCATENATE(AB98,AC98,AD98,AE98)</f>
        <v/>
      </c>
      <c r="AG98" s="19" t="inlineStr">
        <is>
          <t>●●を目的とした●●に施工不良等が原因と推定される●●が見られるが損傷は局所的である。前回点検と比較し大きな進行は見られず、次回点検までに大きな進行はないと推定される。経過観察を行い、状況に応じて補修を行う必要がある。</t>
        </is>
      </c>
      <c r="AV98" s="195" t="inlineStr">
        <is>
          <t>101</t>
        </is>
      </c>
      <c r="AW98" s="18" t="inlineStr">
        <is>
          <t>一般県道　潮来佐原線</t>
        </is>
      </c>
      <c r="BN98" s="18" t="inlineStr">
        <is>
          <t>市川市</t>
        </is>
      </c>
      <c r="BO98" s="197" t="inlineStr">
        <is>
          <t>14</t>
        </is>
      </c>
      <c r="BP98" s="17">
        <f>CONCATENATE(BN98,BO98)</f>
        <v/>
      </c>
      <c r="BQ98" s="18" t="inlineStr">
        <is>
          <t>一般国道　14号</t>
        </is>
      </c>
      <c r="BZ98" s="18" t="inlineStr">
        <is>
          <t>S,C,X</t>
        </is>
      </c>
      <c r="CA98" s="18" t="inlineStr">
        <is>
          <t>主桁</t>
        </is>
      </c>
      <c r="CB98" s="18" t="inlineStr">
        <is>
          <t>Mg</t>
        </is>
      </c>
      <c r="CC98" s="18">
        <f>IF(LEFT(CA98,2)="基礎",CONCATENATE(BZ98,LEFT(CA98,3),CB98),CONCATENATE(BZ98,LEFT(CA98,2),CB98))</f>
        <v/>
      </c>
      <c r="CD98" s="18" t="n">
        <v>21</v>
      </c>
      <c r="CE98" s="18">
        <f>IF(COUNTIFS([2]その１１!$CV$10:CV5093,リスト!CC98),"該当","")</f>
        <v/>
      </c>
      <c r="CF98" s="18">
        <f>IF($CE98="","",COUNTIF($CC$5:CC98,CC98))</f>
        <v/>
      </c>
      <c r="CG98" s="18">
        <f>IF($CE98="","",CONCATENATE(CC98,CF98))</f>
        <v/>
      </c>
      <c r="CH98" s="18" t="inlineStr">
        <is>
          <t>S</t>
        </is>
      </c>
      <c r="CI98" s="18" t="inlineStr">
        <is>
          <t>対傾構</t>
        </is>
      </c>
      <c r="CJ98" s="18" t="inlineStr">
        <is>
          <t>Cf</t>
        </is>
      </c>
      <c r="CK98" s="18">
        <f>CONCATENATE(CH98,LEFT(CI98,2),CJ98)</f>
        <v/>
      </c>
      <c r="CL98" s="18" t="n">
        <v>17</v>
      </c>
      <c r="CM98" s="18">
        <f>IF(COUNTIFS([2]その１２!$CU$10:CU5249,リスト!CK98),"該当","")</f>
        <v/>
      </c>
      <c r="CN98" s="18">
        <f>IF($CM98="","",COUNTIF($CK$5:CK98,CK98))</f>
        <v/>
      </c>
      <c r="CO98" s="18">
        <f>IF($CM98="","",CONCATENATE(CK98,CN98))</f>
        <v/>
      </c>
      <c r="DC98" s="21">
        <f>IF(CG98="","",CONCATENATE(CC98,CD98))</f>
        <v/>
      </c>
      <c r="DD98" s="21">
        <f>IF(CO98="","",CONCATENATE(CK98,CL98))</f>
        <v/>
      </c>
    </row>
    <row r="99" ht="18.75" customHeight="1">
      <c r="AB99" s="16" t="inlineStr">
        <is>
          <t>c</t>
        </is>
      </c>
      <c r="AC99" s="16" t="inlineStr">
        <is>
          <t>補修・補強材の損傷</t>
        </is>
      </c>
      <c r="AD99" s="16" t="inlineStr">
        <is>
          <t>品質の経年劣化</t>
        </is>
      </c>
      <c r="AE99" s="16" t="inlineStr">
        <is>
          <t>Ⅱ</t>
        </is>
      </c>
      <c r="AF99" s="19">
        <f>CONCATENATE(AB99,AC99,AD99,AE99)</f>
        <v/>
      </c>
      <c r="AG99" s="19" t="inlineStr">
        <is>
          <t>●●を目的とした●●に経年劣化等が原因と推定される●●が見られる。●●から●●が生じており、今後●●などの浸入により劣化の進行が推定される。予防保全の観点から、速やかに補修等を行う必要がある。</t>
        </is>
      </c>
      <c r="AV99" s="195" t="inlineStr">
        <is>
          <t>102</t>
        </is>
      </c>
      <c r="AW99" s="18" t="inlineStr">
        <is>
          <t>一般県道　成田両国線</t>
        </is>
      </c>
      <c r="BN99" s="18" t="inlineStr">
        <is>
          <t>市川市</t>
        </is>
      </c>
      <c r="BO99" s="197" t="inlineStr">
        <is>
          <t>298</t>
        </is>
      </c>
      <c r="BP99" s="17">
        <f>CONCATENATE(BN99,BO99)</f>
        <v/>
      </c>
      <c r="BQ99" s="18" t="inlineStr">
        <is>
          <t>一般国道　298号</t>
        </is>
      </c>
      <c r="BZ99" s="18" t="inlineStr">
        <is>
          <t>S,C,X</t>
        </is>
      </c>
      <c r="CA99" s="18" t="inlineStr">
        <is>
          <t>主桁</t>
        </is>
      </c>
      <c r="CB99" s="18" t="inlineStr">
        <is>
          <t>Mg</t>
        </is>
      </c>
      <c r="CC99" s="18">
        <f>IF(LEFT(CA99,2)="基礎",CONCATENATE(BZ99,LEFT(CA99,3),CB99),CONCATENATE(BZ99,LEFT(CA99,2),CB99))</f>
        <v/>
      </c>
      <c r="CD99" s="18" t="n">
        <v>22</v>
      </c>
      <c r="CE99" s="18">
        <f>IF(COUNTIFS([2]その１１!$CV$10:CV5094,リスト!CC99),"該当","")</f>
        <v/>
      </c>
      <c r="CF99" s="18">
        <f>IF($CE99="","",COUNTIF($CC$5:CC99,CC99))</f>
        <v/>
      </c>
      <c r="CG99" s="18">
        <f>IF($CE99="","",CONCATENATE(CC99,CF99))</f>
        <v/>
      </c>
      <c r="CH99" s="18" t="inlineStr">
        <is>
          <t>S</t>
        </is>
      </c>
      <c r="CI99" s="18" t="inlineStr">
        <is>
          <t>対傾構</t>
        </is>
      </c>
      <c r="CJ99" s="18" t="inlineStr">
        <is>
          <t>Cf</t>
        </is>
      </c>
      <c r="CK99" s="18">
        <f>CONCATENATE(CH99,LEFT(CI99,2),CJ99)</f>
        <v/>
      </c>
      <c r="CL99" s="18" t="n">
        <v>18</v>
      </c>
      <c r="CM99" s="18">
        <f>IF(COUNTIFS([2]その１２!$CU$10:CU5250,リスト!CK99),"該当","")</f>
        <v/>
      </c>
      <c r="CN99" s="18">
        <f>IF($CM99="","",COUNTIF($CK$5:CK99,CK99))</f>
        <v/>
      </c>
      <c r="CO99" s="18">
        <f>IF($CM99="","",CONCATENATE(CK99,CN99))</f>
        <v/>
      </c>
      <c r="DC99" s="21">
        <f>IF(CG99="","",CONCATENATE(CC99,CD99))</f>
        <v/>
      </c>
      <c r="DD99" s="21">
        <f>IF(CO99="","",CONCATENATE(CK99,CL99))</f>
        <v/>
      </c>
    </row>
    <row r="100">
      <c r="AB100" s="16" t="inlineStr">
        <is>
          <t>c</t>
        </is>
      </c>
      <c r="AC100" s="16" t="inlineStr">
        <is>
          <t>補修・補強材の損傷</t>
        </is>
      </c>
      <c r="AD100" s="16" t="inlineStr">
        <is>
          <t>防水・排水工不良</t>
        </is>
      </c>
      <c r="AE100" s="16" t="inlineStr">
        <is>
          <t>Ⅱ</t>
        </is>
      </c>
      <c r="AF100" s="19">
        <f>CONCATENATE(AB100,AC100,AD100,AE100)</f>
        <v/>
      </c>
      <c r="AG100" s="19" t="inlineStr">
        <is>
          <t>●●を目的とした●●に防水工不良等が原因と推定される●●が見られる。●●から漏水が生じており、今後●●などの浸入により劣化の進行が推定される。予防保全の観点から、速やかに補修等を行う必要がある。</t>
        </is>
      </c>
      <c r="AV100" s="195" t="inlineStr">
        <is>
          <t>103</t>
        </is>
      </c>
      <c r="AW100" s="18" t="inlineStr">
        <is>
          <t>一般県道　江戸崎下総線</t>
        </is>
      </c>
      <c r="BN100" s="18" t="inlineStr">
        <is>
          <t>市川市</t>
        </is>
      </c>
      <c r="BO100" s="197" t="inlineStr">
        <is>
          <t>357</t>
        </is>
      </c>
      <c r="BP100" s="17">
        <f>CONCATENATE(BN100,BO100)</f>
        <v/>
      </c>
      <c r="BQ100" s="18" t="inlineStr">
        <is>
          <t>一般国道　357号</t>
        </is>
      </c>
      <c r="BZ100" s="18" t="inlineStr">
        <is>
          <t>S,C,X</t>
        </is>
      </c>
      <c r="CA100" s="18" t="inlineStr">
        <is>
          <t>主桁</t>
        </is>
      </c>
      <c r="CB100" s="18" t="inlineStr">
        <is>
          <t>Mg</t>
        </is>
      </c>
      <c r="CC100" s="18">
        <f>IF(LEFT(CA100,2)="基礎",CONCATENATE(BZ100,LEFT(CA100,3),CB100),CONCATENATE(BZ100,LEFT(CA100,2),CB100))</f>
        <v/>
      </c>
      <c r="CD100" s="18" t="n">
        <v>23</v>
      </c>
      <c r="CE100" s="18">
        <f>IF(COUNTIFS([2]その１１!$CV$10:CV5095,リスト!CC100),"該当","")</f>
        <v/>
      </c>
      <c r="CF100" s="18">
        <f>IF($CE100="","",COUNTIF($CC$5:CC100,CC100))</f>
        <v/>
      </c>
      <c r="CG100" s="18">
        <f>IF($CE100="","",CONCATENATE(CC100,CF100))</f>
        <v/>
      </c>
      <c r="CH100" s="18" t="inlineStr">
        <is>
          <t>S</t>
        </is>
      </c>
      <c r="CI100" s="18" t="inlineStr">
        <is>
          <t>対傾構</t>
        </is>
      </c>
      <c r="CJ100" s="18" t="inlineStr">
        <is>
          <t>Cf</t>
        </is>
      </c>
      <c r="CK100" s="18">
        <f>CONCATENATE(CH100,LEFT(CI100,2),CJ100)</f>
        <v/>
      </c>
      <c r="CL100" s="18" t="n">
        <v>20</v>
      </c>
      <c r="CM100" s="18">
        <f>IF(COUNTIFS([2]その１２!$CU$10:CU5251,リスト!CK100),"該当","")</f>
        <v/>
      </c>
      <c r="CN100" s="18">
        <f>IF($CM100="","",COUNTIF($CK$5:CK100,CK100))</f>
        <v/>
      </c>
      <c r="CO100" s="18">
        <f>IF($CM100="","",CONCATENATE(CK100,CN100))</f>
        <v/>
      </c>
      <c r="DC100" s="21">
        <f>IF(CG100="","",CONCATENATE(CC100,CD100))</f>
        <v/>
      </c>
      <c r="DD100" s="21">
        <f>IF(CO100="","",CONCATENATE(CK100,CL100))</f>
        <v/>
      </c>
    </row>
    <row r="101" ht="18.75" customHeight="1">
      <c r="AB101" s="16" t="inlineStr">
        <is>
          <t>c</t>
        </is>
      </c>
      <c r="AC101" s="16" t="inlineStr">
        <is>
          <t>補修・補強材の損傷</t>
        </is>
      </c>
      <c r="AD101" s="16" t="inlineStr">
        <is>
          <t>製作・施工不良</t>
        </is>
      </c>
      <c r="AE101" s="16" t="inlineStr">
        <is>
          <t>Ⅱ</t>
        </is>
      </c>
      <c r="AF101" s="19">
        <f>CONCATENATE(AB101,AC101,AD101,AE101)</f>
        <v/>
      </c>
      <c r="AG101" s="19" t="inlineStr">
        <is>
          <t>●●を目的とした●●に施工不良等が原因と推定される●●が見られる。●●から●●が生じており、今後●●などの浸入により劣化の進行が推定される。予防保全の観点から、速やかに補修等を行う必要がある。</t>
        </is>
      </c>
      <c r="AV101" s="195" t="inlineStr">
        <is>
          <t>104</t>
        </is>
      </c>
      <c r="AW101" s="18" t="inlineStr">
        <is>
          <t>一般県道　八日市場井戸野旭線</t>
        </is>
      </c>
      <c r="BN101" s="18" t="inlineStr">
        <is>
          <t>市川市</t>
        </is>
      </c>
      <c r="BO101" s="197" t="inlineStr">
        <is>
          <t>464</t>
        </is>
      </c>
      <c r="BP101" s="17">
        <f>CONCATENATE(BN101,BO101)</f>
        <v/>
      </c>
      <c r="BQ101" s="18" t="inlineStr">
        <is>
          <t>一般国道　464号</t>
        </is>
      </c>
      <c r="BZ101" s="18" t="inlineStr">
        <is>
          <t>S</t>
        </is>
      </c>
      <c r="CA101" s="18" t="inlineStr">
        <is>
          <t>横桁</t>
        </is>
      </c>
      <c r="CB101" s="18" t="inlineStr">
        <is>
          <t>Cr</t>
        </is>
      </c>
      <c r="CC101" s="18">
        <f>IF(LEFT(CA101,2)="基礎",CONCATENATE(BZ101,LEFT(CA101,3),CB101),CONCATENATE(BZ101,LEFT(CA101,2),CB101))</f>
        <v/>
      </c>
      <c r="CD101" s="18" t="n">
        <v>1</v>
      </c>
      <c r="CE101" s="18">
        <f>IF(COUNTIFS([2]その１１!$CV$10:CV5096,リスト!CC101),"該当","")</f>
        <v/>
      </c>
      <c r="CF101" s="18">
        <f>IF($CE101="","",COUNTIF($CC$5:CC101,CC101))</f>
        <v/>
      </c>
      <c r="CG101" s="18">
        <f>IF($CE101="","",CONCATENATE(CC101,CF101))</f>
        <v/>
      </c>
      <c r="CH101" s="18" t="inlineStr">
        <is>
          <t>S</t>
        </is>
      </c>
      <c r="CI101" s="18" t="inlineStr">
        <is>
          <t>対傾構</t>
        </is>
      </c>
      <c r="CJ101" s="18" t="inlineStr">
        <is>
          <t>Cf</t>
        </is>
      </c>
      <c r="CK101" s="18">
        <f>CONCATENATE(CH101,LEFT(CI101,2),CJ101)</f>
        <v/>
      </c>
      <c r="CL101" s="18" t="n">
        <v>21</v>
      </c>
      <c r="CM101" s="18">
        <f>IF(COUNTIFS([2]その１２!$CU$10:CU5252,リスト!CK101),"該当","")</f>
        <v/>
      </c>
      <c r="CN101" s="18">
        <f>IF($CM101="","",COUNTIF($CK$5:CK101,CK101))</f>
        <v/>
      </c>
      <c r="CO101" s="18">
        <f>IF($CM101="","",CONCATENATE(CK101,CN101))</f>
        <v/>
      </c>
      <c r="DC101" s="21">
        <f>IF(CG101="","",CONCATENATE(CC101,CD101))</f>
        <v/>
      </c>
      <c r="DD101" s="21">
        <f>IF(CO101="","",CONCATENATE(CK101,CL101))</f>
        <v/>
      </c>
    </row>
    <row r="102">
      <c r="AB102" s="16" t="inlineStr">
        <is>
          <t>c</t>
        </is>
      </c>
      <c r="AC102" s="16" t="inlineStr">
        <is>
          <t>補修・補強材の損傷</t>
        </is>
      </c>
      <c r="AD102" s="16" t="inlineStr">
        <is>
          <t>品質の経年劣化</t>
        </is>
      </c>
      <c r="AE102" s="16" t="inlineStr">
        <is>
          <t>Ⅲ</t>
        </is>
      </c>
      <c r="AF102" s="19">
        <f>CONCATENATE(AB102,AC102,AD102,AE102)</f>
        <v/>
      </c>
      <c r="AG102" s="19" t="inlineStr">
        <is>
          <t>●●を目的とした●●に経年劣化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is>
      </c>
      <c r="AV102" s="195" t="inlineStr">
        <is>
          <t>105</t>
        </is>
      </c>
      <c r="AW102" s="18" t="inlineStr">
        <is>
          <t>一般県道　干潟停車場豊畑線</t>
        </is>
      </c>
      <c r="BN102" s="18" t="inlineStr">
        <is>
          <t>市川市</t>
        </is>
      </c>
      <c r="BO102" s="197" t="inlineStr">
        <is>
          <t>1</t>
        </is>
      </c>
      <c r="BP102" s="17">
        <f>CONCATENATE(BN102,BO102)</f>
        <v/>
      </c>
      <c r="BQ102" s="18" t="inlineStr">
        <is>
          <t>主要地方道　市川松戸線</t>
        </is>
      </c>
      <c r="BZ102" s="18" t="inlineStr">
        <is>
          <t>S</t>
        </is>
      </c>
      <c r="CA102" s="18" t="inlineStr">
        <is>
          <t>横桁</t>
        </is>
      </c>
      <c r="CB102" s="18" t="inlineStr">
        <is>
          <t>Cr</t>
        </is>
      </c>
      <c r="CC102" s="18">
        <f>IF(LEFT(CA102,2)="基礎",CONCATENATE(BZ102,LEFT(CA102,3),CB102),CONCATENATE(BZ102,LEFT(CA102,2),CB102))</f>
        <v/>
      </c>
      <c r="CD102" s="18" t="n">
        <v>2</v>
      </c>
      <c r="CE102" s="18">
        <f>IF(COUNTIFS([2]その１１!$CV$10:CV5097,リスト!CC102),"該当","")</f>
        <v/>
      </c>
      <c r="CF102" s="18">
        <f>IF($CE102="","",COUNTIF($CC$5:CC102,CC102))</f>
        <v/>
      </c>
      <c r="CG102" s="18">
        <f>IF($CE102="","",CONCATENATE(CC102,CF102))</f>
        <v/>
      </c>
      <c r="CH102" s="18" t="inlineStr">
        <is>
          <t>S</t>
        </is>
      </c>
      <c r="CI102" s="18" t="inlineStr">
        <is>
          <t>対傾構</t>
        </is>
      </c>
      <c r="CJ102" s="18" t="inlineStr">
        <is>
          <t>Cf</t>
        </is>
      </c>
      <c r="CK102" s="18">
        <f>CONCATENATE(CH102,LEFT(CI102,2),CJ102)</f>
        <v/>
      </c>
      <c r="CL102" s="18" t="n">
        <v>22</v>
      </c>
      <c r="CM102" s="18">
        <f>IF(COUNTIFS([2]その１２!$CU$10:CU5253,リスト!CK102),"該当","")</f>
        <v/>
      </c>
      <c r="CN102" s="18">
        <f>IF($CM102="","",COUNTIF($CK$5:CK102,CK102))</f>
        <v/>
      </c>
      <c r="CO102" s="18">
        <f>IF($CM102="","",CONCATENATE(CK102,CN102))</f>
        <v/>
      </c>
      <c r="DC102" s="21">
        <f>IF(CG102="","",CONCATENATE(CC102,CD102))</f>
        <v/>
      </c>
      <c r="DD102" s="21">
        <f>IF(CO102="","",CONCATENATE(CK102,CL102))</f>
        <v/>
      </c>
    </row>
    <row r="103" ht="18.75" customHeight="1">
      <c r="AB103" s="16" t="inlineStr">
        <is>
          <t>c</t>
        </is>
      </c>
      <c r="AC103" s="16" t="inlineStr">
        <is>
          <t>補修・補強材の損傷</t>
        </is>
      </c>
      <c r="AD103" s="16" t="inlineStr">
        <is>
          <t>防水・排水工不良</t>
        </is>
      </c>
      <c r="AE103" s="16" t="inlineStr">
        <is>
          <t>Ⅲ</t>
        </is>
      </c>
      <c r="AF103" s="19">
        <f>CONCATENATE(AB103,AC103,AD103,AE103)</f>
        <v/>
      </c>
      <c r="AG103" s="19" t="inlineStr">
        <is>
          <t>●●を目的とした●●に防水工不良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is>
      </c>
      <c r="AV103" s="195" t="inlineStr">
        <is>
          <t>106</t>
        </is>
      </c>
      <c r="AW103" s="18" t="inlineStr">
        <is>
          <t>一般県道　八日市場佐倉線</t>
        </is>
      </c>
      <c r="BN103" s="18" t="inlineStr">
        <is>
          <t>市川市</t>
        </is>
      </c>
      <c r="BO103" s="197" t="inlineStr">
        <is>
          <t>6</t>
        </is>
      </c>
      <c r="BP103" s="17">
        <f>CONCATENATE(BN103,BO103)</f>
        <v/>
      </c>
      <c r="BQ103" s="18" t="inlineStr">
        <is>
          <t>主要地方道　市川浦安線</t>
        </is>
      </c>
      <c r="BZ103" s="18" t="inlineStr">
        <is>
          <t>S</t>
        </is>
      </c>
      <c r="CA103" s="18" t="inlineStr">
        <is>
          <t>横桁</t>
        </is>
      </c>
      <c r="CB103" s="18" t="inlineStr">
        <is>
          <t>Cr</t>
        </is>
      </c>
      <c r="CC103" s="18">
        <f>IF(LEFT(CA103,2)="基礎",CONCATENATE(BZ103,LEFT(CA103,3),CB103),CONCATENATE(BZ103,LEFT(CA103,2),CB103))</f>
        <v/>
      </c>
      <c r="CD103" s="18" t="n">
        <v>3</v>
      </c>
      <c r="CE103" s="18">
        <f>IF(COUNTIFS([2]その１１!$CV$10:CV5098,リスト!CC103),"該当","")</f>
        <v/>
      </c>
      <c r="CF103" s="18">
        <f>IF($CE103="","",COUNTIF($CC$5:CC103,CC103))</f>
        <v/>
      </c>
      <c r="CG103" s="18">
        <f>IF($CE103="","",CONCATENATE(CC103,CF103))</f>
        <v/>
      </c>
      <c r="CH103" s="18" t="inlineStr">
        <is>
          <t>S</t>
        </is>
      </c>
      <c r="CI103" s="18" t="inlineStr">
        <is>
          <t>対傾構</t>
        </is>
      </c>
      <c r="CJ103" s="18" t="inlineStr">
        <is>
          <t>Cf</t>
        </is>
      </c>
      <c r="CK103" s="18">
        <f>CONCATENATE(CH103,LEFT(CI103,2),CJ103)</f>
        <v/>
      </c>
      <c r="CL103" s="18" t="n">
        <v>23</v>
      </c>
      <c r="CM103" s="18">
        <f>IF(COUNTIFS([2]その１２!$CU$10:CU5254,リスト!CK103),"該当","")</f>
        <v/>
      </c>
      <c r="CN103" s="18">
        <f>IF($CM103="","",COUNTIF($CK$5:CK103,CK103))</f>
        <v/>
      </c>
      <c r="CO103" s="18">
        <f>IF($CM103="","",CONCATENATE(CK103,CN103))</f>
        <v/>
      </c>
      <c r="DC103" s="21">
        <f>IF(CG103="","",CONCATENATE(CC103,CD103))</f>
        <v/>
      </c>
      <c r="DD103" s="21">
        <f>IF(CO103="","",CONCATENATE(CK103,CL103))</f>
        <v/>
      </c>
    </row>
    <row r="104">
      <c r="AB104" s="16" t="inlineStr">
        <is>
          <t>c</t>
        </is>
      </c>
      <c r="AC104" s="16" t="inlineStr">
        <is>
          <t>補修・補強材の損傷</t>
        </is>
      </c>
      <c r="AD104" s="16" t="inlineStr">
        <is>
          <t>製作・施工不良</t>
        </is>
      </c>
      <c r="AE104" s="16" t="inlineStr">
        <is>
          <t>Ⅲ</t>
        </is>
      </c>
      <c r="AF104" s="19">
        <f>CONCATENATE(AB104,AC104,AD104,AE104)</f>
        <v/>
      </c>
      <c r="AG104" s="19" t="inlineStr">
        <is>
          <t>●●を目的とした●●に施工不良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is>
      </c>
      <c r="AV104" s="195" t="inlineStr">
        <is>
          <t>107</t>
        </is>
      </c>
      <c r="AW104" s="18" t="inlineStr">
        <is>
          <t>一般県道　江戸崎神崎線</t>
        </is>
      </c>
      <c r="BN104" s="18" t="inlineStr">
        <is>
          <t>市川市</t>
        </is>
      </c>
      <c r="BO104" s="197" t="inlineStr">
        <is>
          <t>9</t>
        </is>
      </c>
      <c r="BP104" s="17">
        <f>CONCATENATE(BN104,BO104)</f>
        <v/>
      </c>
      <c r="BQ104" s="18" t="inlineStr">
        <is>
          <t>主要地方道　船橋松戸線</t>
        </is>
      </c>
      <c r="BZ104" s="18" t="inlineStr">
        <is>
          <t>S</t>
        </is>
      </c>
      <c r="CA104" s="18" t="inlineStr">
        <is>
          <t>横桁</t>
        </is>
      </c>
      <c r="CB104" s="18" t="inlineStr">
        <is>
          <t>Cr</t>
        </is>
      </c>
      <c r="CC104" s="18">
        <f>IF(LEFT(CA104,2)="基礎",CONCATENATE(BZ104,LEFT(CA104,3),CB104),CONCATENATE(BZ104,LEFT(CA104,2),CB104))</f>
        <v/>
      </c>
      <c r="CD104" s="18" t="n">
        <v>4</v>
      </c>
      <c r="CE104" s="18">
        <f>IF(COUNTIFS([2]その１１!$CV$10:CV5099,リスト!CC104),"該当","")</f>
        <v/>
      </c>
      <c r="CF104" s="18">
        <f>IF($CE104="","",COUNTIF($CC$5:CC104,CC104))</f>
        <v/>
      </c>
      <c r="CG104" s="18">
        <f>IF($CE104="","",CONCATENATE(CC104,CF104))</f>
        <v/>
      </c>
      <c r="CH104" s="18" t="inlineStr">
        <is>
          <t>S,X</t>
        </is>
      </c>
      <c r="CI104" s="18" t="inlineStr">
        <is>
          <t>対傾構</t>
        </is>
      </c>
      <c r="CJ104" s="18" t="inlineStr">
        <is>
          <t>Cf</t>
        </is>
      </c>
      <c r="CK104" s="18">
        <f>CONCATENATE(CH104,LEFT(CI104,2),CJ104)</f>
        <v/>
      </c>
      <c r="CL104" s="18" t="n">
        <v>1</v>
      </c>
      <c r="CM104" s="18">
        <f>IF(COUNTIFS([2]その１２!$CU$10:CU5255,リスト!CK104),"該当","")</f>
        <v/>
      </c>
      <c r="CN104" s="18">
        <f>IF($CM104="","",COUNTIF($CK$5:CK104,CK104))</f>
        <v/>
      </c>
      <c r="CO104" s="18">
        <f>IF($CM104="","",CONCATENATE(CK104,CN104))</f>
        <v/>
      </c>
      <c r="DC104" s="21">
        <f>IF(CG104="","",CONCATENATE(CC104,CD104))</f>
        <v/>
      </c>
      <c r="DD104" s="21">
        <f>IF(CO104="","",CONCATENATE(CK104,CL104))</f>
        <v/>
      </c>
    </row>
    <row r="105" ht="18.75" customHeight="1">
      <c r="AB105" s="16" t="inlineStr">
        <is>
          <t>e</t>
        </is>
      </c>
      <c r="AC105" s="16" t="inlineStr">
        <is>
          <t>補修・補強材の損傷</t>
        </is>
      </c>
      <c r="AD105" s="16" t="inlineStr">
        <is>
          <t>品質の経年劣化</t>
        </is>
      </c>
      <c r="AE105" s="16" t="inlineStr">
        <is>
          <t>Ⅰ</t>
        </is>
      </c>
      <c r="AF105" s="19">
        <f>CONCATENATE(AB105,AC105,AD105,AE105)</f>
        <v/>
      </c>
      <c r="AG105" s="19" t="inlineStr">
        <is>
          <t>●●を目的とした●●に経年劣化等が原因と推定される●●が見られるが損傷は局所的である。前回点検と比較し大きな進行は見られず、次回点検までに大きな進行はないと推定される。経過観察を行い、状況に応じて補修を行う必要がある。</t>
        </is>
      </c>
      <c r="AV105" s="195" t="inlineStr">
        <is>
          <t>108</t>
        </is>
      </c>
      <c r="AW105" s="18" t="inlineStr">
        <is>
          <t>一般県道　横芝停車場白浜線</t>
        </is>
      </c>
      <c r="BN105" s="18" t="inlineStr">
        <is>
          <t>市川市</t>
        </is>
      </c>
      <c r="BO105" s="197" t="inlineStr">
        <is>
          <t>50</t>
        </is>
      </c>
      <c r="BP105" s="17">
        <f>CONCATENATE(BN105,BO105)</f>
        <v/>
      </c>
      <c r="BQ105" s="18" t="inlineStr">
        <is>
          <t>主要地方道　東京市川線</t>
        </is>
      </c>
      <c r="BZ105" s="18" t="inlineStr">
        <is>
          <t>S</t>
        </is>
      </c>
      <c r="CA105" s="18" t="inlineStr">
        <is>
          <t>横桁</t>
        </is>
      </c>
      <c r="CB105" s="18" t="inlineStr">
        <is>
          <t>Cr</t>
        </is>
      </c>
      <c r="CC105" s="18">
        <f>IF(LEFT(CA105,2)="基礎",CONCATENATE(BZ105,LEFT(CA105,3),CB105),CONCATENATE(BZ105,LEFT(CA105,2),CB105))</f>
        <v/>
      </c>
      <c r="CD105" s="18" t="n">
        <v>5</v>
      </c>
      <c r="CE105" s="18">
        <f>IF(COUNTIFS([2]その１１!$CV$10:CV5100,リスト!CC105),"該当","")</f>
        <v/>
      </c>
      <c r="CF105" s="18">
        <f>IF($CE105="","",COUNTIF($CC$5:CC105,CC105))</f>
        <v/>
      </c>
      <c r="CG105" s="18">
        <f>IF($CE105="","",CONCATENATE(CC105,CF105))</f>
        <v/>
      </c>
      <c r="CH105" s="18" t="inlineStr">
        <is>
          <t>S,X</t>
        </is>
      </c>
      <c r="CI105" s="18" t="inlineStr">
        <is>
          <t>対傾構</t>
        </is>
      </c>
      <c r="CJ105" s="18" t="inlineStr">
        <is>
          <t>Cf</t>
        </is>
      </c>
      <c r="CK105" s="18">
        <f>CONCATENATE(CH105,LEFT(CI105,2),CJ105)</f>
        <v/>
      </c>
      <c r="CL105" s="18" t="n">
        <v>2</v>
      </c>
      <c r="CM105" s="18">
        <f>IF(COUNTIFS([2]その１２!$CU$10:CU5256,リスト!CK105),"該当","")</f>
        <v/>
      </c>
      <c r="CN105" s="18">
        <f>IF($CM105="","",COUNTIF($CK$5:CK105,CK105))</f>
        <v/>
      </c>
      <c r="CO105" s="18">
        <f>IF($CM105="","",CONCATENATE(CK105,CN105))</f>
        <v/>
      </c>
      <c r="DC105" s="21">
        <f>IF(CG105="","",CONCATENATE(CC105,CD105))</f>
        <v/>
      </c>
      <c r="DD105" s="21">
        <f>IF(CO105="","",CONCATENATE(CK105,CL105))</f>
        <v/>
      </c>
    </row>
    <row r="106">
      <c r="AB106" s="16" t="inlineStr">
        <is>
          <t>e</t>
        </is>
      </c>
      <c r="AC106" s="16" t="inlineStr">
        <is>
          <t>補修・補強材の損傷</t>
        </is>
      </c>
      <c r="AD106" s="16" t="inlineStr">
        <is>
          <t>防水・排水工不良</t>
        </is>
      </c>
      <c r="AE106" s="16" t="inlineStr">
        <is>
          <t>Ⅰ</t>
        </is>
      </c>
      <c r="AF106" s="19">
        <f>CONCATENATE(AB106,AC106,AD106,AE106)</f>
        <v/>
      </c>
      <c r="AG106" s="19" t="inlineStr">
        <is>
          <t>●●を目的とした●●に防水工不良等が原因と推定される●●が見られるが損傷は局所的である。前回点検と比較し大きな進行は見られず、次回点検までに大きな進行はないと推定される。経過観察を行い、状況に応じて補修を行う必要がある。</t>
        </is>
      </c>
      <c r="AV106" s="195" t="inlineStr">
        <is>
          <t>109</t>
        </is>
      </c>
      <c r="AW106" s="18" t="inlineStr">
        <is>
          <t>一般県道　横芝停車場吉田線</t>
        </is>
      </c>
      <c r="BN106" s="18" t="inlineStr">
        <is>
          <t>市川市</t>
        </is>
      </c>
      <c r="BO106" s="197" t="inlineStr">
        <is>
          <t>51</t>
        </is>
      </c>
      <c r="BP106" s="17">
        <f>CONCATENATE(BN106,BO106)</f>
        <v/>
      </c>
      <c r="BQ106" s="18" t="inlineStr">
        <is>
          <t>主要地方道　市川柏線</t>
        </is>
      </c>
      <c r="BZ106" s="18" t="inlineStr">
        <is>
          <t>S</t>
        </is>
      </c>
      <c r="CA106" s="18" t="inlineStr">
        <is>
          <t>横桁</t>
        </is>
      </c>
      <c r="CB106" s="18" t="inlineStr">
        <is>
          <t>Cr</t>
        </is>
      </c>
      <c r="CC106" s="18">
        <f>IF(LEFT(CA106,2)="基礎",CONCATENATE(BZ106,LEFT(CA106,3),CB106),CONCATENATE(BZ106,LEFT(CA106,2),CB106))</f>
        <v/>
      </c>
      <c r="CD106" s="18" t="n">
        <v>10</v>
      </c>
      <c r="CE106" s="18">
        <f>IF(COUNTIFS([2]その１１!$CV$10:CV5101,リスト!CC106),"該当","")</f>
        <v/>
      </c>
      <c r="CF106" s="18">
        <f>IF($CE106="","",COUNTIF($CC$5:CC106,CC106))</f>
        <v/>
      </c>
      <c r="CG106" s="18">
        <f>IF($CE106="","",CONCATENATE(CC106,CF106))</f>
        <v/>
      </c>
      <c r="CH106" s="18" t="inlineStr">
        <is>
          <t>S,X</t>
        </is>
      </c>
      <c r="CI106" s="18" t="inlineStr">
        <is>
          <t>対傾構</t>
        </is>
      </c>
      <c r="CJ106" s="18" t="inlineStr">
        <is>
          <t>Cf</t>
        </is>
      </c>
      <c r="CK106" s="18">
        <f>CONCATENATE(CH106,LEFT(CI106,2),CJ106)</f>
        <v/>
      </c>
      <c r="CL106" s="18" t="n">
        <v>3</v>
      </c>
      <c r="CM106" s="18">
        <f>IF(COUNTIFS([2]その１２!$CU$10:CU5257,リスト!CK106),"該当","")</f>
        <v/>
      </c>
      <c r="CN106" s="18">
        <f>IF($CM106="","",COUNTIF($CK$5:CK106,CK106))</f>
        <v/>
      </c>
      <c r="CO106" s="18">
        <f>IF($CM106="","",CONCATENATE(CK106,CN106))</f>
        <v/>
      </c>
      <c r="DC106" s="21">
        <f>IF(CG106="","",CONCATENATE(CC106,CD106))</f>
        <v/>
      </c>
      <c r="DD106" s="21">
        <f>IF(CO106="","",CONCATENATE(CK106,CL106))</f>
        <v/>
      </c>
    </row>
    <row r="107" ht="18.75" customHeight="1">
      <c r="AB107" s="16" t="inlineStr">
        <is>
          <t>e</t>
        </is>
      </c>
      <c r="AC107" s="16" t="inlineStr">
        <is>
          <t>補修・補強材の損傷</t>
        </is>
      </c>
      <c r="AD107" s="16" t="inlineStr">
        <is>
          <t>製作・施工不良</t>
        </is>
      </c>
      <c r="AE107" s="16" t="inlineStr">
        <is>
          <t>Ⅰ</t>
        </is>
      </c>
      <c r="AF107" s="19">
        <f>CONCATENATE(AB107,AC107,AD107,AE107)</f>
        <v/>
      </c>
      <c r="AG107" s="19" t="inlineStr">
        <is>
          <t>●●を目的とした●●に施工不良等が原因と推定される●●が見られるが損傷は局所的である。前回点検と比較し大きな進行は見られず、次回点検までに大きな進行はないと推定される。経過観察を行い、状況に応じて補修を行う必要がある。</t>
        </is>
      </c>
      <c r="AV107" s="195" t="inlineStr">
        <is>
          <t>110</t>
        </is>
      </c>
      <c r="AW107" s="18" t="inlineStr">
        <is>
          <t>一般県道　郡停車場大須賀線</t>
        </is>
      </c>
      <c r="BN107" s="18" t="inlineStr">
        <is>
          <t>市川市</t>
        </is>
      </c>
      <c r="BO107" s="197" t="inlineStr">
        <is>
          <t>59</t>
        </is>
      </c>
      <c r="BP107" s="17">
        <f>CONCATENATE(BN107,BO107)</f>
        <v/>
      </c>
      <c r="BQ107" s="18" t="inlineStr">
        <is>
          <t>主要地方道　市川印西線</t>
        </is>
      </c>
      <c r="BZ107" s="18" t="inlineStr">
        <is>
          <t>S</t>
        </is>
      </c>
      <c r="CA107" s="18" t="inlineStr">
        <is>
          <t>横桁</t>
        </is>
      </c>
      <c r="CB107" s="18" t="inlineStr">
        <is>
          <t>Cr</t>
        </is>
      </c>
      <c r="CC107" s="18">
        <f>IF(LEFT(CA107,2)="基礎",CONCATENATE(BZ107,LEFT(CA107,3),CB107),CONCATENATE(BZ107,LEFT(CA107,2),CB107))</f>
        <v/>
      </c>
      <c r="CD107" s="18" t="n">
        <v>13</v>
      </c>
      <c r="CE107" s="18">
        <f>IF(COUNTIFS([2]その１１!$CV$10:CV5102,リスト!CC107),"該当","")</f>
        <v/>
      </c>
      <c r="CF107" s="18">
        <f>IF($CE107="","",COUNTIF($CC$5:CC107,CC107))</f>
        <v/>
      </c>
      <c r="CG107" s="18">
        <f>IF($CE107="","",CONCATENATE(CC107,CF107))</f>
        <v/>
      </c>
      <c r="CH107" s="18" t="inlineStr">
        <is>
          <t>S,X</t>
        </is>
      </c>
      <c r="CI107" s="18" t="inlineStr">
        <is>
          <t>対傾構</t>
        </is>
      </c>
      <c r="CJ107" s="18" t="inlineStr">
        <is>
          <t>Cf</t>
        </is>
      </c>
      <c r="CK107" s="18">
        <f>CONCATENATE(CH107,LEFT(CI107,2),CJ107)</f>
        <v/>
      </c>
      <c r="CL107" s="18" t="n">
        <v>4</v>
      </c>
      <c r="CM107" s="18">
        <f>IF(COUNTIFS([2]その１２!$CU$10:CU5258,リスト!CK107),"該当","")</f>
        <v/>
      </c>
      <c r="CN107" s="18">
        <f>IF($CM107="","",COUNTIF($CK$5:CK107,CK107))</f>
        <v/>
      </c>
      <c r="CO107" s="18">
        <f>IF($CM107="","",CONCATENATE(CK107,CN107))</f>
        <v/>
      </c>
      <c r="DC107" s="21">
        <f>IF(CG107="","",CONCATENATE(CC107,CD107))</f>
        <v/>
      </c>
      <c r="DD107" s="21">
        <f>IF(CO107="","",CONCATENATE(CK107,CL107))</f>
        <v/>
      </c>
    </row>
    <row r="108">
      <c r="AB108" s="16" t="inlineStr">
        <is>
          <t>e</t>
        </is>
      </c>
      <c r="AC108" s="16" t="inlineStr">
        <is>
          <t>補修・補強材の損傷</t>
        </is>
      </c>
      <c r="AD108" s="16" t="inlineStr">
        <is>
          <t>品質の経年劣化</t>
        </is>
      </c>
      <c r="AE108" s="16" t="inlineStr">
        <is>
          <t>Ⅱ</t>
        </is>
      </c>
      <c r="AF108" s="19">
        <f>CONCATENATE(AB108,AC108,AD108,AE108)</f>
        <v/>
      </c>
      <c r="AG108" s="19" t="inlineStr">
        <is>
          <t>●●を目的とした●●に経年劣化等が原因と推定される●●が見られる。●●から●●が生じており、今後●●などの浸入により劣化の進行が推定される。予防保全の観点から、速やかに補修等を行う必要がある。</t>
        </is>
      </c>
      <c r="AV108" s="195" t="inlineStr">
        <is>
          <t>111</t>
        </is>
      </c>
      <c r="AW108" s="18" t="inlineStr">
        <is>
          <t>一般県道　松尾停車場線</t>
        </is>
      </c>
      <c r="BN108" s="18" t="inlineStr">
        <is>
          <t>市川市</t>
        </is>
      </c>
      <c r="BO108" s="197" t="inlineStr">
        <is>
          <t>60</t>
        </is>
      </c>
      <c r="BP108" s="17">
        <f>CONCATENATE(BN108,BO108)</f>
        <v/>
      </c>
      <c r="BQ108" s="18" t="inlineStr">
        <is>
          <t>主要地方道　市川四ツ木線</t>
        </is>
      </c>
      <c r="BZ108" s="18" t="inlineStr">
        <is>
          <t>S</t>
        </is>
      </c>
      <c r="CA108" s="18" t="inlineStr">
        <is>
          <t>横桁</t>
        </is>
      </c>
      <c r="CB108" s="18" t="inlineStr">
        <is>
          <t>Cr</t>
        </is>
      </c>
      <c r="CC108" s="18">
        <f>IF(LEFT(CA108,2)="基礎",CONCATENATE(BZ108,LEFT(CA108,3),CB108),CONCATENATE(BZ108,LEFT(CA108,2),CB108))</f>
        <v/>
      </c>
      <c r="CD108" s="18" t="n">
        <v>17</v>
      </c>
      <c r="CE108" s="18">
        <f>IF(COUNTIFS([2]その１１!$CV$10:CV5103,リスト!CC108),"該当","")</f>
        <v/>
      </c>
      <c r="CF108" s="18">
        <f>IF($CE108="","",COUNTIF($CC$5:CC108,CC108))</f>
        <v/>
      </c>
      <c r="CG108" s="18">
        <f>IF($CE108="","",CONCATENATE(CC108,CF108))</f>
        <v/>
      </c>
      <c r="CH108" s="18" t="inlineStr">
        <is>
          <t>S,X</t>
        </is>
      </c>
      <c r="CI108" s="18" t="inlineStr">
        <is>
          <t>対傾構</t>
        </is>
      </c>
      <c r="CJ108" s="18" t="inlineStr">
        <is>
          <t>Cf</t>
        </is>
      </c>
      <c r="CK108" s="18">
        <f>CONCATENATE(CH108,LEFT(CI108,2),CJ108)</f>
        <v/>
      </c>
      <c r="CL108" s="18" t="n">
        <v>5</v>
      </c>
      <c r="CM108" s="18">
        <f>IF(COUNTIFS([2]その１２!$CU$10:CU5259,リスト!CK108),"該当","")</f>
        <v/>
      </c>
      <c r="CN108" s="18">
        <f>IF($CM108="","",COUNTIF($CK$5:CK108,CK108))</f>
        <v/>
      </c>
      <c r="CO108" s="18">
        <f>IF($CM108="","",CONCATENATE(CK108,CN108))</f>
        <v/>
      </c>
      <c r="DC108" s="21">
        <f>IF(CG108="","",CONCATENATE(CC108,CD108))</f>
        <v/>
      </c>
      <c r="DD108" s="21">
        <f>IF(CO108="","",CONCATENATE(CK108,CL108))</f>
        <v/>
      </c>
    </row>
    <row r="109" ht="18.75" customHeight="1">
      <c r="AB109" s="16" t="inlineStr">
        <is>
          <t>e</t>
        </is>
      </c>
      <c r="AC109" s="16" t="inlineStr">
        <is>
          <t>補修・補強材の損傷</t>
        </is>
      </c>
      <c r="AD109" s="16" t="inlineStr">
        <is>
          <t>防水・排水工不良</t>
        </is>
      </c>
      <c r="AE109" s="16" t="inlineStr">
        <is>
          <t>Ⅱ</t>
        </is>
      </c>
      <c r="AF109" s="19">
        <f>CONCATENATE(AB109,AC109,AD109,AE109)</f>
        <v/>
      </c>
      <c r="AG109" s="19" t="inlineStr">
        <is>
          <t>●●を目的とした●●に防水工不良等が原因と推定される●●が見られる。●●から漏水が生じており、今後●●などの浸入により劣化の進行が推定される。予防保全の観点から、速やかに補修等を行う必要がある。</t>
        </is>
      </c>
      <c r="AV109" s="195" t="inlineStr">
        <is>
          <t>112</t>
        </is>
      </c>
      <c r="AW109" s="18" t="inlineStr">
        <is>
          <t>一般県道　成田成東線</t>
        </is>
      </c>
      <c r="BN109" s="18" t="inlineStr">
        <is>
          <t>市川市</t>
        </is>
      </c>
      <c r="BO109" s="197" t="inlineStr">
        <is>
          <t>179</t>
        </is>
      </c>
      <c r="BP109" s="17">
        <f>CONCATENATE(BN109,BO109)</f>
        <v/>
      </c>
      <c r="BQ109" s="18" t="inlineStr">
        <is>
          <t>一般県道　船橋行徳線</t>
        </is>
      </c>
      <c r="BZ109" s="18" t="inlineStr">
        <is>
          <t>S</t>
        </is>
      </c>
      <c r="CA109" s="18" t="inlineStr">
        <is>
          <t>横桁</t>
        </is>
      </c>
      <c r="CB109" s="18" t="inlineStr">
        <is>
          <t>Cr</t>
        </is>
      </c>
      <c r="CC109" s="18">
        <f>IF(LEFT(CA109,2)="基礎",CONCATENATE(BZ109,LEFT(CA109,3),CB109),CONCATENATE(BZ109,LEFT(CA109,2),CB109))</f>
        <v/>
      </c>
      <c r="CD109" s="18" t="n">
        <v>18</v>
      </c>
      <c r="CE109" s="18">
        <f>IF(COUNTIFS([2]その１１!$CV$10:CV5104,リスト!CC109),"該当","")</f>
        <v/>
      </c>
      <c r="CF109" s="18">
        <f>IF($CE109="","",COUNTIF($CC$5:CC109,CC109))</f>
        <v/>
      </c>
      <c r="CG109" s="18">
        <f>IF($CE109="","",CONCATENATE(CC109,CF109))</f>
        <v/>
      </c>
      <c r="CH109" s="18" t="inlineStr">
        <is>
          <t>S,X</t>
        </is>
      </c>
      <c r="CI109" s="18" t="inlineStr">
        <is>
          <t>対傾構</t>
        </is>
      </c>
      <c r="CJ109" s="18" t="inlineStr">
        <is>
          <t>Cf</t>
        </is>
      </c>
      <c r="CK109" s="18">
        <f>CONCATENATE(CH109,LEFT(CI109,2),CJ109)</f>
        <v/>
      </c>
      <c r="CL109" s="18" t="n">
        <v>10</v>
      </c>
      <c r="CM109" s="18">
        <f>IF(COUNTIFS([2]その１２!$CU$10:CU5260,リスト!CK109),"該当","")</f>
        <v/>
      </c>
      <c r="CN109" s="18">
        <f>IF($CM109="","",COUNTIF($CK$5:CK109,CK109))</f>
        <v/>
      </c>
      <c r="CO109" s="18">
        <f>IF($CM109="","",CONCATENATE(CK109,CN109))</f>
        <v/>
      </c>
      <c r="DC109" s="21">
        <f>IF(CG109="","",CONCATENATE(CC109,CD109))</f>
        <v/>
      </c>
      <c r="DD109" s="21">
        <f>IF(CO109="","",CONCATENATE(CK109,CL109))</f>
        <v/>
      </c>
    </row>
    <row r="110">
      <c r="AB110" s="16" t="inlineStr">
        <is>
          <t>e</t>
        </is>
      </c>
      <c r="AC110" s="16" t="inlineStr">
        <is>
          <t>補修・補強材の損傷</t>
        </is>
      </c>
      <c r="AD110" s="16" t="inlineStr">
        <is>
          <t>製作・施工不良</t>
        </is>
      </c>
      <c r="AE110" s="16" t="inlineStr">
        <is>
          <t>Ⅱ</t>
        </is>
      </c>
      <c r="AF110" s="19">
        <f>CONCATENATE(AB110,AC110,AD110,AE110)</f>
        <v/>
      </c>
      <c r="AG110" s="19" t="inlineStr">
        <is>
          <t>●●を目的とした●●に施工不良等が原因と推定される●●が見られる。●●から●●が生じており、今後●●などの浸入により劣化の進行が推定される。予防保全の観点から、速やかに補修等を行う必要がある。</t>
        </is>
      </c>
      <c r="AV110" s="195" t="inlineStr">
        <is>
          <t>113</t>
        </is>
      </c>
      <c r="AW110" s="18" t="inlineStr">
        <is>
          <t>一般県道　佐原多古線</t>
        </is>
      </c>
      <c r="BN110" s="18" t="inlineStr">
        <is>
          <t>市川市</t>
        </is>
      </c>
      <c r="BO110" s="197" t="inlineStr">
        <is>
          <t>180</t>
        </is>
      </c>
      <c r="BP110" s="17">
        <f>CONCATENATE(BN110,BO110)</f>
        <v/>
      </c>
      <c r="BQ110" s="18" t="inlineStr">
        <is>
          <t>一般県道　松戸原木線</t>
        </is>
      </c>
      <c r="BZ110" s="18" t="inlineStr">
        <is>
          <t>S</t>
        </is>
      </c>
      <c r="CA110" s="18" t="inlineStr">
        <is>
          <t>横桁</t>
        </is>
      </c>
      <c r="CB110" s="18" t="inlineStr">
        <is>
          <t>Cr</t>
        </is>
      </c>
      <c r="CC110" s="18">
        <f>IF(LEFT(CA110,2)="基礎",CONCATENATE(BZ110,LEFT(CA110,3),CB110),CONCATENATE(BZ110,LEFT(CA110,2),CB110))</f>
        <v/>
      </c>
      <c r="CD110" s="18" t="n">
        <v>20</v>
      </c>
      <c r="CE110" s="18">
        <f>IF(COUNTIFS([2]その１１!$CV$10:CV5105,リスト!CC110),"該当","")</f>
        <v/>
      </c>
      <c r="CF110" s="18">
        <f>IF($CE110="","",COUNTIF($CC$5:CC110,CC110))</f>
        <v/>
      </c>
      <c r="CG110" s="18">
        <f>IF($CE110="","",CONCATENATE(CC110,CF110))</f>
        <v/>
      </c>
      <c r="CH110" s="18" t="inlineStr">
        <is>
          <t>S,X</t>
        </is>
      </c>
      <c r="CI110" s="18" t="inlineStr">
        <is>
          <t>対傾構</t>
        </is>
      </c>
      <c r="CJ110" s="18" t="inlineStr">
        <is>
          <t>Cf</t>
        </is>
      </c>
      <c r="CK110" s="18">
        <f>CONCATENATE(CH110,LEFT(CI110,2),CJ110)</f>
        <v/>
      </c>
      <c r="CL110" s="18" t="n">
        <v>13</v>
      </c>
      <c r="CM110" s="18">
        <f>IF(COUNTIFS([2]その１２!$CU$10:CU5261,リスト!CK110),"該当","")</f>
        <v/>
      </c>
      <c r="CN110" s="18">
        <f>IF($CM110="","",COUNTIF($CK$5:CK110,CK110))</f>
        <v/>
      </c>
      <c r="CO110" s="18">
        <f>IF($CM110="","",CONCATENATE(CK110,CN110))</f>
        <v/>
      </c>
      <c r="DC110" s="21">
        <f>IF(CG110="","",CONCATENATE(CC110,CD110))</f>
        <v/>
      </c>
      <c r="DD110" s="21">
        <f>IF(CO110="","",CONCATENATE(CK110,CL110))</f>
        <v/>
      </c>
    </row>
    <row r="111" ht="18.75" customHeight="1">
      <c r="AB111" s="16" t="inlineStr">
        <is>
          <t>e</t>
        </is>
      </c>
      <c r="AC111" s="16" t="inlineStr">
        <is>
          <t>補修・補強材の損傷</t>
        </is>
      </c>
      <c r="AD111" s="16" t="inlineStr">
        <is>
          <t>品質の経年劣化</t>
        </is>
      </c>
      <c r="AE111" s="16" t="inlineStr">
        <is>
          <t>Ⅲ</t>
        </is>
      </c>
      <c r="AF111" s="19">
        <f>CONCATENATE(AB111,AC111,AD111,AE111)</f>
        <v/>
      </c>
      <c r="AG111" s="19" t="inlineStr">
        <is>
          <t>●●を目的とした●●に経年劣化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is>
      </c>
      <c r="AV111" s="195" t="inlineStr">
        <is>
          <t>114</t>
        </is>
      </c>
      <c r="AW111" s="18" t="inlineStr">
        <is>
          <t>一般県道　八日市場山田線</t>
        </is>
      </c>
      <c r="BN111" s="18" t="inlineStr">
        <is>
          <t>市川市</t>
        </is>
      </c>
      <c r="BO111" s="197" t="inlineStr">
        <is>
          <t>202</t>
        </is>
      </c>
      <c r="BP111" s="17">
        <f>CONCATENATE(BN111,BO111)</f>
        <v/>
      </c>
      <c r="BQ111" s="18" t="inlineStr">
        <is>
          <t>一般県道　本八幡停車場線</t>
        </is>
      </c>
      <c r="BZ111" s="18" t="inlineStr">
        <is>
          <t>S</t>
        </is>
      </c>
      <c r="CA111" s="18" t="inlineStr">
        <is>
          <t>横桁</t>
        </is>
      </c>
      <c r="CB111" s="18" t="inlineStr">
        <is>
          <t>Cr</t>
        </is>
      </c>
      <c r="CC111" s="18">
        <f>IF(LEFT(CA111,2)="基礎",CONCATENATE(BZ111,LEFT(CA111,3),CB111),CONCATENATE(BZ111,LEFT(CA111,2),CB111))</f>
        <v/>
      </c>
      <c r="CD111" s="18" t="n">
        <v>21</v>
      </c>
      <c r="CE111" s="18">
        <f>IF(COUNTIFS([2]その１１!$CV$10:CV5106,リスト!CC111),"該当","")</f>
        <v/>
      </c>
      <c r="CF111" s="18">
        <f>IF($CE111="","",COUNTIF($CC$5:CC111,CC111))</f>
        <v/>
      </c>
      <c r="CG111" s="18">
        <f>IF($CE111="","",CONCATENATE(CC111,CF111))</f>
        <v/>
      </c>
      <c r="CH111" s="18" t="inlineStr">
        <is>
          <t>S,X</t>
        </is>
      </c>
      <c r="CI111" s="18" t="inlineStr">
        <is>
          <t>対傾構</t>
        </is>
      </c>
      <c r="CJ111" s="18" t="inlineStr">
        <is>
          <t>Cf</t>
        </is>
      </c>
      <c r="CK111" s="18">
        <f>CONCATENATE(CH111,LEFT(CI111,2),CJ111)</f>
        <v/>
      </c>
      <c r="CL111" s="18" t="n">
        <v>17</v>
      </c>
      <c r="CM111" s="18">
        <f>IF(COUNTIFS([2]その１２!$CU$10:CU5262,リスト!CK111),"該当","")</f>
        <v/>
      </c>
      <c r="CN111" s="18">
        <f>IF($CM111="","",COUNTIF($CK$5:CK111,CK111))</f>
        <v/>
      </c>
      <c r="CO111" s="18">
        <f>IF($CM111="","",CONCATENATE(CK111,CN111))</f>
        <v/>
      </c>
      <c r="DC111" s="21">
        <f>IF(CG111="","",CONCATENATE(CC111,CD111))</f>
        <v/>
      </c>
      <c r="DD111" s="21">
        <f>IF(CO111="","",CONCATENATE(CK111,CL111))</f>
        <v/>
      </c>
    </row>
    <row r="112">
      <c r="AB112" s="16" t="inlineStr">
        <is>
          <t>e</t>
        </is>
      </c>
      <c r="AC112" s="16" t="inlineStr">
        <is>
          <t>補修・補強材の損傷</t>
        </is>
      </c>
      <c r="AD112" s="16" t="inlineStr">
        <is>
          <t>防水・排水工不良</t>
        </is>
      </c>
      <c r="AE112" s="16" t="inlineStr">
        <is>
          <t>Ⅲ</t>
        </is>
      </c>
      <c r="AF112" s="19">
        <f>CONCATENATE(AB112,AC112,AD112,AE112)</f>
        <v/>
      </c>
      <c r="AG112" s="19" t="inlineStr">
        <is>
          <t>●●を目的とした●●に防水工不良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is>
      </c>
      <c r="AV112" s="195" t="inlineStr">
        <is>
          <t>115</t>
        </is>
      </c>
      <c r="AW112" s="18" t="inlineStr">
        <is>
          <t>一般県道　久住停車場十余三線</t>
        </is>
      </c>
      <c r="BN112" s="18" t="inlineStr">
        <is>
          <t>市川市</t>
        </is>
      </c>
      <c r="BO112" s="197" t="inlineStr">
        <is>
          <t>203</t>
        </is>
      </c>
      <c r="BP112" s="17">
        <f>CONCATENATE(BN112,BO112)</f>
        <v/>
      </c>
      <c r="BQ112" s="18" t="inlineStr">
        <is>
          <t>一般県道　下総中山停車場線</t>
        </is>
      </c>
      <c r="BZ112" s="18" t="inlineStr">
        <is>
          <t>S</t>
        </is>
      </c>
      <c r="CA112" s="18" t="inlineStr">
        <is>
          <t>横桁</t>
        </is>
      </c>
      <c r="CB112" s="18" t="inlineStr">
        <is>
          <t>Cr</t>
        </is>
      </c>
      <c r="CC112" s="18">
        <f>IF(LEFT(CA112,2)="基礎",CONCATENATE(BZ112,LEFT(CA112,3),CB112),CONCATENATE(BZ112,LEFT(CA112,2),CB112))</f>
        <v/>
      </c>
      <c r="CD112" s="18" t="n">
        <v>22</v>
      </c>
      <c r="CE112" s="18">
        <f>IF(COUNTIFS([2]その１１!$CV$10:CV5107,リスト!CC112),"該当","")</f>
        <v/>
      </c>
      <c r="CF112" s="18">
        <f>IF($CE112="","",COUNTIF($CC$5:CC112,CC112))</f>
        <v/>
      </c>
      <c r="CG112" s="18">
        <f>IF($CE112="","",CONCATENATE(CC112,CF112))</f>
        <v/>
      </c>
      <c r="CH112" s="18" t="inlineStr">
        <is>
          <t>S,X</t>
        </is>
      </c>
      <c r="CI112" s="18" t="inlineStr">
        <is>
          <t>対傾構</t>
        </is>
      </c>
      <c r="CJ112" s="18" t="inlineStr">
        <is>
          <t>Cf</t>
        </is>
      </c>
      <c r="CK112" s="18">
        <f>CONCATENATE(CH112,LEFT(CI112,2),CJ112)</f>
        <v/>
      </c>
      <c r="CL112" s="18" t="n">
        <v>18</v>
      </c>
      <c r="CM112" s="18">
        <f>IF(COUNTIFS([2]その１２!$CU$10:CU5263,リスト!CK112),"該当","")</f>
        <v/>
      </c>
      <c r="CN112" s="18">
        <f>IF($CM112="","",COUNTIF($CK$5:CK112,CK112))</f>
        <v/>
      </c>
      <c r="CO112" s="18">
        <f>IF($CM112="","",CONCATENATE(CK112,CN112))</f>
        <v/>
      </c>
      <c r="DC112" s="21">
        <f>IF(CG112="","",CONCATENATE(CC112,CD112))</f>
        <v/>
      </c>
      <c r="DD112" s="21">
        <f>IF(CO112="","",CONCATENATE(CK112,CL112))</f>
        <v/>
      </c>
    </row>
    <row r="113" ht="18.75" customHeight="1">
      <c r="AB113" s="16" t="inlineStr">
        <is>
          <t>e</t>
        </is>
      </c>
      <c r="AC113" s="16" t="inlineStr">
        <is>
          <t>補修・補強材の損傷</t>
        </is>
      </c>
      <c r="AD113" s="16" t="inlineStr">
        <is>
          <t>製作・施工不良</t>
        </is>
      </c>
      <c r="AE113" s="16" t="inlineStr">
        <is>
          <t>Ⅲ</t>
        </is>
      </c>
      <c r="AF113" s="19">
        <f>CONCATENATE(AB113,AC113,AD113,AE113)</f>
        <v/>
      </c>
      <c r="AG113" s="19" t="inlineStr">
        <is>
          <t>●●を目的とした●●に施工不良等が原因と推定される●●が見られる。補強効果が十分に発揮できていないと推定される。地震等の大きな外力が生じた際に所要の機能を発揮できないことが懸念される。橋梁構造の安全性の観点から、速やかに補修等を行う必要がある。</t>
        </is>
      </c>
      <c r="AV113" s="195" t="inlineStr">
        <is>
          <t>116</t>
        </is>
      </c>
      <c r="AW113" s="18" t="inlineStr">
        <is>
          <t>一般県道　横芝山武線</t>
        </is>
      </c>
      <c r="BN113" s="18" t="inlineStr">
        <is>
          <t>市川市</t>
        </is>
      </c>
      <c r="BO113" s="197" t="inlineStr">
        <is>
          <t>261</t>
        </is>
      </c>
      <c r="BP113" s="17">
        <f>CONCATENATE(BN113,BO113)</f>
        <v/>
      </c>
      <c r="BQ113" s="18" t="inlineStr">
        <is>
          <t>一般県道　松戸柏線</t>
        </is>
      </c>
      <c r="BZ113" s="18" t="inlineStr">
        <is>
          <t>S</t>
        </is>
      </c>
      <c r="CA113" s="18" t="inlineStr">
        <is>
          <t>横桁</t>
        </is>
      </c>
      <c r="CB113" s="18" t="inlineStr">
        <is>
          <t>Cr</t>
        </is>
      </c>
      <c r="CC113" s="18">
        <f>IF(LEFT(CA113,2)="基礎",CONCATENATE(BZ113,LEFT(CA113,3),CB113),CONCATENATE(BZ113,LEFT(CA113,2),CB113))</f>
        <v/>
      </c>
      <c r="CD113" s="18" t="n">
        <v>23</v>
      </c>
      <c r="CE113" s="18">
        <f>IF(COUNTIFS([2]その１１!$CV$10:CV5108,リスト!CC113),"該当","")</f>
        <v/>
      </c>
      <c r="CF113" s="18">
        <f>IF($CE113="","",COUNTIF($CC$5:CC113,CC113))</f>
        <v/>
      </c>
      <c r="CG113" s="18">
        <f>IF($CE113="","",CONCATENATE(CC113,CF113))</f>
        <v/>
      </c>
      <c r="CH113" s="18" t="inlineStr">
        <is>
          <t>S,X</t>
        </is>
      </c>
      <c r="CI113" s="18" t="inlineStr">
        <is>
          <t>対傾構</t>
        </is>
      </c>
      <c r="CJ113" s="18" t="inlineStr">
        <is>
          <t>Cf</t>
        </is>
      </c>
      <c r="CK113" s="18">
        <f>CONCATENATE(CH113,LEFT(CI113,2),CJ113)</f>
        <v/>
      </c>
      <c r="CL113" s="18" t="n">
        <v>20</v>
      </c>
      <c r="CM113" s="18">
        <f>IF(COUNTIFS([2]その１２!$CU$10:CU5264,リスト!CK113),"該当","")</f>
        <v/>
      </c>
      <c r="CN113" s="18">
        <f>IF($CM113="","",COUNTIF($CK$5:CK113,CK113))</f>
        <v/>
      </c>
      <c r="CO113" s="18">
        <f>IF($CM113="","",CONCATENATE(CK113,CN113))</f>
        <v/>
      </c>
      <c r="DC113" s="21">
        <f>IF(CG113="","",CONCATENATE(CC113,CD113))</f>
        <v/>
      </c>
      <c r="DD113" s="21">
        <f>IF(CO113="","",CONCATENATE(CK113,CL113))</f>
        <v/>
      </c>
    </row>
    <row r="114">
      <c r="AB114" s="16" t="inlineStr">
        <is>
          <t>b</t>
        </is>
      </c>
      <c r="AC114" s="16" t="inlineStr">
        <is>
          <t>床版ひびわれ</t>
        </is>
      </c>
      <c r="AD114" s="16" t="inlineStr">
        <is>
          <t>乾燥収縮・温度応力</t>
        </is>
      </c>
      <c r="AE114" s="16" t="n"/>
      <c r="AF114" s="19">
        <f>CONCATENATE(AB114,AC114,AD114,AE114)</f>
        <v/>
      </c>
      <c r="AG114" s="19" t="inlineStr">
        <is>
          <t>乾燥収縮・温度応力等が原因と推定される最大幅●●mmの1方向ひびわれが見られる。</t>
        </is>
      </c>
      <c r="AV114" s="195" t="inlineStr">
        <is>
          <t>117</t>
        </is>
      </c>
      <c r="AW114" s="18" t="inlineStr">
        <is>
          <t>一般県道　日向停車場極楽寺線</t>
        </is>
      </c>
      <c r="BN114" s="18" t="inlineStr">
        <is>
          <t>市川市</t>
        </is>
      </c>
      <c r="BO114" s="197" t="inlineStr">
        <is>
          <t>264</t>
        </is>
      </c>
      <c r="BP114" s="17">
        <f>CONCATENATE(BN114,BO114)</f>
        <v/>
      </c>
      <c r="BQ114" s="18" t="inlineStr">
        <is>
          <t>一般県道　高塚新田市川線</t>
        </is>
      </c>
      <c r="BZ114" s="18" t="inlineStr">
        <is>
          <t>C</t>
        </is>
      </c>
      <c r="CA114" s="18" t="inlineStr">
        <is>
          <t>横桁</t>
        </is>
      </c>
      <c r="CB114" s="18" t="inlineStr">
        <is>
          <t>Cr</t>
        </is>
      </c>
      <c r="CC114" s="18">
        <f>IF(LEFT(CA114,2)="基礎",CONCATENATE(BZ114,LEFT(CA114,3),CB114),CONCATENATE(BZ114,LEFT(CA114,2),CB114))</f>
        <v/>
      </c>
      <c r="CD114" s="18" t="n">
        <v>6</v>
      </c>
      <c r="CE114" s="18">
        <f>IF(COUNTIFS([2]その１１!$CV$10:CV5109,リスト!CC114),"該当","")</f>
        <v/>
      </c>
      <c r="CF114" s="18">
        <f>IF($CE114="","",COUNTIF($CC$5:CC114,CC114))</f>
        <v/>
      </c>
      <c r="CG114" s="18">
        <f>IF($CE114="","",CONCATENATE(CC114,CF114))</f>
        <v/>
      </c>
      <c r="CH114" s="18" t="inlineStr">
        <is>
          <t>S,X</t>
        </is>
      </c>
      <c r="CI114" s="18" t="inlineStr">
        <is>
          <t>対傾構</t>
        </is>
      </c>
      <c r="CJ114" s="18" t="inlineStr">
        <is>
          <t>Cf</t>
        </is>
      </c>
      <c r="CK114" s="18">
        <f>CONCATENATE(CH114,LEFT(CI114,2),CJ114)</f>
        <v/>
      </c>
      <c r="CL114" s="18" t="n">
        <v>21</v>
      </c>
      <c r="CM114" s="18">
        <f>IF(COUNTIFS([2]その１２!$CU$10:CU5265,リスト!CK114),"該当","")</f>
        <v/>
      </c>
      <c r="CN114" s="18">
        <f>IF($CM114="","",COUNTIF($CK$5:CK114,CK114))</f>
        <v/>
      </c>
      <c r="CO114" s="18">
        <f>IF($CM114="","",CONCATENATE(CK114,CN114))</f>
        <v/>
      </c>
      <c r="DC114" s="21">
        <f>IF(CG114="","",CONCATENATE(CC114,CD114))</f>
        <v/>
      </c>
      <c r="DD114" s="21">
        <f>IF(CO114="","",CONCATENATE(CK114,CL114))</f>
        <v/>
      </c>
    </row>
    <row r="115" ht="18.75" customHeight="1">
      <c r="AB115" s="16" t="inlineStr">
        <is>
          <t>c</t>
        </is>
      </c>
      <c r="AC115" s="16" t="inlineStr">
        <is>
          <t>床版ひびわれ</t>
        </is>
      </c>
      <c r="AD115" s="16" t="inlineStr">
        <is>
          <t>乾燥収縮・温度応力</t>
        </is>
      </c>
      <c r="AE115" s="16" t="n"/>
      <c r="AF115" s="19">
        <f>CONCATENATE(AB115,AC115,AD115,AE115)</f>
        <v/>
      </c>
      <c r="AG115" s="19" t="inlineStr">
        <is>
          <t>乾燥収縮・温度応力等が原因と推定される最大幅●●mmの1方向ひびわれが見られる。</t>
        </is>
      </c>
      <c r="AV115" s="195" t="inlineStr">
        <is>
          <t>118</t>
        </is>
      </c>
      <c r="AW115" s="18" t="inlineStr">
        <is>
          <t>一般県道　成東山武線</t>
        </is>
      </c>
      <c r="BN115" s="18" t="inlineStr">
        <is>
          <t>市川市</t>
        </is>
      </c>
      <c r="BO115" s="197" t="inlineStr">
        <is>
          <t>283</t>
        </is>
      </c>
      <c r="BP115" s="17">
        <f>CONCATENATE(BN115,BO115)</f>
        <v/>
      </c>
      <c r="BQ115" s="18" t="inlineStr">
        <is>
          <t>一般県道　若宮西船市川線</t>
        </is>
      </c>
      <c r="BZ115" s="18" t="inlineStr">
        <is>
          <t>C</t>
        </is>
      </c>
      <c r="CA115" s="18" t="inlineStr">
        <is>
          <t>横桁</t>
        </is>
      </c>
      <c r="CB115" s="18" t="inlineStr">
        <is>
          <t>Cr</t>
        </is>
      </c>
      <c r="CC115" s="18">
        <f>IF(LEFT(CA115,2)="基礎",CONCATENATE(BZ115,LEFT(CA115,3),CB115),CONCATENATE(BZ115,LEFT(CA115,2),CB115))</f>
        <v/>
      </c>
      <c r="CD115" s="18" t="n">
        <v>7</v>
      </c>
      <c r="CE115" s="18">
        <f>IF(COUNTIFS([2]その１１!$CV$10:CV5110,リスト!CC115),"該当","")</f>
        <v/>
      </c>
      <c r="CF115" s="18">
        <f>IF($CE115="","",COUNTIF($CC$5:CC115,CC115))</f>
        <v/>
      </c>
      <c r="CG115" s="18">
        <f>IF($CE115="","",CONCATENATE(CC115,CF115))</f>
        <v/>
      </c>
      <c r="CH115" s="18" t="inlineStr">
        <is>
          <t>S,X</t>
        </is>
      </c>
      <c r="CI115" s="18" t="inlineStr">
        <is>
          <t>対傾構</t>
        </is>
      </c>
      <c r="CJ115" s="18" t="inlineStr">
        <is>
          <t>Cf</t>
        </is>
      </c>
      <c r="CK115" s="18">
        <f>CONCATENATE(CH115,LEFT(CI115,2),CJ115)</f>
        <v/>
      </c>
      <c r="CL115" s="18" t="n">
        <v>22</v>
      </c>
      <c r="CM115" s="18">
        <f>IF(COUNTIFS([2]その１２!$CU$10:CU5266,リスト!CK115),"該当","")</f>
        <v/>
      </c>
      <c r="CN115" s="18">
        <f>IF($CM115="","",COUNTIF($CK$5:CK115,CK115))</f>
        <v/>
      </c>
      <c r="CO115" s="18">
        <f>IF($CM115="","",CONCATENATE(CK115,CN115))</f>
        <v/>
      </c>
      <c r="DC115" s="21">
        <f>IF(CG115="","",CONCATENATE(CC115,CD115))</f>
        <v/>
      </c>
      <c r="DD115" s="21">
        <f>IF(CO115="","",CONCATENATE(CK115,CL115))</f>
        <v/>
      </c>
    </row>
    <row r="116">
      <c r="AB116" s="16" t="inlineStr">
        <is>
          <t>d</t>
        </is>
      </c>
      <c r="AC116" s="16" t="inlineStr">
        <is>
          <t>床版ひびわれ</t>
        </is>
      </c>
      <c r="AD116" s="16" t="inlineStr">
        <is>
          <t>乾燥収縮・温度応力</t>
        </is>
      </c>
      <c r="AE116" s="16" t="n"/>
      <c r="AF116" s="19">
        <f>CONCATENATE(AB116,AC116,AD116,AE116)</f>
        <v/>
      </c>
      <c r="AG116" s="19" t="inlineStr">
        <is>
          <t>乾燥収縮・温度応力等が原因と推定される最大幅●●mmの1方向ひびわれが見られる。</t>
        </is>
      </c>
      <c r="AV116" s="195" t="inlineStr">
        <is>
          <t>119</t>
        </is>
      </c>
      <c r="AW116" s="18" t="inlineStr">
        <is>
          <t>一般県道　東金源線</t>
        </is>
      </c>
      <c r="BN116" s="18" t="inlineStr">
        <is>
          <t>浦安市</t>
        </is>
      </c>
      <c r="BO116" s="197" t="inlineStr">
        <is>
          <t>357</t>
        </is>
      </c>
      <c r="BP116" s="17">
        <f>CONCATENATE(BN116,BO116)</f>
        <v/>
      </c>
      <c r="BQ116" s="18" t="inlineStr">
        <is>
          <t>一般国道　357号</t>
        </is>
      </c>
      <c r="BZ116" s="18" t="inlineStr">
        <is>
          <t>C</t>
        </is>
      </c>
      <c r="CA116" s="18" t="inlineStr">
        <is>
          <t>横桁</t>
        </is>
      </c>
      <c r="CB116" s="18" t="inlineStr">
        <is>
          <t>Cr</t>
        </is>
      </c>
      <c r="CC116" s="18">
        <f>IF(LEFT(CA116,2)="基礎",CONCATENATE(BZ116,LEFT(CA116,3),CB116),CONCATENATE(BZ116,LEFT(CA116,2),CB116))</f>
        <v/>
      </c>
      <c r="CD116" s="18" t="n">
        <v>8</v>
      </c>
      <c r="CE116" s="18">
        <f>IF(COUNTIFS([2]その１１!$CV$10:CV5111,リスト!CC116),"該当","")</f>
        <v/>
      </c>
      <c r="CF116" s="18">
        <f>IF($CE116="","",COUNTIF($CC$5:CC116,CC116))</f>
        <v/>
      </c>
      <c r="CG116" s="18">
        <f>IF($CE116="","",CONCATENATE(CC116,CF116))</f>
        <v/>
      </c>
      <c r="CH116" s="18" t="inlineStr">
        <is>
          <t>S,X</t>
        </is>
      </c>
      <c r="CI116" s="18" t="inlineStr">
        <is>
          <t>対傾構</t>
        </is>
      </c>
      <c r="CJ116" s="18" t="inlineStr">
        <is>
          <t>Cf</t>
        </is>
      </c>
      <c r="CK116" s="18">
        <f>CONCATENATE(CH116,LEFT(CI116,2),CJ116)</f>
        <v/>
      </c>
      <c r="CL116" s="18" t="n">
        <v>23</v>
      </c>
      <c r="CM116" s="18">
        <f>IF(COUNTIFS([2]その１２!$CU$10:CU5267,リスト!CK116),"該当","")</f>
        <v/>
      </c>
      <c r="CN116" s="18">
        <f>IF($CM116="","",COUNTIF($CK$5:CK116,CK116))</f>
        <v/>
      </c>
      <c r="CO116" s="18">
        <f>IF($CM116="","",CONCATENATE(CK116,CN116))</f>
        <v/>
      </c>
      <c r="DC116" s="21">
        <f>IF(CG116="","",CONCATENATE(CC116,CD116))</f>
        <v/>
      </c>
      <c r="DD116" s="21">
        <f>IF(CO116="","",CONCATENATE(CK116,CL116))</f>
        <v/>
      </c>
    </row>
    <row r="117" ht="18.75" customHeight="1">
      <c r="AB117" s="16" t="inlineStr">
        <is>
          <t>e</t>
        </is>
      </c>
      <c r="AC117" s="16" t="inlineStr">
        <is>
          <t>床版ひびわれ</t>
        </is>
      </c>
      <c r="AD117" s="16" t="inlineStr">
        <is>
          <t>乾燥収縮・温度応力</t>
        </is>
      </c>
      <c r="AE117" s="16" t="n"/>
      <c r="AF117" s="19">
        <f>CONCATENATE(AB117,AC117,AD117,AE117)</f>
        <v/>
      </c>
      <c r="AG117" s="19" t="inlineStr">
        <is>
          <t>乾燥収縮・温度応力等が原因と推定される、部分的な角落ちを伴う最大幅●●mmの1方向ひびわれが見られる。</t>
        </is>
      </c>
      <c r="AV117" s="195" t="inlineStr">
        <is>
          <t>120</t>
        </is>
      </c>
      <c r="AW117" s="18" t="inlineStr">
        <is>
          <t>一般県道　多古栗源線</t>
        </is>
      </c>
      <c r="BN117" s="18" t="inlineStr">
        <is>
          <t>浦安市</t>
        </is>
      </c>
      <c r="BO117" s="197" t="inlineStr">
        <is>
          <t>6</t>
        </is>
      </c>
      <c r="BP117" s="17">
        <f>CONCATENATE(BN117,BO117)</f>
        <v/>
      </c>
      <c r="BQ117" s="18" t="inlineStr">
        <is>
          <t>主要地方道　市川浦安線</t>
        </is>
      </c>
      <c r="BZ117" s="18" t="inlineStr">
        <is>
          <t>C</t>
        </is>
      </c>
      <c r="CA117" s="18" t="inlineStr">
        <is>
          <t>横桁</t>
        </is>
      </c>
      <c r="CB117" s="18" t="inlineStr">
        <is>
          <t>Cr</t>
        </is>
      </c>
      <c r="CC117" s="18">
        <f>IF(LEFT(CA117,2)="基礎",CONCATENATE(BZ117,LEFT(CA117,3),CB117),CONCATENATE(BZ117,LEFT(CA117,2),CB117))</f>
        <v/>
      </c>
      <c r="CD117" s="18" t="n">
        <v>9</v>
      </c>
      <c r="CE117" s="18">
        <f>IF(COUNTIFS([2]その１１!$CV$10:CV5112,リスト!CC117),"該当","")</f>
        <v/>
      </c>
      <c r="CF117" s="18">
        <f>IF($CE117="","",COUNTIF($CC$5:CC117,CC117))</f>
        <v/>
      </c>
      <c r="CG117" s="18">
        <f>IF($CE117="","",CONCATENATE(CC117,CF117))</f>
        <v/>
      </c>
      <c r="CH117" s="18" t="inlineStr">
        <is>
          <t>S</t>
        </is>
      </c>
      <c r="CI117" s="18" t="inlineStr">
        <is>
          <t>上横構</t>
        </is>
      </c>
      <c r="CJ117" s="18" t="inlineStr">
        <is>
          <t>Lu</t>
        </is>
      </c>
      <c r="CK117" s="18">
        <f>CONCATENATE(CH117,LEFT(CI117,2),CJ117)</f>
        <v/>
      </c>
      <c r="CL117" s="18" t="n">
        <v>1</v>
      </c>
      <c r="CM117" s="18">
        <f>IF(COUNTIFS([2]その１２!$CU$10:CU5268,リスト!CK117),"該当","")</f>
        <v/>
      </c>
      <c r="CN117" s="18">
        <f>IF($CM117="","",COUNTIF($CK$5:CK117,CK117))</f>
        <v/>
      </c>
      <c r="CO117" s="18">
        <f>IF($CM117="","",CONCATENATE(CK117,CN117))</f>
        <v/>
      </c>
      <c r="DC117" s="21">
        <f>IF(CG117="","",CONCATENATE(CC117,CD117))</f>
        <v/>
      </c>
      <c r="DD117" s="21">
        <f>IF(CO117="","",CONCATENATE(CK117,CL117))</f>
        <v/>
      </c>
    </row>
    <row r="118">
      <c r="AB118" s="16" t="inlineStr">
        <is>
          <t>c</t>
        </is>
      </c>
      <c r="AC118" s="16" t="inlineStr">
        <is>
          <t>床版ひびわれ</t>
        </is>
      </c>
      <c r="AD118" s="16" t="inlineStr">
        <is>
          <t>外力</t>
        </is>
      </c>
      <c r="AE118" s="16" t="inlineStr">
        <is>
          <t>Ⅰ</t>
        </is>
      </c>
      <c r="AF118" s="19">
        <f>CONCATENATE(AB118,AC118,AD118,AE118)</f>
        <v/>
      </c>
      <c r="AG118" s="19" t="inlineStr">
        <is>
          <t>乾燥収縮等により生じたひびわれに車両通行による繰り返し荷重等の作用が原因と推定される、最大幅●●mmの2方向ひびわれが見られる。漏水は生じておらず、前回点検と比較し大きな進行は見られない。経過観察を行い、状況に応じて補修を行う必要がある。</t>
        </is>
      </c>
      <c r="AV118" s="195" t="inlineStr">
        <is>
          <t>121</t>
        </is>
      </c>
      <c r="AW118" s="18" t="inlineStr">
        <is>
          <t>一般県道　成東鳴浜線</t>
        </is>
      </c>
      <c r="BN118" s="18" t="inlineStr">
        <is>
          <t>浦安市</t>
        </is>
      </c>
      <c r="BO118" s="197" t="inlineStr">
        <is>
          <t>10</t>
        </is>
      </c>
      <c r="BP118" s="17">
        <f>CONCATENATE(BN118,BO118)</f>
        <v/>
      </c>
      <c r="BQ118" s="18" t="inlineStr">
        <is>
          <t>主要地方道　東京浦安線</t>
        </is>
      </c>
      <c r="BZ118" s="18" t="inlineStr">
        <is>
          <t>C</t>
        </is>
      </c>
      <c r="CA118" s="18" t="inlineStr">
        <is>
          <t>横桁</t>
        </is>
      </c>
      <c r="CB118" s="18" t="inlineStr">
        <is>
          <t>Cr</t>
        </is>
      </c>
      <c r="CC118" s="18">
        <f>IF(LEFT(CA118,2)="基礎",CONCATENATE(BZ118,LEFT(CA118,3),CB118),CONCATENATE(BZ118,LEFT(CA118,2),CB118))</f>
        <v/>
      </c>
      <c r="CD118" s="18" t="n">
        <v>10</v>
      </c>
      <c r="CE118" s="18">
        <f>IF(COUNTIFS([2]その１１!$CV$10:CV5113,リスト!CC118),"該当","")</f>
        <v/>
      </c>
      <c r="CF118" s="18">
        <f>IF($CE118="","",COUNTIF($CC$5:CC118,CC118))</f>
        <v/>
      </c>
      <c r="CG118" s="18">
        <f>IF($CE118="","",CONCATENATE(CC118,CF118))</f>
        <v/>
      </c>
      <c r="CH118" s="18" t="inlineStr">
        <is>
          <t>S</t>
        </is>
      </c>
      <c r="CI118" s="18" t="inlineStr">
        <is>
          <t>上横構</t>
        </is>
      </c>
      <c r="CJ118" s="18" t="inlineStr">
        <is>
          <t>Lu</t>
        </is>
      </c>
      <c r="CK118" s="18">
        <f>CONCATENATE(CH118,LEFT(CI118,2),CJ118)</f>
        <v/>
      </c>
      <c r="CL118" s="18" t="n">
        <v>2</v>
      </c>
      <c r="CM118" s="18">
        <f>IF(COUNTIFS([2]その１２!$CU$10:CU5269,リスト!CK118),"該当","")</f>
        <v/>
      </c>
      <c r="CN118" s="18">
        <f>IF($CM118="","",COUNTIF($CK$5:CK118,CK118))</f>
        <v/>
      </c>
      <c r="CO118" s="18">
        <f>IF($CM118="","",CONCATENATE(CK118,CN118))</f>
        <v/>
      </c>
      <c r="DC118" s="21">
        <f>IF(CG118="","",CONCATENATE(CC118,CD118))</f>
        <v/>
      </c>
      <c r="DD118" s="21">
        <f>IF(CO118="","",CONCATENATE(CK118,CL118))</f>
        <v/>
      </c>
    </row>
    <row r="119" ht="18.75" customHeight="1">
      <c r="AB119" s="16" t="inlineStr">
        <is>
          <t>d</t>
        </is>
      </c>
      <c r="AC119" s="16" t="inlineStr">
        <is>
          <t>床版ひびわれ</t>
        </is>
      </c>
      <c r="AD119" s="16" t="inlineStr">
        <is>
          <t>外力</t>
        </is>
      </c>
      <c r="AE119" s="16" t="inlineStr">
        <is>
          <t>Ⅰ</t>
        </is>
      </c>
      <c r="AF119" s="19">
        <f>CONCATENATE(AB119,AC119,AD119,AE119)</f>
        <v/>
      </c>
      <c r="AG119" s="19" t="inlineStr">
        <is>
          <t>乾燥収縮等により生じたひびわれに車両通行による繰り返し荷重等の作用が原因と推定される、最大幅●●mmの2方向ひびわれが見られる。漏水は生じておらず、前回点検と比較し大きな進行は見られない。経過観察を行い、状況に応じて補修を行う必要がある。</t>
        </is>
      </c>
      <c r="AV119" s="195" t="inlineStr">
        <is>
          <t>122</t>
        </is>
      </c>
      <c r="AW119" s="18" t="inlineStr">
        <is>
          <t>一般県道　飯岡片貝線</t>
        </is>
      </c>
      <c r="BN119" s="18" t="inlineStr">
        <is>
          <t>浦安市</t>
        </is>
      </c>
      <c r="BO119" s="197" t="inlineStr">
        <is>
          <t>242</t>
        </is>
      </c>
      <c r="BP119" s="17">
        <f>CONCATENATE(BN119,BO119)</f>
        <v/>
      </c>
      <c r="BQ119" s="18" t="inlineStr">
        <is>
          <t>一般県道　浦安停車場線</t>
        </is>
      </c>
      <c r="BZ119" s="18" t="inlineStr">
        <is>
          <t>C</t>
        </is>
      </c>
      <c r="CA119" s="18" t="inlineStr">
        <is>
          <t>横桁</t>
        </is>
      </c>
      <c r="CB119" s="18" t="inlineStr">
        <is>
          <t>Cr</t>
        </is>
      </c>
      <c r="CC119" s="18">
        <f>IF(LEFT(CA119,2)="基礎",CONCATENATE(BZ119,LEFT(CA119,3),CB119),CONCATENATE(BZ119,LEFT(CA119,2),CB119))</f>
        <v/>
      </c>
      <c r="CD119" s="18" t="n">
        <v>11</v>
      </c>
      <c r="CE119" s="18">
        <f>IF(COUNTIFS([2]その１１!$CV$10:CV5114,リスト!CC119),"該当","")</f>
        <v/>
      </c>
      <c r="CF119" s="18">
        <f>IF($CE119="","",COUNTIF($CC$5:CC119,CC119))</f>
        <v/>
      </c>
      <c r="CG119" s="18">
        <f>IF($CE119="","",CONCATENATE(CC119,CF119))</f>
        <v/>
      </c>
      <c r="CH119" s="18" t="inlineStr">
        <is>
          <t>S</t>
        </is>
      </c>
      <c r="CI119" s="18" t="inlineStr">
        <is>
          <t>上横構</t>
        </is>
      </c>
      <c r="CJ119" s="18" t="inlineStr">
        <is>
          <t>Lu</t>
        </is>
      </c>
      <c r="CK119" s="18">
        <f>CONCATENATE(CH119,LEFT(CI119,2),CJ119)</f>
        <v/>
      </c>
      <c r="CL119" s="18" t="n">
        <v>3</v>
      </c>
      <c r="CM119" s="18">
        <f>IF(COUNTIFS([2]その１２!$CU$10:CU5270,リスト!CK119),"該当","")</f>
        <v/>
      </c>
      <c r="CN119" s="18">
        <f>IF($CM119="","",COUNTIF($CK$5:CK119,CK119))</f>
        <v/>
      </c>
      <c r="CO119" s="18">
        <f>IF($CM119="","",CONCATENATE(CK119,CN119))</f>
        <v/>
      </c>
      <c r="DC119" s="21">
        <f>IF(CG119="","",CONCATENATE(CC119,CD119))</f>
        <v/>
      </c>
      <c r="DD119" s="21">
        <f>IF(CO119="","",CONCATENATE(CK119,CL119))</f>
        <v/>
      </c>
    </row>
    <row r="120">
      <c r="AB120" s="16" t="inlineStr">
        <is>
          <t>c</t>
        </is>
      </c>
      <c r="AC120" s="16" t="inlineStr">
        <is>
          <t>床版ひびわれ</t>
        </is>
      </c>
      <c r="AD120" s="16" t="inlineStr">
        <is>
          <t>外力</t>
        </is>
      </c>
      <c r="AE120" s="16" t="n"/>
      <c r="AF120" s="19">
        <f>CONCATENATE(AB120,AC120,AD120,AE120)</f>
        <v/>
      </c>
      <c r="AG120" s="19" t="inlineStr">
        <is>
          <t>乾燥収縮等により生じたひびわれに車両通行による繰り返し荷重等の作用が原因と推定される、最大幅●●mmの2方向ひびわれが見られる。漏水を生じている場合劣化の進行は速いと推定される。</t>
        </is>
      </c>
      <c r="AV120" s="195" t="inlineStr">
        <is>
          <t>123</t>
        </is>
      </c>
      <c r="AW120" s="18" t="inlineStr">
        <is>
          <t>一般県道　一宮片貝線</t>
        </is>
      </c>
      <c r="BN120" s="18" t="inlineStr">
        <is>
          <t>浦安市</t>
        </is>
      </c>
      <c r="BO120" s="197" t="inlineStr">
        <is>
          <t>276</t>
        </is>
      </c>
      <c r="BP120" s="17">
        <f>CONCATENATE(BN120,BO120)</f>
        <v/>
      </c>
      <c r="BQ120" s="18" t="inlineStr">
        <is>
          <t>一般県道　西浦安停車場線</t>
        </is>
      </c>
      <c r="BZ120" s="18" t="inlineStr">
        <is>
          <t>C</t>
        </is>
      </c>
      <c r="CA120" s="18" t="inlineStr">
        <is>
          <t>横桁</t>
        </is>
      </c>
      <c r="CB120" s="18" t="inlineStr">
        <is>
          <t>Cr</t>
        </is>
      </c>
      <c r="CC120" s="18">
        <f>IF(LEFT(CA120,2)="基礎",CONCATENATE(BZ120,LEFT(CA120,3),CB120),CONCATENATE(BZ120,LEFT(CA120,2),CB120))</f>
        <v/>
      </c>
      <c r="CD120" s="18" t="n">
        <v>12</v>
      </c>
      <c r="CE120" s="18">
        <f>IF(COUNTIFS([2]その１１!$CV$10:CV5115,リスト!CC120),"該当","")</f>
        <v/>
      </c>
      <c r="CF120" s="18">
        <f>IF($CE120="","",COUNTIF($CC$5:CC120,CC120))</f>
        <v/>
      </c>
      <c r="CG120" s="18">
        <f>IF($CE120="","",CONCATENATE(CC120,CF120))</f>
        <v/>
      </c>
      <c r="CH120" s="18" t="inlineStr">
        <is>
          <t>S</t>
        </is>
      </c>
      <c r="CI120" s="18" t="inlineStr">
        <is>
          <t>上横構</t>
        </is>
      </c>
      <c r="CJ120" s="18" t="inlineStr">
        <is>
          <t>Lu</t>
        </is>
      </c>
      <c r="CK120" s="18">
        <f>CONCATENATE(CH120,LEFT(CI120,2),CJ120)</f>
        <v/>
      </c>
      <c r="CL120" s="18" t="n">
        <v>4</v>
      </c>
      <c r="CM120" s="18">
        <f>IF(COUNTIFS([2]その１２!$CU$10:CU5271,リスト!CK120),"該当","")</f>
        <v/>
      </c>
      <c r="CN120" s="18">
        <f>IF($CM120="","",COUNTIF($CK$5:CK120,CK120))</f>
        <v/>
      </c>
      <c r="CO120" s="18">
        <f>IF($CM120="","",CONCATENATE(CK120,CN120))</f>
        <v/>
      </c>
      <c r="DC120" s="21">
        <f>IF(CG120="","",CONCATENATE(CC120,CD120))</f>
        <v/>
      </c>
      <c r="DD120" s="21">
        <f>IF(CO120="","",CONCATENATE(CK120,CL120))</f>
        <v/>
      </c>
    </row>
    <row r="121" ht="18.75" customHeight="1">
      <c r="AB121" s="16" t="inlineStr">
        <is>
          <t>d</t>
        </is>
      </c>
      <c r="AC121" s="16" t="inlineStr">
        <is>
          <t>床版ひびわれ</t>
        </is>
      </c>
      <c r="AD121" s="16" t="inlineStr">
        <is>
          <t>外力</t>
        </is>
      </c>
      <c r="AE121" s="16" t="n"/>
      <c r="AF121" s="19">
        <f>CONCATENATE(AB121,AC121,AD121,AE121)</f>
        <v/>
      </c>
      <c r="AG121" s="19" t="inlineStr">
        <is>
          <t>乾燥収縮等により生じたひびわれに車両通行による繰り返し荷重等の作用が原因と推定される、最大幅●●mmの2方向ひびわれが見られる。漏水を生じている場合劣化の進行は速いと推定される。</t>
        </is>
      </c>
      <c r="AV121" s="195" t="inlineStr">
        <is>
          <t>124</t>
        </is>
      </c>
      <c r="AW121" s="18" t="inlineStr">
        <is>
          <t>一般県道　緑海東金線</t>
        </is>
      </c>
      <c r="BN121" s="18" t="inlineStr">
        <is>
          <t>浦安市</t>
        </is>
      </c>
      <c r="BO121" s="197" t="inlineStr">
        <is>
          <t>294</t>
        </is>
      </c>
      <c r="BP121" s="17">
        <f>CONCATENATE(BN121,BO121)</f>
        <v/>
      </c>
      <c r="BQ121" s="18" t="inlineStr">
        <is>
          <t>一般県道　高速湾岸線</t>
        </is>
      </c>
      <c r="BZ121" s="18" t="inlineStr">
        <is>
          <t>C</t>
        </is>
      </c>
      <c r="CA121" s="18" t="inlineStr">
        <is>
          <t>横桁</t>
        </is>
      </c>
      <c r="CB121" s="18" t="inlineStr">
        <is>
          <t>Cr</t>
        </is>
      </c>
      <c r="CC121" s="18">
        <f>IF(LEFT(CA121,2)="基礎",CONCATENATE(BZ121,LEFT(CA121,3),CB121),CONCATENATE(BZ121,LEFT(CA121,2),CB121))</f>
        <v/>
      </c>
      <c r="CD121" s="18" t="n">
        <v>13</v>
      </c>
      <c r="CE121" s="18">
        <f>IF(COUNTIFS([2]その１１!$CV$10:CV5116,リスト!CC121),"該当","")</f>
        <v/>
      </c>
      <c r="CF121" s="18">
        <f>IF($CE121="","",COUNTIF($CC$5:CC121,CC121))</f>
        <v/>
      </c>
      <c r="CG121" s="18">
        <f>IF($CE121="","",CONCATENATE(CC121,CF121))</f>
        <v/>
      </c>
      <c r="CH121" s="18" t="inlineStr">
        <is>
          <t>S</t>
        </is>
      </c>
      <c r="CI121" s="18" t="inlineStr">
        <is>
          <t>上横構</t>
        </is>
      </c>
      <c r="CJ121" s="18" t="inlineStr">
        <is>
          <t>Lu</t>
        </is>
      </c>
      <c r="CK121" s="18">
        <f>CONCATENATE(CH121,LEFT(CI121,2),CJ121)</f>
        <v/>
      </c>
      <c r="CL121" s="18" t="n">
        <v>5</v>
      </c>
      <c r="CM121" s="18">
        <f>IF(COUNTIFS([2]その１２!$CU$10:CU5272,リスト!CK121),"該当","")</f>
        <v/>
      </c>
      <c r="CN121" s="18">
        <f>IF($CM121="","",COUNTIF($CK$5:CK121,CK121))</f>
        <v/>
      </c>
      <c r="CO121" s="18">
        <f>IF($CM121="","",CONCATENATE(CK121,CN121))</f>
        <v/>
      </c>
      <c r="DC121" s="21">
        <f>IF(CG121="","",CONCATENATE(CC121,CD121))</f>
        <v/>
      </c>
      <c r="DD121" s="21">
        <f>IF(CO121="","",CONCATENATE(CK121,CL121))</f>
        <v/>
      </c>
    </row>
    <row r="122">
      <c r="AB122" s="16" t="inlineStr">
        <is>
          <t>e</t>
        </is>
      </c>
      <c r="AC122" s="16" t="inlineStr">
        <is>
          <t>床版ひびわれ</t>
        </is>
      </c>
      <c r="AD122" s="16" t="inlineStr">
        <is>
          <t>外力</t>
        </is>
      </c>
      <c r="AE122" s="16" t="n"/>
      <c r="AF122" s="19">
        <f>CONCATENATE(AB122,AC122,AD122,AE122)</f>
        <v/>
      </c>
      <c r="AG122" s="19" t="inlineStr">
        <is>
          <t>乾燥収縮等により生じたひびわれに車両通行による繰り返し荷重等の作用が原因と推定される、部分的な角落ちを伴う最大幅●●mmの2方向ひびわれが見られる。漏水を生じている場合劣化の進行は速いと推定される。</t>
        </is>
      </c>
      <c r="AV122" s="195" t="inlineStr">
        <is>
          <t>125</t>
        </is>
      </c>
      <c r="AW122" s="18" t="inlineStr">
        <is>
          <t>一般県道　山田栗源線</t>
        </is>
      </c>
      <c r="BN122" s="18" t="inlineStr">
        <is>
          <t>八千代市</t>
        </is>
      </c>
      <c r="BO122" s="197" t="inlineStr">
        <is>
          <t>16</t>
        </is>
      </c>
      <c r="BP122" s="17">
        <f>CONCATENATE(BN122,BO122)</f>
        <v/>
      </c>
      <c r="BQ122" s="18" t="inlineStr">
        <is>
          <t>一般国道　16号</t>
        </is>
      </c>
      <c r="BZ122" s="18" t="inlineStr">
        <is>
          <t>C</t>
        </is>
      </c>
      <c r="CA122" s="18" t="inlineStr">
        <is>
          <t>横桁</t>
        </is>
      </c>
      <c r="CB122" s="18" t="inlineStr">
        <is>
          <t>Cr</t>
        </is>
      </c>
      <c r="CC122" s="18">
        <f>IF(LEFT(CA122,2)="基礎",CONCATENATE(BZ122,LEFT(CA122,3),CB122),CONCATENATE(BZ122,LEFT(CA122,2),CB122))</f>
        <v/>
      </c>
      <c r="CD122" s="18" t="n">
        <v>17</v>
      </c>
      <c r="CE122" s="18">
        <f>IF(COUNTIFS([2]その１１!$CV$10:CV5117,リスト!CC122),"該当","")</f>
        <v/>
      </c>
      <c r="CF122" s="18">
        <f>IF($CE122="","",COUNTIF($CC$5:CC122,CC122))</f>
        <v/>
      </c>
      <c r="CG122" s="18">
        <f>IF($CE122="","",CONCATENATE(CC122,CF122))</f>
        <v/>
      </c>
      <c r="CH122" s="18" t="inlineStr">
        <is>
          <t>S</t>
        </is>
      </c>
      <c r="CI122" s="18" t="inlineStr">
        <is>
          <t>上横構</t>
        </is>
      </c>
      <c r="CJ122" s="18" t="inlineStr">
        <is>
          <t>Lu</t>
        </is>
      </c>
      <c r="CK122" s="18">
        <f>CONCATENATE(CH122,LEFT(CI122,2),CJ122)</f>
        <v/>
      </c>
      <c r="CL122" s="18" t="n">
        <v>10</v>
      </c>
      <c r="CM122" s="18">
        <f>IF(COUNTIFS([2]その１２!$CU$10:CU5273,リスト!CK122),"該当","")</f>
        <v/>
      </c>
      <c r="CN122" s="18">
        <f>IF($CM122="","",COUNTIF($CK$5:CK122,CK122))</f>
        <v/>
      </c>
      <c r="CO122" s="18">
        <f>IF($CM122="","",CONCATENATE(CK122,CN122))</f>
        <v/>
      </c>
      <c r="DC122" s="21">
        <f>IF(CG122="","",CONCATENATE(CC122,CD122))</f>
        <v/>
      </c>
      <c r="DD122" s="21">
        <f>IF(CO122="","",CONCATENATE(CK122,CL122))</f>
        <v/>
      </c>
    </row>
    <row r="123" ht="18.75" customHeight="1">
      <c r="AB123" s="16" t="inlineStr">
        <is>
          <t>e</t>
        </is>
      </c>
      <c r="AC123" s="16" t="inlineStr">
        <is>
          <t>うき</t>
        </is>
      </c>
      <c r="AD123" s="16" t="inlineStr">
        <is>
          <t>製作・施工不良</t>
        </is>
      </c>
      <c r="AE123" s="16" t="inlineStr">
        <is>
          <t>Ⅰ</t>
        </is>
      </c>
      <c r="AF123" s="19">
        <f>CONCATENATE(AB123,AC123,AD123,AE123)</f>
        <v/>
      </c>
      <c r="AG123" s="19" t="inlineStr">
        <is>
          <t>鉄筋の腐食膨張等が原因と推定されるコンクリートのうきが見られる。損傷は局所的であり、構造物への影響は小さいと推定される。経過観察を行い、状況に応じて補修を行う必要がある。</t>
        </is>
      </c>
      <c r="AV123" s="195" t="inlineStr">
        <is>
          <t>126</t>
        </is>
      </c>
      <c r="AW123" s="18" t="inlineStr">
        <is>
          <t>一般県道　八幡菊間線</t>
        </is>
      </c>
      <c r="BN123" s="18" t="inlineStr">
        <is>
          <t>八千代市</t>
        </is>
      </c>
      <c r="BO123" s="197" t="inlineStr">
        <is>
          <t>296</t>
        </is>
      </c>
      <c r="BP123" s="17">
        <f>CONCATENATE(BN123,BO123)</f>
        <v/>
      </c>
      <c r="BQ123" s="18" t="inlineStr">
        <is>
          <t>一般国道　296号</t>
        </is>
      </c>
      <c r="BZ123" s="18" t="inlineStr">
        <is>
          <t>C</t>
        </is>
      </c>
      <c r="CA123" s="18" t="inlineStr">
        <is>
          <t>横桁</t>
        </is>
      </c>
      <c r="CB123" s="18" t="inlineStr">
        <is>
          <t>Cr</t>
        </is>
      </c>
      <c r="CC123" s="18">
        <f>IF(LEFT(CA123,2)="基礎",CONCATENATE(BZ123,LEFT(CA123,3),CB123),CONCATENATE(BZ123,LEFT(CA123,2),CB123))</f>
        <v/>
      </c>
      <c r="CD123" s="18" t="n">
        <v>18</v>
      </c>
      <c r="CE123" s="18">
        <f>IF(COUNTIFS([2]その１１!$CV$10:CV5118,リスト!CC123),"該当","")</f>
        <v/>
      </c>
      <c r="CF123" s="18">
        <f>IF($CE123="","",COUNTIF($CC$5:CC123,CC123))</f>
        <v/>
      </c>
      <c r="CG123" s="18">
        <f>IF($CE123="","",CONCATENATE(CC123,CF123))</f>
        <v/>
      </c>
      <c r="CH123" s="18" t="inlineStr">
        <is>
          <t>S</t>
        </is>
      </c>
      <c r="CI123" s="18" t="inlineStr">
        <is>
          <t>上横構</t>
        </is>
      </c>
      <c r="CJ123" s="18" t="inlineStr">
        <is>
          <t>Lu</t>
        </is>
      </c>
      <c r="CK123" s="18">
        <f>CONCATENATE(CH123,LEFT(CI123,2),CJ123)</f>
        <v/>
      </c>
      <c r="CL123" s="18" t="n">
        <v>13</v>
      </c>
      <c r="CM123" s="18">
        <f>IF(COUNTIFS([2]その１２!$CU$10:CU5274,リスト!CK123),"該当","")</f>
        <v/>
      </c>
      <c r="CN123" s="18">
        <f>IF($CM123="","",COUNTIF($CK$5:CK123,CK123))</f>
        <v/>
      </c>
      <c r="CO123" s="18">
        <f>IF($CM123="","",CONCATENATE(CK123,CN123))</f>
        <v/>
      </c>
      <c r="DC123" s="21">
        <f>IF(CG123="","",CONCATENATE(CC123,CD123))</f>
        <v/>
      </c>
      <c r="DD123" s="21">
        <f>IF(CO123="","",CONCATENATE(CK123,CL123))</f>
        <v/>
      </c>
    </row>
    <row r="124">
      <c r="AB124" s="16" t="inlineStr">
        <is>
          <t>e</t>
        </is>
      </c>
      <c r="AC124" s="16" t="inlineStr">
        <is>
          <t>うき</t>
        </is>
      </c>
      <c r="AD124" s="16" t="inlineStr">
        <is>
          <t>外力</t>
        </is>
      </c>
      <c r="AE124" s="16" t="inlineStr">
        <is>
          <t>Ⅰ</t>
        </is>
      </c>
      <c r="AF124" s="19">
        <f>CONCATENATE(AB124,AC124,AD124,AE124)</f>
        <v/>
      </c>
      <c r="AG124" s="19" t="inlineStr">
        <is>
          <t>車両等の接触が原因と推定されるコンクリートのうきが見られる。損傷は局所的であり、構造物への影響は小さいと推定される。経過観察を行い、状況に応じて補修を行う必要がある。</t>
        </is>
      </c>
      <c r="AV124" s="195" t="inlineStr">
        <is>
          <t>127</t>
        </is>
      </c>
      <c r="AW124" s="18" t="inlineStr">
        <is>
          <t>一般県道　多古山田線</t>
        </is>
      </c>
      <c r="BN124" s="18" t="inlineStr">
        <is>
          <t>八千代市</t>
        </is>
      </c>
      <c r="BO124" s="197" t="inlineStr">
        <is>
          <t>4</t>
        </is>
      </c>
      <c r="BP124" s="17">
        <f>CONCATENATE(BN124,BO124)</f>
        <v/>
      </c>
      <c r="BQ124" s="18" t="inlineStr">
        <is>
          <t>主要地方道　千葉竜ヶ崎線</t>
        </is>
      </c>
      <c r="BZ124" s="18" t="inlineStr">
        <is>
          <t>C</t>
        </is>
      </c>
      <c r="CA124" s="18" t="inlineStr">
        <is>
          <t>横桁</t>
        </is>
      </c>
      <c r="CB124" s="18" t="inlineStr">
        <is>
          <t>Cr</t>
        </is>
      </c>
      <c r="CC124" s="18">
        <f>IF(LEFT(CA124,2)="基礎",CONCATENATE(BZ124,LEFT(CA124,3),CB124),CONCATENATE(BZ124,LEFT(CA124,2),CB124))</f>
        <v/>
      </c>
      <c r="CD124" s="18" t="n">
        <v>19</v>
      </c>
      <c r="CE124" s="18">
        <f>IF(COUNTIFS([2]その１１!$CV$10:CV5119,リスト!CC124),"該当","")</f>
        <v/>
      </c>
      <c r="CF124" s="18">
        <f>IF($CE124="","",COUNTIF($CC$5:CC124,CC124))</f>
        <v/>
      </c>
      <c r="CG124" s="18">
        <f>IF($CE124="","",CONCATENATE(CC124,CF124))</f>
        <v/>
      </c>
      <c r="CH124" s="18" t="inlineStr">
        <is>
          <t>S</t>
        </is>
      </c>
      <c r="CI124" s="18" t="inlineStr">
        <is>
          <t>上横構</t>
        </is>
      </c>
      <c r="CJ124" s="18" t="inlineStr">
        <is>
          <t>Lu</t>
        </is>
      </c>
      <c r="CK124" s="18">
        <f>CONCATENATE(CH124,LEFT(CI124,2),CJ124)</f>
        <v/>
      </c>
      <c r="CL124" s="18" t="n">
        <v>17</v>
      </c>
      <c r="CM124" s="18">
        <f>IF(COUNTIFS([2]その１２!$CU$10:CU5275,リスト!CK124),"該当","")</f>
        <v/>
      </c>
      <c r="CN124" s="18">
        <f>IF($CM124="","",COUNTIF($CK$5:CK124,CK124))</f>
        <v/>
      </c>
      <c r="CO124" s="18">
        <f>IF($CM124="","",CONCATENATE(CK124,CN124))</f>
        <v/>
      </c>
      <c r="DC124" s="21">
        <f>IF(CG124="","",CONCATENATE(CC124,CD124))</f>
        <v/>
      </c>
      <c r="DD124" s="21">
        <f>IF(CO124="","",CONCATENATE(CK124,CL124))</f>
        <v/>
      </c>
    </row>
    <row r="125" ht="18.75" customHeight="1">
      <c r="AB125" s="16" t="inlineStr">
        <is>
          <t>e</t>
        </is>
      </c>
      <c r="AC125" s="16" t="inlineStr">
        <is>
          <t>うき</t>
        </is>
      </c>
      <c r="AD125" s="16" t="inlineStr">
        <is>
          <t>製作・施工不良</t>
        </is>
      </c>
      <c r="AE125" s="16" t="n"/>
      <c r="AF125" s="19">
        <f>CONCATENATE(AB125,AC125,AD125,AE125)</f>
        <v/>
      </c>
      <c r="AG125" s="19" t="inlineStr">
        <is>
          <t>鉄筋の腐食膨張が原因と推定されるコンクリートのうきが見られる。内部鉄筋の腐食が進行するとかぶりコンクリートの剥落が懸念される。</t>
        </is>
      </c>
      <c r="AV125" s="195" t="inlineStr">
        <is>
          <t>128</t>
        </is>
      </c>
      <c r="AW125" s="18" t="inlineStr">
        <is>
          <t>一般県道　日吉誉田停車場線</t>
        </is>
      </c>
      <c r="BN125" s="18" t="inlineStr">
        <is>
          <t>八千代市</t>
        </is>
      </c>
      <c r="BO125" s="197" t="inlineStr">
        <is>
          <t>57</t>
        </is>
      </c>
      <c r="BP125" s="17">
        <f>CONCATENATE(BN125,BO125)</f>
        <v/>
      </c>
      <c r="BQ125" s="18" t="inlineStr">
        <is>
          <t>主要地方道　千葉鎌ケ谷松戸線</t>
        </is>
      </c>
      <c r="BZ125" s="18" t="inlineStr">
        <is>
          <t>C</t>
        </is>
      </c>
      <c r="CA125" s="18" t="inlineStr">
        <is>
          <t>横桁</t>
        </is>
      </c>
      <c r="CB125" s="18" t="inlineStr">
        <is>
          <t>Cr</t>
        </is>
      </c>
      <c r="CC125" s="18">
        <f>IF(LEFT(CA125,2)="基礎",CONCATENATE(BZ125,LEFT(CA125,3),CB125),CONCATENATE(BZ125,LEFT(CA125,2),CB125))</f>
        <v/>
      </c>
      <c r="CD125" s="18" t="n">
        <v>20</v>
      </c>
      <c r="CE125" s="18">
        <f>IF(COUNTIFS([2]その１１!$CV$10:CV5120,リスト!CC125),"該当","")</f>
        <v/>
      </c>
      <c r="CF125" s="18">
        <f>IF($CE125="","",COUNTIF($CC$5:CC125,CC125))</f>
        <v/>
      </c>
      <c r="CG125" s="18">
        <f>IF($CE125="","",CONCATENATE(CC125,CF125))</f>
        <v/>
      </c>
      <c r="CH125" s="18" t="inlineStr">
        <is>
          <t>S</t>
        </is>
      </c>
      <c r="CI125" s="18" t="inlineStr">
        <is>
          <t>上横構</t>
        </is>
      </c>
      <c r="CJ125" s="18" t="inlineStr">
        <is>
          <t>Lu</t>
        </is>
      </c>
      <c r="CK125" s="18">
        <f>CONCATENATE(CH125,LEFT(CI125,2),CJ125)</f>
        <v/>
      </c>
      <c r="CL125" s="18" t="n">
        <v>18</v>
      </c>
      <c r="CM125" s="18">
        <f>IF(COUNTIFS([2]その１２!$CU$10:CU5276,リスト!CK125),"該当","")</f>
        <v/>
      </c>
      <c r="CN125" s="18">
        <f>IF($CM125="","",COUNTIF($CK$5:CK125,CK125))</f>
        <v/>
      </c>
      <c r="CO125" s="18">
        <f>IF($CM125="","",CONCATENATE(CK125,CN125))</f>
        <v/>
      </c>
      <c r="DC125" s="21">
        <f>IF(CG125="","",CONCATENATE(CC125,CD125))</f>
        <v/>
      </c>
      <c r="DD125" s="21">
        <f>IF(CO125="","",CONCATENATE(CK125,CL125))</f>
        <v/>
      </c>
    </row>
    <row r="126">
      <c r="AB126" s="16" t="inlineStr">
        <is>
          <t>e</t>
        </is>
      </c>
      <c r="AC126" s="16" t="inlineStr">
        <is>
          <t>うき</t>
        </is>
      </c>
      <c r="AD126" s="16" t="inlineStr">
        <is>
          <t>外力</t>
        </is>
      </c>
      <c r="AE126" s="16" t="n"/>
      <c r="AF126" s="19">
        <f>CONCATENATE(AB126,AC126,AD126,AE126)</f>
        <v/>
      </c>
      <c r="AG126" s="19" t="inlineStr">
        <is>
          <t>車両等の接触が原因と推定されるコンクリートのうきが見られる。内部鉄筋の腐食が進行するとコンクリートの剥落が懸念される。</t>
        </is>
      </c>
      <c r="AV126" s="195" t="inlineStr">
        <is>
          <t>129</t>
        </is>
      </c>
      <c r="AW126" s="18" t="inlineStr">
        <is>
          <t>一般県道　誉田停車場中野線</t>
        </is>
      </c>
      <c r="BN126" s="18" t="inlineStr">
        <is>
          <t>八千代市</t>
        </is>
      </c>
      <c r="BO126" s="197" t="inlineStr">
        <is>
          <t>61</t>
        </is>
      </c>
      <c r="BP126" s="17">
        <f>CONCATENATE(BN126,BO126)</f>
        <v/>
      </c>
      <c r="BQ126" s="18" t="inlineStr">
        <is>
          <t>主要地方道　船橋印西線</t>
        </is>
      </c>
      <c r="BZ126" s="18" t="inlineStr">
        <is>
          <t>C</t>
        </is>
      </c>
      <c r="CA126" s="18" t="inlineStr">
        <is>
          <t>横桁</t>
        </is>
      </c>
      <c r="CB126" s="18" t="inlineStr">
        <is>
          <t>Cr</t>
        </is>
      </c>
      <c r="CC126" s="18">
        <f>IF(LEFT(CA126,2)="基礎",CONCATENATE(BZ126,LEFT(CA126,3),CB126),CONCATENATE(BZ126,LEFT(CA126,2),CB126))</f>
        <v/>
      </c>
      <c r="CD126" s="18" t="n">
        <v>21</v>
      </c>
      <c r="CE126" s="18">
        <f>IF(COUNTIFS([2]その１１!$CV$10:CV5121,リスト!CC126),"該当","")</f>
        <v/>
      </c>
      <c r="CF126" s="18">
        <f>IF($CE126="","",COUNTIF($CC$5:CC126,CC126))</f>
        <v/>
      </c>
      <c r="CG126" s="18">
        <f>IF($CE126="","",CONCATENATE(CC126,CF126))</f>
        <v/>
      </c>
      <c r="CH126" s="18" t="inlineStr">
        <is>
          <t>S</t>
        </is>
      </c>
      <c r="CI126" s="18" t="inlineStr">
        <is>
          <t>上横構</t>
        </is>
      </c>
      <c r="CJ126" s="18" t="inlineStr">
        <is>
          <t>Lu</t>
        </is>
      </c>
      <c r="CK126" s="18">
        <f>CONCATENATE(CH126,LEFT(CI126,2),CJ126)</f>
        <v/>
      </c>
      <c r="CL126" s="18" t="n">
        <v>20</v>
      </c>
      <c r="CM126" s="18">
        <f>IF(COUNTIFS([2]その１２!$CU$10:CU5277,リスト!CK126),"該当","")</f>
        <v/>
      </c>
      <c r="CN126" s="18">
        <f>IF($CM126="","",COUNTIF($CK$5:CK126,CK126))</f>
        <v/>
      </c>
      <c r="CO126" s="18">
        <f>IF($CM126="","",CONCATENATE(CK126,CN126))</f>
        <v/>
      </c>
      <c r="DC126" s="21">
        <f>IF(CG126="","",CONCATENATE(CC126,CD126))</f>
        <v/>
      </c>
      <c r="DD126" s="21">
        <f>IF(CO126="","",CONCATENATE(CK126,CL126))</f>
        <v/>
      </c>
    </row>
    <row r="127" ht="18.75" customHeight="1">
      <c r="AB127" s="16" t="inlineStr">
        <is>
          <t>c</t>
        </is>
      </c>
      <c r="AC127" s="16" t="inlineStr">
        <is>
          <t>遊間の異常</t>
        </is>
      </c>
      <c r="AD127" s="16" t="inlineStr">
        <is>
          <t>製作・施工不良</t>
        </is>
      </c>
      <c r="AE127" s="16" t="inlineStr">
        <is>
          <t>Ⅰ</t>
        </is>
      </c>
      <c r="AF127" s="19">
        <f>CONCATENATE(AB127,AC127,AD127,AE127)</f>
        <v/>
      </c>
      <c r="AG127" s="19" t="inlineStr">
        <is>
          <t>製作・施工不良等が原因と推定される遊間の狭まりが見られる。経過観察を行い、状況に応じて補修を行う必要がある。</t>
        </is>
      </c>
      <c r="AV127" s="195" t="inlineStr">
        <is>
          <t>130</t>
        </is>
      </c>
      <c r="AW127" s="18" t="inlineStr">
        <is>
          <t>一般県道　誉田停車場潤井戸線</t>
        </is>
      </c>
      <c r="BN127" s="18" t="inlineStr">
        <is>
          <t>八千代市</t>
        </is>
      </c>
      <c r="BO127" s="197" t="inlineStr">
        <is>
          <t>201</t>
        </is>
      </c>
      <c r="BP127" s="17">
        <f>CONCATENATE(BN127,BO127)</f>
        <v/>
      </c>
      <c r="BQ127" s="18" t="inlineStr">
        <is>
          <t>一般県道　大和田停車場線</t>
        </is>
      </c>
      <c r="BZ127" s="18" t="inlineStr">
        <is>
          <t>C</t>
        </is>
      </c>
      <c r="CA127" s="18" t="inlineStr">
        <is>
          <t>横桁</t>
        </is>
      </c>
      <c r="CB127" s="18" t="inlineStr">
        <is>
          <t>Cr</t>
        </is>
      </c>
      <c r="CC127" s="18">
        <f>IF(LEFT(CA127,2)="基礎",CONCATENATE(BZ127,LEFT(CA127,3),CB127),CONCATENATE(BZ127,LEFT(CA127,2),CB127))</f>
        <v/>
      </c>
      <c r="CD127" s="18" t="n">
        <v>22</v>
      </c>
      <c r="CE127" s="18">
        <f>IF(COUNTIFS([2]その１１!$CV$10:CV5122,リスト!CC127),"該当","")</f>
        <v/>
      </c>
      <c r="CF127" s="18">
        <f>IF($CE127="","",COUNTIF($CC$5:CC127,CC127))</f>
        <v/>
      </c>
      <c r="CG127" s="18">
        <f>IF($CE127="","",CONCATENATE(CC127,CF127))</f>
        <v/>
      </c>
      <c r="CH127" s="18" t="inlineStr">
        <is>
          <t>S</t>
        </is>
      </c>
      <c r="CI127" s="18" t="inlineStr">
        <is>
          <t>上横構</t>
        </is>
      </c>
      <c r="CJ127" s="18" t="inlineStr">
        <is>
          <t>Lu</t>
        </is>
      </c>
      <c r="CK127" s="18">
        <f>CONCATENATE(CH127,LEFT(CI127,2),CJ127)</f>
        <v/>
      </c>
      <c r="CL127" s="18" t="n">
        <v>21</v>
      </c>
      <c r="CM127" s="18">
        <f>IF(COUNTIFS([2]その１２!$CU$10:CU5278,リスト!CK127),"該当","")</f>
        <v/>
      </c>
      <c r="CN127" s="18">
        <f>IF($CM127="","",COUNTIF($CK$5:CK127,CK127))</f>
        <v/>
      </c>
      <c r="CO127" s="18">
        <f>IF($CM127="","",CONCATENATE(CK127,CN127))</f>
        <v/>
      </c>
      <c r="DC127" s="21">
        <f>IF(CG127="","",CONCATENATE(CC127,CD127))</f>
        <v/>
      </c>
      <c r="DD127" s="21">
        <f>IF(CO127="","",CONCATENATE(CK127,CL127))</f>
        <v/>
      </c>
    </row>
    <row r="128">
      <c r="AB128" s="16" t="inlineStr">
        <is>
          <t>c</t>
        </is>
      </c>
      <c r="AC128" s="16" t="inlineStr">
        <is>
          <t>遊間の異常</t>
        </is>
      </c>
      <c r="AD128" s="16" t="inlineStr">
        <is>
          <t>側方流動</t>
        </is>
      </c>
      <c r="AE128" s="16" t="inlineStr">
        <is>
          <t>Ⅰ</t>
        </is>
      </c>
      <c r="AF128" s="19">
        <f>CONCATENATE(AB128,AC128,AD128,AE128)</f>
        <v/>
      </c>
      <c r="AG128" s="19" t="inlineStr">
        <is>
          <t>側方流動による下部構造の変位・移動等が原因と推定される遊間の狭まりが見られる。経過観察を行い、状況に応じて補修を行う必要がある。</t>
        </is>
      </c>
      <c r="AV128" s="195" t="inlineStr">
        <is>
          <t>131</t>
        </is>
      </c>
      <c r="AW128" s="18" t="inlineStr">
        <is>
          <t>一般県道　土気停車場千葉中線</t>
        </is>
      </c>
      <c r="BN128" s="18" t="inlineStr">
        <is>
          <t>八千代市</t>
        </is>
      </c>
      <c r="BO128" s="197" t="inlineStr">
        <is>
          <t>262</t>
        </is>
      </c>
      <c r="BP128" s="17">
        <f>CONCATENATE(BN128,BO128)</f>
        <v/>
      </c>
      <c r="BQ128" s="18" t="inlineStr">
        <is>
          <t>一般県道　幕張八千代線</t>
        </is>
      </c>
      <c r="BZ128" s="18" t="inlineStr">
        <is>
          <t>C</t>
        </is>
      </c>
      <c r="CA128" s="18" t="inlineStr">
        <is>
          <t>横桁</t>
        </is>
      </c>
      <c r="CB128" s="18" t="inlineStr">
        <is>
          <t>Cr</t>
        </is>
      </c>
      <c r="CC128" s="18">
        <f>IF(LEFT(CA128,2)="基礎",CONCATENATE(BZ128,LEFT(CA128,3),CB128),CONCATENATE(BZ128,LEFT(CA128,2),CB128))</f>
        <v/>
      </c>
      <c r="CD128" s="18" t="n">
        <v>23</v>
      </c>
      <c r="CE128" s="18">
        <f>IF(COUNTIFS([2]その１１!$CV$10:CV5123,リスト!CC128),"該当","")</f>
        <v/>
      </c>
      <c r="CF128" s="18">
        <f>IF($CE128="","",COUNTIF($CC$5:CC128,CC128))</f>
        <v/>
      </c>
      <c r="CG128" s="18">
        <f>IF($CE128="","",CONCATENATE(CC128,CF128))</f>
        <v/>
      </c>
      <c r="CH128" s="18" t="inlineStr">
        <is>
          <t>S</t>
        </is>
      </c>
      <c r="CI128" s="18" t="inlineStr">
        <is>
          <t>上横構</t>
        </is>
      </c>
      <c r="CJ128" s="18" t="inlineStr">
        <is>
          <t>Lu</t>
        </is>
      </c>
      <c r="CK128" s="18">
        <f>CONCATENATE(CH128,LEFT(CI128,2),CJ128)</f>
        <v/>
      </c>
      <c r="CL128" s="18" t="n">
        <v>22</v>
      </c>
      <c r="CM128" s="18">
        <f>IF(COUNTIFS([2]その１２!$CU$10:CU5279,リスト!CK128),"該当","")</f>
        <v/>
      </c>
      <c r="CN128" s="18">
        <f>IF($CM128="","",COUNTIF($CK$5:CK128,CK128))</f>
        <v/>
      </c>
      <c r="CO128" s="18">
        <f>IF($CM128="","",CONCATENATE(CK128,CN128))</f>
        <v/>
      </c>
      <c r="DC128" s="21">
        <f>IF(CG128="","",CONCATENATE(CC128,CD128))</f>
        <v/>
      </c>
      <c r="DD128" s="21">
        <f>IF(CO128="","",CONCATENATE(CK128,CL128))</f>
        <v/>
      </c>
    </row>
    <row r="129" ht="18.75" customHeight="1">
      <c r="AB129" s="16" t="inlineStr">
        <is>
          <t>c</t>
        </is>
      </c>
      <c r="AC129" s="16" t="inlineStr">
        <is>
          <t>遊間の異常</t>
        </is>
      </c>
      <c r="AD129" s="16" t="inlineStr">
        <is>
          <t>製作・施工不良</t>
        </is>
      </c>
      <c r="AE129" s="16" t="inlineStr">
        <is>
          <t>Ⅱ</t>
        </is>
      </c>
      <c r="AF129" s="19">
        <f>CONCATENATE(AB129,AC129,AD129,AE129)</f>
        <v/>
      </c>
      <c r="AG129" s="19" t="inlineStr">
        <is>
          <t>製作・施工不良等が原因と推定される遊間の狭まりが見られる。気温を考慮した追跡調査を行い、進行性を確認した上で対応を検討する必要がある。</t>
        </is>
      </c>
      <c r="AV129" s="195" t="inlineStr">
        <is>
          <t>132</t>
        </is>
      </c>
      <c r="AW129" s="18" t="inlineStr">
        <is>
          <t>一般県道　土気停車場金剛地線</t>
        </is>
      </c>
      <c r="BN129" s="18" t="inlineStr">
        <is>
          <t>八千代市</t>
        </is>
      </c>
      <c r="BO129" s="197" t="inlineStr">
        <is>
          <t>263</t>
        </is>
      </c>
      <c r="BP129" s="17">
        <f>CONCATENATE(BN129,BO129)</f>
        <v/>
      </c>
      <c r="BQ129" s="18" t="inlineStr">
        <is>
          <t>一般県道　八千代宗像線</t>
        </is>
      </c>
      <c r="BZ129" s="18" t="inlineStr">
        <is>
          <t>S,C</t>
        </is>
      </c>
      <c r="CA129" s="18" t="inlineStr">
        <is>
          <t>横桁</t>
        </is>
      </c>
      <c r="CB129" s="18" t="inlineStr">
        <is>
          <t>Cr</t>
        </is>
      </c>
      <c r="CC129" s="18">
        <f>IF(LEFT(CA129,2)="基礎",CONCATENATE(BZ129,LEFT(CA129,3),CB129),CONCATENATE(BZ129,LEFT(CA129,2),CB129))</f>
        <v/>
      </c>
      <c r="CD129" s="18" t="n">
        <v>1</v>
      </c>
      <c r="CE129" s="18">
        <f>IF(COUNTIFS([2]その１１!$CV$10:CV5124,リスト!CC129),"該当","")</f>
        <v/>
      </c>
      <c r="CF129" s="18">
        <f>IF($CE129="","",COUNTIF($CC$5:CC129,CC129))</f>
        <v/>
      </c>
      <c r="CG129" s="18">
        <f>IF($CE129="","",CONCATENATE(CC129,CF129))</f>
        <v/>
      </c>
      <c r="CH129" s="18" t="inlineStr">
        <is>
          <t>S</t>
        </is>
      </c>
      <c r="CI129" s="18" t="inlineStr">
        <is>
          <t>上横構</t>
        </is>
      </c>
      <c r="CJ129" s="18" t="inlineStr">
        <is>
          <t>Lu</t>
        </is>
      </c>
      <c r="CK129" s="18">
        <f>CONCATENATE(CH129,LEFT(CI129,2),CJ129)</f>
        <v/>
      </c>
      <c r="CL129" s="18" t="n">
        <v>23</v>
      </c>
      <c r="CM129" s="18">
        <f>IF(COUNTIFS([2]その１２!$CU$10:CU5280,リスト!CK129),"該当","")</f>
        <v/>
      </c>
      <c r="CN129" s="18">
        <f>IF($CM129="","",COUNTIF($CK$5:CK129,CK129))</f>
        <v/>
      </c>
      <c r="CO129" s="18">
        <f>IF($CM129="","",CONCATENATE(CK129,CN129))</f>
        <v/>
      </c>
      <c r="DC129" s="21">
        <f>IF(CG129="","",CONCATENATE(CC129,CD129))</f>
        <v/>
      </c>
      <c r="DD129" s="21">
        <f>IF(CO129="","",CONCATENATE(CK129,CL129))</f>
        <v/>
      </c>
    </row>
    <row r="130">
      <c r="AB130" s="54" t="inlineStr">
        <is>
          <t>c</t>
        </is>
      </c>
      <c r="AC130" s="54" t="inlineStr">
        <is>
          <t>遊間の異常</t>
        </is>
      </c>
      <c r="AD130" s="54" t="inlineStr">
        <is>
          <t>側方流動</t>
        </is>
      </c>
      <c r="AE130" s="54" t="inlineStr">
        <is>
          <t>Ⅱ</t>
        </is>
      </c>
      <c r="AF130" s="55">
        <f>CONCATENATE(AB130,AC130,AD130,AE130)</f>
        <v/>
      </c>
      <c r="AG130" s="55" t="inlineStr">
        <is>
          <t>側方流動による下部構造の変位・移動等が原因と推定される遊間の狭まりが見られる。気温を考慮した追跡調査を行い、進行性を確認した上で対応を検討する必要がある。</t>
        </is>
      </c>
      <c r="AV130" s="195" t="inlineStr">
        <is>
          <t>133</t>
        </is>
      </c>
      <c r="AW130" s="18" t="inlineStr">
        <is>
          <t>一般県道　稲毛停車場穴川線</t>
        </is>
      </c>
      <c r="BN130" s="18" t="inlineStr">
        <is>
          <t>八千代市</t>
        </is>
      </c>
      <c r="BO130" s="197" t="inlineStr">
        <is>
          <t>406</t>
        </is>
      </c>
      <c r="BP130" s="17">
        <f>CONCATENATE(BN130,BO130)</f>
        <v/>
      </c>
      <c r="BQ130" s="18" t="inlineStr">
        <is>
          <t>一般県道　八千代印旛栄自転車道線</t>
        </is>
      </c>
      <c r="BZ130" s="18" t="inlineStr">
        <is>
          <t>S,C</t>
        </is>
      </c>
      <c r="CA130" s="18" t="inlineStr">
        <is>
          <t>横桁</t>
        </is>
      </c>
      <c r="CB130" s="18" t="inlineStr">
        <is>
          <t>Cr</t>
        </is>
      </c>
      <c r="CC130" s="18">
        <f>IF(LEFT(CA130,2)="基礎",CONCATENATE(BZ130,LEFT(CA130,3),CB130),CONCATENATE(BZ130,LEFT(CA130,2),CB130))</f>
        <v/>
      </c>
      <c r="CD130" s="18" t="n">
        <v>2</v>
      </c>
      <c r="CE130" s="18">
        <f>IF(COUNTIFS([2]その１１!$CV$10:CV5125,リスト!CC130),"該当","")</f>
        <v/>
      </c>
      <c r="CF130" s="18">
        <f>IF($CE130="","",COUNTIF($CC$5:CC130,CC130))</f>
        <v/>
      </c>
      <c r="CG130" s="18">
        <f>IF($CE130="","",CONCATENATE(CC130,CF130))</f>
        <v/>
      </c>
      <c r="CH130" s="18" t="inlineStr">
        <is>
          <t>S,X</t>
        </is>
      </c>
      <c r="CI130" s="18" t="inlineStr">
        <is>
          <t>上横構</t>
        </is>
      </c>
      <c r="CJ130" s="18" t="inlineStr">
        <is>
          <t>Lu</t>
        </is>
      </c>
      <c r="CK130" s="18">
        <f>CONCATENATE(CH130,LEFT(CI130,2),CJ130)</f>
        <v/>
      </c>
      <c r="CL130" s="18" t="n">
        <v>1</v>
      </c>
      <c r="CM130" s="18">
        <f>IF(COUNTIFS([2]その１２!$CU$10:CU5281,リスト!CK130),"該当","")</f>
        <v/>
      </c>
      <c r="CN130" s="18">
        <f>IF($CM130="","",COUNTIF($CK$5:CK130,CK130))</f>
        <v/>
      </c>
      <c r="CO130" s="18">
        <f>IF($CM130="","",CONCATENATE(CK130,CN130))</f>
        <v/>
      </c>
      <c r="DC130" s="21">
        <f>IF(CG130="","",CONCATENATE(CC130,CD130))</f>
        <v/>
      </c>
      <c r="DD130" s="21">
        <f>IF(CO130="","",CONCATENATE(CK130,CL130))</f>
        <v/>
      </c>
    </row>
    <row r="131" ht="18.75" customHeight="1">
      <c r="AB131" s="18" t="inlineStr">
        <is>
          <t>e</t>
        </is>
      </c>
      <c r="AC131" s="18" t="inlineStr">
        <is>
          <t>遊間の異常</t>
        </is>
      </c>
      <c r="AD131" s="18" t="inlineStr">
        <is>
          <t>製作・施工不良</t>
        </is>
      </c>
      <c r="AE131" s="18" t="inlineStr">
        <is>
          <t>Ⅱ</t>
        </is>
      </c>
      <c r="AF131" s="55">
        <f>CONCATENATE(AB131,AC131,AD131,AE131)</f>
        <v/>
      </c>
      <c r="AG131" s="56" t="inlineStr">
        <is>
          <t>製作・施工不良等が原因と推定される主桁と胸壁の接触が見られる。支承部の機能障害も生じており支承の支持機能の低下が懸念される。桁端部の損傷を誘発させる可能性がある為、予防保全の観点から、速やかに補修等を行う必要がある。</t>
        </is>
      </c>
      <c r="AV131" s="195" t="inlineStr">
        <is>
          <t>134</t>
        </is>
      </c>
      <c r="AW131" s="18" t="inlineStr">
        <is>
          <t>一般県道　稲毛停車場稲毛海岸線</t>
        </is>
      </c>
      <c r="BN131" s="18" t="inlineStr">
        <is>
          <t>習志野市</t>
        </is>
      </c>
      <c r="BO131" s="197" t="inlineStr">
        <is>
          <t>14</t>
        </is>
      </c>
      <c r="BP131" s="17">
        <f>CONCATENATE(BN131,BO131)</f>
        <v/>
      </c>
      <c r="BQ131" s="18" t="inlineStr">
        <is>
          <t>一般国道　14号</t>
        </is>
      </c>
      <c r="BZ131" s="18" t="inlineStr">
        <is>
          <t>S,C</t>
        </is>
      </c>
      <c r="CA131" s="18" t="inlineStr">
        <is>
          <t>横桁</t>
        </is>
      </c>
      <c r="CB131" s="18" t="inlineStr">
        <is>
          <t>Cr</t>
        </is>
      </c>
      <c r="CC131" s="18">
        <f>IF(LEFT(CA131,2)="基礎",CONCATENATE(BZ131,LEFT(CA131,3),CB131),CONCATENATE(BZ131,LEFT(CA131,2),CB131))</f>
        <v/>
      </c>
      <c r="CD131" s="18" t="n">
        <v>3</v>
      </c>
      <c r="CE131" s="18">
        <f>IF(COUNTIFS([2]その１１!$CV$10:CV5126,リスト!CC131),"該当","")</f>
        <v/>
      </c>
      <c r="CF131" s="18">
        <f>IF($CE131="","",COUNTIF($CC$5:CC131,CC131))</f>
        <v/>
      </c>
      <c r="CG131" s="18">
        <f>IF($CE131="","",CONCATENATE(CC131,CF131))</f>
        <v/>
      </c>
      <c r="CH131" s="18" t="inlineStr">
        <is>
          <t>S,X</t>
        </is>
      </c>
      <c r="CI131" s="18" t="inlineStr">
        <is>
          <t>上横構</t>
        </is>
      </c>
      <c r="CJ131" s="18" t="inlineStr">
        <is>
          <t>Lu</t>
        </is>
      </c>
      <c r="CK131" s="18">
        <f>CONCATENATE(CH131,LEFT(CI131,2),CJ131)</f>
        <v/>
      </c>
      <c r="CL131" s="18" t="n">
        <v>2</v>
      </c>
      <c r="CM131" s="18">
        <f>IF(COUNTIFS([2]その１２!$CU$10:CU5282,リスト!CK131),"該当","")</f>
        <v/>
      </c>
      <c r="CN131" s="18">
        <f>IF($CM131="","",COUNTIF($CK$5:CK131,CK131))</f>
        <v/>
      </c>
      <c r="CO131" s="18">
        <f>IF($CM131="","",CONCATENATE(CK131,CN131))</f>
        <v/>
      </c>
      <c r="DC131" s="21">
        <f>IF(CG131="","",CONCATENATE(CC131,CD131))</f>
        <v/>
      </c>
      <c r="DD131" s="21">
        <f>IF(CO131="","",CONCATENATE(CK131,CL131))</f>
        <v/>
      </c>
    </row>
    <row r="132">
      <c r="AB132" s="18" t="inlineStr">
        <is>
          <t>e</t>
        </is>
      </c>
      <c r="AC132" s="18" t="inlineStr">
        <is>
          <t>遊間の異常</t>
        </is>
      </c>
      <c r="AD132" s="18" t="inlineStr">
        <is>
          <t>側方流動</t>
        </is>
      </c>
      <c r="AE132" s="18" t="inlineStr">
        <is>
          <t>Ⅱ</t>
        </is>
      </c>
      <c r="AF132" s="55">
        <f>CONCATENATE(AB132,AC132,AD132,AE132)</f>
        <v/>
      </c>
      <c r="AG132" s="56" t="inlineStr">
        <is>
          <t>側方流動による下部構造の変位・移動等が原因と推定される。支承部の機能障害も生じており支承の支持機能の低下が懸念される。桁端部の損傷を誘発させる可能性がある為、予防保全の観点から、速やかに補修等を行う必要がある。</t>
        </is>
      </c>
      <c r="AV132" s="195" t="inlineStr">
        <is>
          <t>135</t>
        </is>
      </c>
      <c r="AW132" s="18" t="inlineStr">
        <is>
          <t>一般県道　津田沼停車場前原線</t>
        </is>
      </c>
      <c r="BN132" s="18" t="inlineStr">
        <is>
          <t>習志野市</t>
        </is>
      </c>
      <c r="BO132" s="197" t="inlineStr">
        <is>
          <t>357</t>
        </is>
      </c>
      <c r="BP132" s="17">
        <f>CONCATENATE(BN132,BO132)</f>
        <v/>
      </c>
      <c r="BQ132" s="18" t="inlineStr">
        <is>
          <t>一般国道　357号</t>
        </is>
      </c>
      <c r="BZ132" s="18" t="inlineStr">
        <is>
          <t>S,C</t>
        </is>
      </c>
      <c r="CA132" s="18" t="inlineStr">
        <is>
          <t>横桁</t>
        </is>
      </c>
      <c r="CB132" s="18" t="inlineStr">
        <is>
          <t>Cr</t>
        </is>
      </c>
      <c r="CC132" s="18">
        <f>IF(LEFT(CA132,2)="基礎",CONCATENATE(BZ132,LEFT(CA132,3),CB132),CONCATENATE(BZ132,LEFT(CA132,2),CB132))</f>
        <v/>
      </c>
      <c r="CD132" s="18" t="n">
        <v>4</v>
      </c>
      <c r="CE132" s="18">
        <f>IF(COUNTIFS([2]その１１!$CV$10:CV5127,リスト!CC132),"該当","")</f>
        <v/>
      </c>
      <c r="CF132" s="18">
        <f>IF($CE132="","",COUNTIF($CC$5:CC132,CC132))</f>
        <v/>
      </c>
      <c r="CG132" s="18">
        <f>IF($CE132="","",CONCATENATE(CC132,CF132))</f>
        <v/>
      </c>
      <c r="CH132" s="18" t="inlineStr">
        <is>
          <t>S,X</t>
        </is>
      </c>
      <c r="CI132" s="18" t="inlineStr">
        <is>
          <t>上横構</t>
        </is>
      </c>
      <c r="CJ132" s="18" t="inlineStr">
        <is>
          <t>Lu</t>
        </is>
      </c>
      <c r="CK132" s="18">
        <f>CONCATENATE(CH132,LEFT(CI132,2),CJ132)</f>
        <v/>
      </c>
      <c r="CL132" s="18" t="n">
        <v>3</v>
      </c>
      <c r="CM132" s="18">
        <f>IF(COUNTIFS([2]その１２!$CU$10:CU5283,リスト!CK132),"該当","")</f>
        <v/>
      </c>
      <c r="CN132" s="18">
        <f>IF($CM132="","",COUNTIF($CK$5:CK132,CK132))</f>
        <v/>
      </c>
      <c r="CO132" s="18">
        <f>IF($CM132="","",CONCATENATE(CK132,CN132))</f>
        <v/>
      </c>
      <c r="DC132" s="21">
        <f>IF(CG132="","",CONCATENATE(CC132,CD132))</f>
        <v/>
      </c>
      <c r="DD132" s="21">
        <f>IF(CO132="","",CONCATENATE(CK132,CL132))</f>
        <v/>
      </c>
    </row>
    <row r="133" ht="18.75" customHeight="1">
      <c r="AB133" s="18" t="inlineStr">
        <is>
          <t>e</t>
        </is>
      </c>
      <c r="AC133" s="18" t="inlineStr">
        <is>
          <t>遊間の異常</t>
        </is>
      </c>
      <c r="AD133" s="18" t="inlineStr">
        <is>
          <t>製作・施工不良</t>
        </is>
      </c>
      <c r="AE133" s="18" t="inlineStr">
        <is>
          <t>Ⅲ</t>
        </is>
      </c>
      <c r="AF133" s="55">
        <f>CONCATENATE(AB133,AC133,AD133,AE133)</f>
        <v/>
      </c>
      <c r="AG133" s="56" t="inlineStr">
        <is>
          <t>製作・施工不良等が原因と推定される主桁と胸壁の接触が見られる。支承部の機能障害も生じており支承の支持機能の低下が懸念される。桁端部の亀裂を誘発させる可能性がある為、橋梁構造の安全性の観点から、速やかに補修等を行う必要がある。</t>
        </is>
      </c>
      <c r="AV133" s="195" t="inlineStr">
        <is>
          <t>136</t>
        </is>
      </c>
      <c r="AW133" s="18" t="inlineStr">
        <is>
          <t>一般県道　佐倉停車場千代田線</t>
        </is>
      </c>
      <c r="BN133" s="18" t="inlineStr">
        <is>
          <t>習志野市</t>
        </is>
      </c>
      <c r="BO133" s="197" t="inlineStr">
        <is>
          <t>8</t>
        </is>
      </c>
      <c r="BP133" s="17">
        <f>CONCATENATE(BN133,BO133)</f>
        <v/>
      </c>
      <c r="BQ133" s="18" t="inlineStr">
        <is>
          <t>主要地方道　船橋我孫子線</t>
        </is>
      </c>
      <c r="BZ133" s="18" t="inlineStr">
        <is>
          <t>S,C</t>
        </is>
      </c>
      <c r="CA133" s="18" t="inlineStr">
        <is>
          <t>横桁</t>
        </is>
      </c>
      <c r="CB133" s="18" t="inlineStr">
        <is>
          <t>Cr</t>
        </is>
      </c>
      <c r="CC133" s="18">
        <f>IF(LEFT(CA133,2)="基礎",CONCATENATE(BZ133,LEFT(CA133,3),CB133),CONCATENATE(BZ133,LEFT(CA133,2),CB133))</f>
        <v/>
      </c>
      <c r="CD133" s="18" t="n">
        <v>5</v>
      </c>
      <c r="CE133" s="18">
        <f>IF(COUNTIFS([2]その１１!$CV$10:CV5128,リスト!CC133),"該当","")</f>
        <v/>
      </c>
      <c r="CF133" s="18">
        <f>IF($CE133="","",COUNTIF($CC$5:CC133,CC133))</f>
        <v/>
      </c>
      <c r="CG133" s="18">
        <f>IF($CE133="","",CONCATENATE(CC133,CF133))</f>
        <v/>
      </c>
      <c r="CH133" s="18" t="inlineStr">
        <is>
          <t>S,X</t>
        </is>
      </c>
      <c r="CI133" s="18" t="inlineStr">
        <is>
          <t>上横構</t>
        </is>
      </c>
      <c r="CJ133" s="18" t="inlineStr">
        <is>
          <t>Lu</t>
        </is>
      </c>
      <c r="CK133" s="18">
        <f>CONCATENATE(CH133,LEFT(CI133,2),CJ133)</f>
        <v/>
      </c>
      <c r="CL133" s="18" t="n">
        <v>4</v>
      </c>
      <c r="CM133" s="18">
        <f>IF(COUNTIFS([2]その１２!$CU$10:CU5284,リスト!CK133),"該当","")</f>
        <v/>
      </c>
      <c r="CN133" s="18">
        <f>IF($CM133="","",COUNTIF($CK$5:CK133,CK133))</f>
        <v/>
      </c>
      <c r="CO133" s="18">
        <f>IF($CM133="","",CONCATENATE(CK133,CN133))</f>
        <v/>
      </c>
      <c r="DC133" s="21">
        <f>IF(CG133="","",CONCATENATE(CC133,CD133))</f>
        <v/>
      </c>
      <c r="DD133" s="21">
        <f>IF(CO133="","",CONCATENATE(CK133,CL133))</f>
        <v/>
      </c>
    </row>
    <row r="134">
      <c r="AB134" s="18" t="inlineStr">
        <is>
          <t>e</t>
        </is>
      </c>
      <c r="AC134" s="18" t="inlineStr">
        <is>
          <t>遊間の異常</t>
        </is>
      </c>
      <c r="AD134" s="18" t="inlineStr">
        <is>
          <t>側方流動</t>
        </is>
      </c>
      <c r="AE134" s="18" t="inlineStr">
        <is>
          <t>Ⅲ</t>
        </is>
      </c>
      <c r="AF134" s="55">
        <f>CONCATENATE(AB134,AC134,AD134,AE134)</f>
        <v/>
      </c>
      <c r="AG134" s="56" t="inlineStr">
        <is>
          <t>側方流動による下部構造の変位・移動等が原因と推定される。支承部の機能障害も生じており支承の支持機能の低下が懸念される。桁端部の亀裂を誘発させる可能性がある為、橋梁構造の安全性の観点から、速やかに補修等を行う必要がある。</t>
        </is>
      </c>
      <c r="AV134" s="195" t="inlineStr">
        <is>
          <t>137</t>
        </is>
      </c>
      <c r="AW134" s="18" t="inlineStr">
        <is>
          <t>一般県道　宗吾酒々井線</t>
        </is>
      </c>
      <c r="BN134" s="18" t="inlineStr">
        <is>
          <t>習志野市</t>
        </is>
      </c>
      <c r="BO134" s="197" t="inlineStr">
        <is>
          <t>15</t>
        </is>
      </c>
      <c r="BP134" s="17">
        <f>CONCATENATE(BN134,BO134)</f>
        <v/>
      </c>
      <c r="BQ134" s="18" t="inlineStr">
        <is>
          <t>主要地方道　千葉船橋海浜線</t>
        </is>
      </c>
      <c r="BZ134" s="18" t="inlineStr">
        <is>
          <t>S,C</t>
        </is>
      </c>
      <c r="CA134" s="18" t="inlineStr">
        <is>
          <t>横桁</t>
        </is>
      </c>
      <c r="CB134" s="18" t="inlineStr">
        <is>
          <t>Cr</t>
        </is>
      </c>
      <c r="CC134" s="18">
        <f>IF(LEFT(CA134,2)="基礎",CONCATENATE(BZ134,LEFT(CA134,3),CB134),CONCATENATE(BZ134,LEFT(CA134,2),CB134))</f>
        <v/>
      </c>
      <c r="CD134" s="18" t="n">
        <v>6</v>
      </c>
      <c r="CE134" s="18">
        <f>IF(COUNTIFS([2]その１１!$CV$10:CV5129,リスト!CC134),"該当","")</f>
        <v/>
      </c>
      <c r="CF134" s="18">
        <f>IF($CE134="","",COUNTIF($CC$5:CC134,CC134))</f>
        <v/>
      </c>
      <c r="CG134" s="18">
        <f>IF($CE134="","",CONCATENATE(CC134,CF134))</f>
        <v/>
      </c>
      <c r="CH134" s="18" t="inlineStr">
        <is>
          <t>S,X</t>
        </is>
      </c>
      <c r="CI134" s="18" t="inlineStr">
        <is>
          <t>上横構</t>
        </is>
      </c>
      <c r="CJ134" s="18" t="inlineStr">
        <is>
          <t>Lu</t>
        </is>
      </c>
      <c r="CK134" s="18">
        <f>CONCATENATE(CH134,LEFT(CI134,2),CJ134)</f>
        <v/>
      </c>
      <c r="CL134" s="18" t="n">
        <v>5</v>
      </c>
      <c r="CM134" s="18">
        <f>IF(COUNTIFS([2]その１２!$CU$10:CU5285,リスト!CK134),"該当","")</f>
        <v/>
      </c>
      <c r="CN134" s="18">
        <f>IF($CM134="","",COUNTIF($CK$5:CK134,CK134))</f>
        <v/>
      </c>
      <c r="CO134" s="18">
        <f>IF($CM134="","",CONCATENATE(CK134,CN134))</f>
        <v/>
      </c>
      <c r="DC134" s="21">
        <f>IF(CG134="","",CONCATENATE(CC134,CD134))</f>
        <v/>
      </c>
      <c r="DD134" s="21">
        <f>IF(CO134="","",CONCATENATE(CK134,CL134))</f>
        <v/>
      </c>
    </row>
    <row r="135" ht="18.75" customHeight="1">
      <c r="AB135" s="18" t="inlineStr">
        <is>
          <t>c</t>
        </is>
      </c>
      <c r="AC135" s="18" t="inlineStr">
        <is>
          <t>路面の凹凸</t>
        </is>
      </c>
      <c r="AD135" s="18" t="inlineStr">
        <is>
          <t>品質の経年劣化</t>
        </is>
      </c>
      <c r="AE135" s="18" t="inlineStr">
        <is>
          <t>Ⅰ</t>
        </is>
      </c>
      <c r="AF135" s="55">
        <f>CONCATENATE(AB135,AC135,AD135,AE135)</f>
        <v/>
      </c>
      <c r="AG135" s="56" t="inlineStr">
        <is>
          <t>伸縮装置の経年劣化等が原因と推定される段差量●●mmの凹凸が見られる。段差量は軽微である為、通行時に第三者へ影響を与えることは少ないと推定される。経過観察を行い、状況に応じて補修を行う必要がある。</t>
        </is>
      </c>
      <c r="AV135" s="195" t="inlineStr">
        <is>
          <t>138</t>
        </is>
      </c>
      <c r="AW135" s="18" t="inlineStr">
        <is>
          <t>一般県道　正気茂原線</t>
        </is>
      </c>
      <c r="BN135" s="18" t="inlineStr">
        <is>
          <t>習志野市</t>
        </is>
      </c>
      <c r="BO135" s="197" t="inlineStr">
        <is>
          <t>57</t>
        </is>
      </c>
      <c r="BP135" s="17">
        <f>CONCATENATE(BN135,BO135)</f>
        <v/>
      </c>
      <c r="BQ135" s="18" t="inlineStr">
        <is>
          <t>主要地方道　千葉鎌ケ谷松戸線</t>
        </is>
      </c>
      <c r="BZ135" s="18" t="inlineStr">
        <is>
          <t>S,C</t>
        </is>
      </c>
      <c r="CA135" s="18" t="inlineStr">
        <is>
          <t>横桁</t>
        </is>
      </c>
      <c r="CB135" s="18" t="inlineStr">
        <is>
          <t>Cr</t>
        </is>
      </c>
      <c r="CC135" s="18">
        <f>IF(LEFT(CA135,2)="基礎",CONCATENATE(BZ135,LEFT(CA135,3),CB135),CONCATENATE(BZ135,LEFT(CA135,2),CB135))</f>
        <v/>
      </c>
      <c r="CD135" s="18" t="n">
        <v>7</v>
      </c>
      <c r="CE135" s="18">
        <f>IF(COUNTIFS([2]その１１!$CV$10:CV5130,リスト!CC135),"該当","")</f>
        <v/>
      </c>
      <c r="CF135" s="18">
        <f>IF($CE135="","",COUNTIF($CC$5:CC135,CC135))</f>
        <v/>
      </c>
      <c r="CG135" s="18">
        <f>IF($CE135="","",CONCATENATE(CC135,CF135))</f>
        <v/>
      </c>
      <c r="CH135" s="18" t="inlineStr">
        <is>
          <t>S,X</t>
        </is>
      </c>
      <c r="CI135" s="18" t="inlineStr">
        <is>
          <t>上横構</t>
        </is>
      </c>
      <c r="CJ135" s="18" t="inlineStr">
        <is>
          <t>Lu</t>
        </is>
      </c>
      <c r="CK135" s="18">
        <f>CONCATENATE(CH135,LEFT(CI135,2),CJ135)</f>
        <v/>
      </c>
      <c r="CL135" s="18" t="n">
        <v>10</v>
      </c>
      <c r="CM135" s="18">
        <f>IF(COUNTIFS([2]その１２!$CU$10:CU5286,リスト!CK135),"該当","")</f>
        <v/>
      </c>
      <c r="CN135" s="18">
        <f>IF($CM135="","",COUNTIF($CK$5:CK135,CK135))</f>
        <v/>
      </c>
      <c r="CO135" s="18">
        <f>IF($CM135="","",CONCATENATE(CK135,CN135))</f>
        <v/>
      </c>
      <c r="DC135" s="21">
        <f>IF(CG135="","",CONCATENATE(CC135,CD135))</f>
        <v/>
      </c>
      <c r="DD135" s="21">
        <f>IF(CO135="","",CONCATENATE(CK135,CL135))</f>
        <v/>
      </c>
    </row>
    <row r="136">
      <c r="AB136" s="18" t="inlineStr">
        <is>
          <t>c</t>
        </is>
      </c>
      <c r="AC136" s="18" t="inlineStr">
        <is>
          <t>路面の凹凸</t>
        </is>
      </c>
      <c r="AD136" s="18" t="inlineStr">
        <is>
          <t>外力</t>
        </is>
      </c>
      <c r="AE136" s="18" t="inlineStr">
        <is>
          <t>Ⅰ</t>
        </is>
      </c>
      <c r="AF136" s="55">
        <f>CONCATENATE(AB136,AC136,AD136,AE136)</f>
        <v/>
      </c>
      <c r="AG136" s="56" t="inlineStr">
        <is>
          <t>車両通行による繰り返し荷重が原因と推定される段差量●●mmの凹凸が見られる。段差量は軽微である為、通行時に第三者へ影響を与えることは少ないと推定される。経過観察を行い、状況に応じて補修を行う必要がある。</t>
        </is>
      </c>
      <c r="AV136" s="195" t="inlineStr">
        <is>
          <t>139</t>
        </is>
      </c>
      <c r="AW136" s="18" t="inlineStr">
        <is>
          <t>一般県道　茂原五井線</t>
        </is>
      </c>
      <c r="BN136" s="18" t="inlineStr">
        <is>
          <t>習志野市</t>
        </is>
      </c>
      <c r="BO136" s="197" t="inlineStr">
        <is>
          <t>69</t>
        </is>
      </c>
      <c r="BP136" s="17">
        <f>CONCATENATE(BN136,BO136)</f>
        <v/>
      </c>
      <c r="BQ136" s="18" t="inlineStr">
        <is>
          <t>主要地方道　長沼船橋線</t>
        </is>
      </c>
      <c r="BZ136" s="18" t="inlineStr">
        <is>
          <t>S,C</t>
        </is>
      </c>
      <c r="CA136" s="18" t="inlineStr">
        <is>
          <t>横桁</t>
        </is>
      </c>
      <c r="CB136" s="18" t="inlineStr">
        <is>
          <t>Cr</t>
        </is>
      </c>
      <c r="CC136" s="18">
        <f>IF(LEFT(CA136,2)="基礎",CONCATENATE(BZ136,LEFT(CA136,3),CB136),CONCATENATE(BZ136,LEFT(CA136,2),CB136))</f>
        <v/>
      </c>
      <c r="CD136" s="18" t="n">
        <v>8</v>
      </c>
      <c r="CE136" s="18">
        <f>IF(COUNTIFS([2]その１１!$CV$10:CV5131,リスト!CC136),"該当","")</f>
        <v/>
      </c>
      <c r="CF136" s="18">
        <f>IF($CE136="","",COUNTIF($CC$5:CC136,CC136))</f>
        <v/>
      </c>
      <c r="CG136" s="18">
        <f>IF($CE136="","",CONCATENATE(CC136,CF136))</f>
        <v/>
      </c>
      <c r="CH136" s="18" t="inlineStr">
        <is>
          <t>S,X</t>
        </is>
      </c>
      <c r="CI136" s="18" t="inlineStr">
        <is>
          <t>上横構</t>
        </is>
      </c>
      <c r="CJ136" s="18" t="inlineStr">
        <is>
          <t>Lu</t>
        </is>
      </c>
      <c r="CK136" s="18">
        <f>CONCATENATE(CH136,LEFT(CI136,2),CJ136)</f>
        <v/>
      </c>
      <c r="CL136" s="18" t="n">
        <v>13</v>
      </c>
      <c r="CM136" s="18">
        <f>IF(COUNTIFS([2]その１２!$CU$10:CU5287,リスト!CK136),"該当","")</f>
        <v/>
      </c>
      <c r="CN136" s="18">
        <f>IF($CM136="","",COUNTIF($CK$5:CK136,CK136))</f>
        <v/>
      </c>
      <c r="CO136" s="18">
        <f>IF($CM136="","",CONCATENATE(CK136,CN136))</f>
        <v/>
      </c>
      <c r="DC136" s="21">
        <f>IF(CG136="","",CONCATENATE(CC136,CD136))</f>
        <v/>
      </c>
      <c r="DD136" s="21">
        <f>IF(CO136="","",CONCATENATE(CK136,CL136))</f>
        <v/>
      </c>
    </row>
    <row r="137" ht="18.75" customHeight="1">
      <c r="AB137" s="18" t="inlineStr">
        <is>
          <t>c</t>
        </is>
      </c>
      <c r="AC137" s="18" t="inlineStr">
        <is>
          <t>路面の凹凸</t>
        </is>
      </c>
      <c r="AD137" s="18" t="inlineStr">
        <is>
          <t>側方流動</t>
        </is>
      </c>
      <c r="AE137" s="18" t="inlineStr">
        <is>
          <t>Ⅰ</t>
        </is>
      </c>
      <c r="AF137" s="55">
        <f>CONCATENATE(AB137,AC137,AD137,AE137)</f>
        <v/>
      </c>
      <c r="AG137" s="56" t="inlineStr">
        <is>
          <t>橋台背面部の盛土の沈下や側方移動等が原因と推定される段差量●●mmの凹凸が見られる。段差量は軽微である為、通行時に第三者へ影響を与えることは少ないと推定される。経過観察を行い、状況に応じて補修を行う必要がある。</t>
        </is>
      </c>
      <c r="AV137" s="195" t="inlineStr">
        <is>
          <t>140</t>
        </is>
      </c>
      <c r="AW137" s="18" t="inlineStr">
        <is>
          <t>一般県道　五井山倉線</t>
        </is>
      </c>
      <c r="BN137" s="18" t="inlineStr">
        <is>
          <t>習志野市</t>
        </is>
      </c>
      <c r="BO137" s="197" t="inlineStr">
        <is>
          <t>135</t>
        </is>
      </c>
      <c r="BP137" s="17">
        <f>CONCATENATE(BN137,BO137)</f>
        <v/>
      </c>
      <c r="BQ137" s="18" t="inlineStr">
        <is>
          <t>一般県道　津田沼停車場前原線</t>
        </is>
      </c>
      <c r="BZ137" s="18" t="inlineStr">
        <is>
          <t>S,C</t>
        </is>
      </c>
      <c r="CA137" s="18" t="inlineStr">
        <is>
          <t>横桁</t>
        </is>
      </c>
      <c r="CB137" s="18" t="inlineStr">
        <is>
          <t>Cr</t>
        </is>
      </c>
      <c r="CC137" s="18">
        <f>IF(LEFT(CA137,2)="基礎",CONCATENATE(BZ137,LEFT(CA137,3),CB137),CONCATENATE(BZ137,LEFT(CA137,2),CB137))</f>
        <v/>
      </c>
      <c r="CD137" s="18" t="n">
        <v>9</v>
      </c>
      <c r="CE137" s="18">
        <f>IF(COUNTIFS([2]その１１!$CV$10:CV5132,リスト!CC137),"該当","")</f>
        <v/>
      </c>
      <c r="CF137" s="18">
        <f>IF($CE137="","",COUNTIF($CC$5:CC137,CC137))</f>
        <v/>
      </c>
      <c r="CG137" s="18">
        <f>IF($CE137="","",CONCATENATE(CC137,CF137))</f>
        <v/>
      </c>
      <c r="CH137" s="18" t="inlineStr">
        <is>
          <t>S,X</t>
        </is>
      </c>
      <c r="CI137" s="18" t="inlineStr">
        <is>
          <t>上横構</t>
        </is>
      </c>
      <c r="CJ137" s="18" t="inlineStr">
        <is>
          <t>Lu</t>
        </is>
      </c>
      <c r="CK137" s="18">
        <f>CONCATENATE(CH137,LEFT(CI137,2),CJ137)</f>
        <v/>
      </c>
      <c r="CL137" s="18" t="n">
        <v>17</v>
      </c>
      <c r="CM137" s="18">
        <f>IF(COUNTIFS([2]その１２!$CU$10:CU5288,リスト!CK137),"該当","")</f>
        <v/>
      </c>
      <c r="CN137" s="18">
        <f>IF($CM137="","",COUNTIF($CK$5:CK137,CK137))</f>
        <v/>
      </c>
      <c r="CO137" s="18">
        <f>IF($CM137="","",CONCATENATE(CK137,CN137))</f>
        <v/>
      </c>
      <c r="DC137" s="21">
        <f>IF(CG137="","",CONCATENATE(CC137,CD137))</f>
        <v/>
      </c>
      <c r="DD137" s="21">
        <f>IF(CO137="","",CONCATENATE(CK137,CL137))</f>
        <v/>
      </c>
    </row>
    <row r="138">
      <c r="AB138" s="18" t="inlineStr">
        <is>
          <t>c</t>
        </is>
      </c>
      <c r="AC138" s="18" t="inlineStr">
        <is>
          <t>路面の凹凸</t>
        </is>
      </c>
      <c r="AD138" s="18" t="inlineStr">
        <is>
          <t>製作・施工不良</t>
        </is>
      </c>
      <c r="AE138" s="18" t="inlineStr">
        <is>
          <t>Ⅰ</t>
        </is>
      </c>
      <c r="AF138" s="55">
        <f>CONCATENATE(AB138,AC138,AD138,AE138)</f>
        <v/>
      </c>
      <c r="AG138" s="56" t="inlineStr">
        <is>
          <t>アスファルトの接着不足やアスファルト内部の水分の蒸発による膨張圧等が原因と推定される段差量●●mmの凹凸が見られる。段差量は軽微である為、通行時に第三者へ影響を与えることは少ないと推定される。経過観察を行い、状況に応じて補修を行う必要がある。</t>
        </is>
      </c>
      <c r="AV138" s="195" t="inlineStr">
        <is>
          <t>141</t>
        </is>
      </c>
      <c r="AW138" s="18" t="inlineStr">
        <is>
          <t>一般県道　五井町田線</t>
        </is>
      </c>
      <c r="BN138" s="18" t="inlineStr">
        <is>
          <t>習志野市</t>
        </is>
      </c>
      <c r="BO138" s="197" t="inlineStr">
        <is>
          <t>204</t>
        </is>
      </c>
      <c r="BP138" s="17">
        <f>CONCATENATE(BN138,BO138)</f>
        <v/>
      </c>
      <c r="BQ138" s="18" t="inlineStr">
        <is>
          <t>一般県道　津田沼停車場線</t>
        </is>
      </c>
      <c r="BZ138" s="18" t="inlineStr">
        <is>
          <t>S,C</t>
        </is>
      </c>
      <c r="CA138" s="18" t="inlineStr">
        <is>
          <t>横桁</t>
        </is>
      </c>
      <c r="CB138" s="18" t="inlineStr">
        <is>
          <t>Cr</t>
        </is>
      </c>
      <c r="CC138" s="18">
        <f>IF(LEFT(CA138,2)="基礎",CONCATENATE(BZ138,LEFT(CA138,3),CB138),CONCATENATE(BZ138,LEFT(CA138,2),CB138))</f>
        <v/>
      </c>
      <c r="CD138" s="18" t="n">
        <v>10</v>
      </c>
      <c r="CE138" s="18">
        <f>IF(COUNTIFS([2]その１１!$CV$10:CV5133,リスト!CC138),"該当","")</f>
        <v/>
      </c>
      <c r="CF138" s="18">
        <f>IF($CE138="","",COUNTIF($CC$5:CC138,CC138))</f>
        <v/>
      </c>
      <c r="CG138" s="18">
        <f>IF($CE138="","",CONCATENATE(CC138,CF138))</f>
        <v/>
      </c>
      <c r="CH138" s="18" t="inlineStr">
        <is>
          <t>S,X</t>
        </is>
      </c>
      <c r="CI138" s="18" t="inlineStr">
        <is>
          <t>上横構</t>
        </is>
      </c>
      <c r="CJ138" s="18" t="inlineStr">
        <is>
          <t>Lu</t>
        </is>
      </c>
      <c r="CK138" s="18">
        <f>CONCATENATE(CH138,LEFT(CI138,2),CJ138)</f>
        <v/>
      </c>
      <c r="CL138" s="18" t="n">
        <v>18</v>
      </c>
      <c r="CM138" s="18">
        <f>IF(COUNTIFS([2]その１２!$CU$10:CU5289,リスト!CK138),"該当","")</f>
        <v/>
      </c>
      <c r="CN138" s="18">
        <f>IF($CM138="","",COUNTIF($CK$5:CK138,CK138))</f>
        <v/>
      </c>
      <c r="CO138" s="18">
        <f>IF($CM138="","",CONCATENATE(CK138,CN138))</f>
        <v/>
      </c>
      <c r="DC138" s="21">
        <f>IF(CG138="","",CONCATENATE(CC138,CD138))</f>
        <v/>
      </c>
      <c r="DD138" s="21">
        <f>IF(CO138="","",CONCATENATE(CK138,CL138))</f>
        <v/>
      </c>
    </row>
    <row r="139" ht="18.75" customHeight="1">
      <c r="AB139" s="18" t="inlineStr">
        <is>
          <t>c</t>
        </is>
      </c>
      <c r="AC139" s="18" t="inlineStr">
        <is>
          <t>路面の凹凸</t>
        </is>
      </c>
      <c r="AD139" s="18" t="inlineStr">
        <is>
          <t>品質の経年劣化</t>
        </is>
      </c>
      <c r="AE139" s="18" t="inlineStr">
        <is>
          <t>Ⅱ</t>
        </is>
      </c>
      <c r="AF139" s="55">
        <f>CONCATENATE(AB139,AC139,AD139,AE139)</f>
        <v/>
      </c>
      <c r="AG139" s="56" t="inlineStr">
        <is>
          <t>伸縮装置の経年劣化等が原因と推定される段差量●●mmの凹凸が見られる。段差量は軽微であり損傷面積も局所的の為、維持工事でパッチング処理等の対応を行う必要がある。</t>
        </is>
      </c>
      <c r="AV139" s="195" t="inlineStr">
        <is>
          <t>142</t>
        </is>
      </c>
      <c r="AW139" s="18" t="inlineStr">
        <is>
          <t>一般県道　岩井野田線</t>
        </is>
      </c>
      <c r="BN139" s="18" t="inlineStr">
        <is>
          <t>千葉市</t>
        </is>
      </c>
      <c r="BO139" s="197" t="inlineStr">
        <is>
          <t>14</t>
        </is>
      </c>
      <c r="BP139" s="17">
        <f>CONCATENATE(BN139,BO139)</f>
        <v/>
      </c>
      <c r="BQ139" s="18" t="inlineStr">
        <is>
          <t>一般国道　14号</t>
        </is>
      </c>
      <c r="BZ139" s="18" t="inlineStr">
        <is>
          <t>S,C</t>
        </is>
      </c>
      <c r="CA139" s="18" t="inlineStr">
        <is>
          <t>横桁</t>
        </is>
      </c>
      <c r="CB139" s="18" t="inlineStr">
        <is>
          <t>Cr</t>
        </is>
      </c>
      <c r="CC139" s="18">
        <f>IF(LEFT(CA139,2)="基礎",CONCATENATE(BZ139,LEFT(CA139,3),CB139),CONCATENATE(BZ139,LEFT(CA139,2),CB139))</f>
        <v/>
      </c>
      <c r="CD139" s="18" t="n">
        <v>11</v>
      </c>
      <c r="CE139" s="18">
        <f>IF(COUNTIFS([2]その１１!$CV$10:CV5134,リスト!CC139),"該当","")</f>
        <v/>
      </c>
      <c r="CF139" s="18">
        <f>IF($CE139="","",COUNTIF($CC$5:CC139,CC139))</f>
        <v/>
      </c>
      <c r="CG139" s="18">
        <f>IF($CE139="","",CONCATENATE(CC139,CF139))</f>
        <v/>
      </c>
      <c r="CH139" s="18" t="inlineStr">
        <is>
          <t>S,X</t>
        </is>
      </c>
      <c r="CI139" s="18" t="inlineStr">
        <is>
          <t>上横構</t>
        </is>
      </c>
      <c r="CJ139" s="18" t="inlineStr">
        <is>
          <t>Lu</t>
        </is>
      </c>
      <c r="CK139" s="18">
        <f>CONCATENATE(CH139,LEFT(CI139,2),CJ139)</f>
        <v/>
      </c>
      <c r="CL139" s="18" t="n">
        <v>20</v>
      </c>
      <c r="CM139" s="18">
        <f>IF(COUNTIFS([2]その１２!$CU$10:CU5290,リスト!CK139),"該当","")</f>
        <v/>
      </c>
      <c r="CN139" s="18">
        <f>IF($CM139="","",COUNTIF($CK$5:CK139,CK139))</f>
        <v/>
      </c>
      <c r="CO139" s="18">
        <f>IF($CM139="","",CONCATENATE(CK139,CN139))</f>
        <v/>
      </c>
      <c r="DC139" s="21">
        <f>IF(CG139="","",CONCATENATE(CC139,CD139))</f>
        <v/>
      </c>
      <c r="DD139" s="21">
        <f>IF(CO139="","",CONCATENATE(CK139,CL139))</f>
        <v/>
      </c>
    </row>
    <row r="140">
      <c r="AB140" s="18" t="inlineStr">
        <is>
          <t>c</t>
        </is>
      </c>
      <c r="AC140" s="18" t="inlineStr">
        <is>
          <t>路面の凹凸</t>
        </is>
      </c>
      <c r="AD140" s="18" t="inlineStr">
        <is>
          <t>外力</t>
        </is>
      </c>
      <c r="AE140" s="18" t="inlineStr">
        <is>
          <t>Ⅱ</t>
        </is>
      </c>
      <c r="AF140" s="55">
        <f>CONCATENATE(AB140,AC140,AD140,AE140)</f>
        <v/>
      </c>
      <c r="AG140" s="56" t="inlineStr">
        <is>
          <t>車両通行による繰り返し荷重が原因と推定される段差量●●mmの凹凸が見られる。段差量は軽微であり損傷面積も局所的の為、維持工事でパッチング処理等の対応を行う必要がある。</t>
        </is>
      </c>
      <c r="AV140" s="195" t="inlineStr">
        <is>
          <t>143</t>
        </is>
      </c>
      <c r="AW140" s="18" t="inlineStr">
        <is>
          <t>一般県道　南総昭和線</t>
        </is>
      </c>
      <c r="BN140" s="18" t="inlineStr">
        <is>
          <t>千葉市</t>
        </is>
      </c>
      <c r="BO140" s="197" t="inlineStr">
        <is>
          <t>16</t>
        </is>
      </c>
      <c r="BP140" s="17">
        <f>CONCATENATE(BN140,BO140)</f>
        <v/>
      </c>
      <c r="BQ140" s="18" t="inlineStr">
        <is>
          <t>一般国道　16号</t>
        </is>
      </c>
      <c r="BZ140" s="18" t="inlineStr">
        <is>
          <t>S,C</t>
        </is>
      </c>
      <c r="CA140" s="18" t="inlineStr">
        <is>
          <t>横桁</t>
        </is>
      </c>
      <c r="CB140" s="18" t="inlineStr">
        <is>
          <t>Cr</t>
        </is>
      </c>
      <c r="CC140" s="18">
        <f>IF(LEFT(CA140,2)="基礎",CONCATENATE(BZ140,LEFT(CA140,3),CB140),CONCATENATE(BZ140,LEFT(CA140,2),CB140))</f>
        <v/>
      </c>
      <c r="CD140" s="18" t="n">
        <v>12</v>
      </c>
      <c r="CE140" s="18">
        <f>IF(COUNTIFS([2]その１１!$CV$10:CV5135,リスト!CC140),"該当","")</f>
        <v/>
      </c>
      <c r="CF140" s="18">
        <f>IF($CE140="","",COUNTIF($CC$5:CC140,CC140))</f>
        <v/>
      </c>
      <c r="CG140" s="18">
        <f>IF($CE140="","",CONCATENATE(CC140,CF140))</f>
        <v/>
      </c>
      <c r="CH140" s="18" t="inlineStr">
        <is>
          <t>S,X</t>
        </is>
      </c>
      <c r="CI140" s="18" t="inlineStr">
        <is>
          <t>上横構</t>
        </is>
      </c>
      <c r="CJ140" s="18" t="inlineStr">
        <is>
          <t>Lu</t>
        </is>
      </c>
      <c r="CK140" s="18">
        <f>CONCATENATE(CH140,LEFT(CI140,2),CJ140)</f>
        <v/>
      </c>
      <c r="CL140" s="18" t="n">
        <v>21</v>
      </c>
      <c r="CM140" s="18">
        <f>IF(COUNTIFS([2]その１２!$CU$10:CU5291,リスト!CK140),"該当","")</f>
        <v/>
      </c>
      <c r="CN140" s="18">
        <f>IF($CM140="","",COUNTIF($CK$5:CK140,CK140))</f>
        <v/>
      </c>
      <c r="CO140" s="18">
        <f>IF($CM140="","",CONCATENATE(CK140,CN140))</f>
        <v/>
      </c>
      <c r="DC140" s="21">
        <f>IF(CG140="","",CONCATENATE(CC140,CD140))</f>
        <v/>
      </c>
      <c r="DD140" s="21">
        <f>IF(CO140="","",CONCATENATE(CK140,CL140))</f>
        <v/>
      </c>
    </row>
    <row r="141" ht="18.75" customHeight="1">
      <c r="AB141" s="18" t="inlineStr">
        <is>
          <t>c</t>
        </is>
      </c>
      <c r="AC141" s="18" t="inlineStr">
        <is>
          <t>路面の凹凸</t>
        </is>
      </c>
      <c r="AD141" s="18" t="inlineStr">
        <is>
          <t>側方流動</t>
        </is>
      </c>
      <c r="AE141" s="18" t="inlineStr">
        <is>
          <t>Ⅱ</t>
        </is>
      </c>
      <c r="AF141" s="55">
        <f>CONCATENATE(AB141,AC141,AD141,AE141)</f>
        <v/>
      </c>
      <c r="AG141" s="56" t="inlineStr">
        <is>
          <t>橋台背面部の盛土の沈下や側方移動等が原因と推定される段差量●●mmの凹凸が見られる。段差量は軽微であり損傷面積も局所的の為、維持工事でパッチング処理等の対応を行う必要がある。</t>
        </is>
      </c>
      <c r="AV141" s="195" t="inlineStr">
        <is>
          <t>144</t>
        </is>
      </c>
      <c r="AW141" s="18" t="inlineStr">
        <is>
          <t>一般県道　南総姉崎線</t>
        </is>
      </c>
      <c r="BN141" s="18" t="inlineStr">
        <is>
          <t>千葉市</t>
        </is>
      </c>
      <c r="BO141" s="197" t="inlineStr">
        <is>
          <t>51</t>
        </is>
      </c>
      <c r="BP141" s="17">
        <f>CONCATENATE(BN141,BO141)</f>
        <v/>
      </c>
      <c r="BQ141" s="18" t="inlineStr">
        <is>
          <t>一般国道　51号</t>
        </is>
      </c>
      <c r="BZ141" s="18" t="inlineStr">
        <is>
          <t>S,C</t>
        </is>
      </c>
      <c r="CA141" s="18" t="inlineStr">
        <is>
          <t>横桁</t>
        </is>
      </c>
      <c r="CB141" s="18" t="inlineStr">
        <is>
          <t>Cr</t>
        </is>
      </c>
      <c r="CC141" s="18">
        <f>IF(LEFT(CA141,2)="基礎",CONCATENATE(BZ141,LEFT(CA141,3),CB141),CONCATENATE(BZ141,LEFT(CA141,2),CB141))</f>
        <v/>
      </c>
      <c r="CD141" s="18" t="n">
        <v>13</v>
      </c>
      <c r="CE141" s="18">
        <f>IF(COUNTIFS([2]その１１!$CV$10:CV5136,リスト!CC141),"該当","")</f>
        <v/>
      </c>
      <c r="CF141" s="18">
        <f>IF($CE141="","",COUNTIF($CC$5:CC141,CC141))</f>
        <v/>
      </c>
      <c r="CG141" s="18">
        <f>IF($CE141="","",CONCATENATE(CC141,CF141))</f>
        <v/>
      </c>
      <c r="CH141" s="18" t="inlineStr">
        <is>
          <t>S,X</t>
        </is>
      </c>
      <c r="CI141" s="18" t="inlineStr">
        <is>
          <t>上横構</t>
        </is>
      </c>
      <c r="CJ141" s="18" t="inlineStr">
        <is>
          <t>Lu</t>
        </is>
      </c>
      <c r="CK141" s="18">
        <f>CONCATENATE(CH141,LEFT(CI141,2),CJ141)</f>
        <v/>
      </c>
      <c r="CL141" s="18" t="n">
        <v>22</v>
      </c>
      <c r="CM141" s="18">
        <f>IF(COUNTIFS([2]その１２!$CU$10:CU5292,リスト!CK141),"該当","")</f>
        <v/>
      </c>
      <c r="CN141" s="18">
        <f>IF($CM141="","",COUNTIF($CK$5:CK141,CK141))</f>
        <v/>
      </c>
      <c r="CO141" s="18">
        <f>IF($CM141="","",CONCATENATE(CK141,CN141))</f>
        <v/>
      </c>
      <c r="DC141" s="21">
        <f>IF(CG141="","",CONCATENATE(CC141,CD141))</f>
        <v/>
      </c>
      <c r="DD141" s="21">
        <f>IF(CO141="","",CONCATENATE(CK141,CL141))</f>
        <v/>
      </c>
    </row>
    <row r="142">
      <c r="AB142" s="18" t="inlineStr">
        <is>
          <t>c</t>
        </is>
      </c>
      <c r="AC142" s="18" t="inlineStr">
        <is>
          <t>路面の凹凸</t>
        </is>
      </c>
      <c r="AD142" s="18" t="inlineStr">
        <is>
          <t>製作・施工不良</t>
        </is>
      </c>
      <c r="AE142" s="18" t="inlineStr">
        <is>
          <t>Ⅱ</t>
        </is>
      </c>
      <c r="AF142" s="55">
        <f>CONCATENATE(AB142,AC142,AD142,AE142)</f>
        <v/>
      </c>
      <c r="AG142" s="56" t="inlineStr">
        <is>
          <t>アスファルトの接着不足やアスファルト内部の水分の蒸発による膨張圧等が原因と推定される段差量●●mmの凹凸が見られる。段差量は軽微であり損傷面積も局所的の為、維持工事でパッチング処理等の対応を行う必要がある。</t>
        </is>
      </c>
      <c r="AV142" s="195" t="inlineStr">
        <is>
          <t>145</t>
        </is>
      </c>
      <c r="AW142" s="18" t="inlineStr">
        <is>
          <t>一般県道　長浦上総線</t>
        </is>
      </c>
      <c r="BN142" s="18" t="inlineStr">
        <is>
          <t>千葉市</t>
        </is>
      </c>
      <c r="BO142" s="197" t="inlineStr">
        <is>
          <t>126</t>
        </is>
      </c>
      <c r="BP142" s="17">
        <f>CONCATENATE(BN142,BO142)</f>
        <v/>
      </c>
      <c r="BQ142" s="18" t="inlineStr">
        <is>
          <t>一般国道　126号</t>
        </is>
      </c>
      <c r="BZ142" s="18" t="inlineStr">
        <is>
          <t>S,C</t>
        </is>
      </c>
      <c r="CA142" s="18" t="inlineStr">
        <is>
          <t>横桁</t>
        </is>
      </c>
      <c r="CB142" s="18" t="inlineStr">
        <is>
          <t>Cr</t>
        </is>
      </c>
      <c r="CC142" s="18">
        <f>IF(LEFT(CA142,2)="基礎",CONCATENATE(BZ142,LEFT(CA142,3),CB142),CONCATENATE(BZ142,LEFT(CA142,2),CB142))</f>
        <v/>
      </c>
      <c r="CD142" s="18" t="n">
        <v>17</v>
      </c>
      <c r="CE142" s="18">
        <f>IF(COUNTIFS([2]その１１!$CV$10:CV5137,リスト!CC142),"該当","")</f>
        <v/>
      </c>
      <c r="CF142" s="18">
        <f>IF($CE142="","",COUNTIF($CC$5:CC142,CC142))</f>
        <v/>
      </c>
      <c r="CG142" s="18">
        <f>IF($CE142="","",CONCATENATE(CC142,CF142))</f>
        <v/>
      </c>
      <c r="CH142" s="18" t="inlineStr">
        <is>
          <t>S,X</t>
        </is>
      </c>
      <c r="CI142" s="18" t="inlineStr">
        <is>
          <t>上横構</t>
        </is>
      </c>
      <c r="CJ142" s="18" t="inlineStr">
        <is>
          <t>Lu</t>
        </is>
      </c>
      <c r="CK142" s="18">
        <f>CONCATENATE(CH142,LEFT(CI142,2),CJ142)</f>
        <v/>
      </c>
      <c r="CL142" s="18" t="n">
        <v>23</v>
      </c>
      <c r="CM142" s="18">
        <f>IF(COUNTIFS([2]その１２!$CU$10:CU5293,リスト!CK142),"該当","")</f>
        <v/>
      </c>
      <c r="CN142" s="18">
        <f>IF($CM142="","",COUNTIF($CK$5:CK142,CK142))</f>
        <v/>
      </c>
      <c r="CO142" s="18">
        <f>IF($CM142="","",CONCATENATE(CK142,CN142))</f>
        <v/>
      </c>
      <c r="DC142" s="21">
        <f>IF(CG142="","",CONCATENATE(CC142,CD142))</f>
        <v/>
      </c>
      <c r="DD142" s="21">
        <f>IF(CO142="","",CONCATENATE(CK142,CL142))</f>
        <v/>
      </c>
    </row>
    <row r="143" ht="18.75" customHeight="1">
      <c r="AB143" s="18" t="inlineStr">
        <is>
          <t>e</t>
        </is>
      </c>
      <c r="AC143" s="18" t="inlineStr">
        <is>
          <t>路面の凹凸</t>
        </is>
      </c>
      <c r="AD143" s="18" t="inlineStr">
        <is>
          <t>品質の経年劣化</t>
        </is>
      </c>
      <c r="AE143" s="18" t="inlineStr">
        <is>
          <t>Ⅰ</t>
        </is>
      </c>
      <c r="AF143" s="55">
        <f>CONCATENATE(AB143,AC143,AD143,AE143)</f>
        <v/>
      </c>
      <c r="AG143" s="56" t="inlineStr">
        <is>
          <t>アスファルト内部への樹木根の伸張が原因と推定される段差量●●mmの凹凸が見られる。損傷は局所為であり、通行時に第三者へ影響を与えることは少ないと推定される。経過観察を行い、状況に応じて補修を行う必要がある。</t>
        </is>
      </c>
      <c r="AV143" s="195" t="inlineStr">
        <is>
          <t>146</t>
        </is>
      </c>
      <c r="AW143" s="18" t="inlineStr">
        <is>
          <t>一般県道　木更津根形線</t>
        </is>
      </c>
      <c r="BN143" s="18" t="inlineStr">
        <is>
          <t>千葉市</t>
        </is>
      </c>
      <c r="BO143" s="197" t="inlineStr">
        <is>
          <t>128</t>
        </is>
      </c>
      <c r="BP143" s="17">
        <f>CONCATENATE(BN143,BO143)</f>
        <v/>
      </c>
      <c r="BQ143" s="18" t="inlineStr">
        <is>
          <t>一般国道　128号</t>
        </is>
      </c>
      <c r="BZ143" s="18" t="inlineStr">
        <is>
          <t>S,C</t>
        </is>
      </c>
      <c r="CA143" s="18" t="inlineStr">
        <is>
          <t>横桁</t>
        </is>
      </c>
      <c r="CB143" s="18" t="inlineStr">
        <is>
          <t>Cr</t>
        </is>
      </c>
      <c r="CC143" s="18">
        <f>IF(LEFT(CA143,2)="基礎",CONCATENATE(BZ143,LEFT(CA143,3),CB143),CONCATENATE(BZ143,LEFT(CA143,2),CB143))</f>
        <v/>
      </c>
      <c r="CD143" s="18" t="n">
        <v>18</v>
      </c>
      <c r="CE143" s="18">
        <f>IF(COUNTIFS([2]その１１!$CV$10:CV5138,リスト!CC143),"該当","")</f>
        <v/>
      </c>
      <c r="CF143" s="18">
        <f>IF($CE143="","",COUNTIF($CC$5:CC143,CC143))</f>
        <v/>
      </c>
      <c r="CG143" s="18">
        <f>IF($CE143="","",CONCATENATE(CC143,CF143))</f>
        <v/>
      </c>
      <c r="CH143" s="18" t="inlineStr">
        <is>
          <t>S</t>
        </is>
      </c>
      <c r="CI143" s="18" t="inlineStr">
        <is>
          <t>下横構</t>
        </is>
      </c>
      <c r="CJ143" s="18" t="inlineStr">
        <is>
          <t>Ll</t>
        </is>
      </c>
      <c r="CK143" s="18">
        <f>CONCATENATE(CH143,LEFT(CI143,2),CJ143)</f>
        <v/>
      </c>
      <c r="CL143" s="18" t="n">
        <v>1</v>
      </c>
      <c r="CM143" s="18">
        <f>IF(COUNTIFS([2]その１２!$CU$10:CU5294,リスト!CK143),"該当","")</f>
        <v/>
      </c>
      <c r="CN143" s="18">
        <f>IF($CM143="","",COUNTIF($CK$5:CK143,CK143))</f>
        <v/>
      </c>
      <c r="CO143" s="18">
        <f>IF($CM143="","",CONCATENATE(CK143,CN143))</f>
        <v/>
      </c>
      <c r="DC143" s="21">
        <f>IF(CG143="","",CONCATENATE(CC143,CD143))</f>
        <v/>
      </c>
      <c r="DD143" s="21">
        <f>IF(CO143="","",CONCATENATE(CK143,CL143))</f>
        <v/>
      </c>
    </row>
    <row r="144">
      <c r="AB144" s="18" t="inlineStr">
        <is>
          <t>e</t>
        </is>
      </c>
      <c r="AC144" s="18" t="inlineStr">
        <is>
          <t>路面の凹凸</t>
        </is>
      </c>
      <c r="AD144" s="18" t="inlineStr">
        <is>
          <t>外力</t>
        </is>
      </c>
      <c r="AE144" s="18" t="inlineStr">
        <is>
          <t>Ⅰ</t>
        </is>
      </c>
      <c r="AF144" s="55">
        <f>CONCATENATE(AB144,AC144,AD144,AE144)</f>
        <v/>
      </c>
      <c r="AG144" s="56" t="inlineStr">
        <is>
          <t>車両通行による繰り返し荷重が原因と推定される段差量●●mmの凹凸が見られる。損傷は局所為であり、通行時に第三者へ影響を与えることは少ないと推定される。経過観察を行い、状況に応じて補修を行う必要がある。</t>
        </is>
      </c>
      <c r="AV144" s="195" t="inlineStr">
        <is>
          <t>147</t>
        </is>
      </c>
      <c r="AW144" s="18" t="inlineStr">
        <is>
          <t>一般県道　長柄大多喜線</t>
        </is>
      </c>
      <c r="BN144" s="18" t="inlineStr">
        <is>
          <t>千葉市</t>
        </is>
      </c>
      <c r="BO144" s="197" t="inlineStr">
        <is>
          <t>357</t>
        </is>
      </c>
      <c r="BP144" s="17">
        <f>CONCATENATE(BN144,BO144)</f>
        <v/>
      </c>
      <c r="BQ144" s="18" t="inlineStr">
        <is>
          <t>一般国道　357号</t>
        </is>
      </c>
      <c r="BZ144" s="18" t="inlineStr">
        <is>
          <t>S,C</t>
        </is>
      </c>
      <c r="CA144" s="18" t="inlineStr">
        <is>
          <t>横桁</t>
        </is>
      </c>
      <c r="CB144" s="18" t="inlineStr">
        <is>
          <t>Cr</t>
        </is>
      </c>
      <c r="CC144" s="18">
        <f>IF(LEFT(CA144,2)="基礎",CONCATENATE(BZ144,LEFT(CA144,3),CB144),CONCATENATE(BZ144,LEFT(CA144,2),CB144))</f>
        <v/>
      </c>
      <c r="CD144" s="18" t="n">
        <v>19</v>
      </c>
      <c r="CE144" s="18">
        <f>IF(COUNTIFS([2]その１１!$CV$10:CV5139,リスト!CC144),"該当","")</f>
        <v/>
      </c>
      <c r="CF144" s="18">
        <f>IF($CE144="","",COUNTIF($CC$5:CC144,CC144))</f>
        <v/>
      </c>
      <c r="CG144" s="18">
        <f>IF($CE144="","",CONCATENATE(CC144,CF144))</f>
        <v/>
      </c>
      <c r="CH144" s="18" t="inlineStr">
        <is>
          <t>S</t>
        </is>
      </c>
      <c r="CI144" s="18" t="inlineStr">
        <is>
          <t>下横構</t>
        </is>
      </c>
      <c r="CJ144" s="18" t="inlineStr">
        <is>
          <t>Ll</t>
        </is>
      </c>
      <c r="CK144" s="18">
        <f>CONCATENATE(CH144,LEFT(CI144,2),CJ144)</f>
        <v/>
      </c>
      <c r="CL144" s="18" t="n">
        <v>2</v>
      </c>
      <c r="CM144" s="18">
        <f>IF(COUNTIFS([2]その１２!$CU$10:CU5295,リスト!CK144),"該当","")</f>
        <v/>
      </c>
      <c r="CN144" s="18">
        <f>IF($CM144="","",COUNTIF($CK$5:CK144,CK144))</f>
        <v/>
      </c>
      <c r="CO144" s="18">
        <f>IF($CM144="","",CONCATENATE(CK144,CN144))</f>
        <v/>
      </c>
      <c r="DC144" s="21">
        <f>IF(CG144="","",CONCATENATE(CC144,CD144))</f>
        <v/>
      </c>
      <c r="DD144" s="21">
        <f>IF(CO144="","",CONCATENATE(CK144,CL144))</f>
        <v/>
      </c>
    </row>
    <row r="145" ht="18.75" customHeight="1">
      <c r="AB145" s="18" t="inlineStr">
        <is>
          <t>e</t>
        </is>
      </c>
      <c r="AC145" s="18" t="inlineStr">
        <is>
          <t>路面の凹凸</t>
        </is>
      </c>
      <c r="AD145" s="18" t="inlineStr">
        <is>
          <t>側方流動</t>
        </is>
      </c>
      <c r="AE145" s="18" t="inlineStr">
        <is>
          <t>Ⅰ</t>
        </is>
      </c>
      <c r="AF145" s="55">
        <f>CONCATENATE(AB145,AC145,AD145,AE145)</f>
        <v/>
      </c>
      <c r="AG145" s="56" t="inlineStr">
        <is>
          <t>橋台背面部の盛土の沈下や側方移動等が原因と推定される段差量●●mmの凹凸が見られる。損傷は局所為であり、通行時に第三者へ影響を与えることは少ないと推定される。経過観察を行い、状況に応じて補修を行う必要がある。</t>
        </is>
      </c>
      <c r="AV145" s="195" t="inlineStr">
        <is>
          <t>148</t>
        </is>
      </c>
      <c r="AW145" s="18" t="inlineStr">
        <is>
          <t>一般県道　南総一宮線</t>
        </is>
      </c>
      <c r="BN145" s="18" t="inlineStr">
        <is>
          <t>千葉市</t>
        </is>
      </c>
      <c r="BO145" s="197" t="inlineStr">
        <is>
          <t>4</t>
        </is>
      </c>
      <c r="BP145" s="17">
        <f>CONCATENATE(BN145,BO145)</f>
        <v/>
      </c>
      <c r="BQ145" s="18" t="inlineStr">
        <is>
          <t>主要地方道　千葉竜ヶ崎線</t>
        </is>
      </c>
      <c r="BZ145" s="18" t="inlineStr">
        <is>
          <t>S,C</t>
        </is>
      </c>
      <c r="CA145" s="18" t="inlineStr">
        <is>
          <t>横桁</t>
        </is>
      </c>
      <c r="CB145" s="18" t="inlineStr">
        <is>
          <t>Cr</t>
        </is>
      </c>
      <c r="CC145" s="18">
        <f>IF(LEFT(CA145,2)="基礎",CONCATENATE(BZ145,LEFT(CA145,3),CB145),CONCATENATE(BZ145,LEFT(CA145,2),CB145))</f>
        <v/>
      </c>
      <c r="CD145" s="18" t="n">
        <v>20</v>
      </c>
      <c r="CE145" s="18">
        <f>IF(COUNTIFS([2]その１１!$CV$10:CV5140,リスト!CC145),"該当","")</f>
        <v/>
      </c>
      <c r="CF145" s="18">
        <f>IF($CE145="","",COUNTIF($CC$5:CC145,CC145))</f>
        <v/>
      </c>
      <c r="CG145" s="18">
        <f>IF($CE145="","",CONCATENATE(CC145,CF145))</f>
        <v/>
      </c>
      <c r="CH145" s="18" t="inlineStr">
        <is>
          <t>S</t>
        </is>
      </c>
      <c r="CI145" s="18" t="inlineStr">
        <is>
          <t>下横構</t>
        </is>
      </c>
      <c r="CJ145" s="18" t="inlineStr">
        <is>
          <t>Ll</t>
        </is>
      </c>
      <c r="CK145" s="18">
        <f>CONCATENATE(CH145,LEFT(CI145,2),CJ145)</f>
        <v/>
      </c>
      <c r="CL145" s="18" t="n">
        <v>3</v>
      </c>
      <c r="CM145" s="18">
        <f>IF(COUNTIFS([2]その１２!$CU$10:CU5296,リスト!CK145),"該当","")</f>
        <v/>
      </c>
      <c r="CN145" s="18">
        <f>IF($CM145="","",COUNTIF($CK$5:CK145,CK145))</f>
        <v/>
      </c>
      <c r="CO145" s="18">
        <f>IF($CM145="","",CONCATENATE(CK145,CN145))</f>
        <v/>
      </c>
      <c r="DC145" s="21">
        <f>IF(CG145="","",CONCATENATE(CC145,CD145))</f>
        <v/>
      </c>
      <c r="DD145" s="21">
        <f>IF(CO145="","",CONCATENATE(CK145,CL145))</f>
        <v/>
      </c>
    </row>
    <row r="146">
      <c r="AB146" s="18" t="inlineStr">
        <is>
          <t>e</t>
        </is>
      </c>
      <c r="AC146" s="18" t="inlineStr">
        <is>
          <t>路面の凹凸</t>
        </is>
      </c>
      <c r="AD146" s="18" t="inlineStr">
        <is>
          <t>製作・施工不良</t>
        </is>
      </c>
      <c r="AE146" s="18" t="inlineStr">
        <is>
          <t>Ⅰ</t>
        </is>
      </c>
      <c r="AF146" s="55">
        <f>CONCATENATE(AB146,AC146,AD146,AE146)</f>
        <v/>
      </c>
      <c r="AG146" s="56" t="inlineStr">
        <is>
          <t>アスファルトの接着不足やアスファルト内部の水分の蒸発による膨張圧等が原因と推定される段差量●●mmの凹凸が見られる。損傷は局所為であり、通行時に第三者へ影響を与えることは少ないと推定される。経過観察を行い、状況に応じて補修を行う必要がある。</t>
        </is>
      </c>
      <c r="AV146" s="195" t="inlineStr">
        <is>
          <t>149</t>
        </is>
      </c>
      <c r="AW146" s="18" t="inlineStr">
        <is>
          <t>一般県道　八日市場府馬線</t>
        </is>
      </c>
      <c r="BN146" s="18" t="inlineStr">
        <is>
          <t>千葉市</t>
        </is>
      </c>
      <c r="BO146" s="197" t="inlineStr">
        <is>
          <t>14</t>
        </is>
      </c>
      <c r="BP146" s="17">
        <f>CONCATENATE(BN146,BO146)</f>
        <v/>
      </c>
      <c r="BQ146" s="18" t="inlineStr">
        <is>
          <t>主要地方道　千葉茂原線</t>
        </is>
      </c>
      <c r="BZ146" s="18" t="inlineStr">
        <is>
          <t>S,C</t>
        </is>
      </c>
      <c r="CA146" s="18" t="inlineStr">
        <is>
          <t>横桁</t>
        </is>
      </c>
      <c r="CB146" s="18" t="inlineStr">
        <is>
          <t>Cr</t>
        </is>
      </c>
      <c r="CC146" s="18">
        <f>IF(LEFT(CA146,2)="基礎",CONCATENATE(BZ146,LEFT(CA146,3),CB146),CONCATENATE(BZ146,LEFT(CA146,2),CB146))</f>
        <v/>
      </c>
      <c r="CD146" s="18" t="n">
        <v>21</v>
      </c>
      <c r="CE146" s="18">
        <f>IF(COUNTIFS([2]その１１!$CV$10:CV5141,リスト!CC146),"該当","")</f>
        <v/>
      </c>
      <c r="CF146" s="18">
        <f>IF($CE146="","",COUNTIF($CC$5:CC146,CC146))</f>
        <v/>
      </c>
      <c r="CG146" s="18">
        <f>IF($CE146="","",CONCATENATE(CC146,CF146))</f>
        <v/>
      </c>
      <c r="CH146" s="18" t="inlineStr">
        <is>
          <t>S</t>
        </is>
      </c>
      <c r="CI146" s="18" t="inlineStr">
        <is>
          <t>下横構</t>
        </is>
      </c>
      <c r="CJ146" s="18" t="inlineStr">
        <is>
          <t>Ll</t>
        </is>
      </c>
      <c r="CK146" s="18">
        <f>CONCATENATE(CH146,LEFT(CI146,2),CJ146)</f>
        <v/>
      </c>
      <c r="CL146" s="18" t="n">
        <v>4</v>
      </c>
      <c r="CM146" s="18">
        <f>IF(COUNTIFS([2]その１２!$CU$10:CU5297,リスト!CK146),"該当","")</f>
        <v/>
      </c>
      <c r="CN146" s="18">
        <f>IF($CM146="","",COUNTIF($CK$5:CK146,CK146))</f>
        <v/>
      </c>
      <c r="CO146" s="18">
        <f>IF($CM146="","",CONCATENATE(CK146,CN146))</f>
        <v/>
      </c>
      <c r="DC146" s="21">
        <f>IF(CG146="","",CONCATENATE(CC146,CD146))</f>
        <v/>
      </c>
      <c r="DD146" s="21">
        <f>IF(CO146="","",CONCATENATE(CK146,CL146))</f>
        <v/>
      </c>
    </row>
    <row r="147" ht="18.75" customHeight="1">
      <c r="AB147" s="18" t="inlineStr">
        <is>
          <t>e</t>
        </is>
      </c>
      <c r="AC147" s="18" t="inlineStr">
        <is>
          <t>路面の凹凸</t>
        </is>
      </c>
      <c r="AD147" s="18" t="inlineStr">
        <is>
          <t>品質の経年劣化</t>
        </is>
      </c>
      <c r="AE147" s="18" t="inlineStr">
        <is>
          <t>Ⅱ</t>
        </is>
      </c>
      <c r="AF147" s="55">
        <f>CONCATENATE(AB147,AC147,AD147,AE147)</f>
        <v/>
      </c>
      <c r="AG147" s="56" t="inlineStr">
        <is>
          <t>アスファルト内部への樹木根の伸張が原因と推定される段差量●●mmの凹凸が見られる。段差量が大きく通行時に衝撃が生じている為、第三者への影響や床版の損傷の進行等が懸念される。維持工事でパッチング処理等の対応を行う必要がある。</t>
        </is>
      </c>
      <c r="AV147" s="195" t="inlineStr">
        <is>
          <t>150</t>
        </is>
      </c>
      <c r="AW147" s="18" t="inlineStr">
        <is>
          <t>一般県道　大多喜一宮線</t>
        </is>
      </c>
      <c r="BN147" s="18" t="inlineStr">
        <is>
          <t>千葉市</t>
        </is>
      </c>
      <c r="BO147" s="197" t="inlineStr">
        <is>
          <t>20</t>
        </is>
      </c>
      <c r="BP147" s="17">
        <f>CONCATENATE(BN147,BO147)</f>
        <v/>
      </c>
      <c r="BQ147" s="18" t="inlineStr">
        <is>
          <t>主要地方道　千葉大網線</t>
        </is>
      </c>
      <c r="BZ147" s="18" t="inlineStr">
        <is>
          <t>S,C</t>
        </is>
      </c>
      <c r="CA147" s="18" t="inlineStr">
        <is>
          <t>横桁</t>
        </is>
      </c>
      <c r="CB147" s="18" t="inlineStr">
        <is>
          <t>Cr</t>
        </is>
      </c>
      <c r="CC147" s="18">
        <f>IF(LEFT(CA147,2)="基礎",CONCATENATE(BZ147,LEFT(CA147,3),CB147),CONCATENATE(BZ147,LEFT(CA147,2),CB147))</f>
        <v/>
      </c>
      <c r="CD147" s="18" t="n">
        <v>22</v>
      </c>
      <c r="CE147" s="18">
        <f>IF(COUNTIFS([2]その１１!$CV$10:CV5142,リスト!CC147),"該当","")</f>
        <v/>
      </c>
      <c r="CF147" s="18">
        <f>IF($CE147="","",COUNTIF($CC$5:CC147,CC147))</f>
        <v/>
      </c>
      <c r="CG147" s="18">
        <f>IF($CE147="","",CONCATENATE(CC147,CF147))</f>
        <v/>
      </c>
      <c r="CH147" s="18" t="inlineStr">
        <is>
          <t>S</t>
        </is>
      </c>
      <c r="CI147" s="18" t="inlineStr">
        <is>
          <t>下横構</t>
        </is>
      </c>
      <c r="CJ147" s="18" t="inlineStr">
        <is>
          <t>Ll</t>
        </is>
      </c>
      <c r="CK147" s="18">
        <f>CONCATENATE(CH147,LEFT(CI147,2),CJ147)</f>
        <v/>
      </c>
      <c r="CL147" s="18" t="n">
        <v>5</v>
      </c>
      <c r="CM147" s="18">
        <f>IF(COUNTIFS([2]その１２!$CU$10:CU5298,リスト!CK147),"該当","")</f>
        <v/>
      </c>
      <c r="CN147" s="18">
        <f>IF($CM147="","",COUNTIF($CK$5:CK147,CK147))</f>
        <v/>
      </c>
      <c r="CO147" s="18">
        <f>IF($CM147="","",CONCATENATE(CK147,CN147))</f>
        <v/>
      </c>
      <c r="DC147" s="21">
        <f>IF(CG147="","",CONCATENATE(CC147,CD147))</f>
        <v/>
      </c>
      <c r="DD147" s="21">
        <f>IF(CO147="","",CONCATENATE(CK147,CL147))</f>
        <v/>
      </c>
    </row>
    <row r="148">
      <c r="AB148" s="18" t="inlineStr">
        <is>
          <t>e</t>
        </is>
      </c>
      <c r="AC148" s="18" t="inlineStr">
        <is>
          <t>路面の凹凸</t>
        </is>
      </c>
      <c r="AD148" s="18" t="inlineStr">
        <is>
          <t>外力</t>
        </is>
      </c>
      <c r="AE148" s="18" t="inlineStr">
        <is>
          <t>Ⅱ</t>
        </is>
      </c>
      <c r="AF148" s="55">
        <f>CONCATENATE(AB148,AC148,AD148,AE148)</f>
        <v/>
      </c>
      <c r="AG148" s="56" t="inlineStr">
        <is>
          <t>車両通行による繰り返し荷重が原因と推定される段差量●●mmの凹凸が見られる。段差量が大きく通行時に衝撃が生じている為、第三者への影響や床版の損傷の進行等が懸念される。維持工事でパッチング処理等の対応を行う必要がある。</t>
        </is>
      </c>
      <c r="AV148" s="195" t="inlineStr">
        <is>
          <t>151</t>
        </is>
      </c>
      <c r="AW148" s="18" t="inlineStr">
        <is>
          <t>一般県道　夷隅瑞沢線</t>
        </is>
      </c>
      <c r="BN148" s="18" t="inlineStr">
        <is>
          <t>千葉市</t>
        </is>
      </c>
      <c r="BO148" s="197" t="inlineStr">
        <is>
          <t>22</t>
        </is>
      </c>
      <c r="BP148" s="17">
        <f>CONCATENATE(BN148,BO148)</f>
        <v/>
      </c>
      <c r="BQ148" s="18" t="inlineStr">
        <is>
          <t>主要地方道　千葉八街横芝線</t>
        </is>
      </c>
      <c r="BZ148" s="18" t="inlineStr">
        <is>
          <t>S,C</t>
        </is>
      </c>
      <c r="CA148" s="18" t="inlineStr">
        <is>
          <t>横桁</t>
        </is>
      </c>
      <c r="CB148" s="18" t="inlineStr">
        <is>
          <t>Cr</t>
        </is>
      </c>
      <c r="CC148" s="18">
        <f>IF(LEFT(CA148,2)="基礎",CONCATENATE(BZ148,LEFT(CA148,3),CB148),CONCATENATE(BZ148,LEFT(CA148,2),CB148))</f>
        <v/>
      </c>
      <c r="CD148" s="18" t="n">
        <v>23</v>
      </c>
      <c r="CE148" s="18">
        <f>IF(COUNTIFS([2]その１１!$CV$10:CV5143,リスト!CC148),"該当","")</f>
        <v/>
      </c>
      <c r="CF148" s="18">
        <f>IF($CE148="","",COUNTIF($CC$5:CC148,CC148))</f>
        <v/>
      </c>
      <c r="CG148" s="18">
        <f>IF($CE148="","",CONCATENATE(CC148,CF148))</f>
        <v/>
      </c>
      <c r="CH148" s="18" t="inlineStr">
        <is>
          <t>S</t>
        </is>
      </c>
      <c r="CI148" s="18" t="inlineStr">
        <is>
          <t>下横構</t>
        </is>
      </c>
      <c r="CJ148" s="18" t="inlineStr">
        <is>
          <t>Ll</t>
        </is>
      </c>
      <c r="CK148" s="18">
        <f>CONCATENATE(CH148,LEFT(CI148,2),CJ148)</f>
        <v/>
      </c>
      <c r="CL148" s="18" t="n">
        <v>10</v>
      </c>
      <c r="CM148" s="18">
        <f>IF(COUNTIFS([2]その１２!$CU$10:CU5299,リスト!CK148),"該当","")</f>
        <v/>
      </c>
      <c r="CN148" s="18">
        <f>IF($CM148="","",COUNTIF($CK$5:CK148,CK148))</f>
        <v/>
      </c>
      <c r="CO148" s="18">
        <f>IF($CM148="","",CONCATENATE(CK148,CN148))</f>
        <v/>
      </c>
      <c r="DC148" s="21">
        <f>IF(CG148="","",CONCATENATE(CC148,CD148))</f>
        <v/>
      </c>
      <c r="DD148" s="21">
        <f>IF(CO148="","",CONCATENATE(CK148,CL148))</f>
        <v/>
      </c>
    </row>
    <row r="149" ht="18.75" customHeight="1">
      <c r="AB149" s="18" t="inlineStr">
        <is>
          <t>e</t>
        </is>
      </c>
      <c r="AC149" s="18" t="inlineStr">
        <is>
          <t>路面の凹凸</t>
        </is>
      </c>
      <c r="AD149" s="18" t="inlineStr">
        <is>
          <t>側方流動</t>
        </is>
      </c>
      <c r="AE149" s="18" t="inlineStr">
        <is>
          <t>Ⅱ</t>
        </is>
      </c>
      <c r="AF149" s="55">
        <f>CONCATENATE(AB149,AC149,AD149,AE149)</f>
        <v/>
      </c>
      <c r="AG149" s="56" t="inlineStr">
        <is>
          <t>橋台背面部の盛土の沈下や側方移動等が原因と推定される段差量●●mmの凹凸が見られる。段差量が大きく通行時に衝撃が生じている為、第三者への影響や床版の損傷の進行等が懸念される。維持工事でパッチング処理等の対応を行う必要がある。</t>
        </is>
      </c>
      <c r="AV149" s="195" t="inlineStr">
        <is>
          <t>152</t>
        </is>
      </c>
      <c r="AW149" s="18" t="inlineStr">
        <is>
          <t>一般県道　一宮椎木長者線</t>
        </is>
      </c>
      <c r="BN149" s="18" t="inlineStr">
        <is>
          <t>千葉市</t>
        </is>
      </c>
      <c r="BO149" s="197" t="inlineStr">
        <is>
          <t>24</t>
        </is>
      </c>
      <c r="BP149" s="17">
        <f>CONCATENATE(BN149,BO149)</f>
        <v/>
      </c>
      <c r="BQ149" s="18" t="inlineStr">
        <is>
          <t>主要地方道　千葉鴨川線</t>
        </is>
      </c>
      <c r="BZ149" s="18" t="inlineStr">
        <is>
          <t>S,X</t>
        </is>
      </c>
      <c r="CA149" s="18" t="inlineStr">
        <is>
          <t>横桁</t>
        </is>
      </c>
      <c r="CB149" s="18" t="inlineStr">
        <is>
          <t>Cr</t>
        </is>
      </c>
      <c r="CC149" s="18">
        <f>IF(LEFT(CA149,2)="基礎",CONCATENATE(BZ149,LEFT(CA149,3),CB149),CONCATENATE(BZ149,LEFT(CA149,2),CB149))</f>
        <v/>
      </c>
      <c r="CD149" s="18" t="n">
        <v>1</v>
      </c>
      <c r="CE149" s="18">
        <f>IF(COUNTIFS([2]その１１!$CV$10:CV5144,リスト!CC149),"該当","")</f>
        <v/>
      </c>
      <c r="CF149" s="18">
        <f>IF($CE149="","",COUNTIF($CC$5:CC149,CC149))</f>
        <v/>
      </c>
      <c r="CG149" s="18">
        <f>IF($CE149="","",CONCATENATE(CC149,CF149))</f>
        <v/>
      </c>
      <c r="CH149" s="18" t="inlineStr">
        <is>
          <t>S</t>
        </is>
      </c>
      <c r="CI149" s="18" t="inlineStr">
        <is>
          <t>下横構</t>
        </is>
      </c>
      <c r="CJ149" s="18" t="inlineStr">
        <is>
          <t>Ll</t>
        </is>
      </c>
      <c r="CK149" s="18">
        <f>CONCATENATE(CH149,LEFT(CI149,2),CJ149)</f>
        <v/>
      </c>
      <c r="CL149" s="18" t="n">
        <v>13</v>
      </c>
      <c r="CM149" s="18">
        <f>IF(COUNTIFS([2]その１２!$CU$10:CU5300,リスト!CK149),"該当","")</f>
        <v/>
      </c>
      <c r="CN149" s="18">
        <f>IF($CM149="","",COUNTIF($CK$5:CK149,CK149))</f>
        <v/>
      </c>
      <c r="CO149" s="18">
        <f>IF($CM149="","",CONCATENATE(CK149,CN149))</f>
        <v/>
      </c>
      <c r="DC149" s="21">
        <f>IF(CG149="","",CONCATENATE(CC149,CD149))</f>
        <v/>
      </c>
      <c r="DD149" s="21">
        <f>IF(CO149="","",CONCATENATE(CK149,CL149))</f>
        <v/>
      </c>
    </row>
    <row r="150">
      <c r="AB150" s="18" t="inlineStr">
        <is>
          <t>e</t>
        </is>
      </c>
      <c r="AC150" s="18" t="inlineStr">
        <is>
          <t>路面の凹凸</t>
        </is>
      </c>
      <c r="AD150" s="18" t="inlineStr">
        <is>
          <t>製作・施工不良</t>
        </is>
      </c>
      <c r="AE150" s="18" t="inlineStr">
        <is>
          <t>Ⅱ</t>
        </is>
      </c>
      <c r="AF150" s="55">
        <f>CONCATENATE(AB150,AC150,AD150,AE150)</f>
        <v/>
      </c>
      <c r="AG150" s="56" t="inlineStr">
        <is>
          <t>アスファルトの接着不足やアスファルト内部の水分の蒸発による膨張圧等が原因と推定される段差量●●mmの凹凸が見られる。段差量が大きく通行時に衝撃が生じている為、第三者への影響や床版の損傷の進行等が懸念される。維持工事でパッチング処理等の対応を行う必要がある。</t>
        </is>
      </c>
      <c r="AV150" s="195" t="inlineStr">
        <is>
          <t>153</t>
        </is>
      </c>
      <c r="AW150" s="18" t="inlineStr">
        <is>
          <t>一般県道　夷隅太東線</t>
        </is>
      </c>
      <c r="BN150" s="18" t="inlineStr">
        <is>
          <t>千葉市</t>
        </is>
      </c>
      <c r="BO150" s="197" t="inlineStr">
        <is>
          <t>40</t>
        </is>
      </c>
      <c r="BP150" s="17">
        <f>CONCATENATE(BN150,BO150)</f>
        <v/>
      </c>
      <c r="BQ150" s="18" t="inlineStr">
        <is>
          <t>主要地方道　東千葉停車場線</t>
        </is>
      </c>
      <c r="BZ150" s="18" t="inlineStr">
        <is>
          <t>S,X</t>
        </is>
      </c>
      <c r="CA150" s="18" t="inlineStr">
        <is>
          <t>横桁</t>
        </is>
      </c>
      <c r="CB150" s="18" t="inlineStr">
        <is>
          <t>Cr</t>
        </is>
      </c>
      <c r="CC150" s="18">
        <f>IF(LEFT(CA150,2)="基礎",CONCATENATE(BZ150,LEFT(CA150,3),CB150),CONCATENATE(BZ150,LEFT(CA150,2),CB150))</f>
        <v/>
      </c>
      <c r="CD150" s="18" t="n">
        <v>2</v>
      </c>
      <c r="CE150" s="18">
        <f>IF(COUNTIFS([2]その１１!$CV$10:CV5145,リスト!CC150),"該当","")</f>
        <v/>
      </c>
      <c r="CF150" s="18">
        <f>IF($CE150="","",COUNTIF($CC$5:CC150,CC150))</f>
        <v/>
      </c>
      <c r="CG150" s="18">
        <f>IF($CE150="","",CONCATENATE(CC150,CF150))</f>
        <v/>
      </c>
      <c r="CH150" s="18" t="inlineStr">
        <is>
          <t>S</t>
        </is>
      </c>
      <c r="CI150" s="18" t="inlineStr">
        <is>
          <t>下横構</t>
        </is>
      </c>
      <c r="CJ150" s="18" t="inlineStr">
        <is>
          <t>Ll</t>
        </is>
      </c>
      <c r="CK150" s="18">
        <f>CONCATENATE(CH150,LEFT(CI150,2),CJ150)</f>
        <v/>
      </c>
      <c r="CL150" s="18" t="n">
        <v>17</v>
      </c>
      <c r="CM150" s="18">
        <f>IF(COUNTIFS([2]その１２!$CU$10:CU5301,リスト!CK150),"該当","")</f>
        <v/>
      </c>
      <c r="CN150" s="18">
        <f>IF($CM150="","",COUNTIF($CK$5:CK150,CK150))</f>
        <v/>
      </c>
      <c r="CO150" s="18">
        <f>IF($CM150="","",CONCATENATE(CK150,CN150))</f>
        <v/>
      </c>
      <c r="DC150" s="21">
        <f>IF(CG150="","",CONCATENATE(CC150,CD150))</f>
        <v/>
      </c>
      <c r="DD150" s="21">
        <f>IF(CO150="","",CONCATENATE(CK150,CL150))</f>
        <v/>
      </c>
    </row>
    <row r="151">
      <c r="AB151" s="18" t="inlineStr">
        <is>
          <t>c</t>
        </is>
      </c>
      <c r="AC151" s="18" t="inlineStr">
        <is>
          <t>舗装の異常</t>
        </is>
      </c>
      <c r="AD151" s="18" t="inlineStr">
        <is>
          <t>品質の経年劣化</t>
        </is>
      </c>
      <c r="AE151" s="18" t="inlineStr">
        <is>
          <t>Ⅰ</t>
        </is>
      </c>
      <c r="AF151" s="55">
        <f>CONCATENATE(AB151,AC151,AD151,AE151)</f>
        <v/>
      </c>
      <c r="AG151" s="56" t="inlineStr">
        <is>
          <t>経年劣化およびアスファルト下部のコンクリート目地等に誘発されたことが原因と推定される最大幅●●mmのひびわれが見られる。ひびわれから水の浸入により床版の劣化の進行が懸念される。経過観察を行い、状況に応じて補修を行う必要がある。</t>
        </is>
      </c>
      <c r="AV151" s="195" t="inlineStr">
        <is>
          <t>154</t>
        </is>
      </c>
      <c r="AW151" s="18" t="inlineStr">
        <is>
          <t>一般県道　夷隅長者線</t>
        </is>
      </c>
      <c r="BN151" s="18" t="inlineStr">
        <is>
          <t>千葉市</t>
        </is>
      </c>
      <c r="BO151" s="197" t="inlineStr">
        <is>
          <t>53</t>
        </is>
      </c>
      <c r="BP151" s="17">
        <f>CONCATENATE(BN151,BO151)</f>
        <v/>
      </c>
      <c r="BQ151" s="18" t="inlineStr">
        <is>
          <t>主要地方道　千葉川上八街線</t>
        </is>
      </c>
      <c r="BZ151" s="18" t="inlineStr">
        <is>
          <t>S,X</t>
        </is>
      </c>
      <c r="CA151" s="18" t="inlineStr">
        <is>
          <t>横桁</t>
        </is>
      </c>
      <c r="CB151" s="18" t="inlineStr">
        <is>
          <t>Cr</t>
        </is>
      </c>
      <c r="CC151" s="18">
        <f>IF(LEFT(CA151,2)="基礎",CONCATENATE(BZ151,LEFT(CA151,3),CB151),CONCATENATE(BZ151,LEFT(CA151,2),CB151))</f>
        <v/>
      </c>
      <c r="CD151" s="18" t="n">
        <v>3</v>
      </c>
      <c r="CE151" s="18">
        <f>IF(COUNTIFS([2]その１１!$CV$10:CV5146,リスト!CC151),"該当","")</f>
        <v/>
      </c>
      <c r="CF151" s="18">
        <f>IF($CE151="","",COUNTIF($CC$5:CC151,CC151))</f>
        <v/>
      </c>
      <c r="CG151" s="18">
        <f>IF($CE151="","",CONCATENATE(CC151,CF151))</f>
        <v/>
      </c>
      <c r="CH151" s="18" t="inlineStr">
        <is>
          <t>S</t>
        </is>
      </c>
      <c r="CI151" s="18" t="inlineStr">
        <is>
          <t>下横構</t>
        </is>
      </c>
      <c r="CJ151" s="18" t="inlineStr">
        <is>
          <t>Ll</t>
        </is>
      </c>
      <c r="CK151" s="18">
        <f>CONCATENATE(CH151,LEFT(CI151,2),CJ151)</f>
        <v/>
      </c>
      <c r="CL151" s="18" t="n">
        <v>18</v>
      </c>
      <c r="CM151" s="18">
        <f>IF(COUNTIFS([2]その１２!$CU$10:CU5302,リスト!CK151),"該当","")</f>
        <v/>
      </c>
      <c r="CN151" s="18">
        <f>IF($CM151="","",COUNTIF($CK$5:CK151,CK151))</f>
        <v/>
      </c>
      <c r="CO151" s="18">
        <f>IF($CM151="","",CONCATENATE(CK151,CN151))</f>
        <v/>
      </c>
      <c r="DC151" s="21">
        <f>IF(CG151="","",CONCATENATE(CC151,CD151))</f>
        <v/>
      </c>
      <c r="DD151" s="21">
        <f>IF(CO151="","",CONCATENATE(CK151,CL151))</f>
        <v/>
      </c>
    </row>
    <row r="152">
      <c r="AB152" s="18" t="inlineStr">
        <is>
          <t>c</t>
        </is>
      </c>
      <c r="AC152" s="18" t="inlineStr">
        <is>
          <t>舗装の異常</t>
        </is>
      </c>
      <c r="AD152" s="18" t="inlineStr">
        <is>
          <t>製作・施工不良</t>
        </is>
      </c>
      <c r="AE152" s="18" t="inlineStr">
        <is>
          <t>Ⅰ</t>
        </is>
      </c>
      <c r="AF152" s="55">
        <f>CONCATENATE(AB152,AC152,AD152,AE152)</f>
        <v/>
      </c>
      <c r="AG152" s="56" t="inlineStr">
        <is>
          <t>アスファルトの接着不足やアスファルト内部の水分の蒸発による膨張圧等が原因と推定される舗装のうきが見られる。段差量は軽微である為、通行時に第三者へ影響を与えることは少ないと推定される。経過観察を行い、状況に応じて補修を行う必要がある。</t>
        </is>
      </c>
      <c r="AV152" s="195" t="inlineStr">
        <is>
          <t>155</t>
        </is>
      </c>
      <c r="AW152" s="18" t="inlineStr">
        <is>
          <t>一般県道　四街道上志津線</t>
        </is>
      </c>
      <c r="BN152" s="18" t="inlineStr">
        <is>
          <t>千葉市</t>
        </is>
      </c>
      <c r="BO152" s="197" t="inlineStr">
        <is>
          <t>57</t>
        </is>
      </c>
      <c r="BP152" s="17">
        <f>CONCATENATE(BN152,BO152)</f>
        <v/>
      </c>
      <c r="BQ152" s="18" t="inlineStr">
        <is>
          <t>主要地方道　千葉鎌ケ谷松戸線</t>
        </is>
      </c>
      <c r="BZ152" s="18" t="inlineStr">
        <is>
          <t>S,X</t>
        </is>
      </c>
      <c r="CA152" s="18" t="inlineStr">
        <is>
          <t>横桁</t>
        </is>
      </c>
      <c r="CB152" s="18" t="inlineStr">
        <is>
          <t>Cr</t>
        </is>
      </c>
      <c r="CC152" s="18">
        <f>IF(LEFT(CA152,2)="基礎",CONCATENATE(BZ152,LEFT(CA152,3),CB152),CONCATENATE(BZ152,LEFT(CA152,2),CB152))</f>
        <v/>
      </c>
      <c r="CD152" s="18" t="n">
        <v>4</v>
      </c>
      <c r="CE152" s="18">
        <f>IF(COUNTIFS([2]その１１!$CV$10:CV5147,リスト!CC152),"該当","")</f>
        <v/>
      </c>
      <c r="CF152" s="18">
        <f>IF($CE152="","",COUNTIF($CC$5:CC152,CC152))</f>
        <v/>
      </c>
      <c r="CG152" s="18">
        <f>IF($CE152="","",CONCATENATE(CC152,CF152))</f>
        <v/>
      </c>
      <c r="CH152" s="18" t="inlineStr">
        <is>
          <t>S</t>
        </is>
      </c>
      <c r="CI152" s="18" t="inlineStr">
        <is>
          <t>下横構</t>
        </is>
      </c>
      <c r="CJ152" s="18" t="inlineStr">
        <is>
          <t>Ll</t>
        </is>
      </c>
      <c r="CK152" s="18">
        <f>CONCATENATE(CH152,LEFT(CI152,2),CJ152)</f>
        <v/>
      </c>
      <c r="CL152" s="18" t="n">
        <v>20</v>
      </c>
      <c r="CM152" s="18">
        <f>IF(COUNTIFS([2]その１２!$CU$10:CU5303,リスト!CK152),"該当","")</f>
        <v/>
      </c>
      <c r="CN152" s="18">
        <f>IF($CM152="","",COUNTIF($CK$5:CK152,CK152))</f>
        <v/>
      </c>
      <c r="CO152" s="18">
        <f>IF($CM152="","",CONCATENATE(CK152,CN152))</f>
        <v/>
      </c>
      <c r="DC152" s="21">
        <f>IF(CG152="","",CONCATENATE(CC152,CD152))</f>
        <v/>
      </c>
      <c r="DD152" s="21">
        <f>IF(CO152="","",CONCATENATE(CK152,CL152))</f>
        <v/>
      </c>
    </row>
    <row r="153">
      <c r="AB153" s="18" t="inlineStr">
        <is>
          <t>c</t>
        </is>
      </c>
      <c r="AC153" s="18" t="inlineStr">
        <is>
          <t>舗装の異常</t>
        </is>
      </c>
      <c r="AD153" s="18" t="inlineStr">
        <is>
          <t>外力</t>
        </is>
      </c>
      <c r="AE153" s="18" t="inlineStr">
        <is>
          <t>Ⅰ</t>
        </is>
      </c>
      <c r="AF153" s="55">
        <f>CONCATENATE(AB153,AC153,AD153,AE153)</f>
        <v/>
      </c>
      <c r="AG153" s="56" t="inlineStr">
        <is>
          <t>車両通行による繰り返し荷重等により生じたポットホールの補修跡が見られる。水の浸透による床版の劣化や既存アスファルト舗装の損傷に誘発されるひびわれの発生等が懸念される。経過観察を行い、状況に応じて補修を行う必要がある。</t>
        </is>
      </c>
      <c r="AV153" s="195" t="inlineStr">
        <is>
          <t>156</t>
        </is>
      </c>
      <c r="AW153" s="18" t="inlineStr">
        <is>
          <t>一般県道　船橋埠頭線</t>
        </is>
      </c>
      <c r="BN153" s="18" t="inlineStr">
        <is>
          <t>千葉市</t>
        </is>
      </c>
      <c r="BO153" s="197" t="inlineStr">
        <is>
          <t>64</t>
        </is>
      </c>
      <c r="BP153" s="17">
        <f>CONCATENATE(BN153,BO153)</f>
        <v/>
      </c>
      <c r="BQ153" s="18" t="inlineStr">
        <is>
          <t>主要地方道　千葉臼井印西線</t>
        </is>
      </c>
      <c r="BZ153" s="18" t="inlineStr">
        <is>
          <t>S,X</t>
        </is>
      </c>
      <c r="CA153" s="18" t="inlineStr">
        <is>
          <t>横桁</t>
        </is>
      </c>
      <c r="CB153" s="18" t="inlineStr">
        <is>
          <t>Cr</t>
        </is>
      </c>
      <c r="CC153" s="18">
        <f>IF(LEFT(CA153,2)="基礎",CONCATENATE(BZ153,LEFT(CA153,3),CB153),CONCATENATE(BZ153,LEFT(CA153,2),CB153))</f>
        <v/>
      </c>
      <c r="CD153" s="18" t="n">
        <v>5</v>
      </c>
      <c r="CE153" s="18">
        <f>IF(COUNTIFS([2]その１１!$CV$10:CV5148,リスト!CC153),"該当","")</f>
        <v/>
      </c>
      <c r="CF153" s="18">
        <f>IF($CE153="","",COUNTIF($CC$5:CC153,CC153))</f>
        <v/>
      </c>
      <c r="CG153" s="18">
        <f>IF($CE153="","",CONCATENATE(CC153,CF153))</f>
        <v/>
      </c>
      <c r="CH153" s="18" t="inlineStr">
        <is>
          <t>S</t>
        </is>
      </c>
      <c r="CI153" s="18" t="inlineStr">
        <is>
          <t>下横構</t>
        </is>
      </c>
      <c r="CJ153" s="18" t="inlineStr">
        <is>
          <t>Ll</t>
        </is>
      </c>
      <c r="CK153" s="18">
        <f>CONCATENATE(CH153,LEFT(CI153,2),CJ153)</f>
        <v/>
      </c>
      <c r="CL153" s="18" t="n">
        <v>21</v>
      </c>
      <c r="CM153" s="18">
        <f>IF(COUNTIFS([2]その１２!$CU$10:CU5304,リスト!CK153),"該当","")</f>
        <v/>
      </c>
      <c r="CN153" s="18">
        <f>IF($CM153="","",COUNTIF($CK$5:CK153,CK153))</f>
        <v/>
      </c>
      <c r="CO153" s="18">
        <f>IF($CM153="","",CONCATENATE(CK153,CN153))</f>
        <v/>
      </c>
      <c r="DC153" s="21">
        <f>IF(CG153="","",CONCATENATE(CC153,CD153))</f>
        <v/>
      </c>
      <c r="DD153" s="21">
        <f>IF(CO153="","",CONCATENATE(CK153,CL153))</f>
        <v/>
      </c>
    </row>
    <row r="154">
      <c r="AB154" s="18" t="inlineStr">
        <is>
          <t>c</t>
        </is>
      </c>
      <c r="AC154" s="18" t="inlineStr">
        <is>
          <t>舗装の異常</t>
        </is>
      </c>
      <c r="AD154" s="18" t="inlineStr">
        <is>
          <t>品質の経年劣化</t>
        </is>
      </c>
      <c r="AE154" s="18" t="n"/>
      <c r="AF154" s="55">
        <f>CONCATENATE(AB154,AC154,AD154,AE154)</f>
        <v/>
      </c>
      <c r="AG154" s="56" t="inlineStr">
        <is>
          <t>経年劣化およびアスファルト下部のコンクリート目地等に誘発されたことが原因と推定される最大幅●●mmのひびわれが見られる。ひびわれから水の浸入により床版の劣化の進行が懸念される。</t>
        </is>
      </c>
      <c r="AV154" s="195" t="inlineStr">
        <is>
          <t>157</t>
        </is>
      </c>
      <c r="AW154" s="18" t="inlineStr">
        <is>
          <t>一般県道　大貫青堀線</t>
        </is>
      </c>
      <c r="BN154" s="18" t="inlineStr">
        <is>
          <t>千葉市</t>
        </is>
      </c>
      <c r="BO154" s="197" t="inlineStr">
        <is>
          <t>66</t>
        </is>
      </c>
      <c r="BP154" s="17">
        <f>CONCATENATE(BN154,BO154)</f>
        <v/>
      </c>
      <c r="BQ154" s="18" t="inlineStr">
        <is>
          <t>主要地方道　浜野四街道長沼線</t>
        </is>
      </c>
      <c r="BZ154" s="18" t="inlineStr">
        <is>
          <t>S,X</t>
        </is>
      </c>
      <c r="CA154" s="18" t="inlineStr">
        <is>
          <t>横桁</t>
        </is>
      </c>
      <c r="CB154" s="18" t="inlineStr">
        <is>
          <t>Cr</t>
        </is>
      </c>
      <c r="CC154" s="18">
        <f>IF(LEFT(CA154,2)="基礎",CONCATENATE(BZ154,LEFT(CA154,3),CB154),CONCATENATE(BZ154,LEFT(CA154,2),CB154))</f>
        <v/>
      </c>
      <c r="CD154" s="18" t="n">
        <v>10</v>
      </c>
      <c r="CE154" s="18">
        <f>IF(COUNTIFS([2]その１１!$CV$10:CV5149,リスト!CC154),"該当","")</f>
        <v/>
      </c>
      <c r="CF154" s="18">
        <f>IF($CE154="","",COUNTIF($CC$5:CC154,CC154))</f>
        <v/>
      </c>
      <c r="CG154" s="18">
        <f>IF($CE154="","",CONCATENATE(CC154,CF154))</f>
        <v/>
      </c>
      <c r="CH154" s="18" t="inlineStr">
        <is>
          <t>S</t>
        </is>
      </c>
      <c r="CI154" s="18" t="inlineStr">
        <is>
          <t>下横構</t>
        </is>
      </c>
      <c r="CJ154" s="18" t="inlineStr">
        <is>
          <t>Ll</t>
        </is>
      </c>
      <c r="CK154" s="18">
        <f>CONCATENATE(CH154,LEFT(CI154,2),CJ154)</f>
        <v/>
      </c>
      <c r="CL154" s="18" t="n">
        <v>22</v>
      </c>
      <c r="CM154" s="18">
        <f>IF(COUNTIFS([2]その１２!$CU$10:CU5305,リスト!CK154),"該当","")</f>
        <v/>
      </c>
      <c r="CN154" s="18">
        <f>IF($CM154="","",COUNTIF($CK$5:CK154,CK154))</f>
        <v/>
      </c>
      <c r="CO154" s="18">
        <f>IF($CM154="","",CONCATENATE(CK154,CN154))</f>
        <v/>
      </c>
      <c r="DC154" s="21">
        <f>IF(CG154="","",CONCATENATE(CC154,CD154))</f>
        <v/>
      </c>
      <c r="DD154" s="21">
        <f>IF(CO154="","",CONCATENATE(CK154,CL154))</f>
        <v/>
      </c>
    </row>
    <row r="155">
      <c r="AB155" s="18" t="inlineStr">
        <is>
          <t>c</t>
        </is>
      </c>
      <c r="AC155" s="18" t="inlineStr">
        <is>
          <t>舗装の異常</t>
        </is>
      </c>
      <c r="AD155" s="18" t="inlineStr">
        <is>
          <t>製作・施工不良</t>
        </is>
      </c>
      <c r="AE155" s="18" t="n"/>
      <c r="AF155" s="55">
        <f>CONCATENATE(AB155,AC155,AD155,AE155)</f>
        <v/>
      </c>
      <c r="AG155" s="56" t="inlineStr">
        <is>
          <t>アスファルトの接着不足やアスファルト内部の水分の蒸発による膨張圧等が原因と推定される舗装のうきが見られる。段差量は軽微である為、通行時に第三者へ影響を与えることは少ないと推定される。</t>
        </is>
      </c>
      <c r="AV155" s="195" t="inlineStr">
        <is>
          <t>158</t>
        </is>
      </c>
      <c r="AW155" s="18" t="inlineStr">
        <is>
          <t>一般県道　君津青堀線</t>
        </is>
      </c>
      <c r="BN155" s="18" t="inlineStr">
        <is>
          <t>千葉市</t>
        </is>
      </c>
      <c r="BO155" s="197" t="inlineStr">
        <is>
          <t>67</t>
        </is>
      </c>
      <c r="BP155" s="17">
        <f>CONCATENATE(BN155,BO155)</f>
        <v/>
      </c>
      <c r="BQ155" s="18" t="inlineStr">
        <is>
          <t>主要地方道　生実本納線</t>
        </is>
      </c>
      <c r="BZ155" s="18" t="inlineStr">
        <is>
          <t>S,X</t>
        </is>
      </c>
      <c r="CA155" s="18" t="inlineStr">
        <is>
          <t>横桁</t>
        </is>
      </c>
      <c r="CB155" s="18" t="inlineStr">
        <is>
          <t>Cr</t>
        </is>
      </c>
      <c r="CC155" s="18">
        <f>IF(LEFT(CA155,2)="基礎",CONCATENATE(BZ155,LEFT(CA155,3),CB155),CONCATENATE(BZ155,LEFT(CA155,2),CB155))</f>
        <v/>
      </c>
      <c r="CD155" s="18" t="n">
        <v>13</v>
      </c>
      <c r="CE155" s="18">
        <f>IF(COUNTIFS([2]その１１!$CV$10:CV5150,リスト!CC155),"該当","")</f>
        <v/>
      </c>
      <c r="CF155" s="18">
        <f>IF($CE155="","",COUNTIF($CC$5:CC155,CC155))</f>
        <v/>
      </c>
      <c r="CG155" s="18">
        <f>IF($CE155="","",CONCATENATE(CC155,CF155))</f>
        <v/>
      </c>
      <c r="CH155" s="18" t="inlineStr">
        <is>
          <t>S</t>
        </is>
      </c>
      <c r="CI155" s="18" t="inlineStr">
        <is>
          <t>下横構</t>
        </is>
      </c>
      <c r="CJ155" s="18" t="inlineStr">
        <is>
          <t>Ll</t>
        </is>
      </c>
      <c r="CK155" s="18">
        <f>CONCATENATE(CH155,LEFT(CI155,2),CJ155)</f>
        <v/>
      </c>
      <c r="CL155" s="18" t="n">
        <v>23</v>
      </c>
      <c r="CM155" s="18">
        <f>IF(COUNTIFS([2]その１２!$CU$10:CU5306,リスト!CK155),"該当","")</f>
        <v/>
      </c>
      <c r="CN155" s="18">
        <f>IF($CM155="","",COUNTIF($CK$5:CK155,CK155))</f>
        <v/>
      </c>
      <c r="CO155" s="18">
        <f>IF($CM155="","",CONCATENATE(CK155,CN155))</f>
        <v/>
      </c>
      <c r="DC155" s="21">
        <f>IF(CG155="","",CONCATENATE(CC155,CD155))</f>
        <v/>
      </c>
      <c r="DD155" s="21">
        <f>IF(CO155="","",CONCATENATE(CK155,CL155))</f>
        <v/>
      </c>
    </row>
    <row r="156">
      <c r="AB156" s="18" t="inlineStr">
        <is>
          <t>c</t>
        </is>
      </c>
      <c r="AC156" s="18" t="inlineStr">
        <is>
          <t>舗装の異常</t>
        </is>
      </c>
      <c r="AD156" s="18" t="inlineStr">
        <is>
          <t>外力</t>
        </is>
      </c>
      <c r="AE156" s="18" t="n"/>
      <c r="AF156" s="55">
        <f>CONCATENATE(AB156,AC156,AD156,AE156)</f>
        <v/>
      </c>
      <c r="AG156" s="56" t="inlineStr">
        <is>
          <t>車両通行による繰り返し荷重等が原因と推定される最大幅●●mmのひびわれが見られる。ひびわれから水の浸入により床版の劣化の進行が懸念される。</t>
        </is>
      </c>
      <c r="AV156" s="195" t="inlineStr">
        <is>
          <t>159</t>
        </is>
      </c>
      <c r="AW156" s="18" t="inlineStr">
        <is>
          <t>一般県道　君津大貫線</t>
        </is>
      </c>
      <c r="BN156" s="18" t="inlineStr">
        <is>
          <t>千葉市</t>
        </is>
      </c>
      <c r="BO156" s="197" t="inlineStr">
        <is>
          <t>69</t>
        </is>
      </c>
      <c r="BP156" s="17">
        <f>CONCATENATE(BN156,BO156)</f>
        <v/>
      </c>
      <c r="BQ156" s="18" t="inlineStr">
        <is>
          <t>主要地方道　長沼船橋線</t>
        </is>
      </c>
      <c r="BZ156" s="18" t="inlineStr">
        <is>
          <t>S,X</t>
        </is>
      </c>
      <c r="CA156" s="18" t="inlineStr">
        <is>
          <t>横桁</t>
        </is>
      </c>
      <c r="CB156" s="18" t="inlineStr">
        <is>
          <t>Cr</t>
        </is>
      </c>
      <c r="CC156" s="18">
        <f>IF(LEFT(CA156,2)="基礎",CONCATENATE(BZ156,LEFT(CA156,3),CB156),CONCATENATE(BZ156,LEFT(CA156,2),CB156))</f>
        <v/>
      </c>
      <c r="CD156" s="18" t="n">
        <v>17</v>
      </c>
      <c r="CE156" s="18">
        <f>IF(COUNTIFS([2]その１１!$CV$10:CV5151,リスト!CC156),"該当","")</f>
        <v/>
      </c>
      <c r="CF156" s="18">
        <f>IF($CE156="","",COUNTIF($CC$5:CC156,CC156))</f>
        <v/>
      </c>
      <c r="CG156" s="18">
        <f>IF($CE156="","",CONCATENATE(CC156,CF156))</f>
        <v/>
      </c>
      <c r="CH156" s="18" t="inlineStr">
        <is>
          <t>S,X</t>
        </is>
      </c>
      <c r="CI156" s="18" t="inlineStr">
        <is>
          <t>下横構</t>
        </is>
      </c>
      <c r="CJ156" s="18" t="inlineStr">
        <is>
          <t>Ll</t>
        </is>
      </c>
      <c r="CK156" s="18">
        <f>CONCATENATE(CH156,LEFT(CI156,2),CJ156)</f>
        <v/>
      </c>
      <c r="CL156" s="18" t="n">
        <v>1</v>
      </c>
      <c r="CM156" s="18">
        <f>IF(COUNTIFS([2]その１２!$CU$10:CU5307,リスト!CK156),"該当","")</f>
        <v/>
      </c>
      <c r="CN156" s="18">
        <f>IF($CM156="","",COUNTIF($CK$5:CK156,CK156))</f>
        <v/>
      </c>
      <c r="CO156" s="18">
        <f>IF($CM156="","",CONCATENATE(CK156,CN156))</f>
        <v/>
      </c>
      <c r="DC156" s="21">
        <f>IF(CG156="","",CONCATENATE(CC156,CD156))</f>
        <v/>
      </c>
      <c r="DD156" s="21">
        <f>IF(CO156="","",CONCATENATE(CK156,CL156))</f>
        <v/>
      </c>
    </row>
    <row r="157">
      <c r="AB157" s="18" t="inlineStr">
        <is>
          <t>c</t>
        </is>
      </c>
      <c r="AC157" s="18" t="inlineStr">
        <is>
          <t>舗装の異常</t>
        </is>
      </c>
      <c r="AD157" s="18" t="inlineStr">
        <is>
          <t>側方流動</t>
        </is>
      </c>
      <c r="AE157" s="18" t="n"/>
      <c r="AF157" s="55">
        <f>CONCATENATE(AB157,AC157,AD157,AE157)</f>
        <v/>
      </c>
      <c r="AG157" s="56" t="inlineStr">
        <is>
          <t>橋台背面部の盛土の沈下や側方移動等が原因と推定される最大幅●●mmのひびわれが見られる。</t>
        </is>
      </c>
      <c r="AV157" s="195" t="inlineStr">
        <is>
          <t>160</t>
        </is>
      </c>
      <c r="AW157" s="18" t="inlineStr">
        <is>
          <t>一般県道　加茂木更津線</t>
        </is>
      </c>
      <c r="BN157" s="18" t="inlineStr">
        <is>
          <t>千葉市</t>
        </is>
      </c>
      <c r="BO157" s="197" t="inlineStr">
        <is>
          <t>72</t>
        </is>
      </c>
      <c r="BP157" s="17">
        <f>CONCATENATE(BN157,BO157)</f>
        <v/>
      </c>
      <c r="BQ157" s="18" t="inlineStr">
        <is>
          <t>主要地方道　穴川天戸線</t>
        </is>
      </c>
      <c r="BZ157" s="18" t="inlineStr">
        <is>
          <t>S,X</t>
        </is>
      </c>
      <c r="CA157" s="18" t="inlineStr">
        <is>
          <t>横桁</t>
        </is>
      </c>
      <c r="CB157" s="18" t="inlineStr">
        <is>
          <t>Cr</t>
        </is>
      </c>
      <c r="CC157" s="18">
        <f>IF(LEFT(CA157,2)="基礎",CONCATENATE(BZ157,LEFT(CA157,3),CB157),CONCATENATE(BZ157,LEFT(CA157,2),CB157))</f>
        <v/>
      </c>
      <c r="CD157" s="18" t="n">
        <v>18</v>
      </c>
      <c r="CE157" s="18">
        <f>IF(COUNTIFS([2]その１１!$CV$10:CV5152,リスト!CC157),"該当","")</f>
        <v/>
      </c>
      <c r="CF157" s="18">
        <f>IF($CE157="","",COUNTIF($CC$5:CC157,CC157))</f>
        <v/>
      </c>
      <c r="CG157" s="18">
        <f>IF($CE157="","",CONCATENATE(CC157,CF157))</f>
        <v/>
      </c>
      <c r="CH157" s="18" t="inlineStr">
        <is>
          <t>S,X</t>
        </is>
      </c>
      <c r="CI157" s="18" t="inlineStr">
        <is>
          <t>下横構</t>
        </is>
      </c>
      <c r="CJ157" s="18" t="inlineStr">
        <is>
          <t>Ll</t>
        </is>
      </c>
      <c r="CK157" s="18">
        <f>CONCATENATE(CH157,LEFT(CI157,2),CJ157)</f>
        <v/>
      </c>
      <c r="CL157" s="18" t="n">
        <v>2</v>
      </c>
      <c r="CM157" s="18">
        <f>IF(COUNTIFS([2]その１２!$CU$10:CU5308,リスト!CK157),"該当","")</f>
        <v/>
      </c>
      <c r="CN157" s="18">
        <f>IF($CM157="","",COUNTIF($CK$5:CK157,CK157))</f>
        <v/>
      </c>
      <c r="CO157" s="18">
        <f>IF($CM157="","",CONCATENATE(CK157,CN157))</f>
        <v/>
      </c>
      <c r="DC157" s="21">
        <f>IF(CG157="","",CONCATENATE(CC157,CD157))</f>
        <v/>
      </c>
      <c r="DD157" s="21">
        <f>IF(CO157="","",CONCATENATE(CK157,CL157))</f>
        <v/>
      </c>
    </row>
    <row r="158">
      <c r="AB158" s="18" t="inlineStr">
        <is>
          <t>e</t>
        </is>
      </c>
      <c r="AC158" s="18" t="inlineStr">
        <is>
          <t>舗装の異常</t>
        </is>
      </c>
      <c r="AD158" s="18" t="inlineStr">
        <is>
          <t>品質の経年劣化</t>
        </is>
      </c>
      <c r="AE158" s="18" t="inlineStr">
        <is>
          <t>Ⅰ</t>
        </is>
      </c>
      <c r="AF158" s="55">
        <f>CONCATENATE(AB158,AC158,AD158,AE158)</f>
        <v/>
      </c>
      <c r="AG158" s="56" t="inlineStr">
        <is>
          <t>経年劣化およびアスファルト下部のコンクリート目地等に誘発されたことが原因と推定される最大幅●●mmのひびわれが見られる。ひびわれから水の浸入により床版の劣化の進行が懸念される。経過観察を行い、状況に応じて補修を行う必要がある。</t>
        </is>
      </c>
      <c r="AV158" s="195" t="inlineStr">
        <is>
          <t>161</t>
        </is>
      </c>
      <c r="AW158" s="18" t="inlineStr">
        <is>
          <t>一般県道　成田滑河線</t>
        </is>
      </c>
      <c r="BN158" s="18" t="inlineStr">
        <is>
          <t>千葉市</t>
        </is>
      </c>
      <c r="BO158" s="197" t="inlineStr">
        <is>
          <t>126</t>
        </is>
      </c>
      <c r="BP158" s="17">
        <f>CONCATENATE(BN158,BO158)</f>
        <v/>
      </c>
      <c r="BQ158" s="18" t="inlineStr">
        <is>
          <t>一般県道　八幡菊間線</t>
        </is>
      </c>
      <c r="BZ158" s="18" t="inlineStr">
        <is>
          <t>S,X</t>
        </is>
      </c>
      <c r="CA158" s="18" t="inlineStr">
        <is>
          <t>横桁</t>
        </is>
      </c>
      <c r="CB158" s="18" t="inlineStr">
        <is>
          <t>Cr</t>
        </is>
      </c>
      <c r="CC158" s="18">
        <f>IF(LEFT(CA158,2)="基礎",CONCATENATE(BZ158,LEFT(CA158,3),CB158),CONCATENATE(BZ158,LEFT(CA158,2),CB158))</f>
        <v/>
      </c>
      <c r="CD158" s="18" t="n">
        <v>20</v>
      </c>
      <c r="CE158" s="18">
        <f>IF(COUNTIFS([2]その１１!$CV$10:CV5153,リスト!CC158),"該当","")</f>
        <v/>
      </c>
      <c r="CF158" s="18">
        <f>IF($CE158="","",COUNTIF($CC$5:CC158,CC158))</f>
        <v/>
      </c>
      <c r="CG158" s="18">
        <f>IF($CE158="","",CONCATENATE(CC158,CF158))</f>
        <v/>
      </c>
      <c r="CH158" s="18" t="inlineStr">
        <is>
          <t>S,X</t>
        </is>
      </c>
      <c r="CI158" s="18" t="inlineStr">
        <is>
          <t>下横構</t>
        </is>
      </c>
      <c r="CJ158" s="18" t="inlineStr">
        <is>
          <t>Ll</t>
        </is>
      </c>
      <c r="CK158" s="18">
        <f>CONCATENATE(CH158,LEFT(CI158,2),CJ158)</f>
        <v/>
      </c>
      <c r="CL158" s="18" t="n">
        <v>3</v>
      </c>
      <c r="CM158" s="18">
        <f>IF(COUNTIFS([2]その１２!$CU$10:CU5309,リスト!CK158),"該当","")</f>
        <v/>
      </c>
      <c r="CN158" s="18">
        <f>IF($CM158="","",COUNTIF($CK$5:CK158,CK158))</f>
        <v/>
      </c>
      <c r="CO158" s="18">
        <f>IF($CM158="","",CONCATENATE(CK158,CN158))</f>
        <v/>
      </c>
      <c r="DC158" s="21">
        <f>IF(CG158="","",CONCATENATE(CC158,CD158))</f>
        <v/>
      </c>
      <c r="DD158" s="21">
        <f>IF(CO158="","",CONCATENATE(CK158,CL158))</f>
        <v/>
      </c>
    </row>
    <row r="159">
      <c r="AB159" s="18" t="inlineStr">
        <is>
          <t>e</t>
        </is>
      </c>
      <c r="AC159" s="18" t="inlineStr">
        <is>
          <t>舗装の異常</t>
        </is>
      </c>
      <c r="AD159" s="18" t="inlineStr">
        <is>
          <t>製作・施工不良</t>
        </is>
      </c>
      <c r="AE159" s="18" t="inlineStr">
        <is>
          <t>Ⅰ</t>
        </is>
      </c>
      <c r="AF159" s="55">
        <f>CONCATENATE(AB159,AC159,AD159,AE159)</f>
        <v/>
      </c>
      <c r="AG159" s="56" t="inlineStr">
        <is>
          <t>アスファルトの接着不足やアスファルト内部の水分の蒸発による膨張圧等が原因と推定される舗装のうきが見られる。段差量は軽微である為、通行時に第三者へ影響を与えることは少ないと推定される。経過観察を行い、状況に応じて補修を行う必要がある。</t>
        </is>
      </c>
      <c r="AV159" s="195" t="inlineStr">
        <is>
          <t>162</t>
        </is>
      </c>
      <c r="AW159" s="18" t="inlineStr">
        <is>
          <t>一般県道　岩井関宿野田線</t>
        </is>
      </c>
      <c r="BN159" s="18" t="inlineStr">
        <is>
          <t>千葉市</t>
        </is>
      </c>
      <c r="BO159" s="197" t="inlineStr">
        <is>
          <t>128</t>
        </is>
      </c>
      <c r="BP159" s="17">
        <f>CONCATENATE(BN159,BO159)</f>
        <v/>
      </c>
      <c r="BQ159" s="18" t="inlineStr">
        <is>
          <t>一般県道　日吉誉田停車場線</t>
        </is>
      </c>
      <c r="BZ159" s="18" t="inlineStr">
        <is>
          <t>S,X</t>
        </is>
      </c>
      <c r="CA159" s="18" t="inlineStr">
        <is>
          <t>横桁</t>
        </is>
      </c>
      <c r="CB159" s="18" t="inlineStr">
        <is>
          <t>Cr</t>
        </is>
      </c>
      <c r="CC159" s="18">
        <f>IF(LEFT(CA159,2)="基礎",CONCATENATE(BZ159,LEFT(CA159,3),CB159),CONCATENATE(BZ159,LEFT(CA159,2),CB159))</f>
        <v/>
      </c>
      <c r="CD159" s="18" t="n">
        <v>21</v>
      </c>
      <c r="CE159" s="18">
        <f>IF(COUNTIFS([2]その１１!$CV$10:CV5154,リスト!CC159),"該当","")</f>
        <v/>
      </c>
      <c r="CF159" s="18">
        <f>IF($CE159="","",COUNTIF($CC$5:CC159,CC159))</f>
        <v/>
      </c>
      <c r="CG159" s="18">
        <f>IF($CE159="","",CONCATENATE(CC159,CF159))</f>
        <v/>
      </c>
      <c r="CH159" s="18" t="inlineStr">
        <is>
          <t>S,X</t>
        </is>
      </c>
      <c r="CI159" s="18" t="inlineStr">
        <is>
          <t>下横構</t>
        </is>
      </c>
      <c r="CJ159" s="18" t="inlineStr">
        <is>
          <t>Ll</t>
        </is>
      </c>
      <c r="CK159" s="18">
        <f>CONCATENATE(CH159,LEFT(CI159,2),CJ159)</f>
        <v/>
      </c>
      <c r="CL159" s="18" t="n">
        <v>4</v>
      </c>
      <c r="CM159" s="18">
        <f>IF(COUNTIFS([2]その１２!$CU$10:CU5310,リスト!CK159),"該当","")</f>
        <v/>
      </c>
      <c r="CN159" s="18">
        <f>IF($CM159="","",COUNTIF($CK$5:CK159,CK159))</f>
        <v/>
      </c>
      <c r="CO159" s="18">
        <f>IF($CM159="","",CONCATENATE(CK159,CN159))</f>
        <v/>
      </c>
      <c r="DC159" s="21">
        <f>IF(CG159="","",CONCATENATE(CC159,CD159))</f>
        <v/>
      </c>
      <c r="DD159" s="21">
        <f>IF(CO159="","",CONCATENATE(CK159,CL159))</f>
        <v/>
      </c>
    </row>
    <row r="160">
      <c r="AB160" s="18" t="inlineStr">
        <is>
          <t>e</t>
        </is>
      </c>
      <c r="AC160" s="18" t="inlineStr">
        <is>
          <t>舗装の異常</t>
        </is>
      </c>
      <c r="AD160" s="18" t="inlineStr">
        <is>
          <t>外力</t>
        </is>
      </c>
      <c r="AE160" s="18" t="inlineStr">
        <is>
          <t>Ⅰ</t>
        </is>
      </c>
      <c r="AF160" s="55">
        <f>CONCATENATE(AB160,AC160,AD160,AE160)</f>
        <v/>
      </c>
      <c r="AG160" s="56" t="inlineStr">
        <is>
          <t>車両通行による繰り返し荷重等により生じたポットホールの補修跡が見られる。水の浸透による床版の劣化や既存アスファルト舗装の損傷に誘発されるひびわれの発生等が懸念される。経過観察を行い、状況に応じて補修を行う必要がある。</t>
        </is>
      </c>
      <c r="AV160" s="195" t="inlineStr">
        <is>
          <t>163</t>
        </is>
      </c>
      <c r="AW160" s="18" t="inlineStr">
        <is>
          <t>一般県道　小櫃佐貫停車場線</t>
        </is>
      </c>
      <c r="BN160" s="18" t="inlineStr">
        <is>
          <t>千葉市</t>
        </is>
      </c>
      <c r="BO160" s="197" t="inlineStr">
        <is>
          <t>129</t>
        </is>
      </c>
      <c r="BP160" s="17">
        <f>CONCATENATE(BN160,BO160)</f>
        <v/>
      </c>
      <c r="BQ160" s="18" t="inlineStr">
        <is>
          <t>一般県道　誉田停車場中野線</t>
        </is>
      </c>
      <c r="BZ160" s="18" t="inlineStr">
        <is>
          <t>S,X</t>
        </is>
      </c>
      <c r="CA160" s="18" t="inlineStr">
        <is>
          <t>横桁</t>
        </is>
      </c>
      <c r="CB160" s="18" t="inlineStr">
        <is>
          <t>Cr</t>
        </is>
      </c>
      <c r="CC160" s="18">
        <f>IF(LEFT(CA160,2)="基礎",CONCATENATE(BZ160,LEFT(CA160,3),CB160),CONCATENATE(BZ160,LEFT(CA160,2),CB160))</f>
        <v/>
      </c>
      <c r="CD160" s="18" t="n">
        <v>22</v>
      </c>
      <c r="CE160" s="18">
        <f>IF(COUNTIFS([2]その１１!$CV$10:CV5155,リスト!CC160),"該当","")</f>
        <v/>
      </c>
      <c r="CF160" s="18">
        <f>IF($CE160="","",COUNTIF($CC$5:CC160,CC160))</f>
        <v/>
      </c>
      <c r="CG160" s="18">
        <f>IF($CE160="","",CONCATENATE(CC160,CF160))</f>
        <v/>
      </c>
      <c r="CH160" s="18" t="inlineStr">
        <is>
          <t>S,X</t>
        </is>
      </c>
      <c r="CI160" s="18" t="inlineStr">
        <is>
          <t>下横構</t>
        </is>
      </c>
      <c r="CJ160" s="18" t="inlineStr">
        <is>
          <t>Ll</t>
        </is>
      </c>
      <c r="CK160" s="18">
        <f>CONCATENATE(CH160,LEFT(CI160,2),CJ160)</f>
        <v/>
      </c>
      <c r="CL160" s="18" t="n">
        <v>5</v>
      </c>
      <c r="CM160" s="18">
        <f>IF(COUNTIFS([2]その１２!$CU$10:CU5311,リスト!CK160),"該当","")</f>
        <v/>
      </c>
      <c r="CN160" s="18">
        <f>IF($CM160="","",COUNTIF($CK$5:CK160,CK160))</f>
        <v/>
      </c>
      <c r="CO160" s="18">
        <f>IF($CM160="","",CONCATENATE(CK160,CN160))</f>
        <v/>
      </c>
      <c r="DC160" s="21">
        <f>IF(CG160="","",CONCATENATE(CC160,CD160))</f>
        <v/>
      </c>
      <c r="DD160" s="21">
        <f>IF(CO160="","",CONCATENATE(CK160,CL160))</f>
        <v/>
      </c>
    </row>
    <row r="161">
      <c r="AB161" s="18" t="inlineStr">
        <is>
          <t>e</t>
        </is>
      </c>
      <c r="AC161" s="18" t="inlineStr">
        <is>
          <t>舗装の異常</t>
        </is>
      </c>
      <c r="AD161" s="18" t="inlineStr">
        <is>
          <t>品質の経年劣化</t>
        </is>
      </c>
      <c r="AE161" s="18" t="n"/>
      <c r="AF161" s="55">
        <f>CONCATENATE(AB161,AC161,AD161,AE161)</f>
        <v/>
      </c>
      <c r="AG161" s="56" t="inlineStr">
        <is>
          <t>経年劣化およびアスファルト下部のコンクリート目地等に誘発されたことが原因と推定される最大幅●●mmのひびわれが見られる。ひびわれから水の浸入により床版の劣化の進行が懸念される。</t>
        </is>
      </c>
      <c r="AV161" s="195" t="inlineStr">
        <is>
          <t>164</t>
        </is>
      </c>
      <c r="AW161" s="18" t="inlineStr">
        <is>
          <t>一般県道　荻作君津線</t>
        </is>
      </c>
      <c r="BN161" s="18" t="inlineStr">
        <is>
          <t>千葉市</t>
        </is>
      </c>
      <c r="BO161" s="197" t="inlineStr">
        <is>
          <t>131</t>
        </is>
      </c>
      <c r="BP161" s="17">
        <f>CONCATENATE(BN161,BO161)</f>
        <v/>
      </c>
      <c r="BQ161" s="18" t="inlineStr">
        <is>
          <t>一般県道　土気停車場千葉中線</t>
        </is>
      </c>
      <c r="BZ161" s="18" t="inlineStr">
        <is>
          <t>S,X</t>
        </is>
      </c>
      <c r="CA161" s="18" t="inlineStr">
        <is>
          <t>横桁</t>
        </is>
      </c>
      <c r="CB161" s="18" t="inlineStr">
        <is>
          <t>Cr</t>
        </is>
      </c>
      <c r="CC161" s="18">
        <f>IF(LEFT(CA161,2)="基礎",CONCATENATE(BZ161,LEFT(CA161,3),CB161),CONCATENATE(BZ161,LEFT(CA161,2),CB161))</f>
        <v/>
      </c>
      <c r="CD161" s="18" t="n">
        <v>23</v>
      </c>
      <c r="CE161" s="18">
        <f>IF(COUNTIFS([2]その１１!$CV$10:CV5156,リスト!CC161),"該当","")</f>
        <v/>
      </c>
      <c r="CF161" s="18">
        <f>IF($CE161="","",COUNTIF($CC$5:CC161,CC161))</f>
        <v/>
      </c>
      <c r="CG161" s="18">
        <f>IF($CE161="","",CONCATENATE(CC161,CF161))</f>
        <v/>
      </c>
      <c r="CH161" s="18" t="inlineStr">
        <is>
          <t>S,X</t>
        </is>
      </c>
      <c r="CI161" s="18" t="inlineStr">
        <is>
          <t>下横構</t>
        </is>
      </c>
      <c r="CJ161" s="18" t="inlineStr">
        <is>
          <t>Ll</t>
        </is>
      </c>
      <c r="CK161" s="18">
        <f>CONCATENATE(CH161,LEFT(CI161,2),CJ161)</f>
        <v/>
      </c>
      <c r="CL161" s="18" t="n">
        <v>10</v>
      </c>
      <c r="CM161" s="18">
        <f>IF(COUNTIFS([2]その１２!$CU$10:CU5312,リスト!CK161),"該当","")</f>
        <v/>
      </c>
      <c r="CN161" s="18">
        <f>IF($CM161="","",COUNTIF($CK$5:CK161,CK161))</f>
        <v/>
      </c>
      <c r="CO161" s="18">
        <f>IF($CM161="","",CONCATENATE(CK161,CN161))</f>
        <v/>
      </c>
      <c r="DC161" s="21">
        <f>IF(CG161="","",CONCATENATE(CC161,CD161))</f>
        <v/>
      </c>
      <c r="DD161" s="21">
        <f>IF(CO161="","",CONCATENATE(CK161,CL161))</f>
        <v/>
      </c>
    </row>
    <row r="162">
      <c r="AB162" s="18" t="inlineStr">
        <is>
          <t>e</t>
        </is>
      </c>
      <c r="AC162" s="18" t="inlineStr">
        <is>
          <t>舗装の異常</t>
        </is>
      </c>
      <c r="AD162" s="18" t="inlineStr">
        <is>
          <t>製作・施工不良</t>
        </is>
      </c>
      <c r="AE162" s="18" t="n"/>
      <c r="AF162" s="55">
        <f>CONCATENATE(AB162,AC162,AD162,AE162)</f>
        <v/>
      </c>
      <c r="AG162" s="56" t="inlineStr">
        <is>
          <t>アスファルトの接着不足やアスファルト内部の水分の蒸発による膨張圧等が原因と推定される舗装のうきが見られる。段差量は軽微である為、通行時に第三者へ影響を与えることは少ないと推定される。</t>
        </is>
      </c>
      <c r="AV162" s="195" t="inlineStr">
        <is>
          <t>165</t>
        </is>
      </c>
      <c r="AW162" s="18" t="inlineStr">
        <is>
          <t>一般県道　横田停車場上泉線</t>
        </is>
      </c>
      <c r="BN162" s="18" t="inlineStr">
        <is>
          <t>千葉市</t>
        </is>
      </c>
      <c r="BO162" s="197" t="inlineStr">
        <is>
          <t>132</t>
        </is>
      </c>
      <c r="BP162" s="17">
        <f>CONCATENATE(BN162,BO162)</f>
        <v/>
      </c>
      <c r="BQ162" s="18" t="inlineStr">
        <is>
          <t>一般県道　土気停車場金剛地線</t>
        </is>
      </c>
      <c r="BZ162" s="18" t="inlineStr">
        <is>
          <t>C,X</t>
        </is>
      </c>
      <c r="CA162" s="18" t="inlineStr">
        <is>
          <t>横桁</t>
        </is>
      </c>
      <c r="CB162" s="18" t="inlineStr">
        <is>
          <t>Cr</t>
        </is>
      </c>
      <c r="CC162" s="18">
        <f>IF(LEFT(CA162,2)="基礎",CONCATENATE(BZ162,LEFT(CA162,3),CB162),CONCATENATE(BZ162,LEFT(CA162,2),CB162))</f>
        <v/>
      </c>
      <c r="CD162" s="18" t="n">
        <v>6</v>
      </c>
      <c r="CE162" s="18">
        <f>IF(COUNTIFS([2]その１１!$CV$10:CV5157,リスト!CC162),"該当","")</f>
        <v/>
      </c>
      <c r="CF162" s="18">
        <f>IF($CE162="","",COUNTIF($CC$5:CC162,CC162))</f>
        <v/>
      </c>
      <c r="CG162" s="18">
        <f>IF($CE162="","",CONCATENATE(CC162,CF162))</f>
        <v/>
      </c>
      <c r="CH162" s="18" t="inlineStr">
        <is>
          <t>S,X</t>
        </is>
      </c>
      <c r="CI162" s="18" t="inlineStr">
        <is>
          <t>下横構</t>
        </is>
      </c>
      <c r="CJ162" s="18" t="inlineStr">
        <is>
          <t>Ll</t>
        </is>
      </c>
      <c r="CK162" s="18">
        <f>CONCATENATE(CH162,LEFT(CI162,2),CJ162)</f>
        <v/>
      </c>
      <c r="CL162" s="18" t="n">
        <v>13</v>
      </c>
      <c r="CM162" s="18">
        <f>IF(COUNTIFS([2]その１２!$CU$10:CU5313,リスト!CK162),"該当","")</f>
        <v/>
      </c>
      <c r="CN162" s="18">
        <f>IF($CM162="","",COUNTIF($CK$5:CK162,CK162))</f>
        <v/>
      </c>
      <c r="CO162" s="18">
        <f>IF($CM162="","",CONCATENATE(CK162,CN162))</f>
        <v/>
      </c>
      <c r="DC162" s="21">
        <f>IF(CG162="","",CONCATENATE(CC162,CD162))</f>
        <v/>
      </c>
      <c r="DD162" s="21">
        <f>IF(CO162="","",CONCATENATE(CK162,CL162))</f>
        <v/>
      </c>
    </row>
    <row r="163">
      <c r="AB163" s="18" t="inlineStr">
        <is>
          <t>e</t>
        </is>
      </c>
      <c r="AC163" s="18" t="inlineStr">
        <is>
          <t>舗装の異常</t>
        </is>
      </c>
      <c r="AD163" s="18" t="inlineStr">
        <is>
          <t>外力</t>
        </is>
      </c>
      <c r="AE163" s="18" t="n"/>
      <c r="AF163" s="55">
        <f>CONCATENATE(AB163,AC163,AD163,AE163)</f>
        <v/>
      </c>
      <c r="AG163" s="56" t="inlineStr">
        <is>
          <t>車両通行による繰り返し荷重等が原因と推定される最大幅●●mmのひびわれが見られる。ひびわれから水の浸入により床版の劣化の進行が懸念される。</t>
        </is>
      </c>
      <c r="AV163" s="195" t="inlineStr">
        <is>
          <t>166</t>
        </is>
      </c>
      <c r="AW163" s="18" t="inlineStr">
        <is>
          <t>一般県道　馬来田停車場富岡線</t>
        </is>
      </c>
      <c r="BN163" s="18" t="inlineStr">
        <is>
          <t>千葉市</t>
        </is>
      </c>
      <c r="BO163" s="197" t="inlineStr">
        <is>
          <t>133</t>
        </is>
      </c>
      <c r="BP163" s="17">
        <f>CONCATENATE(BN163,BO163)</f>
        <v/>
      </c>
      <c r="BQ163" s="18" t="inlineStr">
        <is>
          <t>一般県道　稲毛停車場穴川線</t>
        </is>
      </c>
      <c r="BZ163" s="18" t="inlineStr">
        <is>
          <t>C,X</t>
        </is>
      </c>
      <c r="CA163" s="18" t="inlineStr">
        <is>
          <t>横桁</t>
        </is>
      </c>
      <c r="CB163" s="18" t="inlineStr">
        <is>
          <t>Cr</t>
        </is>
      </c>
      <c r="CC163" s="18">
        <f>IF(LEFT(CA163,2)="基礎",CONCATENATE(BZ163,LEFT(CA163,3),CB163),CONCATENATE(BZ163,LEFT(CA163,2),CB163))</f>
        <v/>
      </c>
      <c r="CD163" s="18" t="n">
        <v>7</v>
      </c>
      <c r="CE163" s="18">
        <f>IF(COUNTIFS([2]その１１!$CV$10:CV5158,リスト!CC163),"該当","")</f>
        <v/>
      </c>
      <c r="CF163" s="18">
        <f>IF($CE163="","",COUNTIF($CC$5:CC163,CC163))</f>
        <v/>
      </c>
      <c r="CG163" s="18">
        <f>IF($CE163="","",CONCATENATE(CC163,CF163))</f>
        <v/>
      </c>
      <c r="CH163" s="18" t="inlineStr">
        <is>
          <t>S,X</t>
        </is>
      </c>
      <c r="CI163" s="18" t="inlineStr">
        <is>
          <t>下横構</t>
        </is>
      </c>
      <c r="CJ163" s="18" t="inlineStr">
        <is>
          <t>Ll</t>
        </is>
      </c>
      <c r="CK163" s="18">
        <f>CONCATENATE(CH163,LEFT(CI163,2),CJ163)</f>
        <v/>
      </c>
      <c r="CL163" s="18" t="n">
        <v>17</v>
      </c>
      <c r="CM163" s="18">
        <f>IF(COUNTIFS([2]その１２!$CU$10:CU5314,リスト!CK163),"該当","")</f>
        <v/>
      </c>
      <c r="CN163" s="18">
        <f>IF($CM163="","",COUNTIF($CK$5:CK163,CK163))</f>
        <v/>
      </c>
      <c r="CO163" s="18">
        <f>IF($CM163="","",CONCATENATE(CK163,CN163))</f>
        <v/>
      </c>
      <c r="DC163" s="21">
        <f>IF(CG163="","",CONCATENATE(CC163,CD163))</f>
        <v/>
      </c>
      <c r="DD163" s="21">
        <f>IF(CO163="","",CONCATENATE(CK163,CL163))</f>
        <v/>
      </c>
    </row>
    <row r="164">
      <c r="AB164" s="18" t="inlineStr">
        <is>
          <t>e</t>
        </is>
      </c>
      <c r="AC164" s="18" t="inlineStr">
        <is>
          <t>舗装の異常</t>
        </is>
      </c>
      <c r="AD164" s="18" t="inlineStr">
        <is>
          <t>側方流動</t>
        </is>
      </c>
      <c r="AE164" s="18" t="n"/>
      <c r="AF164" s="55">
        <f>CONCATENATE(AB164,AC164,AD164,AE164)</f>
        <v/>
      </c>
      <c r="AG164" s="56" t="inlineStr">
        <is>
          <t>橋台背面部の盛土の沈下や側方移動等が原因と推定される最大幅●●mmのひびわれが見られる。</t>
        </is>
      </c>
      <c r="AV164" s="195" t="inlineStr">
        <is>
          <t>167</t>
        </is>
      </c>
      <c r="AW164" s="18" t="inlineStr">
        <is>
          <t>一般県道　馬来田停車場中川線</t>
        </is>
      </c>
      <c r="BN164" s="18" t="inlineStr">
        <is>
          <t>千葉市</t>
        </is>
      </c>
      <c r="BO164" s="197" t="inlineStr">
        <is>
          <t>134</t>
        </is>
      </c>
      <c r="BP164" s="17">
        <f>CONCATENATE(BN164,BO164)</f>
        <v/>
      </c>
      <c r="BQ164" s="18" t="inlineStr">
        <is>
          <t>一般県道　稲毛停車場稲毛海岸線</t>
        </is>
      </c>
      <c r="BZ164" s="18" t="inlineStr">
        <is>
          <t>C,X</t>
        </is>
      </c>
      <c r="CA164" s="18" t="inlineStr">
        <is>
          <t>横桁</t>
        </is>
      </c>
      <c r="CB164" s="18" t="inlineStr">
        <is>
          <t>Cr</t>
        </is>
      </c>
      <c r="CC164" s="18">
        <f>IF(LEFT(CA164,2)="基礎",CONCATENATE(BZ164,LEFT(CA164,3),CB164),CONCATENATE(BZ164,LEFT(CA164,2),CB164))</f>
        <v/>
      </c>
      <c r="CD164" s="18" t="n">
        <v>8</v>
      </c>
      <c r="CE164" s="18">
        <f>IF(COUNTIFS([2]その１１!$CV$10:CV5159,リスト!CC164),"該当","")</f>
        <v/>
      </c>
      <c r="CF164" s="18">
        <f>IF($CE164="","",COUNTIF($CC$5:CC164,CC164))</f>
        <v/>
      </c>
      <c r="CG164" s="18">
        <f>IF($CE164="","",CONCATENATE(CC164,CF164))</f>
        <v/>
      </c>
      <c r="CH164" s="18" t="inlineStr">
        <is>
          <t>S,X</t>
        </is>
      </c>
      <c r="CI164" s="18" t="inlineStr">
        <is>
          <t>下横構</t>
        </is>
      </c>
      <c r="CJ164" s="18" t="inlineStr">
        <is>
          <t>Ll</t>
        </is>
      </c>
      <c r="CK164" s="18">
        <f>CONCATENATE(CH164,LEFT(CI164,2),CJ164)</f>
        <v/>
      </c>
      <c r="CL164" s="18" t="n">
        <v>18</v>
      </c>
      <c r="CM164" s="18">
        <f>IF(COUNTIFS([2]その１２!$CU$10:CU5315,リスト!CK164),"該当","")</f>
        <v/>
      </c>
      <c r="CN164" s="18">
        <f>IF($CM164="","",COUNTIF($CK$5:CK164,CK164))</f>
        <v/>
      </c>
      <c r="CO164" s="18">
        <f>IF($CM164="","",CONCATENATE(CK164,CN164))</f>
        <v/>
      </c>
      <c r="DC164" s="21">
        <f>IF(CG164="","",CONCATENATE(CC164,CD164))</f>
        <v/>
      </c>
      <c r="DD164" s="21">
        <f>IF(CO164="","",CONCATENATE(CK164,CL164))</f>
        <v/>
      </c>
    </row>
    <row r="165">
      <c r="AB165" s="18" t="inlineStr">
        <is>
          <t>e</t>
        </is>
      </c>
      <c r="AC165" s="18" t="inlineStr">
        <is>
          <t>支承部の機能障害</t>
        </is>
      </c>
      <c r="AD165" s="18" t="inlineStr">
        <is>
          <t>経年</t>
        </is>
      </c>
      <c r="AE165" s="18" t="n"/>
      <c r="AF165" s="55">
        <f>CONCATENATE(AB165,AC165,AD165,AE165)</f>
        <v/>
      </c>
      <c r="AG165" s="56" t="inlineStr">
        <is>
          <t>経年による土砂堆積が見られる。移動・回転機能の喪失により拘束力の発生が懸念され、地震等の大きな外力が生じた際に所要の機能を発揮できないことが懸念される。</t>
        </is>
      </c>
      <c r="AV165" s="195" t="inlineStr">
        <is>
          <t>168</t>
        </is>
      </c>
      <c r="AW165" s="18" t="inlineStr">
        <is>
          <t>一般県道　鶴舞馬来田停車場線</t>
        </is>
      </c>
      <c r="BN165" s="18" t="inlineStr">
        <is>
          <t>千葉市</t>
        </is>
      </c>
      <c r="BO165" s="197" t="inlineStr">
        <is>
          <t>217</t>
        </is>
      </c>
      <c r="BP165" s="17">
        <f>CONCATENATE(BN165,BO165)</f>
        <v/>
      </c>
      <c r="BQ165" s="18" t="inlineStr">
        <is>
          <t>一般県道　本千葉停車場線</t>
        </is>
      </c>
      <c r="BZ165" s="18" t="inlineStr">
        <is>
          <t>C,X</t>
        </is>
      </c>
      <c r="CA165" s="18" t="inlineStr">
        <is>
          <t>横桁</t>
        </is>
      </c>
      <c r="CB165" s="18" t="inlineStr">
        <is>
          <t>Cr</t>
        </is>
      </c>
      <c r="CC165" s="18">
        <f>IF(LEFT(CA165,2)="基礎",CONCATENATE(BZ165,LEFT(CA165,3),CB165),CONCATENATE(BZ165,LEFT(CA165,2),CB165))</f>
        <v/>
      </c>
      <c r="CD165" s="18" t="n">
        <v>9</v>
      </c>
      <c r="CE165" s="18">
        <f>IF(COUNTIFS([2]その１１!$CV$10:CV5160,リスト!CC165),"該当","")</f>
        <v/>
      </c>
      <c r="CF165" s="18">
        <f>IF($CE165="","",COUNTIF($CC$5:CC165,CC165))</f>
        <v/>
      </c>
      <c r="CG165" s="18">
        <f>IF($CE165="","",CONCATENATE(CC165,CF165))</f>
        <v/>
      </c>
      <c r="CH165" s="18" t="inlineStr">
        <is>
          <t>S,X</t>
        </is>
      </c>
      <c r="CI165" s="18" t="inlineStr">
        <is>
          <t>下横構</t>
        </is>
      </c>
      <c r="CJ165" s="18" t="inlineStr">
        <is>
          <t>Ll</t>
        </is>
      </c>
      <c r="CK165" s="18">
        <f>CONCATENATE(CH165,LEFT(CI165,2),CJ165)</f>
        <v/>
      </c>
      <c r="CL165" s="18" t="n">
        <v>20</v>
      </c>
      <c r="CM165" s="18">
        <f>IF(COUNTIFS([2]その１２!$CU$10:CU5316,リスト!CK165),"該当","")</f>
        <v/>
      </c>
      <c r="CN165" s="18">
        <f>IF($CM165="","",COUNTIF($CK$5:CK165,CK165))</f>
        <v/>
      </c>
      <c r="CO165" s="18">
        <f>IF($CM165="","",CONCATENATE(CK165,CN165))</f>
        <v/>
      </c>
      <c r="DC165" s="21">
        <f>IF(CG165="","",CONCATENATE(CC165,CD165))</f>
        <v/>
      </c>
      <c r="DD165" s="21">
        <f>IF(CO165="","",CONCATENATE(CK165,CL165))</f>
        <v/>
      </c>
    </row>
    <row r="166">
      <c r="AB166" s="18" t="inlineStr">
        <is>
          <t>e</t>
        </is>
      </c>
      <c r="AC166" s="18" t="inlineStr">
        <is>
          <t>支承部の機能障害</t>
        </is>
      </c>
      <c r="AD166" s="18" t="inlineStr">
        <is>
          <t>外力</t>
        </is>
      </c>
      <c r="AE166" s="18" t="inlineStr">
        <is>
          <t>Ⅱ</t>
        </is>
      </c>
      <c r="AF166" s="55">
        <f>CONCATENATE(AB166,AC166,AD166,AE166)</f>
        <v/>
      </c>
      <c r="AG166" s="56" t="inlineStr">
        <is>
          <t>地震等の外力が原因と推定される沓座モルタルの欠損が見られる。支承の保護機能の低下や腐食の進行が懸念される。予防保全の観点から、速やかに補修等を行う必要がある。</t>
        </is>
      </c>
      <c r="AV166" s="195" t="inlineStr">
        <is>
          <t>169</t>
        </is>
      </c>
      <c r="AW166" s="18" t="inlineStr">
        <is>
          <t>一般県道　南総馬来田線</t>
        </is>
      </c>
      <c r="BN166" s="18" t="inlineStr">
        <is>
          <t>千葉市</t>
        </is>
      </c>
      <c r="BO166" s="197" t="inlineStr">
        <is>
          <t>218</t>
        </is>
      </c>
      <c r="BP166" s="17">
        <f>CONCATENATE(BN166,BO166)</f>
        <v/>
      </c>
      <c r="BQ166" s="18" t="inlineStr">
        <is>
          <t>一般県道　蘇我停車場線</t>
        </is>
      </c>
      <c r="BZ166" s="18" t="inlineStr">
        <is>
          <t>C,X</t>
        </is>
      </c>
      <c r="CA166" s="18" t="inlineStr">
        <is>
          <t>横桁</t>
        </is>
      </c>
      <c r="CB166" s="18" t="inlineStr">
        <is>
          <t>Cr</t>
        </is>
      </c>
      <c r="CC166" s="18">
        <f>IF(LEFT(CA166,2)="基礎",CONCATENATE(BZ166,LEFT(CA166,3),CB166),CONCATENATE(BZ166,LEFT(CA166,2),CB166))</f>
        <v/>
      </c>
      <c r="CD166" s="18" t="n">
        <v>10</v>
      </c>
      <c r="CE166" s="18">
        <f>IF(COUNTIFS([2]その１１!$CV$10:CV5161,リスト!CC166),"該当","")</f>
        <v/>
      </c>
      <c r="CF166" s="18">
        <f>IF($CE166="","",COUNTIF($CC$5:CC166,CC166))</f>
        <v/>
      </c>
      <c r="CG166" s="18">
        <f>IF($CE166="","",CONCATENATE(CC166,CF166))</f>
        <v/>
      </c>
      <c r="CH166" s="18" t="inlineStr">
        <is>
          <t>S,X</t>
        </is>
      </c>
      <c r="CI166" s="18" t="inlineStr">
        <is>
          <t>下横構</t>
        </is>
      </c>
      <c r="CJ166" s="18" t="inlineStr">
        <is>
          <t>Ll</t>
        </is>
      </c>
      <c r="CK166" s="18">
        <f>CONCATENATE(CH166,LEFT(CI166,2),CJ166)</f>
        <v/>
      </c>
      <c r="CL166" s="18" t="n">
        <v>21</v>
      </c>
      <c r="CM166" s="18">
        <f>IF(COUNTIFS([2]その１２!$CU$10:CU5317,リスト!CK166),"該当","")</f>
        <v/>
      </c>
      <c r="CN166" s="18">
        <f>IF($CM166="","",COUNTIF($CK$5:CK166,CK166))</f>
        <v/>
      </c>
      <c r="CO166" s="18">
        <f>IF($CM166="","",CONCATENATE(CK166,CN166))</f>
        <v/>
      </c>
      <c r="DC166" s="21">
        <f>IF(CG166="","",CONCATENATE(CC166,CD166))</f>
        <v/>
      </c>
      <c r="DD166" s="21">
        <f>IF(CO166="","",CONCATENATE(CK166,CL166))</f>
        <v/>
      </c>
    </row>
    <row r="167">
      <c r="AB167" s="18" t="inlineStr">
        <is>
          <t>e</t>
        </is>
      </c>
      <c r="AC167" s="18" t="inlineStr">
        <is>
          <t>支承部の機能障害</t>
        </is>
      </c>
      <c r="AD167" s="18" t="inlineStr">
        <is>
          <t>外力</t>
        </is>
      </c>
      <c r="AE167" s="18" t="inlineStr">
        <is>
          <t>Ⅲ</t>
        </is>
      </c>
      <c r="AF167" s="55">
        <f>CONCATENATE(AB167,AC167,AD167,AE167)</f>
        <v/>
      </c>
      <c r="AG167" s="56" t="inlineStr">
        <is>
          <t>地震等の外力が原因と推定されるアンカーボルトの●●が見られる。支承の水平支持機能の喪失が懸念され、地震等の大きな外力が生じた際に所要の機能を発揮できないことが懸念される。橋梁構造の安全性の観点から、速やかに補修等を行う必要がある。</t>
        </is>
      </c>
      <c r="AV167" s="195" t="inlineStr">
        <is>
          <t>170</t>
        </is>
      </c>
      <c r="AW167" s="18" t="inlineStr">
        <is>
          <t>一般県道　我孫子利根線</t>
        </is>
      </c>
      <c r="BN167" s="18" t="inlineStr">
        <is>
          <t>千葉市</t>
        </is>
      </c>
      <c r="BO167" s="197" t="inlineStr">
        <is>
          <t>219</t>
        </is>
      </c>
      <c r="BP167" s="17">
        <f>CONCATENATE(BN167,BO167)</f>
        <v/>
      </c>
      <c r="BQ167" s="18" t="inlineStr">
        <is>
          <t>一般県道　浜野停車場線</t>
        </is>
      </c>
      <c r="BZ167" s="18" t="inlineStr">
        <is>
          <t>C,X</t>
        </is>
      </c>
      <c r="CA167" s="18" t="inlineStr">
        <is>
          <t>横桁</t>
        </is>
      </c>
      <c r="CB167" s="18" t="inlineStr">
        <is>
          <t>Cr</t>
        </is>
      </c>
      <c r="CC167" s="18">
        <f>IF(LEFT(CA167,2)="基礎",CONCATENATE(BZ167,LEFT(CA167,3),CB167),CONCATENATE(BZ167,LEFT(CA167,2),CB167))</f>
        <v/>
      </c>
      <c r="CD167" s="18" t="n">
        <v>11</v>
      </c>
      <c r="CE167" s="18">
        <f>IF(COUNTIFS([2]その１１!$CV$10:CV5162,リスト!CC167),"該当","")</f>
        <v/>
      </c>
      <c r="CF167" s="18">
        <f>IF($CE167="","",COUNTIF($CC$5:CC167,CC167))</f>
        <v/>
      </c>
      <c r="CG167" s="18">
        <f>IF($CE167="","",CONCATENATE(CC167,CF167))</f>
        <v/>
      </c>
      <c r="CH167" s="18" t="inlineStr">
        <is>
          <t>S,X</t>
        </is>
      </c>
      <c r="CI167" s="18" t="inlineStr">
        <is>
          <t>下横構</t>
        </is>
      </c>
      <c r="CJ167" s="18" t="inlineStr">
        <is>
          <t>Ll</t>
        </is>
      </c>
      <c r="CK167" s="18">
        <f>CONCATENATE(CH167,LEFT(CI167,2),CJ167)</f>
        <v/>
      </c>
      <c r="CL167" s="18" t="n">
        <v>22</v>
      </c>
      <c r="CM167" s="18">
        <f>IF(COUNTIFS([2]その１２!$CU$10:CU5318,リスト!CK167),"該当","")</f>
        <v/>
      </c>
      <c r="CN167" s="18">
        <f>IF($CM167="","",COUNTIF($CK$5:CK167,CK167))</f>
        <v/>
      </c>
      <c r="CO167" s="18">
        <f>IF($CM167="","",CONCATENATE(CK167,CN167))</f>
        <v/>
      </c>
      <c r="DC167" s="21">
        <f>IF(CG167="","",CONCATENATE(CC167,CD167))</f>
        <v/>
      </c>
      <c r="DD167" s="21">
        <f>IF(CO167="","",CONCATENATE(CK167,CL167))</f>
        <v/>
      </c>
    </row>
    <row r="168">
      <c r="AB168" s="18" t="inlineStr">
        <is>
          <t>e</t>
        </is>
      </c>
      <c r="AC168" s="18" t="inlineStr">
        <is>
          <t>支承部の機能障害</t>
        </is>
      </c>
      <c r="AD168" s="18" t="inlineStr">
        <is>
          <t>側方流動</t>
        </is>
      </c>
      <c r="AE168" s="18" t="inlineStr">
        <is>
          <t>Ⅱ</t>
        </is>
      </c>
      <c r="AF168" s="55">
        <f>CONCATENATE(AB168,AC168,AD168,AE168)</f>
        <v/>
      </c>
      <c r="AG168" s="56" t="inlineStr">
        <is>
          <t>側方流動による下部構造の変位・移動等が原因と推定される遊間の狭まりが見られる。損傷が進行すると支承の水平支持機能の喪失により、地震等の大きな外力が生じた際に所要の機能を発揮できないことが懸念される。予防保全の観点から、速やかに補修等を行う必要がある。</t>
        </is>
      </c>
      <c r="AV168" s="195" t="inlineStr">
        <is>
          <t>171</t>
        </is>
      </c>
      <c r="AW168" s="18" t="inlineStr">
        <is>
          <t>一般県道　加茂長南線</t>
        </is>
      </c>
      <c r="BN168" s="18" t="inlineStr">
        <is>
          <t>千葉市</t>
        </is>
      </c>
      <c r="BO168" s="197" t="inlineStr">
        <is>
          <t>262</t>
        </is>
      </c>
      <c r="BP168" s="17">
        <f>CONCATENATE(BN168,BO168)</f>
        <v/>
      </c>
      <c r="BQ168" s="18" t="inlineStr">
        <is>
          <t>一般県道　幕張八千代線</t>
        </is>
      </c>
      <c r="BZ168" s="18" t="inlineStr">
        <is>
          <t>C,X</t>
        </is>
      </c>
      <c r="CA168" s="18" t="inlineStr">
        <is>
          <t>横桁</t>
        </is>
      </c>
      <c r="CB168" s="18" t="inlineStr">
        <is>
          <t>Cr</t>
        </is>
      </c>
      <c r="CC168" s="18">
        <f>IF(LEFT(CA168,2)="基礎",CONCATENATE(BZ168,LEFT(CA168,3),CB168),CONCATENATE(BZ168,LEFT(CA168,2),CB168))</f>
        <v/>
      </c>
      <c r="CD168" s="18" t="n">
        <v>12</v>
      </c>
      <c r="CE168" s="18">
        <f>IF(COUNTIFS([2]その１１!$CV$10:CV5163,リスト!CC168),"該当","")</f>
        <v/>
      </c>
      <c r="CF168" s="18">
        <f>IF($CE168="","",COUNTIF($CC$5:CC168,CC168))</f>
        <v/>
      </c>
      <c r="CG168" s="18">
        <f>IF($CE168="","",CONCATENATE(CC168,CF168))</f>
        <v/>
      </c>
      <c r="CH168" s="18" t="inlineStr">
        <is>
          <t>S,X</t>
        </is>
      </c>
      <c r="CI168" s="18" t="inlineStr">
        <is>
          <t>下横構</t>
        </is>
      </c>
      <c r="CJ168" s="18" t="inlineStr">
        <is>
          <t>Ll</t>
        </is>
      </c>
      <c r="CK168" s="18">
        <f>CONCATENATE(CH168,LEFT(CI168,2),CJ168)</f>
        <v/>
      </c>
      <c r="CL168" s="18" t="n">
        <v>23</v>
      </c>
      <c r="CM168" s="18">
        <f>IF(COUNTIFS([2]その１２!$CU$10:CU5319,リスト!CK168),"該当","")</f>
        <v/>
      </c>
      <c r="CN168" s="18">
        <f>IF($CM168="","",COUNTIF($CK$5:CK168,CK168))</f>
        <v/>
      </c>
      <c r="CO168" s="18">
        <f>IF($CM168="","",CONCATENATE(CK168,CN168))</f>
        <v/>
      </c>
      <c r="DC168" s="21">
        <f>IF(CG168="","",CONCATENATE(CC168,CD168))</f>
        <v/>
      </c>
      <c r="DD168" s="21">
        <f>IF(CO168="","",CONCATENATE(CK168,CL168))</f>
        <v/>
      </c>
    </row>
    <row r="169">
      <c r="AB169" s="18" t="inlineStr">
        <is>
          <t>e</t>
        </is>
      </c>
      <c r="AC169" s="18" t="inlineStr">
        <is>
          <t>支承部の機能障害</t>
        </is>
      </c>
      <c r="AD169" s="18" t="inlineStr">
        <is>
          <t>側方流動</t>
        </is>
      </c>
      <c r="AE169" s="18" t="inlineStr">
        <is>
          <t>Ⅲ</t>
        </is>
      </c>
      <c r="AF169" s="55">
        <f>CONCATENATE(AB169,AC169,AD169,AE169)</f>
        <v/>
      </c>
      <c r="AG169" s="56" t="inlineStr">
        <is>
          <t>側方流動による下部構造の変位・移動等が原因と推定される支承本体とサイドストッパーの接触が見られる。支承部の機能障害が生じており、支承の水平支持機能の喪失が懸念され、地震等の大きな外力が生じた際に所要の機能を発揮できないことが懸念される。橋梁構造の安全性の観点から、速やかに補修等を行う必要がある。</t>
        </is>
      </c>
      <c r="AV169" s="195" t="inlineStr">
        <is>
          <t>172</t>
        </is>
      </c>
      <c r="AW169" s="18" t="inlineStr">
        <is>
          <t>一般県道　大多喜里見線</t>
        </is>
      </c>
      <c r="BN169" s="18" t="inlineStr">
        <is>
          <t>千葉市</t>
        </is>
      </c>
      <c r="BO169" s="197" t="inlineStr">
        <is>
          <t>289</t>
        </is>
      </c>
      <c r="BP169" s="17">
        <f>CONCATENATE(BN169,BO169)</f>
        <v/>
      </c>
      <c r="BQ169" s="18" t="inlineStr">
        <is>
          <t>一般県道　岩富山田台線</t>
        </is>
      </c>
      <c r="BZ169" s="18" t="inlineStr">
        <is>
          <t>C,X</t>
        </is>
      </c>
      <c r="CA169" s="18" t="inlineStr">
        <is>
          <t>横桁</t>
        </is>
      </c>
      <c r="CB169" s="18" t="inlineStr">
        <is>
          <t>Cr</t>
        </is>
      </c>
      <c r="CC169" s="18">
        <f>IF(LEFT(CA169,2)="基礎",CONCATENATE(BZ169,LEFT(CA169,3),CB169),CONCATENATE(BZ169,LEFT(CA169,2),CB169))</f>
        <v/>
      </c>
      <c r="CD169" s="18" t="n">
        <v>13</v>
      </c>
      <c r="CE169" s="18">
        <f>IF(COUNTIFS([2]その１１!$CV$10:CV5164,リスト!CC169),"該当","")</f>
        <v/>
      </c>
      <c r="CF169" s="18">
        <f>IF($CE169="","",COUNTIF($CC$5:CC169,CC169))</f>
        <v/>
      </c>
      <c r="CG169" s="18">
        <f>IF($CE169="","",CONCATENATE(CC169,CF169))</f>
        <v/>
      </c>
      <c r="CH169" s="18" t="inlineStr">
        <is>
          <t>S</t>
        </is>
      </c>
      <c r="CI169" s="18" t="inlineStr">
        <is>
          <t>塔部水平材</t>
        </is>
      </c>
      <c r="CJ169" s="18" t="inlineStr">
        <is>
          <t>Th</t>
        </is>
      </c>
      <c r="CK169" s="18">
        <f>CONCATENATE(CH169,LEFT(CI169,2),CJ169)</f>
        <v/>
      </c>
      <c r="CL169" s="18" t="n">
        <v>1</v>
      </c>
      <c r="CM169" s="18">
        <f>IF(COUNTIFS([2]その１２!$CU$10:CU5320,リスト!CK169),"該当","")</f>
        <v/>
      </c>
      <c r="CN169" s="18">
        <f>IF($CM169="","",COUNTIF($CK$5:CK169,CK169))</f>
        <v/>
      </c>
      <c r="CO169" s="18">
        <f>IF($CM169="","",CONCATENATE(CK169,CN169))</f>
        <v/>
      </c>
      <c r="DC169" s="21">
        <f>IF(CG169="","",CONCATENATE(CC169,CD169))</f>
        <v/>
      </c>
      <c r="DD169" s="21">
        <f>IF(CO169="","",CONCATENATE(CK169,CL169))</f>
        <v/>
      </c>
    </row>
    <row r="170">
      <c r="AB170" s="18" t="inlineStr">
        <is>
          <t>e</t>
        </is>
      </c>
      <c r="AC170" s="18" t="inlineStr">
        <is>
          <t>支承部の機能障害</t>
        </is>
      </c>
      <c r="AD170" s="18" t="inlineStr">
        <is>
          <t>品質の経年劣化</t>
        </is>
      </c>
      <c r="AE170" s="18" t="inlineStr">
        <is>
          <t>Ⅱ</t>
        </is>
      </c>
      <c r="AF170" s="55">
        <f>CONCATENATE(AB170,AC170,AD170,AE170)</f>
        <v/>
      </c>
      <c r="AG170" s="56" t="inlineStr">
        <is>
          <t>腐食による板厚減少の進行が原因と推定される断面欠損が見られる。腐食の進行により荷重支持機能が喪失すると桁の沈下等が生じる可能性がある。予防保全の観点から、速やかに補修等を行う必要がある。</t>
        </is>
      </c>
      <c r="AV170" s="195" t="inlineStr">
        <is>
          <t>173</t>
        </is>
      </c>
      <c r="AW170" s="18" t="inlineStr">
        <is>
          <t>一般県道　南総月出線</t>
        </is>
      </c>
      <c r="BN170" s="18" t="inlineStr">
        <is>
          <t>白井市</t>
        </is>
      </c>
      <c r="BO170" s="197" t="inlineStr">
        <is>
          <t>16</t>
        </is>
      </c>
      <c r="BP170" s="17">
        <f>CONCATENATE(BN170,BO170)</f>
        <v/>
      </c>
      <c r="BQ170" s="18" t="inlineStr">
        <is>
          <t>一般国道　16号</t>
        </is>
      </c>
      <c r="BZ170" s="18" t="inlineStr">
        <is>
          <t>C,X</t>
        </is>
      </c>
      <c r="CA170" s="18" t="inlineStr">
        <is>
          <t>横桁</t>
        </is>
      </c>
      <c r="CB170" s="18" t="inlineStr">
        <is>
          <t>Cr</t>
        </is>
      </c>
      <c r="CC170" s="18">
        <f>IF(LEFT(CA170,2)="基礎",CONCATENATE(BZ170,LEFT(CA170,3),CB170),CONCATENATE(BZ170,LEFT(CA170,2),CB170))</f>
        <v/>
      </c>
      <c r="CD170" s="18" t="n">
        <v>17</v>
      </c>
      <c r="CE170" s="18">
        <f>IF(COUNTIFS([2]その１１!$CV$10:CV5165,リスト!CC170),"該当","")</f>
        <v/>
      </c>
      <c r="CF170" s="18">
        <f>IF($CE170="","",COUNTIF($CC$5:CC170,CC170))</f>
        <v/>
      </c>
      <c r="CG170" s="18">
        <f>IF($CE170="","",CONCATENATE(CC170,CF170))</f>
        <v/>
      </c>
      <c r="CH170" s="18" t="inlineStr">
        <is>
          <t>S</t>
        </is>
      </c>
      <c r="CI170" s="18" t="inlineStr">
        <is>
          <t>塔部水平材</t>
        </is>
      </c>
      <c r="CJ170" s="18" t="inlineStr">
        <is>
          <t>Th</t>
        </is>
      </c>
      <c r="CK170" s="18">
        <f>CONCATENATE(CH170,LEFT(CI170,2),CJ170)</f>
        <v/>
      </c>
      <c r="CL170" s="18" t="n">
        <v>2</v>
      </c>
      <c r="CM170" s="18">
        <f>IF(COUNTIFS([2]その１２!$CU$10:CU5321,リスト!CK170),"該当","")</f>
        <v/>
      </c>
      <c r="CN170" s="18">
        <f>IF($CM170="","",COUNTIF($CK$5:CK170,CK170))</f>
        <v/>
      </c>
      <c r="CO170" s="18">
        <f>IF($CM170="","",CONCATENATE(CK170,CN170))</f>
        <v/>
      </c>
      <c r="DC170" s="21">
        <f>IF(CG170="","",CONCATENATE(CC170,CD170))</f>
        <v/>
      </c>
      <c r="DD170" s="21">
        <f>IF(CO170="","",CONCATENATE(CK170,CL170))</f>
        <v/>
      </c>
    </row>
    <row r="171">
      <c r="AB171" s="18" t="inlineStr">
        <is>
          <t>e</t>
        </is>
      </c>
      <c r="AC171" s="18" t="inlineStr">
        <is>
          <t>支承部の機能障害</t>
        </is>
      </c>
      <c r="AD171" s="18" t="inlineStr">
        <is>
          <t>品質の経年劣化</t>
        </is>
      </c>
      <c r="AE171" s="18" t="inlineStr">
        <is>
          <t>Ⅲ</t>
        </is>
      </c>
      <c r="AF171" s="55">
        <f>CONCATENATE(AB171,AC171,AD171,AE171)</f>
        <v/>
      </c>
      <c r="AG171" s="56" t="inlineStr">
        <is>
          <t>腐食による板厚減少の進行が原因と推定される断面欠損が見られる。腐食の進行により支承機能の喪失が懸念され、輪荷重の影響や地震等の大きな外力が生じた際に所要の機能を発揮できないことが懸念される。橋梁構造の安全性の観点から、速やかに補修等を行う必要がある。</t>
        </is>
      </c>
      <c r="AV171" s="195" t="inlineStr">
        <is>
          <t>174</t>
        </is>
      </c>
      <c r="AW171" s="18" t="inlineStr">
        <is>
          <t>一般県道　勝浦布施大原線</t>
        </is>
      </c>
      <c r="BN171" s="18" t="inlineStr">
        <is>
          <t>白井市</t>
        </is>
      </c>
      <c r="BO171" s="197" t="inlineStr">
        <is>
          <t>464</t>
        </is>
      </c>
      <c r="BP171" s="17">
        <f>CONCATENATE(BN171,BO171)</f>
        <v/>
      </c>
      <c r="BQ171" s="18" t="inlineStr">
        <is>
          <t>一般国道　464号</t>
        </is>
      </c>
      <c r="BZ171" s="18" t="inlineStr">
        <is>
          <t>C,X</t>
        </is>
      </c>
      <c r="CA171" s="18" t="inlineStr">
        <is>
          <t>横桁</t>
        </is>
      </c>
      <c r="CB171" s="18" t="inlineStr">
        <is>
          <t>Cr</t>
        </is>
      </c>
      <c r="CC171" s="18">
        <f>IF(LEFT(CA171,2)="基礎",CONCATENATE(BZ171,LEFT(CA171,3),CB171),CONCATENATE(BZ171,LEFT(CA171,2),CB171))</f>
        <v/>
      </c>
      <c r="CD171" s="18" t="n">
        <v>18</v>
      </c>
      <c r="CE171" s="18">
        <f>IF(COUNTIFS([2]その１１!$CV$10:CV5166,リスト!CC171),"該当","")</f>
        <v/>
      </c>
      <c r="CF171" s="18">
        <f>IF($CE171="","",COUNTIF($CC$5:CC171,CC171))</f>
        <v/>
      </c>
      <c r="CG171" s="18">
        <f>IF($CE171="","",CONCATENATE(CC171,CF171))</f>
        <v/>
      </c>
      <c r="CH171" s="18" t="inlineStr">
        <is>
          <t>S</t>
        </is>
      </c>
      <c r="CI171" s="18" t="inlineStr">
        <is>
          <t>塔部水平材</t>
        </is>
      </c>
      <c r="CJ171" s="18" t="inlineStr">
        <is>
          <t>Th</t>
        </is>
      </c>
      <c r="CK171" s="18">
        <f>CONCATENATE(CH171,LEFT(CI171,2),CJ171)</f>
        <v/>
      </c>
      <c r="CL171" s="18" t="n">
        <v>3</v>
      </c>
      <c r="CM171" s="18">
        <f>IF(COUNTIFS([2]その１２!$CU$10:CU5322,リスト!CK171),"該当","")</f>
        <v/>
      </c>
      <c r="CN171" s="18">
        <f>IF($CM171="","",COUNTIF($CK$5:CK171,CK171))</f>
        <v/>
      </c>
      <c r="CO171" s="18">
        <f>IF($CM171="","",CONCATENATE(CK171,CN171))</f>
        <v/>
      </c>
      <c r="DC171" s="21">
        <f>IF(CG171="","",CONCATENATE(CC171,CD171))</f>
        <v/>
      </c>
      <c r="DD171" s="21">
        <f>IF(CO171="","",CONCATENATE(CK171,CL171))</f>
        <v/>
      </c>
    </row>
    <row r="172">
      <c r="AB172" s="18" t="inlineStr">
        <is>
          <t>e</t>
        </is>
      </c>
      <c r="AC172" s="18" t="inlineStr">
        <is>
          <t>その他(不法占用)</t>
        </is>
      </c>
      <c r="AD172" s="18" t="inlineStr">
        <is>
          <t>人為的</t>
        </is>
      </c>
      <c r="AE172" s="18" t="n"/>
      <c r="AF172" s="55">
        <f>CONCATENATE(AB172,AC172,AD172,AE172)</f>
        <v/>
      </c>
      <c r="AG172" s="56" t="inlineStr">
        <is>
          <t>不法占用が見られる。</t>
        </is>
      </c>
      <c r="AV172" s="195" t="inlineStr">
        <is>
          <t>175</t>
        </is>
      </c>
      <c r="AW172" s="18" t="inlineStr">
        <is>
          <t>一般県道　大原港大原停車場線</t>
        </is>
      </c>
      <c r="BN172" s="18" t="inlineStr">
        <is>
          <t>白井市</t>
        </is>
      </c>
      <c r="BO172" s="197" t="inlineStr">
        <is>
          <t>59</t>
        </is>
      </c>
      <c r="BP172" s="17">
        <f>CONCATENATE(BN172,BO172)</f>
        <v/>
      </c>
      <c r="BQ172" s="18" t="inlineStr">
        <is>
          <t>主要地方道　市川印西線</t>
        </is>
      </c>
      <c r="BZ172" s="18" t="inlineStr">
        <is>
          <t>C,X</t>
        </is>
      </c>
      <c r="CA172" s="18" t="inlineStr">
        <is>
          <t>横桁</t>
        </is>
      </c>
      <c r="CB172" s="18" t="inlineStr">
        <is>
          <t>Cr</t>
        </is>
      </c>
      <c r="CC172" s="18">
        <f>IF(LEFT(CA172,2)="基礎",CONCATENATE(BZ172,LEFT(CA172,3),CB172),CONCATENATE(BZ172,LEFT(CA172,2),CB172))</f>
        <v/>
      </c>
      <c r="CD172" s="18" t="n">
        <v>19</v>
      </c>
      <c r="CE172" s="18">
        <f>IF(COUNTIFS([2]その１１!$CV$10:CV5167,リスト!CC172),"該当","")</f>
        <v/>
      </c>
      <c r="CF172" s="18">
        <f>IF($CE172="","",COUNTIF($CC$5:CC172,CC172))</f>
        <v/>
      </c>
      <c r="CG172" s="18">
        <f>IF($CE172="","",CONCATENATE(CC172,CF172))</f>
        <v/>
      </c>
      <c r="CH172" s="18" t="inlineStr">
        <is>
          <t>S</t>
        </is>
      </c>
      <c r="CI172" s="18" t="inlineStr">
        <is>
          <t>塔部水平材</t>
        </is>
      </c>
      <c r="CJ172" s="18" t="inlineStr">
        <is>
          <t>Th</t>
        </is>
      </c>
      <c r="CK172" s="18">
        <f>CONCATENATE(CH172,LEFT(CI172,2),CJ172)</f>
        <v/>
      </c>
      <c r="CL172" s="18" t="n">
        <v>4</v>
      </c>
      <c r="CM172" s="18">
        <f>IF(COUNTIFS([2]その１２!$CU$10:CU5323,リスト!CK172),"該当","")</f>
        <v/>
      </c>
      <c r="CN172" s="18">
        <f>IF($CM172="","",COUNTIF($CK$5:CK172,CK172))</f>
        <v/>
      </c>
      <c r="CO172" s="18">
        <f>IF($CM172="","",CONCATENATE(CK172,CN172))</f>
        <v/>
      </c>
      <c r="DC172" s="21">
        <f>IF(CG172="","",CONCATENATE(CC172,CD172))</f>
        <v/>
      </c>
      <c r="DD172" s="21">
        <f>IF(CO172="","",CONCATENATE(CK172,CL172))</f>
        <v/>
      </c>
    </row>
    <row r="173">
      <c r="AB173" s="18" t="inlineStr">
        <is>
          <t>e</t>
        </is>
      </c>
      <c r="AC173" s="18" t="inlineStr">
        <is>
          <t>その他(不法占用)</t>
        </is>
      </c>
      <c r="AD173" s="18" t="inlineStr">
        <is>
          <t>人為的</t>
        </is>
      </c>
      <c r="AE173" s="18" t="inlineStr">
        <is>
          <t>Ⅱ</t>
        </is>
      </c>
      <c r="AF173" s="55">
        <f>CONCATENATE(AB173,AC173,AD173,AE173)</f>
        <v/>
      </c>
      <c r="AG173" s="56" t="inlineStr">
        <is>
          <t>不法占用が見られる。維持工事で撤去等の対応を行う必要がある。</t>
        </is>
      </c>
      <c r="AV173" s="195" t="inlineStr">
        <is>
          <t>176</t>
        </is>
      </c>
      <c r="AW173" s="18" t="inlineStr">
        <is>
          <t>一般県道　夷隅御宿線</t>
        </is>
      </c>
      <c r="BN173" s="18" t="inlineStr">
        <is>
          <t>白井市</t>
        </is>
      </c>
      <c r="BO173" s="197" t="inlineStr">
        <is>
          <t>189</t>
        </is>
      </c>
      <c r="BP173" s="17">
        <f>CONCATENATE(BN173,BO173)</f>
        <v/>
      </c>
      <c r="BQ173" s="18" t="inlineStr">
        <is>
          <t>一般県道　千葉ニュータウン北環状線</t>
        </is>
      </c>
      <c r="BZ173" s="18" t="inlineStr">
        <is>
          <t>C,X</t>
        </is>
      </c>
      <c r="CA173" s="18" t="inlineStr">
        <is>
          <t>横桁</t>
        </is>
      </c>
      <c r="CB173" s="18" t="inlineStr">
        <is>
          <t>Cr</t>
        </is>
      </c>
      <c r="CC173" s="18">
        <f>IF(LEFT(CA173,2)="基礎",CONCATENATE(BZ173,LEFT(CA173,3),CB173),CONCATENATE(BZ173,LEFT(CA173,2),CB173))</f>
        <v/>
      </c>
      <c r="CD173" s="18" t="n">
        <v>20</v>
      </c>
      <c r="CE173" s="18">
        <f>IF(COUNTIFS([2]その１１!$CV$10:CV5168,リスト!CC173),"該当","")</f>
        <v/>
      </c>
      <c r="CF173" s="18">
        <f>IF($CE173="","",COUNTIF($CC$5:CC173,CC173))</f>
        <v/>
      </c>
      <c r="CG173" s="18">
        <f>IF($CE173="","",CONCATENATE(CC173,CF173))</f>
        <v/>
      </c>
      <c r="CH173" s="18" t="inlineStr">
        <is>
          <t>S</t>
        </is>
      </c>
      <c r="CI173" s="18" t="inlineStr">
        <is>
          <t>塔部水平材</t>
        </is>
      </c>
      <c r="CJ173" s="18" t="inlineStr">
        <is>
          <t>Th</t>
        </is>
      </c>
      <c r="CK173" s="18">
        <f>CONCATENATE(CH173,LEFT(CI173,2),CJ173)</f>
        <v/>
      </c>
      <c r="CL173" s="18" t="n">
        <v>5</v>
      </c>
      <c r="CM173" s="18">
        <f>IF(COUNTIFS([2]その１２!$CU$10:CU5324,リスト!CK173),"該当","")</f>
        <v/>
      </c>
      <c r="CN173" s="18">
        <f>IF($CM173="","",COUNTIF($CK$5:CK173,CK173))</f>
        <v/>
      </c>
      <c r="CO173" s="18">
        <f>IF($CM173="","",CONCATENATE(CK173,CN173))</f>
        <v/>
      </c>
      <c r="DC173" s="21">
        <f>IF(CG173="","",CONCATENATE(CC173,CD173))</f>
        <v/>
      </c>
      <c r="DD173" s="21">
        <f>IF(CO173="","",CONCATENATE(CK173,CL173))</f>
        <v/>
      </c>
    </row>
    <row r="174">
      <c r="AB174" s="18" t="inlineStr">
        <is>
          <t>e</t>
        </is>
      </c>
      <c r="AC174" s="18" t="inlineStr">
        <is>
          <t>その他(落書き)</t>
        </is>
      </c>
      <c r="AD174" s="18" t="inlineStr">
        <is>
          <t>人為的</t>
        </is>
      </c>
      <c r="AE174" s="18" t="n"/>
      <c r="AF174" s="55">
        <f>CONCATENATE(AB174,AC174,AD174,AE174)</f>
        <v/>
      </c>
      <c r="AG174" s="56" t="inlineStr">
        <is>
          <t>落書きが見られる。</t>
        </is>
      </c>
      <c r="AV174" s="195" t="inlineStr">
        <is>
          <t>177</t>
        </is>
      </c>
      <c r="AW174" s="18" t="inlineStr">
        <is>
          <t>一般県道　勝浦上野大多喜線</t>
        </is>
      </c>
      <c r="BN174" s="18" t="inlineStr">
        <is>
          <t>白井市</t>
        </is>
      </c>
      <c r="BO174" s="197" t="inlineStr">
        <is>
          <t>191</t>
        </is>
      </c>
      <c r="BP174" s="17">
        <f>CONCATENATE(BN174,BO174)</f>
        <v/>
      </c>
      <c r="BQ174" s="18" t="inlineStr">
        <is>
          <t>一般県道　西白井停車場線</t>
        </is>
      </c>
      <c r="BZ174" s="18" t="inlineStr">
        <is>
          <t>C,X</t>
        </is>
      </c>
      <c r="CA174" s="18" t="inlineStr">
        <is>
          <t>横桁</t>
        </is>
      </c>
      <c r="CB174" s="18" t="inlineStr">
        <is>
          <t>Cr</t>
        </is>
      </c>
      <c r="CC174" s="18">
        <f>IF(LEFT(CA174,2)="基礎",CONCATENATE(BZ174,LEFT(CA174,3),CB174),CONCATENATE(BZ174,LEFT(CA174,2),CB174))</f>
        <v/>
      </c>
      <c r="CD174" s="18" t="n">
        <v>21</v>
      </c>
      <c r="CE174" s="18">
        <f>IF(COUNTIFS([2]その１１!$CV$10:CV5169,リスト!CC174),"該当","")</f>
        <v/>
      </c>
      <c r="CF174" s="18">
        <f>IF($CE174="","",COUNTIF($CC$5:CC174,CC174))</f>
        <v/>
      </c>
      <c r="CG174" s="18">
        <f>IF($CE174="","",CONCATENATE(CC174,CF174))</f>
        <v/>
      </c>
      <c r="CH174" s="18" t="inlineStr">
        <is>
          <t>S</t>
        </is>
      </c>
      <c r="CI174" s="18" t="inlineStr">
        <is>
          <t>塔部水平材</t>
        </is>
      </c>
      <c r="CJ174" s="18" t="inlineStr">
        <is>
          <t>Th</t>
        </is>
      </c>
      <c r="CK174" s="18">
        <f>CONCATENATE(CH174,LEFT(CI174,2),CJ174)</f>
        <v/>
      </c>
      <c r="CL174" s="18" t="n">
        <v>10</v>
      </c>
      <c r="CM174" s="18">
        <f>IF(COUNTIFS([2]その１２!$CU$10:CU5325,リスト!CK174),"該当","")</f>
        <v/>
      </c>
      <c r="CN174" s="18">
        <f>IF($CM174="","",COUNTIF($CK$5:CK174,CK174))</f>
        <v/>
      </c>
      <c r="CO174" s="18">
        <f>IF($CM174="","",CONCATENATE(CK174,CN174))</f>
        <v/>
      </c>
      <c r="DC174" s="21">
        <f>IF(CG174="","",CONCATENATE(CC174,CD174))</f>
        <v/>
      </c>
      <c r="DD174" s="21">
        <f>IF(CO174="","",CONCATENATE(CK174,CL174))</f>
        <v/>
      </c>
    </row>
    <row r="175">
      <c r="AB175" s="18" t="inlineStr">
        <is>
          <t>e</t>
        </is>
      </c>
      <c r="AC175" s="18" t="inlineStr">
        <is>
          <t>その他(落書き)</t>
        </is>
      </c>
      <c r="AD175" s="18" t="inlineStr">
        <is>
          <t>人為的</t>
        </is>
      </c>
      <c r="AE175" s="18" t="inlineStr">
        <is>
          <t>Ⅱ</t>
        </is>
      </c>
      <c r="AF175" s="55">
        <f>CONCATENATE(AB175,AC175,AD175,AE175)</f>
        <v/>
      </c>
      <c r="AG175" s="56" t="inlineStr">
        <is>
          <t>落書きが見られる。維持工事で清掃等の対応を行う必要がある。</t>
        </is>
      </c>
      <c r="AV175" s="195" t="inlineStr">
        <is>
          <t>178</t>
        </is>
      </c>
      <c r="AW175" s="18" t="inlineStr">
        <is>
          <t>一般県道　小田代勝浦線</t>
        </is>
      </c>
      <c r="BN175" s="18" t="inlineStr">
        <is>
          <t>白井市</t>
        </is>
      </c>
      <c r="BO175" s="197" t="inlineStr">
        <is>
          <t>192</t>
        </is>
      </c>
      <c r="BP175" s="17">
        <f>CONCATENATE(BN175,BO175)</f>
        <v/>
      </c>
      <c r="BQ175" s="18" t="inlineStr">
        <is>
          <t>一般県道　白井停車場線</t>
        </is>
      </c>
      <c r="BZ175" s="18" t="inlineStr">
        <is>
          <t>C,X</t>
        </is>
      </c>
      <c r="CA175" s="18" t="inlineStr">
        <is>
          <t>横桁</t>
        </is>
      </c>
      <c r="CB175" s="18" t="inlineStr">
        <is>
          <t>Cr</t>
        </is>
      </c>
      <c r="CC175" s="18">
        <f>IF(LEFT(CA175,2)="基礎",CONCATENATE(BZ175,LEFT(CA175,3),CB175),CONCATENATE(BZ175,LEFT(CA175,2),CB175))</f>
        <v/>
      </c>
      <c r="CD175" s="18" t="n">
        <v>22</v>
      </c>
      <c r="CE175" s="18">
        <f>IF(COUNTIFS([2]その１１!$CV$10:CV5170,リスト!CC175),"該当","")</f>
        <v/>
      </c>
      <c r="CF175" s="18">
        <f>IF($CE175="","",COUNTIF($CC$5:CC175,CC175))</f>
        <v/>
      </c>
      <c r="CG175" s="18">
        <f>IF($CE175="","",CONCATENATE(CC175,CF175))</f>
        <v/>
      </c>
      <c r="CH175" s="18" t="inlineStr">
        <is>
          <t>S</t>
        </is>
      </c>
      <c r="CI175" s="18" t="inlineStr">
        <is>
          <t>塔部水平材</t>
        </is>
      </c>
      <c r="CJ175" s="18" t="inlineStr">
        <is>
          <t>Th</t>
        </is>
      </c>
      <c r="CK175" s="18">
        <f>CONCATENATE(CH175,LEFT(CI175,2),CJ175)</f>
        <v/>
      </c>
      <c r="CL175" s="18" t="n">
        <v>13</v>
      </c>
      <c r="CM175" s="18">
        <f>IF(COUNTIFS([2]その１２!$CU$10:CU5326,リスト!CK175),"該当","")</f>
        <v/>
      </c>
      <c r="CN175" s="18">
        <f>IF($CM175="","",COUNTIF($CK$5:CK175,CK175))</f>
        <v/>
      </c>
      <c r="CO175" s="18">
        <f>IF($CM175="","",CONCATENATE(CK175,CN175))</f>
        <v/>
      </c>
      <c r="DC175" s="21">
        <f>IF(CG175="","",CONCATENATE(CC175,CD175))</f>
        <v/>
      </c>
      <c r="DD175" s="21">
        <f>IF(CO175="","",CONCATENATE(CK175,CL175))</f>
        <v/>
      </c>
    </row>
    <row r="176">
      <c r="AB176" s="18" t="inlineStr">
        <is>
          <t>e</t>
        </is>
      </c>
      <c r="AC176" s="18" t="inlineStr">
        <is>
          <t>その他(鳥のふん害)</t>
        </is>
      </c>
      <c r="AD176" s="18" t="inlineStr">
        <is>
          <t>鳥害</t>
        </is>
      </c>
      <c r="AE176" s="18" t="n"/>
      <c r="AF176" s="55">
        <f>CONCATENATE(AB176,AC176,AD176,AE176)</f>
        <v/>
      </c>
      <c r="AG176" s="56" t="inlineStr">
        <is>
          <t>鳥のふん害が見られる。</t>
        </is>
      </c>
      <c r="AV176" s="195" t="inlineStr">
        <is>
          <t>179</t>
        </is>
      </c>
      <c r="AW176" s="18" t="inlineStr">
        <is>
          <t>一般県道　船橋行徳線</t>
        </is>
      </c>
      <c r="BN176" s="18" t="inlineStr">
        <is>
          <t>白井市</t>
        </is>
      </c>
      <c r="BO176" s="197" t="inlineStr">
        <is>
          <t>280</t>
        </is>
      </c>
      <c r="BP176" s="17">
        <f>CONCATENATE(BN176,BO176)</f>
        <v/>
      </c>
      <c r="BQ176" s="18" t="inlineStr">
        <is>
          <t>一般県道　白井流山線</t>
        </is>
      </c>
      <c r="BZ176" s="18" t="inlineStr">
        <is>
          <t>C,X</t>
        </is>
      </c>
      <c r="CA176" s="18" t="inlineStr">
        <is>
          <t>横桁</t>
        </is>
      </c>
      <c r="CB176" s="18" t="inlineStr">
        <is>
          <t>Cr</t>
        </is>
      </c>
      <c r="CC176" s="18">
        <f>IF(LEFT(CA176,2)="基礎",CONCATENATE(BZ176,LEFT(CA176,3),CB176),CONCATENATE(BZ176,LEFT(CA176,2),CB176))</f>
        <v/>
      </c>
      <c r="CD176" s="18" t="n">
        <v>23</v>
      </c>
      <c r="CE176" s="18">
        <f>IF(COUNTIFS([2]その１１!$CV$10:CV5171,リスト!CC176),"該当","")</f>
        <v/>
      </c>
      <c r="CF176" s="18">
        <f>IF($CE176="","",COUNTIF($CC$5:CC176,CC176))</f>
        <v/>
      </c>
      <c r="CG176" s="18">
        <f>IF($CE176="","",CONCATENATE(CC176,CF176))</f>
        <v/>
      </c>
      <c r="CH176" s="18" t="inlineStr">
        <is>
          <t>S</t>
        </is>
      </c>
      <c r="CI176" s="18" t="inlineStr">
        <is>
          <t>塔部水平材</t>
        </is>
      </c>
      <c r="CJ176" s="18" t="inlineStr">
        <is>
          <t>Th</t>
        </is>
      </c>
      <c r="CK176" s="18">
        <f>CONCATENATE(CH176,LEFT(CI176,2),CJ176)</f>
        <v/>
      </c>
      <c r="CL176" s="18" t="n">
        <v>17</v>
      </c>
      <c r="CM176" s="18">
        <f>IF(COUNTIFS([2]その１２!$CU$10:CU5327,リスト!CK176),"該当","")</f>
        <v/>
      </c>
      <c r="CN176" s="18">
        <f>IF($CM176="","",COUNTIF($CK$5:CK176,CK176))</f>
        <v/>
      </c>
      <c r="CO176" s="18">
        <f>IF($CM176="","",CONCATENATE(CK176,CN176))</f>
        <v/>
      </c>
      <c r="DC176" s="21">
        <f>IF(CG176="","",CONCATENATE(CC176,CD176))</f>
        <v/>
      </c>
      <c r="DD176" s="21">
        <f>IF(CO176="","",CONCATENATE(CK176,CL176))</f>
        <v/>
      </c>
    </row>
    <row r="177">
      <c r="AB177" s="18" t="inlineStr">
        <is>
          <t>e</t>
        </is>
      </c>
      <c r="AC177" s="18" t="inlineStr">
        <is>
          <t>その他(鳥のふん害)</t>
        </is>
      </c>
      <c r="AD177" s="18" t="inlineStr">
        <is>
          <t>鳥害</t>
        </is>
      </c>
      <c r="AE177" s="18" t="inlineStr">
        <is>
          <t>Ⅱ</t>
        </is>
      </c>
      <c r="AF177" s="55">
        <f>CONCATENATE(AB177,AC177,AD177,AE177)</f>
        <v/>
      </c>
      <c r="AG177" s="56" t="inlineStr">
        <is>
          <t>鳥のふん害が見られる。維持工事で清掃等の対応を行う必要がある。</t>
        </is>
      </c>
      <c r="AV177" s="195" t="inlineStr">
        <is>
          <t>180</t>
        </is>
      </c>
      <c r="AW177" s="18" t="inlineStr">
        <is>
          <t>一般県道　松戸原木線</t>
        </is>
      </c>
      <c r="BN177" s="18" t="inlineStr">
        <is>
          <t>栄町</t>
        </is>
      </c>
      <c r="BO177" s="197" t="inlineStr">
        <is>
          <t>356</t>
        </is>
      </c>
      <c r="BP177" s="17">
        <f>CONCATENATE(BN177,BO177)</f>
        <v/>
      </c>
      <c r="BQ177" s="18" t="inlineStr">
        <is>
          <t>一般国道　356号</t>
        </is>
      </c>
      <c r="BZ177" s="18" t="inlineStr">
        <is>
          <t>S,C,X</t>
        </is>
      </c>
      <c r="CA177" s="18" t="inlineStr">
        <is>
          <t>横桁</t>
        </is>
      </c>
      <c r="CB177" s="18" t="inlineStr">
        <is>
          <t>Cr</t>
        </is>
      </c>
      <c r="CC177" s="18">
        <f>IF(LEFT(CA177,2)="基礎",CONCATENATE(BZ177,LEFT(CA177,3),CB177),CONCATENATE(BZ177,LEFT(CA177,2),CB177))</f>
        <v/>
      </c>
      <c r="CD177" s="18" t="n">
        <v>1</v>
      </c>
      <c r="CE177" s="18">
        <f>IF(COUNTIFS([2]その１１!$CV$10:CV5172,リスト!CC177),"該当","")</f>
        <v/>
      </c>
      <c r="CF177" s="18">
        <f>IF($CE177="","",COUNTIF($CC$5:CC177,CC177))</f>
        <v/>
      </c>
      <c r="CG177" s="18">
        <f>IF($CE177="","",CONCATENATE(CC177,CF177))</f>
        <v/>
      </c>
      <c r="CH177" s="18" t="inlineStr">
        <is>
          <t>S</t>
        </is>
      </c>
      <c r="CI177" s="18" t="inlineStr">
        <is>
          <t>塔部水平材</t>
        </is>
      </c>
      <c r="CJ177" s="18" t="inlineStr">
        <is>
          <t>Th</t>
        </is>
      </c>
      <c r="CK177" s="18">
        <f>CONCATENATE(CH177,LEFT(CI177,2),CJ177)</f>
        <v/>
      </c>
      <c r="CL177" s="18" t="n">
        <v>18</v>
      </c>
      <c r="CM177" s="18">
        <f>IF(COUNTIFS([2]その１２!$CU$10:CU5328,リスト!CK177),"該当","")</f>
        <v/>
      </c>
      <c r="CN177" s="18">
        <f>IF($CM177="","",COUNTIF($CK$5:CK177,CK177))</f>
        <v/>
      </c>
      <c r="CO177" s="18">
        <f>IF($CM177="","",CONCATENATE(CK177,CN177))</f>
        <v/>
      </c>
      <c r="DC177" s="21">
        <f>IF(CG177="","",CONCATENATE(CC177,CD177))</f>
        <v/>
      </c>
      <c r="DD177" s="21">
        <f>IF(CO177="","",CONCATENATE(CK177,CL177))</f>
        <v/>
      </c>
    </row>
    <row r="178">
      <c r="AB178" s="18" t="inlineStr">
        <is>
          <t>e</t>
        </is>
      </c>
      <c r="AC178" s="18" t="inlineStr">
        <is>
          <t>その他(目地材などのずれ、脱落)</t>
        </is>
      </c>
      <c r="AD178" s="18" t="inlineStr">
        <is>
          <t>品質の経年劣化</t>
        </is>
      </c>
      <c r="AE178" s="18" t="inlineStr">
        <is>
          <t>Ⅰ</t>
        </is>
      </c>
      <c r="AF178" s="55">
        <f>CONCATENATE(AB178,AC178,AD178,AE178)</f>
        <v/>
      </c>
      <c r="AG178" s="56" t="inlineStr">
        <is>
          <t>経年劣化等が原因と推定される目地材などのずれ、脱落が見られる。状況に応じて補修を行う必要がある。</t>
        </is>
      </c>
      <c r="AV178" s="195" t="inlineStr">
        <is>
          <t>181</t>
        </is>
      </c>
      <c r="AW178" s="18" t="inlineStr">
        <is>
          <t>一般県道　天津小湊田原線</t>
        </is>
      </c>
      <c r="BN178" s="18" t="inlineStr">
        <is>
          <t>栄町</t>
        </is>
      </c>
      <c r="BO178" s="197" t="inlineStr">
        <is>
          <t>18</t>
        </is>
      </c>
      <c r="BP178" s="17">
        <f>CONCATENATE(BN178,BO178)</f>
        <v/>
      </c>
      <c r="BQ178" s="18" t="inlineStr">
        <is>
          <t>主要地方道　成田安食線</t>
        </is>
      </c>
      <c r="BZ178" s="18" t="inlineStr">
        <is>
          <t>S,C,X</t>
        </is>
      </c>
      <c r="CA178" s="18" t="inlineStr">
        <is>
          <t>横桁</t>
        </is>
      </c>
      <c r="CB178" s="18" t="inlineStr">
        <is>
          <t>Cr</t>
        </is>
      </c>
      <c r="CC178" s="18">
        <f>IF(LEFT(CA178,2)="基礎",CONCATENATE(BZ178,LEFT(CA178,3),CB178),CONCATENATE(BZ178,LEFT(CA178,2),CB178))</f>
        <v/>
      </c>
      <c r="CD178" s="18" t="n">
        <v>2</v>
      </c>
      <c r="CE178" s="18">
        <f>IF(COUNTIFS([2]その１１!$CV$10:CV5173,リスト!CC178),"該当","")</f>
        <v/>
      </c>
      <c r="CF178" s="18">
        <f>IF($CE178="","",COUNTIF($CC$5:CC178,CC178))</f>
        <v/>
      </c>
      <c r="CG178" s="18">
        <f>IF($CE178="","",CONCATENATE(CC178,CF178))</f>
        <v/>
      </c>
      <c r="CH178" s="18" t="inlineStr">
        <is>
          <t>S</t>
        </is>
      </c>
      <c r="CI178" s="18" t="inlineStr">
        <is>
          <t>塔部水平材</t>
        </is>
      </c>
      <c r="CJ178" s="18" t="inlineStr">
        <is>
          <t>Th</t>
        </is>
      </c>
      <c r="CK178" s="18">
        <f>CONCATENATE(CH178,LEFT(CI178,2),CJ178)</f>
        <v/>
      </c>
      <c r="CL178" s="18" t="n">
        <v>20</v>
      </c>
      <c r="CM178" s="18">
        <f>IF(COUNTIFS([2]その１２!$CU$10:CU5329,リスト!CK178),"該当","")</f>
        <v/>
      </c>
      <c r="CN178" s="18">
        <f>IF($CM178="","",COUNTIF($CK$5:CK178,CK178))</f>
        <v/>
      </c>
      <c r="CO178" s="18">
        <f>IF($CM178="","",CONCATENATE(CK178,CN178))</f>
        <v/>
      </c>
      <c r="DC178" s="21">
        <f>IF(CG178="","",CONCATENATE(CC178,CD178))</f>
        <v/>
      </c>
      <c r="DD178" s="21">
        <f>IF(CO178="","",CONCATENATE(CK178,CL178))</f>
        <v/>
      </c>
    </row>
    <row r="179">
      <c r="AB179" s="18" t="inlineStr">
        <is>
          <t>e</t>
        </is>
      </c>
      <c r="AC179" s="18" t="inlineStr">
        <is>
          <t>その他(目地材などのずれ)</t>
        </is>
      </c>
      <c r="AD179" s="18" t="inlineStr">
        <is>
          <t>品質の経年劣化</t>
        </is>
      </c>
      <c r="AE179" s="18" t="inlineStr">
        <is>
          <t>Ⅰ</t>
        </is>
      </c>
      <c r="AF179" s="55">
        <f>CONCATENATE(AB179,AC179,AD179,AE179)</f>
        <v/>
      </c>
      <c r="AG179" s="56" t="inlineStr">
        <is>
          <t>経年劣化等が原因と推定される目地材などのずれが見られる。状況に応じて補修を行う必要がある。</t>
        </is>
      </c>
      <c r="AV179" s="195" t="inlineStr">
        <is>
          <t>182</t>
        </is>
      </c>
      <c r="AW179" s="18" t="inlineStr">
        <is>
          <t>一般県道　上畑湊線</t>
        </is>
      </c>
      <c r="BN179" s="18" t="inlineStr">
        <is>
          <t>栄町</t>
        </is>
      </c>
      <c r="BO179" s="197" t="inlineStr">
        <is>
          <t>68</t>
        </is>
      </c>
      <c r="BP179" s="17">
        <f>CONCATENATE(BN179,BO179)</f>
        <v/>
      </c>
      <c r="BQ179" s="18" t="inlineStr">
        <is>
          <t>主要地方道　美浦栄線</t>
        </is>
      </c>
      <c r="BZ179" s="18" t="inlineStr">
        <is>
          <t>S,C,X</t>
        </is>
      </c>
      <c r="CA179" s="18" t="inlineStr">
        <is>
          <t>横桁</t>
        </is>
      </c>
      <c r="CB179" s="18" t="inlineStr">
        <is>
          <t>Cr</t>
        </is>
      </c>
      <c r="CC179" s="18">
        <f>IF(LEFT(CA179,2)="基礎",CONCATENATE(BZ179,LEFT(CA179,3),CB179),CONCATENATE(BZ179,LEFT(CA179,2),CB179))</f>
        <v/>
      </c>
      <c r="CD179" s="18" t="n">
        <v>3</v>
      </c>
      <c r="CE179" s="18">
        <f>IF(COUNTIFS([2]その１１!$CV$10:CV5174,リスト!CC179),"該当","")</f>
        <v/>
      </c>
      <c r="CF179" s="18">
        <f>IF($CE179="","",COUNTIF($CC$5:CC179,CC179))</f>
        <v/>
      </c>
      <c r="CG179" s="18">
        <f>IF($CE179="","",CONCATENATE(CC179,CF179))</f>
        <v/>
      </c>
      <c r="CH179" s="18" t="inlineStr">
        <is>
          <t>S</t>
        </is>
      </c>
      <c r="CI179" s="18" t="inlineStr">
        <is>
          <t>塔部水平材</t>
        </is>
      </c>
      <c r="CJ179" s="18" t="inlineStr">
        <is>
          <t>Th</t>
        </is>
      </c>
      <c r="CK179" s="18">
        <f>CONCATENATE(CH179,LEFT(CI179,2),CJ179)</f>
        <v/>
      </c>
      <c r="CL179" s="18" t="n">
        <v>21</v>
      </c>
      <c r="CM179" s="18">
        <f>IF(COUNTIFS([2]その１２!$CU$10:CU5330,リスト!CK179),"該当","")</f>
        <v/>
      </c>
      <c r="CN179" s="18">
        <f>IF($CM179="","",COUNTIF($CK$5:CK179,CK179))</f>
        <v/>
      </c>
      <c r="CO179" s="18">
        <f>IF($CM179="","",CONCATENATE(CK179,CN179))</f>
        <v/>
      </c>
      <c r="DC179" s="21">
        <f>IF(CG179="","",CONCATENATE(CC179,CD179))</f>
        <v/>
      </c>
      <c r="DD179" s="21">
        <f>IF(CO179="","",CONCATENATE(CK179,CL179))</f>
        <v/>
      </c>
    </row>
    <row r="180">
      <c r="AB180" s="18" t="inlineStr">
        <is>
          <t>e</t>
        </is>
      </c>
      <c r="AC180" s="18" t="inlineStr">
        <is>
          <t>その他(目地材などの脱落)</t>
        </is>
      </c>
      <c r="AD180" s="18" t="inlineStr">
        <is>
          <t>品質の経年劣化</t>
        </is>
      </c>
      <c r="AE180" s="18" t="inlineStr">
        <is>
          <t>Ⅰ</t>
        </is>
      </c>
      <c r="AF180" s="55">
        <f>CONCATENATE(AB180,AC180,AD180,AE180)</f>
        <v/>
      </c>
      <c r="AG180" s="56" t="inlineStr">
        <is>
          <t>経年劣化等が原因と推定される目地材などの脱落が見られる。状況に応じて補修を行う必要がある。</t>
        </is>
      </c>
      <c r="AV180" s="195" t="inlineStr">
        <is>
          <t>183</t>
        </is>
      </c>
      <c r="AW180" s="18" t="inlineStr">
        <is>
          <t>一般県道　次木杉戸線</t>
        </is>
      </c>
      <c r="BN180" s="18" t="inlineStr">
        <is>
          <t>栄町</t>
        </is>
      </c>
      <c r="BO180" s="197" t="inlineStr">
        <is>
          <t>406</t>
        </is>
      </c>
      <c r="BP180" s="17">
        <f>CONCATENATE(BN180,BO180)</f>
        <v/>
      </c>
      <c r="BQ180" s="18" t="inlineStr">
        <is>
          <t>一般県道　八千代印旛栄自転車道線</t>
        </is>
      </c>
      <c r="BZ180" s="18" t="inlineStr">
        <is>
          <t>S,C,X</t>
        </is>
      </c>
      <c r="CA180" s="18" t="inlineStr">
        <is>
          <t>横桁</t>
        </is>
      </c>
      <c r="CB180" s="18" t="inlineStr">
        <is>
          <t>Cr</t>
        </is>
      </c>
      <c r="CC180" s="18">
        <f>IF(LEFT(CA180,2)="基礎",CONCATENATE(BZ180,LEFT(CA180,3),CB180),CONCATENATE(BZ180,LEFT(CA180,2),CB180))</f>
        <v/>
      </c>
      <c r="CD180" s="18" t="n">
        <v>4</v>
      </c>
      <c r="CE180" s="18">
        <f>IF(COUNTIFS([2]その１１!$CV$10:CV5175,リスト!CC180),"該当","")</f>
        <v/>
      </c>
      <c r="CF180" s="18">
        <f>IF($CE180="","",COUNTIF($CC$5:CC180,CC180))</f>
        <v/>
      </c>
      <c r="CG180" s="18">
        <f>IF($CE180="","",CONCATENATE(CC180,CF180))</f>
        <v/>
      </c>
      <c r="CH180" s="18" t="inlineStr">
        <is>
          <t>S</t>
        </is>
      </c>
      <c r="CI180" s="18" t="inlineStr">
        <is>
          <t>塔部水平材</t>
        </is>
      </c>
      <c r="CJ180" s="18" t="inlineStr">
        <is>
          <t>Th</t>
        </is>
      </c>
      <c r="CK180" s="18">
        <f>CONCATENATE(CH180,LEFT(CI180,2),CJ180)</f>
        <v/>
      </c>
      <c r="CL180" s="18" t="n">
        <v>22</v>
      </c>
      <c r="CM180" s="18">
        <f>IF(COUNTIFS([2]その１２!$CU$10:CU5331,リスト!CK180),"該当","")</f>
        <v/>
      </c>
      <c r="CN180" s="18">
        <f>IF($CM180="","",COUNTIF($CK$5:CK180,CK180))</f>
        <v/>
      </c>
      <c r="CO180" s="18">
        <f>IF($CM180="","",CONCATENATE(CK180,CN180))</f>
        <v/>
      </c>
      <c r="DC180" s="21">
        <f>IF(CG180="","",CONCATENATE(CC180,CD180))</f>
        <v/>
      </c>
      <c r="DD180" s="21">
        <f>IF(CO180="","",CONCATENATE(CK180,CL180))</f>
        <v/>
      </c>
    </row>
    <row r="181">
      <c r="AB181" s="18" t="inlineStr">
        <is>
          <t>e</t>
        </is>
      </c>
      <c r="AC181" s="18" t="inlineStr">
        <is>
          <t>その他(目地材のずれ、脱落)</t>
        </is>
      </c>
      <c r="AD181" s="18" t="inlineStr">
        <is>
          <t>品質の経年劣化</t>
        </is>
      </c>
      <c r="AE181" s="18" t="inlineStr">
        <is>
          <t>Ⅰ</t>
        </is>
      </c>
      <c r="AF181" s="55">
        <f>CONCATENATE(AB181,AC181,AD181,AE181)</f>
        <v/>
      </c>
      <c r="AG181" s="56" t="inlineStr">
        <is>
          <t>経年劣化等が原因と推定される目地材のずれ、脱落が見られる。状況に応じて補修を行う必要がある。</t>
        </is>
      </c>
      <c r="AV181" s="195" t="inlineStr">
        <is>
          <t>184</t>
        </is>
      </c>
      <c r="AW181" s="18" t="inlineStr">
        <is>
          <t>一般県道　外野勝山線</t>
        </is>
      </c>
      <c r="BN181" s="18" t="inlineStr">
        <is>
          <t>栄町</t>
        </is>
      </c>
      <c r="BO181" s="197" t="inlineStr">
        <is>
          <t>409</t>
        </is>
      </c>
      <c r="BP181" s="17">
        <f>CONCATENATE(BN181,BO181)</f>
        <v/>
      </c>
      <c r="BQ181" s="18" t="inlineStr">
        <is>
          <t>一般県道　佐原我孫子自転車道線</t>
        </is>
      </c>
      <c r="BZ181" s="18" t="inlineStr">
        <is>
          <t>S,C,X</t>
        </is>
      </c>
      <c r="CA181" s="18" t="inlineStr">
        <is>
          <t>横桁</t>
        </is>
      </c>
      <c r="CB181" s="18" t="inlineStr">
        <is>
          <t>Cr</t>
        </is>
      </c>
      <c r="CC181" s="18">
        <f>IF(LEFT(CA181,2)="基礎",CONCATENATE(BZ181,LEFT(CA181,3),CB181),CONCATENATE(BZ181,LEFT(CA181,2),CB181))</f>
        <v/>
      </c>
      <c r="CD181" s="18" t="n">
        <v>5</v>
      </c>
      <c r="CE181" s="18">
        <f>IF(COUNTIFS([2]その１１!$CV$10:CV5176,リスト!CC181),"該当","")</f>
        <v/>
      </c>
      <c r="CF181" s="18">
        <f>IF($CE181="","",COUNTIF($CC$5:CC181,CC181))</f>
        <v/>
      </c>
      <c r="CG181" s="18">
        <f>IF($CE181="","",CONCATENATE(CC181,CF181))</f>
        <v/>
      </c>
      <c r="CH181" s="18" t="inlineStr">
        <is>
          <t>S</t>
        </is>
      </c>
      <c r="CI181" s="18" t="inlineStr">
        <is>
          <t>塔部水平材</t>
        </is>
      </c>
      <c r="CJ181" s="18" t="inlineStr">
        <is>
          <t>Th</t>
        </is>
      </c>
      <c r="CK181" s="18">
        <f>CONCATENATE(CH181,LEFT(CI181,2),CJ181)</f>
        <v/>
      </c>
      <c r="CL181" s="18" t="n">
        <v>23</v>
      </c>
      <c r="CM181" s="18">
        <f>IF(COUNTIFS([2]その１２!$CU$10:CU5332,リスト!CK181),"該当","")</f>
        <v/>
      </c>
      <c r="CN181" s="18">
        <f>IF($CM181="","",COUNTIF($CK$5:CK181,CK181))</f>
        <v/>
      </c>
      <c r="CO181" s="18">
        <f>IF($CM181="","",CONCATENATE(CK181,CN181))</f>
        <v/>
      </c>
      <c r="DC181" s="21">
        <f>IF(CG181="","",CONCATENATE(CC181,CD181))</f>
        <v/>
      </c>
      <c r="DD181" s="21">
        <f>IF(CO181="","",CONCATENATE(CK181,CL181))</f>
        <v/>
      </c>
    </row>
    <row r="182">
      <c r="AB182" s="18" t="inlineStr">
        <is>
          <t>e</t>
        </is>
      </c>
      <c r="AC182" s="18" t="inlineStr">
        <is>
          <t>その他(目地材のずれ)</t>
        </is>
      </c>
      <c r="AD182" s="18" t="inlineStr">
        <is>
          <t>品質の経年劣化</t>
        </is>
      </c>
      <c r="AE182" s="18" t="inlineStr">
        <is>
          <t>Ⅰ</t>
        </is>
      </c>
      <c r="AF182" s="55">
        <f>CONCATENATE(AB182,AC182,AD182,AE182)</f>
        <v/>
      </c>
      <c r="AG182" s="56" t="inlineStr">
        <is>
          <t>経年劣化等が原因と推定される目地材のずれが見られる。状況に応じて補修を行う必要がある。</t>
        </is>
      </c>
      <c r="AV182" s="195" t="inlineStr">
        <is>
          <t>185</t>
        </is>
      </c>
      <c r="AW182" s="18" t="inlineStr">
        <is>
          <t>一般県道　犬掛館山線</t>
        </is>
      </c>
      <c r="BN182" s="18" t="inlineStr">
        <is>
          <t>印西市</t>
        </is>
      </c>
      <c r="BO182" s="197" t="inlineStr">
        <is>
          <t>356</t>
        </is>
      </c>
      <c r="BP182" s="17">
        <f>CONCATENATE(BN182,BO182)</f>
        <v/>
      </c>
      <c r="BQ182" s="18" t="inlineStr">
        <is>
          <t>一般国道　356号</t>
        </is>
      </c>
      <c r="BZ182" s="18" t="inlineStr">
        <is>
          <t>S,C,X</t>
        </is>
      </c>
      <c r="CA182" s="18" t="inlineStr">
        <is>
          <t>横桁</t>
        </is>
      </c>
      <c r="CB182" s="18" t="inlineStr">
        <is>
          <t>Cr</t>
        </is>
      </c>
      <c r="CC182" s="18">
        <f>IF(LEFT(CA182,2)="基礎",CONCATENATE(BZ182,LEFT(CA182,3),CB182),CONCATENATE(BZ182,LEFT(CA182,2),CB182))</f>
        <v/>
      </c>
      <c r="CD182" s="18" t="n">
        <v>6</v>
      </c>
      <c r="CE182" s="18">
        <f>IF(COUNTIFS([2]その１１!$CV$10:CV5177,リスト!CC182),"該当","")</f>
        <v/>
      </c>
      <c r="CF182" s="18">
        <f>IF($CE182="","",COUNTIF($CC$5:CC182,CC182))</f>
        <v/>
      </c>
      <c r="CG182" s="18">
        <f>IF($CE182="","",CONCATENATE(CC182,CF182))</f>
        <v/>
      </c>
      <c r="CH182" s="18" t="inlineStr">
        <is>
          <t>C</t>
        </is>
      </c>
      <c r="CI182" s="18" t="inlineStr">
        <is>
          <t>塔部水平材</t>
        </is>
      </c>
      <c r="CJ182" s="18" t="inlineStr">
        <is>
          <t>Th</t>
        </is>
      </c>
      <c r="CK182" s="18">
        <f>CONCATENATE(CH182,LEFT(CI182,2),CJ182)</f>
        <v/>
      </c>
      <c r="CL182" s="18" t="n">
        <v>6</v>
      </c>
      <c r="CM182" s="18">
        <f>IF(COUNTIFS([2]その１２!$CU$10:CU5333,リスト!CK182),"該当","")</f>
        <v/>
      </c>
      <c r="CN182" s="18">
        <f>IF($CM182="","",COUNTIF($CK$5:CK182,CK182))</f>
        <v/>
      </c>
      <c r="CO182" s="18">
        <f>IF($CM182="","",CONCATENATE(CK182,CN182))</f>
        <v/>
      </c>
      <c r="DC182" s="21">
        <f>IF(CG182="","",CONCATENATE(CC182,CD182))</f>
        <v/>
      </c>
      <c r="DD182" s="21">
        <f>IF(CO182="","",CONCATENATE(CK182,CL182))</f>
        <v/>
      </c>
    </row>
    <row r="183">
      <c r="AB183" s="18" t="inlineStr">
        <is>
          <t>e</t>
        </is>
      </c>
      <c r="AC183" s="18" t="inlineStr">
        <is>
          <t>その他(目地材の脱落)</t>
        </is>
      </c>
      <c r="AD183" s="18" t="inlineStr">
        <is>
          <t>品質の経年劣化</t>
        </is>
      </c>
      <c r="AE183" s="18" t="inlineStr">
        <is>
          <t>Ⅰ</t>
        </is>
      </c>
      <c r="AF183" s="55">
        <f>CONCATENATE(AB183,AC183,AD183,AE183)</f>
        <v/>
      </c>
      <c r="AG183" s="56" t="inlineStr">
        <is>
          <t>経年劣化等が原因と推定される目地材の脱落が見られる。状況に応じて補修を行う必要がある。</t>
        </is>
      </c>
      <c r="AV183" s="195" t="inlineStr">
        <is>
          <t>186</t>
        </is>
      </c>
      <c r="AW183" s="18" t="inlineStr">
        <is>
          <t>一般県道　南三原停車場丸線</t>
        </is>
      </c>
      <c r="BN183" s="18" t="inlineStr">
        <is>
          <t>印西市</t>
        </is>
      </c>
      <c r="BO183" s="197" t="inlineStr">
        <is>
          <t>464</t>
        </is>
      </c>
      <c r="BP183" s="17">
        <f>CONCATENATE(BN183,BO183)</f>
        <v/>
      </c>
      <c r="BQ183" s="18" t="inlineStr">
        <is>
          <t>一般国道　464号</t>
        </is>
      </c>
      <c r="BZ183" s="18" t="inlineStr">
        <is>
          <t>S,C,X</t>
        </is>
      </c>
      <c r="CA183" s="18" t="inlineStr">
        <is>
          <t>横桁</t>
        </is>
      </c>
      <c r="CB183" s="18" t="inlineStr">
        <is>
          <t>Cr</t>
        </is>
      </c>
      <c r="CC183" s="18">
        <f>IF(LEFT(CA183,2)="基礎",CONCATENATE(BZ183,LEFT(CA183,3),CB183),CONCATENATE(BZ183,LEFT(CA183,2),CB183))</f>
        <v/>
      </c>
      <c r="CD183" s="18" t="n">
        <v>7</v>
      </c>
      <c r="CE183" s="18">
        <f>IF(COUNTIFS([2]その１１!$CV$10:CV5178,リスト!CC183),"該当","")</f>
        <v/>
      </c>
      <c r="CF183" s="18">
        <f>IF($CE183="","",COUNTIF($CC$5:CC183,CC183))</f>
        <v/>
      </c>
      <c r="CG183" s="18">
        <f>IF($CE183="","",CONCATENATE(CC183,CF183))</f>
        <v/>
      </c>
      <c r="CH183" s="18" t="inlineStr">
        <is>
          <t>C</t>
        </is>
      </c>
      <c r="CI183" s="18" t="inlineStr">
        <is>
          <t>塔部水平材</t>
        </is>
      </c>
      <c r="CJ183" s="18" t="inlineStr">
        <is>
          <t>Th</t>
        </is>
      </c>
      <c r="CK183" s="18">
        <f>CONCATENATE(CH183,LEFT(CI183,2),CJ183)</f>
        <v/>
      </c>
      <c r="CL183" s="18" t="n">
        <v>7</v>
      </c>
      <c r="CM183" s="18">
        <f>IF(COUNTIFS([2]その１２!$CU$10:CU5334,リスト!CK183),"該当","")</f>
        <v/>
      </c>
      <c r="CN183" s="18">
        <f>IF($CM183="","",COUNTIF($CK$5:CK183,CK183))</f>
        <v/>
      </c>
      <c r="CO183" s="18">
        <f>IF($CM183="","",CONCATENATE(CK183,CN183))</f>
        <v/>
      </c>
      <c r="DC183" s="21">
        <f>IF(CG183="","",CONCATENATE(CC183,CD183))</f>
        <v/>
      </c>
      <c r="DD183" s="21">
        <f>IF(CO183="","",CONCATENATE(CK183,CL183))</f>
        <v/>
      </c>
    </row>
    <row r="184">
      <c r="AB184" s="18" t="inlineStr">
        <is>
          <t>e</t>
        </is>
      </c>
      <c r="AC184" s="18" t="inlineStr">
        <is>
          <t>その他(目地材などのずれ、脱落)</t>
        </is>
      </c>
      <c r="AD184" s="18" t="inlineStr">
        <is>
          <t>品質の経年劣化</t>
        </is>
      </c>
      <c r="AE184" s="18" t="n"/>
      <c r="AF184" s="55">
        <f>CONCATENATE(AB184,AC184,AD184,AE184)</f>
        <v/>
      </c>
      <c r="AG184" s="56" t="inlineStr">
        <is>
          <t>経年劣化等が原因と推定される目地材などのずれ、脱落が見られる。水の浸入により内部鉄筋の腐食が懸念される。</t>
        </is>
      </c>
      <c r="AV184" s="195" t="inlineStr">
        <is>
          <t>187</t>
        </is>
      </c>
      <c r="AW184" s="18" t="inlineStr">
        <is>
          <t>一般県道　館山千倉線</t>
        </is>
      </c>
      <c r="BN184" s="18" t="inlineStr">
        <is>
          <t>印西市</t>
        </is>
      </c>
      <c r="BO184" s="197" t="inlineStr">
        <is>
          <t>4</t>
        </is>
      </c>
      <c r="BP184" s="17">
        <f>CONCATENATE(BN184,BO184)</f>
        <v/>
      </c>
      <c r="BQ184" s="18" t="inlineStr">
        <is>
          <t>主要地方道　千葉竜ヶ崎線</t>
        </is>
      </c>
      <c r="BZ184" s="18" t="inlineStr">
        <is>
          <t>S,C,X</t>
        </is>
      </c>
      <c r="CA184" s="18" t="inlineStr">
        <is>
          <t>横桁</t>
        </is>
      </c>
      <c r="CB184" s="18" t="inlineStr">
        <is>
          <t>Cr</t>
        </is>
      </c>
      <c r="CC184" s="18">
        <f>IF(LEFT(CA184,2)="基礎",CONCATENATE(BZ184,LEFT(CA184,3),CB184),CONCATENATE(BZ184,LEFT(CA184,2),CB184))</f>
        <v/>
      </c>
      <c r="CD184" s="18" t="n">
        <v>8</v>
      </c>
      <c r="CE184" s="18">
        <f>IF(COUNTIFS([2]その１１!$CV$10:CV5179,リスト!CC184),"該当","")</f>
        <v/>
      </c>
      <c r="CF184" s="18">
        <f>IF($CE184="","",COUNTIF($CC$5:CC184,CC184))</f>
        <v/>
      </c>
      <c r="CG184" s="18">
        <f>IF($CE184="","",CONCATENATE(CC184,CF184))</f>
        <v/>
      </c>
      <c r="CH184" s="18" t="inlineStr">
        <is>
          <t>C</t>
        </is>
      </c>
      <c r="CI184" s="18" t="inlineStr">
        <is>
          <t>塔部水平材</t>
        </is>
      </c>
      <c r="CJ184" s="18" t="inlineStr">
        <is>
          <t>Th</t>
        </is>
      </c>
      <c r="CK184" s="18">
        <f>CONCATENATE(CH184,LEFT(CI184,2),CJ184)</f>
        <v/>
      </c>
      <c r="CL184" s="18" t="n">
        <v>8</v>
      </c>
      <c r="CM184" s="18">
        <f>IF(COUNTIFS([2]その１２!$CU$10:CU5335,リスト!CK184),"該当","")</f>
        <v/>
      </c>
      <c r="CN184" s="18">
        <f>IF($CM184="","",COUNTIF($CK$5:CK184,CK184))</f>
        <v/>
      </c>
      <c r="CO184" s="18">
        <f>IF($CM184="","",CONCATENATE(CK184,CN184))</f>
        <v/>
      </c>
      <c r="DC184" s="21">
        <f>IF(CG184="","",CONCATENATE(CC184,CD184))</f>
        <v/>
      </c>
      <c r="DD184" s="21">
        <f>IF(CO184="","",CONCATENATE(CK184,CL184))</f>
        <v/>
      </c>
    </row>
    <row r="185">
      <c r="AB185" s="18" t="inlineStr">
        <is>
          <t>e</t>
        </is>
      </c>
      <c r="AC185" s="18" t="inlineStr">
        <is>
          <t>その他(目地材などのずれ)</t>
        </is>
      </c>
      <c r="AD185" s="18" t="inlineStr">
        <is>
          <t>品質の経年劣化</t>
        </is>
      </c>
      <c r="AE185" s="18" t="n"/>
      <c r="AF185" s="55">
        <f>CONCATENATE(AB185,AC185,AD185,AE185)</f>
        <v/>
      </c>
      <c r="AG185" s="56" t="inlineStr">
        <is>
          <t>経年劣化等が原因と推定される目地材などのずれが見られる。水の浸入により内部鉄筋の腐食が懸念される。</t>
        </is>
      </c>
      <c r="AV185" s="195" t="inlineStr">
        <is>
          <t>188</t>
        </is>
      </c>
      <c r="AW185" s="18" t="inlineStr">
        <is>
          <t>一般県道　館山大貫千倉線</t>
        </is>
      </c>
      <c r="BN185" s="18" t="inlineStr">
        <is>
          <t>印西市</t>
        </is>
      </c>
      <c r="BO185" s="197" t="inlineStr">
        <is>
          <t>12</t>
        </is>
      </c>
      <c r="BP185" s="17">
        <f>CONCATENATE(BN185,BO185)</f>
        <v/>
      </c>
      <c r="BQ185" s="18" t="inlineStr">
        <is>
          <t>主要地方道　鎌ヶ谷本埜線</t>
        </is>
      </c>
      <c r="BZ185" s="18" t="inlineStr">
        <is>
          <t>S,C,X</t>
        </is>
      </c>
      <c r="CA185" s="18" t="inlineStr">
        <is>
          <t>横桁</t>
        </is>
      </c>
      <c r="CB185" s="18" t="inlineStr">
        <is>
          <t>Cr</t>
        </is>
      </c>
      <c r="CC185" s="18">
        <f>IF(LEFT(CA185,2)="基礎",CONCATENATE(BZ185,LEFT(CA185,3),CB185),CONCATENATE(BZ185,LEFT(CA185,2),CB185))</f>
        <v/>
      </c>
      <c r="CD185" s="18" t="n">
        <v>9</v>
      </c>
      <c r="CE185" s="18">
        <f>IF(COUNTIFS([2]その１１!$CV$10:CV5180,リスト!CC185),"該当","")</f>
        <v/>
      </c>
      <c r="CF185" s="18">
        <f>IF($CE185="","",COUNTIF($CC$5:CC185,CC185))</f>
        <v/>
      </c>
      <c r="CG185" s="18">
        <f>IF($CE185="","",CONCATENATE(CC185,CF185))</f>
        <v/>
      </c>
      <c r="CH185" s="18" t="inlineStr">
        <is>
          <t>C</t>
        </is>
      </c>
      <c r="CI185" s="18" t="inlineStr">
        <is>
          <t>塔部水平材</t>
        </is>
      </c>
      <c r="CJ185" s="18" t="inlineStr">
        <is>
          <t>Th</t>
        </is>
      </c>
      <c r="CK185" s="18">
        <f>CONCATENATE(CH185,LEFT(CI185,2),CJ185)</f>
        <v/>
      </c>
      <c r="CL185" s="18" t="n">
        <v>9</v>
      </c>
      <c r="CM185" s="18">
        <f>IF(COUNTIFS([2]その１２!$CU$10:CU5336,リスト!CK185),"該当","")</f>
        <v/>
      </c>
      <c r="CN185" s="18">
        <f>IF($CM185="","",COUNTIF($CK$5:CK185,CK185))</f>
        <v/>
      </c>
      <c r="CO185" s="18">
        <f>IF($CM185="","",CONCATENATE(CK185,CN185))</f>
        <v/>
      </c>
      <c r="DC185" s="21">
        <f>IF(CG185="","",CONCATENATE(CC185,CD185))</f>
        <v/>
      </c>
      <c r="DD185" s="21">
        <f>IF(CO185="","",CONCATENATE(CK185,CL185))</f>
        <v/>
      </c>
    </row>
    <row r="186">
      <c r="AB186" s="18" t="inlineStr">
        <is>
          <t>e</t>
        </is>
      </c>
      <c r="AC186" s="18" t="inlineStr">
        <is>
          <t>その他(目地材などの脱落)</t>
        </is>
      </c>
      <c r="AD186" s="18" t="inlineStr">
        <is>
          <t>品質の経年劣化</t>
        </is>
      </c>
      <c r="AE186" s="18" t="n"/>
      <c r="AF186" s="55">
        <f>CONCATENATE(AB186,AC186,AD186,AE186)</f>
        <v/>
      </c>
      <c r="AG186" s="56" t="inlineStr">
        <is>
          <t>経年劣化等が原因と推定される目地材などの脱落が見られる。水の浸入により内部鉄筋の腐食が懸念される。</t>
        </is>
      </c>
      <c r="AV186" s="195" t="inlineStr">
        <is>
          <t>189</t>
        </is>
      </c>
      <c r="AW186" s="18" t="inlineStr">
        <is>
          <t>一般県道　千葉ニュータウン北環状線</t>
        </is>
      </c>
      <c r="BN186" s="18" t="inlineStr">
        <is>
          <t>印西市</t>
        </is>
      </c>
      <c r="BO186" s="197" t="inlineStr">
        <is>
          <t>59</t>
        </is>
      </c>
      <c r="BP186" s="17">
        <f>CONCATENATE(BN186,BO186)</f>
        <v/>
      </c>
      <c r="BQ186" s="18" t="inlineStr">
        <is>
          <t>主要地方道　市川印西線</t>
        </is>
      </c>
      <c r="BZ186" s="18" t="inlineStr">
        <is>
          <t>S,C,X</t>
        </is>
      </c>
      <c r="CA186" s="18" t="inlineStr">
        <is>
          <t>横桁</t>
        </is>
      </c>
      <c r="CB186" s="18" t="inlineStr">
        <is>
          <t>Cr</t>
        </is>
      </c>
      <c r="CC186" s="18">
        <f>IF(LEFT(CA186,2)="基礎",CONCATENATE(BZ186,LEFT(CA186,3),CB186),CONCATENATE(BZ186,LEFT(CA186,2),CB186))</f>
        <v/>
      </c>
      <c r="CD186" s="18" t="n">
        <v>10</v>
      </c>
      <c r="CE186" s="18">
        <f>IF(COUNTIFS([2]その１１!$CV$10:CV5181,リスト!CC186),"該当","")</f>
        <v/>
      </c>
      <c r="CF186" s="18">
        <f>IF($CE186="","",COUNTIF($CC$5:CC186,CC186))</f>
        <v/>
      </c>
      <c r="CG186" s="18">
        <f>IF($CE186="","",CONCATENATE(CC186,CF186))</f>
        <v/>
      </c>
      <c r="CH186" s="18" t="inlineStr">
        <is>
          <t>C</t>
        </is>
      </c>
      <c r="CI186" s="18" t="inlineStr">
        <is>
          <t>塔部水平材</t>
        </is>
      </c>
      <c r="CJ186" s="18" t="inlineStr">
        <is>
          <t>Th</t>
        </is>
      </c>
      <c r="CK186" s="18">
        <f>CONCATENATE(CH186,LEFT(CI186,2),CJ186)</f>
        <v/>
      </c>
      <c r="CL186" s="18" t="n">
        <v>10</v>
      </c>
      <c r="CM186" s="18">
        <f>IF(COUNTIFS([2]その１２!$CU$10:CU5337,リスト!CK186),"該当","")</f>
        <v/>
      </c>
      <c r="CN186" s="18">
        <f>IF($CM186="","",COUNTIF($CK$5:CK186,CK186))</f>
        <v/>
      </c>
      <c r="CO186" s="18">
        <f>IF($CM186="","",CONCATENATE(CK186,CN186))</f>
        <v/>
      </c>
      <c r="DC186" s="21">
        <f>IF(CG186="","",CONCATENATE(CC186,CD186))</f>
        <v/>
      </c>
      <c r="DD186" s="21">
        <f>IF(CO186="","",CONCATENATE(CK186,CL186))</f>
        <v/>
      </c>
    </row>
    <row r="187">
      <c r="AB187" s="18" t="inlineStr">
        <is>
          <t>e</t>
        </is>
      </c>
      <c r="AC187" s="18" t="inlineStr">
        <is>
          <t>その他(目地材のずれ、脱落)</t>
        </is>
      </c>
      <c r="AD187" s="18" t="inlineStr">
        <is>
          <t>品質の経年劣化</t>
        </is>
      </c>
      <c r="AE187" s="18" t="n"/>
      <c r="AF187" s="55">
        <f>CONCATENATE(AB187,AC187,AD187,AE187)</f>
        <v/>
      </c>
      <c r="AG187" s="56" t="inlineStr">
        <is>
          <t>経年劣化等が原因と推定される目地材のずれ、脱落が見られる。水の浸入により内部鉄筋の腐食が懸念される。</t>
        </is>
      </c>
      <c r="AV187" s="195" t="inlineStr">
        <is>
          <t>190</t>
        </is>
      </c>
      <c r="AW187" s="18" t="inlineStr">
        <is>
          <t>一般県道　千葉ニュータウン南環状線</t>
        </is>
      </c>
      <c r="BN187" s="18" t="inlineStr">
        <is>
          <t>印西市</t>
        </is>
      </c>
      <c r="BO187" s="197" t="inlineStr">
        <is>
          <t>61</t>
        </is>
      </c>
      <c r="BP187" s="17">
        <f>CONCATENATE(BN187,BO187)</f>
        <v/>
      </c>
      <c r="BQ187" s="18" t="inlineStr">
        <is>
          <t>主要地方道　船橋印西線</t>
        </is>
      </c>
      <c r="BZ187" s="18" t="inlineStr">
        <is>
          <t>S,C,X</t>
        </is>
      </c>
      <c r="CA187" s="18" t="inlineStr">
        <is>
          <t>横桁</t>
        </is>
      </c>
      <c r="CB187" s="18" t="inlineStr">
        <is>
          <t>Cr</t>
        </is>
      </c>
      <c r="CC187" s="18">
        <f>IF(LEFT(CA187,2)="基礎",CONCATENATE(BZ187,LEFT(CA187,3),CB187),CONCATENATE(BZ187,LEFT(CA187,2),CB187))</f>
        <v/>
      </c>
      <c r="CD187" s="18" t="n">
        <v>11</v>
      </c>
      <c r="CE187" s="18">
        <f>IF(COUNTIFS([2]その１１!$CV$10:CV5182,リスト!CC187),"該当","")</f>
        <v/>
      </c>
      <c r="CF187" s="18">
        <f>IF($CE187="","",COUNTIF($CC$5:CC187,CC187))</f>
        <v/>
      </c>
      <c r="CG187" s="18">
        <f>IF($CE187="","",CONCATENATE(CC187,CF187))</f>
        <v/>
      </c>
      <c r="CH187" s="18" t="inlineStr">
        <is>
          <t>C</t>
        </is>
      </c>
      <c r="CI187" s="18" t="inlineStr">
        <is>
          <t>塔部水平材</t>
        </is>
      </c>
      <c r="CJ187" s="18" t="inlineStr">
        <is>
          <t>Th</t>
        </is>
      </c>
      <c r="CK187" s="18">
        <f>CONCATENATE(CH187,LEFT(CI187,2),CJ187)</f>
        <v/>
      </c>
      <c r="CL187" s="18" t="n">
        <v>11</v>
      </c>
      <c r="CM187" s="18">
        <f>IF(COUNTIFS([2]その１２!$CU$10:CU5338,リスト!CK187),"該当","")</f>
        <v/>
      </c>
      <c r="CN187" s="18">
        <f>IF($CM187="","",COUNTIF($CK$5:CK187,CK187))</f>
        <v/>
      </c>
      <c r="CO187" s="18">
        <f>IF($CM187="","",CONCATENATE(CK187,CN187))</f>
        <v/>
      </c>
      <c r="DC187" s="21">
        <f>IF(CG187="","",CONCATENATE(CC187,CD187))</f>
        <v/>
      </c>
      <c r="DD187" s="21">
        <f>IF(CO187="","",CONCATENATE(CK187,CL187))</f>
        <v/>
      </c>
    </row>
    <row r="188">
      <c r="AB188" s="18" t="inlineStr">
        <is>
          <t>e</t>
        </is>
      </c>
      <c r="AC188" s="18" t="inlineStr">
        <is>
          <t>その他(目地材のずれ)</t>
        </is>
      </c>
      <c r="AD188" s="18" t="inlineStr">
        <is>
          <t>品質の経年劣化</t>
        </is>
      </c>
      <c r="AE188" s="18" t="n"/>
      <c r="AF188" s="55">
        <f>CONCATENATE(AB188,AC188,AD188,AE188)</f>
        <v/>
      </c>
      <c r="AG188" s="56" t="inlineStr">
        <is>
          <t>経年劣化等が原因と推定される目地材のずれが見られる。水の浸入により内部鉄筋の腐食が懸念される。</t>
        </is>
      </c>
      <c r="AV188" s="195" t="inlineStr">
        <is>
          <t>191</t>
        </is>
      </c>
      <c r="AW188" s="18" t="inlineStr">
        <is>
          <t>一般県道　西白井停車場線</t>
        </is>
      </c>
      <c r="BN188" s="18" t="inlineStr">
        <is>
          <t>印西市</t>
        </is>
      </c>
      <c r="BO188" s="197" t="inlineStr">
        <is>
          <t>64</t>
        </is>
      </c>
      <c r="BP188" s="17">
        <f>CONCATENATE(BN188,BO188)</f>
        <v/>
      </c>
      <c r="BQ188" s="18" t="inlineStr">
        <is>
          <t>主要地方道　千葉臼井印西線</t>
        </is>
      </c>
      <c r="BZ188" s="18" t="inlineStr">
        <is>
          <t>S,C,X</t>
        </is>
      </c>
      <c r="CA188" s="18" t="inlineStr">
        <is>
          <t>横桁</t>
        </is>
      </c>
      <c r="CB188" s="18" t="inlineStr">
        <is>
          <t>Cr</t>
        </is>
      </c>
      <c r="CC188" s="18">
        <f>IF(LEFT(CA188,2)="基礎",CONCATENATE(BZ188,LEFT(CA188,3),CB188),CONCATENATE(BZ188,LEFT(CA188,2),CB188))</f>
        <v/>
      </c>
      <c r="CD188" s="18" t="n">
        <v>12</v>
      </c>
      <c r="CE188" s="18">
        <f>IF(COUNTIFS([2]その１１!$CV$10:CV5183,リスト!CC188),"該当","")</f>
        <v/>
      </c>
      <c r="CF188" s="18">
        <f>IF($CE188="","",COUNTIF($CC$5:CC188,CC188))</f>
        <v/>
      </c>
      <c r="CG188" s="18">
        <f>IF($CE188="","",CONCATENATE(CC188,CF188))</f>
        <v/>
      </c>
      <c r="CH188" s="18" t="inlineStr">
        <is>
          <t>C</t>
        </is>
      </c>
      <c r="CI188" s="18" t="inlineStr">
        <is>
          <t>塔部水平材</t>
        </is>
      </c>
      <c r="CJ188" s="18" t="inlineStr">
        <is>
          <t>Th</t>
        </is>
      </c>
      <c r="CK188" s="18">
        <f>CONCATENATE(CH188,LEFT(CI188,2),CJ188)</f>
        <v/>
      </c>
      <c r="CL188" s="18" t="n">
        <v>12</v>
      </c>
      <c r="CM188" s="18">
        <f>IF(COUNTIFS([2]その１２!$CU$10:CU5339,リスト!CK188),"該当","")</f>
        <v/>
      </c>
      <c r="CN188" s="18">
        <f>IF($CM188="","",COUNTIF($CK$5:CK188,CK188))</f>
        <v/>
      </c>
      <c r="CO188" s="18">
        <f>IF($CM188="","",CONCATENATE(CK188,CN188))</f>
        <v/>
      </c>
      <c r="DC188" s="21">
        <f>IF(CG188="","",CONCATENATE(CC188,CD188))</f>
        <v/>
      </c>
      <c r="DD188" s="21">
        <f>IF(CO188="","",CONCATENATE(CK188,CL188))</f>
        <v/>
      </c>
    </row>
    <row r="189">
      <c r="AB189" s="18" t="inlineStr">
        <is>
          <t>e</t>
        </is>
      </c>
      <c r="AC189" s="18" t="inlineStr">
        <is>
          <t>その他(目地材の脱落)</t>
        </is>
      </c>
      <c r="AD189" s="18" t="inlineStr">
        <is>
          <t>品質の経年劣化</t>
        </is>
      </c>
      <c r="AE189" s="18" t="n"/>
      <c r="AF189" s="55">
        <f>CONCATENATE(AB189,AC189,AD189,AE189)</f>
        <v/>
      </c>
      <c r="AG189" s="56" t="inlineStr">
        <is>
          <t>経年劣化等が原因と推定される目地材の脱落が見られる。水の浸入により内部鉄筋の腐食が懸念される。</t>
        </is>
      </c>
      <c r="AV189" s="195" t="inlineStr">
        <is>
          <t>192</t>
        </is>
      </c>
      <c r="AW189" s="18" t="inlineStr">
        <is>
          <t>一般県道　白井停車場線</t>
        </is>
      </c>
      <c r="BN189" s="18" t="inlineStr">
        <is>
          <t>印西市</t>
        </is>
      </c>
      <c r="BO189" s="197" t="inlineStr">
        <is>
          <t>65</t>
        </is>
      </c>
      <c r="BP189" s="17">
        <f>CONCATENATE(BN189,BO189)</f>
        <v/>
      </c>
      <c r="BQ189" s="18" t="inlineStr">
        <is>
          <t>主要地方道　佐倉印西線</t>
        </is>
      </c>
      <c r="BZ189" s="18" t="inlineStr">
        <is>
          <t>S,C,X</t>
        </is>
      </c>
      <c r="CA189" s="18" t="inlineStr">
        <is>
          <t>横桁</t>
        </is>
      </c>
      <c r="CB189" s="18" t="inlineStr">
        <is>
          <t>Cr</t>
        </is>
      </c>
      <c r="CC189" s="18">
        <f>IF(LEFT(CA189,2)="基礎",CONCATENATE(BZ189,LEFT(CA189,3),CB189),CONCATENATE(BZ189,LEFT(CA189,2),CB189))</f>
        <v/>
      </c>
      <c r="CD189" s="18" t="n">
        <v>13</v>
      </c>
      <c r="CE189" s="18">
        <f>IF(COUNTIFS([2]その１１!$CV$10:CV5184,リスト!CC189),"該当","")</f>
        <v/>
      </c>
      <c r="CF189" s="18">
        <f>IF($CE189="","",COUNTIF($CC$5:CC189,CC189))</f>
        <v/>
      </c>
      <c r="CG189" s="18">
        <f>IF($CE189="","",CONCATENATE(CC189,CF189))</f>
        <v/>
      </c>
      <c r="CH189" s="18" t="inlineStr">
        <is>
          <t>C</t>
        </is>
      </c>
      <c r="CI189" s="18" t="inlineStr">
        <is>
          <t>塔部水平材</t>
        </is>
      </c>
      <c r="CJ189" s="18" t="inlineStr">
        <is>
          <t>Th</t>
        </is>
      </c>
      <c r="CK189" s="18">
        <f>CONCATENATE(CH189,LEFT(CI189,2),CJ189)</f>
        <v/>
      </c>
      <c r="CL189" s="18" t="n">
        <v>13</v>
      </c>
      <c r="CM189" s="18">
        <f>IF(COUNTIFS([2]その１２!$CU$10:CU5340,リスト!CK189),"該当","")</f>
        <v/>
      </c>
      <c r="CN189" s="18">
        <f>IF($CM189="","",COUNTIF($CK$5:CK189,CK189))</f>
        <v/>
      </c>
      <c r="CO189" s="18">
        <f>IF($CM189="","",CONCATENATE(CK189,CN189))</f>
        <v/>
      </c>
      <c r="DC189" s="21">
        <f>IF(CG189="","",CONCATENATE(CC189,CD189))</f>
        <v/>
      </c>
      <c r="DD189" s="21">
        <f>IF(CO189="","",CONCATENATE(CK189,CL189))</f>
        <v/>
      </c>
    </row>
    <row r="190">
      <c r="AB190" s="18" t="inlineStr">
        <is>
          <t>e</t>
        </is>
      </c>
      <c r="AC190" s="18" t="inlineStr">
        <is>
          <t>その他(火災による損傷)</t>
        </is>
      </c>
      <c r="AD190" s="18" t="inlineStr">
        <is>
          <t>人為的</t>
        </is>
      </c>
      <c r="AE190" s="18" t="n"/>
      <c r="AF190" s="55">
        <f>CONCATENATE(AB190,AC190,AD190,AE190)</f>
        <v/>
      </c>
      <c r="AG190" s="56" t="inlineStr">
        <is>
          <t>火災によるすすの付着が見られる。</t>
        </is>
      </c>
      <c r="AV190" s="195" t="inlineStr">
        <is>
          <t>193</t>
        </is>
      </c>
      <c r="AW190" s="18" t="inlineStr">
        <is>
          <t>一般県道　小室停車場復線</t>
        </is>
      </c>
      <c r="BN190" s="18" t="inlineStr">
        <is>
          <t>印西市</t>
        </is>
      </c>
      <c r="BO190" s="197" t="inlineStr">
        <is>
          <t>189</t>
        </is>
      </c>
      <c r="BP190" s="17">
        <f>CONCATENATE(BN190,BO190)</f>
        <v/>
      </c>
      <c r="BQ190" s="18" t="inlineStr">
        <is>
          <t>一般県道　千葉ニュータウン北環状線</t>
        </is>
      </c>
      <c r="BZ190" s="18" t="inlineStr">
        <is>
          <t>S,C,X</t>
        </is>
      </c>
      <c r="CA190" s="18" t="inlineStr">
        <is>
          <t>横桁</t>
        </is>
      </c>
      <c r="CB190" s="18" t="inlineStr">
        <is>
          <t>Cr</t>
        </is>
      </c>
      <c r="CC190" s="18">
        <f>IF(LEFT(CA190,2)="基礎",CONCATENATE(BZ190,LEFT(CA190,3),CB190),CONCATENATE(BZ190,LEFT(CA190,2),CB190))</f>
        <v/>
      </c>
      <c r="CD190" s="18" t="n">
        <v>17</v>
      </c>
      <c r="CE190" s="18">
        <f>IF(COUNTIFS([2]その１１!$CV$10:CV5185,リスト!CC190),"該当","")</f>
        <v/>
      </c>
      <c r="CF190" s="18">
        <f>IF($CE190="","",COUNTIF($CC$5:CC190,CC190))</f>
        <v/>
      </c>
      <c r="CG190" s="18">
        <f>IF($CE190="","",CONCATENATE(CC190,CF190))</f>
        <v/>
      </c>
      <c r="CH190" s="18" t="inlineStr">
        <is>
          <t>C</t>
        </is>
      </c>
      <c r="CI190" s="18" t="inlineStr">
        <is>
          <t>塔部水平材</t>
        </is>
      </c>
      <c r="CJ190" s="18" t="inlineStr">
        <is>
          <t>Th</t>
        </is>
      </c>
      <c r="CK190" s="18">
        <f>CONCATENATE(CH190,LEFT(CI190,2),CJ190)</f>
        <v/>
      </c>
      <c r="CL190" s="18" t="n">
        <v>17</v>
      </c>
      <c r="CM190" s="18">
        <f>IF(COUNTIFS([2]その１２!$CU$10:CU5341,リスト!CK190),"該当","")</f>
        <v/>
      </c>
      <c r="CN190" s="18">
        <f>IF($CM190="","",COUNTIF($CK$5:CK190,CK190))</f>
        <v/>
      </c>
      <c r="CO190" s="18">
        <f>IF($CM190="","",CONCATENATE(CK190,CN190))</f>
        <v/>
      </c>
      <c r="DC190" s="21">
        <f>IF(CG190="","",CONCATENATE(CC190,CD190))</f>
        <v/>
      </c>
      <c r="DD190" s="21">
        <f>IF(CO190="","",CONCATENATE(CK190,CL190))</f>
        <v/>
      </c>
    </row>
    <row r="191">
      <c r="AB191" s="18" t="inlineStr">
        <is>
          <t>e</t>
        </is>
      </c>
      <c r="AC191" s="18" t="inlineStr">
        <is>
          <t>その他(火災による損傷)</t>
        </is>
      </c>
      <c r="AD191" s="18" t="inlineStr">
        <is>
          <t>人為的</t>
        </is>
      </c>
      <c r="AE191" s="18" t="inlineStr">
        <is>
          <t>Ⅱ</t>
        </is>
      </c>
      <c r="AF191" s="55">
        <f>CONCATENATE(AB191,AC191,AD191,AE191)</f>
        <v/>
      </c>
      <c r="AG191" s="56" t="inlineStr">
        <is>
          <t>火災によるすすの付着が見られる。すすの付着状況からコンクリートの受熱温度は300℃未満と推定されるが、水酸化カルシウムの熱分解により圧縮強度の低下や中性化、内部鉄筋の腐食等が懸念される為、詳細調査を行い圧縮強度の確認や中性化深さの測定などを行う必要がある。</t>
        </is>
      </c>
      <c r="AV191" s="195" t="inlineStr">
        <is>
          <t>194</t>
        </is>
      </c>
      <c r="AW191" s="18" t="inlineStr">
        <is>
          <t>一般県道　川間停車場線</t>
        </is>
      </c>
      <c r="BN191" s="18" t="inlineStr">
        <is>
          <t>印西市</t>
        </is>
      </c>
      <c r="BO191" s="197" t="inlineStr">
        <is>
          <t>190</t>
        </is>
      </c>
      <c r="BP191" s="17">
        <f>CONCATENATE(BN191,BO191)</f>
        <v/>
      </c>
      <c r="BQ191" s="18" t="inlineStr">
        <is>
          <t>一般県道　千葉ニュータウン南環状線</t>
        </is>
      </c>
      <c r="BZ191" s="18" t="inlineStr">
        <is>
          <t>S,C,X</t>
        </is>
      </c>
      <c r="CA191" s="18" t="inlineStr">
        <is>
          <t>横桁</t>
        </is>
      </c>
      <c r="CB191" s="18" t="inlineStr">
        <is>
          <t>Cr</t>
        </is>
      </c>
      <c r="CC191" s="18">
        <f>IF(LEFT(CA191,2)="基礎",CONCATENATE(BZ191,LEFT(CA191,3),CB191),CONCATENATE(BZ191,LEFT(CA191,2),CB191))</f>
        <v/>
      </c>
      <c r="CD191" s="18" t="n">
        <v>18</v>
      </c>
      <c r="CE191" s="18">
        <f>IF(COUNTIFS([2]その１１!$CV$10:CV5186,リスト!CC191),"該当","")</f>
        <v/>
      </c>
      <c r="CF191" s="18">
        <f>IF($CE191="","",COUNTIF($CC$5:CC191,CC191))</f>
        <v/>
      </c>
      <c r="CG191" s="18">
        <f>IF($CE191="","",CONCATENATE(CC191,CF191))</f>
        <v/>
      </c>
      <c r="CH191" s="18" t="inlineStr">
        <is>
          <t>C</t>
        </is>
      </c>
      <c r="CI191" s="18" t="inlineStr">
        <is>
          <t>塔部水平材</t>
        </is>
      </c>
      <c r="CJ191" s="18" t="inlineStr">
        <is>
          <t>Th</t>
        </is>
      </c>
      <c r="CK191" s="18">
        <f>CONCATENATE(CH191,LEFT(CI191,2),CJ191)</f>
        <v/>
      </c>
      <c r="CL191" s="18" t="n">
        <v>18</v>
      </c>
      <c r="CM191" s="18">
        <f>IF(COUNTIFS([2]その１２!$CU$10:CU5342,リスト!CK191),"該当","")</f>
        <v/>
      </c>
      <c r="CN191" s="18">
        <f>IF($CM191="","",COUNTIF($CK$5:CK191,CK191))</f>
        <v/>
      </c>
      <c r="CO191" s="18">
        <f>IF($CM191="","",CONCATENATE(CK191,CN191))</f>
        <v/>
      </c>
      <c r="DC191" s="21">
        <f>IF(CG191="","",CONCATENATE(CC191,CD191))</f>
        <v/>
      </c>
      <c r="DD191" s="21">
        <f>IF(CO191="","",CONCATENATE(CK191,CL191))</f>
        <v/>
      </c>
    </row>
    <row r="192">
      <c r="AB192" s="18" t="inlineStr">
        <is>
          <t>e</t>
        </is>
      </c>
      <c r="AC192" s="18" t="inlineStr">
        <is>
          <t>その他(鳥の巣)</t>
        </is>
      </c>
      <c r="AD192" s="18" t="inlineStr">
        <is>
          <t>鳥害</t>
        </is>
      </c>
      <c r="AE192" s="18" t="n"/>
      <c r="AF192" s="55">
        <f>CONCATENATE(AB192,AC192,AD192,AE192)</f>
        <v/>
      </c>
      <c r="AG192" s="56" t="inlineStr">
        <is>
          <t>鳥の巣が見られる。</t>
        </is>
      </c>
      <c r="AV192" s="195" t="inlineStr">
        <is>
          <t>195</t>
        </is>
      </c>
      <c r="AW192" s="18" t="inlineStr">
        <is>
          <t>一般県道　我孫子停車場線</t>
        </is>
      </c>
      <c r="BN192" s="18" t="inlineStr">
        <is>
          <t>印西市</t>
        </is>
      </c>
      <c r="BO192" s="197" t="inlineStr">
        <is>
          <t>263</t>
        </is>
      </c>
      <c r="BP192" s="17">
        <f>CONCATENATE(BN192,BO192)</f>
        <v/>
      </c>
      <c r="BQ192" s="18" t="inlineStr">
        <is>
          <t>一般県道　八千代宗像線</t>
        </is>
      </c>
      <c r="BZ192" s="18" t="inlineStr">
        <is>
          <t>S,C,X</t>
        </is>
      </c>
      <c r="CA192" s="18" t="inlineStr">
        <is>
          <t>横桁</t>
        </is>
      </c>
      <c r="CB192" s="18" t="inlineStr">
        <is>
          <t>Cr</t>
        </is>
      </c>
      <c r="CC192" s="18">
        <f>IF(LEFT(CA192,2)="基礎",CONCATENATE(BZ192,LEFT(CA192,3),CB192),CONCATENATE(BZ192,LEFT(CA192,2),CB192))</f>
        <v/>
      </c>
      <c r="CD192" s="18" t="n">
        <v>19</v>
      </c>
      <c r="CE192" s="18">
        <f>IF(COUNTIFS([2]その１１!$CV$10:CV5187,リスト!CC192),"該当","")</f>
        <v/>
      </c>
      <c r="CF192" s="18">
        <f>IF($CE192="","",COUNTIF($CC$5:CC192,CC192))</f>
        <v/>
      </c>
      <c r="CG192" s="18">
        <f>IF($CE192="","",CONCATENATE(CC192,CF192))</f>
        <v/>
      </c>
      <c r="CH192" s="18" t="inlineStr">
        <is>
          <t>C</t>
        </is>
      </c>
      <c r="CI192" s="18" t="inlineStr">
        <is>
          <t>塔部水平材</t>
        </is>
      </c>
      <c r="CJ192" s="18" t="inlineStr">
        <is>
          <t>Th</t>
        </is>
      </c>
      <c r="CK192" s="18">
        <f>CONCATENATE(CH192,LEFT(CI192,2),CJ192)</f>
        <v/>
      </c>
      <c r="CL192" s="18" t="n">
        <v>19</v>
      </c>
      <c r="CM192" s="18">
        <f>IF(COUNTIFS([2]その１２!$CU$10:CU5343,リスト!CK192),"該当","")</f>
        <v/>
      </c>
      <c r="CN192" s="18">
        <f>IF($CM192="","",COUNTIF($CK$5:CK192,CK192))</f>
        <v/>
      </c>
      <c r="CO192" s="18">
        <f>IF($CM192="","",CONCATENATE(CK192,CN192))</f>
        <v/>
      </c>
      <c r="DC192" s="21">
        <f>IF(CG192="","",CONCATENATE(CC192,CD192))</f>
        <v/>
      </c>
      <c r="DD192" s="21">
        <f>IF(CO192="","",CONCATENATE(CK192,CL192))</f>
        <v/>
      </c>
    </row>
    <row r="193">
      <c r="AB193" s="18" t="inlineStr">
        <is>
          <t>e</t>
        </is>
      </c>
      <c r="AC193" s="18" t="inlineStr">
        <is>
          <t>その他(鳥の巣)</t>
        </is>
      </c>
      <c r="AD193" s="18" t="inlineStr">
        <is>
          <t>鳥害</t>
        </is>
      </c>
      <c r="AE193" s="18" t="inlineStr">
        <is>
          <t>Ⅱ</t>
        </is>
      </c>
      <c r="AF193" s="55">
        <f>CONCATENATE(AB193,AC193,AD193,AE193)</f>
        <v/>
      </c>
      <c r="AG193" s="56" t="inlineStr">
        <is>
          <t>鳥の巣が見られる。維持工事で撤去等の対応を行う必要がある。</t>
        </is>
      </c>
      <c r="AV193" s="195" t="inlineStr">
        <is>
          <t>196</t>
        </is>
      </c>
      <c r="AW193" s="18" t="inlineStr">
        <is>
          <t>一般県道　湖北停車場線</t>
        </is>
      </c>
      <c r="BN193" s="18" t="inlineStr">
        <is>
          <t>印西市</t>
        </is>
      </c>
      <c r="BO193" s="197" t="inlineStr">
        <is>
          <t>282</t>
        </is>
      </c>
      <c r="BP193" s="17">
        <f>CONCATENATE(BN193,BO193)</f>
        <v/>
      </c>
      <c r="BQ193" s="18" t="inlineStr">
        <is>
          <t>一般県道　柏印西線</t>
        </is>
      </c>
      <c r="BZ193" s="18" t="inlineStr">
        <is>
          <t>S,C,X</t>
        </is>
      </c>
      <c r="CA193" s="18" t="inlineStr">
        <is>
          <t>横桁</t>
        </is>
      </c>
      <c r="CB193" s="18" t="inlineStr">
        <is>
          <t>Cr</t>
        </is>
      </c>
      <c r="CC193" s="18">
        <f>IF(LEFT(CA193,2)="基礎",CONCATENATE(BZ193,LEFT(CA193,3),CB193),CONCATENATE(BZ193,LEFT(CA193,2),CB193))</f>
        <v/>
      </c>
      <c r="CD193" s="18" t="n">
        <v>20</v>
      </c>
      <c r="CE193" s="18">
        <f>IF(COUNTIFS([2]その１１!$CV$10:CV5188,リスト!CC193),"該当","")</f>
        <v/>
      </c>
      <c r="CF193" s="18">
        <f>IF($CE193="","",COUNTIF($CC$5:CC193,CC193))</f>
        <v/>
      </c>
      <c r="CG193" s="18">
        <f>IF($CE193="","",CONCATENATE(CC193,CF193))</f>
        <v/>
      </c>
      <c r="CH193" s="18" t="inlineStr">
        <is>
          <t>C</t>
        </is>
      </c>
      <c r="CI193" s="18" t="inlineStr">
        <is>
          <t>塔部水平材</t>
        </is>
      </c>
      <c r="CJ193" s="18" t="inlineStr">
        <is>
          <t>Th</t>
        </is>
      </c>
      <c r="CK193" s="18">
        <f>CONCATENATE(CH193,LEFT(CI193,2),CJ193)</f>
        <v/>
      </c>
      <c r="CL193" s="18" t="n">
        <v>20</v>
      </c>
      <c r="CM193" s="18">
        <f>IF(COUNTIFS([2]その１２!$CU$10:CU5344,リスト!CK193),"該当","")</f>
        <v/>
      </c>
      <c r="CN193" s="18">
        <f>IF($CM193="","",COUNTIF($CK$5:CK193,CK193))</f>
        <v/>
      </c>
      <c r="CO193" s="18">
        <f>IF($CM193="","",CONCATENATE(CK193,CN193))</f>
        <v/>
      </c>
      <c r="DC193" s="21">
        <f>IF(CG193="","",CONCATENATE(CC193,CD193))</f>
        <v/>
      </c>
      <c r="DD193" s="21">
        <f>IF(CO193="","",CONCATENATE(CK193,CL193))</f>
        <v/>
      </c>
    </row>
    <row r="194">
      <c r="AB194" s="18" t="inlineStr">
        <is>
          <t>e</t>
        </is>
      </c>
      <c r="AC194" s="18" t="inlineStr">
        <is>
          <t>その他(豆板)</t>
        </is>
      </c>
      <c r="AD194" s="18" t="inlineStr">
        <is>
          <t>製作・施工不良</t>
        </is>
      </c>
      <c r="AE194" s="18" t="inlineStr">
        <is>
          <t>Ⅰ</t>
        </is>
      </c>
      <c r="AF194" s="55">
        <f>CONCATENATE(AB194,AC194,AD194,AE194)</f>
        <v/>
      </c>
      <c r="AG194" s="56" t="inlineStr">
        <is>
          <t>コンクリート打設時の材料分離や締固め不足等が原因と推定される豆板が見られる。打音検査の結果骨材の落下は見られなかったが、水や二酸化炭素の浸入により内部鉄筋の腐食が懸念される。経過観察を行い、状況に応じて補修を行う必要がある。</t>
        </is>
      </c>
      <c r="AV194" s="195" t="inlineStr">
        <is>
          <t>197</t>
        </is>
      </c>
      <c r="AW194" s="18" t="inlineStr">
        <is>
          <t>一般県道　布佐停車場線</t>
        </is>
      </c>
      <c r="BN194" s="18" t="inlineStr">
        <is>
          <t>印西市</t>
        </is>
      </c>
      <c r="BO194" s="197" t="inlineStr">
        <is>
          <t>291</t>
        </is>
      </c>
      <c r="BP194" s="17">
        <f>CONCATENATE(BN194,BO194)</f>
        <v/>
      </c>
      <c r="BQ194" s="18" t="inlineStr">
        <is>
          <t>一般県道　印西印旛線</t>
        </is>
      </c>
      <c r="BZ194" s="18" t="inlineStr">
        <is>
          <t>S,C,X</t>
        </is>
      </c>
      <c r="CA194" s="18" t="inlineStr">
        <is>
          <t>横桁</t>
        </is>
      </c>
      <c r="CB194" s="18" t="inlineStr">
        <is>
          <t>Cr</t>
        </is>
      </c>
      <c r="CC194" s="18">
        <f>IF(LEFT(CA194,2)="基礎",CONCATENATE(BZ194,LEFT(CA194,3),CB194),CONCATENATE(BZ194,LEFT(CA194,2),CB194))</f>
        <v/>
      </c>
      <c r="CD194" s="18" t="n">
        <v>21</v>
      </c>
      <c r="CE194" s="18">
        <f>IF(COUNTIFS([2]その１１!$CV$10:CV5189,リスト!CC194),"該当","")</f>
        <v/>
      </c>
      <c r="CF194" s="18">
        <f>IF($CE194="","",COUNTIF($CC$5:CC194,CC194))</f>
        <v/>
      </c>
      <c r="CG194" s="18">
        <f>IF($CE194="","",CONCATENATE(CC194,CF194))</f>
        <v/>
      </c>
      <c r="CH194" s="18" t="inlineStr">
        <is>
          <t>C</t>
        </is>
      </c>
      <c r="CI194" s="18" t="inlineStr">
        <is>
          <t>塔部水平材</t>
        </is>
      </c>
      <c r="CJ194" s="18" t="inlineStr">
        <is>
          <t>Th</t>
        </is>
      </c>
      <c r="CK194" s="18">
        <f>CONCATENATE(CH194,LEFT(CI194,2),CJ194)</f>
        <v/>
      </c>
      <c r="CL194" s="18" t="n">
        <v>21</v>
      </c>
      <c r="CM194" s="18">
        <f>IF(COUNTIFS([2]その１２!$CU$10:CU5345,リスト!CK194),"該当","")</f>
        <v/>
      </c>
      <c r="CN194" s="18">
        <f>IF($CM194="","",COUNTIF($CK$5:CK194,CK194))</f>
        <v/>
      </c>
      <c r="CO194" s="18">
        <f>IF($CM194="","",CONCATENATE(CK194,CN194))</f>
        <v/>
      </c>
      <c r="DC194" s="21">
        <f>IF(CG194="","",CONCATENATE(CC194,CD194))</f>
        <v/>
      </c>
      <c r="DD194" s="21">
        <f>IF(CO194="","",CONCATENATE(CK194,CL194))</f>
        <v/>
      </c>
    </row>
    <row r="195">
      <c r="AB195" s="18" t="inlineStr">
        <is>
          <t>e</t>
        </is>
      </c>
      <c r="AC195" s="18" t="inlineStr">
        <is>
          <t>その他(豆板)</t>
        </is>
      </c>
      <c r="AD195" s="18" t="inlineStr">
        <is>
          <t>品質の経年劣化</t>
        </is>
      </c>
      <c r="AE195" s="18" t="inlineStr">
        <is>
          <t>Ⅰ</t>
        </is>
      </c>
      <c r="AF195" s="55">
        <f>CONCATENATE(AB195,AC195,AD195,AE195)</f>
        <v/>
      </c>
      <c r="AG195" s="56" t="inlineStr">
        <is>
          <t>施工不良により生じた豆板箇所および流水による成分溶出等が原因と推定される豆板が見られる。打音検査の結果骨材の落下は見られなかったが、水や二酸化炭素の浸入により内部鉄筋の腐食が懸念される。経過観察を行い、状況に応じて補修を行う必要がある。</t>
        </is>
      </c>
      <c r="AV195" s="195" t="inlineStr">
        <is>
          <t>198</t>
        </is>
      </c>
      <c r="AW195" s="18" t="inlineStr">
        <is>
          <t>一般県道　銚子波崎線</t>
        </is>
      </c>
      <c r="BN195" s="18" t="inlineStr">
        <is>
          <t>印西市</t>
        </is>
      </c>
      <c r="BO195" s="197" t="inlineStr">
        <is>
          <t>406</t>
        </is>
      </c>
      <c r="BP195" s="17">
        <f>CONCATENATE(BN195,BO195)</f>
        <v/>
      </c>
      <c r="BQ195" s="18" t="inlineStr">
        <is>
          <t>一般県道　八千代印旛栄自転車道線</t>
        </is>
      </c>
      <c r="BZ195" s="18" t="inlineStr">
        <is>
          <t>S,C,X</t>
        </is>
      </c>
      <c r="CA195" s="18" t="inlineStr">
        <is>
          <t>横桁</t>
        </is>
      </c>
      <c r="CB195" s="18" t="inlineStr">
        <is>
          <t>Cr</t>
        </is>
      </c>
      <c r="CC195" s="18">
        <f>IF(LEFT(CA195,2)="基礎",CONCATENATE(BZ195,LEFT(CA195,3),CB195),CONCATENATE(BZ195,LEFT(CA195,2),CB195))</f>
        <v/>
      </c>
      <c r="CD195" s="18" t="n">
        <v>22</v>
      </c>
      <c r="CE195" s="18">
        <f>IF(COUNTIFS([2]その１１!$CV$10:CV5190,リスト!CC195),"該当","")</f>
        <v/>
      </c>
      <c r="CF195" s="18">
        <f>IF($CE195="","",COUNTIF($CC$5:CC195,CC195))</f>
        <v/>
      </c>
      <c r="CG195" s="18">
        <f>IF($CE195="","",CONCATENATE(CC195,CF195))</f>
        <v/>
      </c>
      <c r="CH195" s="18" t="inlineStr">
        <is>
          <t>C</t>
        </is>
      </c>
      <c r="CI195" s="18" t="inlineStr">
        <is>
          <t>塔部水平材</t>
        </is>
      </c>
      <c r="CJ195" s="18" t="inlineStr">
        <is>
          <t>Th</t>
        </is>
      </c>
      <c r="CK195" s="18">
        <f>CONCATENATE(CH195,LEFT(CI195,2),CJ195)</f>
        <v/>
      </c>
      <c r="CL195" s="18" t="n">
        <v>22</v>
      </c>
      <c r="CM195" s="18">
        <f>IF(COUNTIFS([2]その１２!$CU$10:CU5346,リスト!CK195),"該当","")</f>
        <v/>
      </c>
      <c r="CN195" s="18">
        <f>IF($CM195="","",COUNTIF($CK$5:CK195,CK195))</f>
        <v/>
      </c>
      <c r="CO195" s="18">
        <f>IF($CM195="","",CONCATENATE(CK195,CN195))</f>
        <v/>
      </c>
      <c r="DC195" s="21">
        <f>IF(CG195="","",CONCATENATE(CC195,CD195))</f>
        <v/>
      </c>
      <c r="DD195" s="21">
        <f>IF(CO195="","",CONCATENATE(CK195,CL195))</f>
        <v/>
      </c>
    </row>
    <row r="196">
      <c r="AB196" s="18" t="inlineStr">
        <is>
          <t>e</t>
        </is>
      </c>
      <c r="AC196" s="18" t="inlineStr">
        <is>
          <t>その他(豆板)</t>
        </is>
      </c>
      <c r="AD196" s="18" t="inlineStr">
        <is>
          <t>製作・施工不良</t>
        </is>
      </c>
      <c r="AE196" s="18" t="n"/>
      <c r="AF196" s="55">
        <f>CONCATENATE(AB196,AC196,AD196,AE196)</f>
        <v/>
      </c>
      <c r="AG196" s="56" t="inlineStr">
        <is>
          <t>コンクリート打設時の材料分離や締固め不足等が原因と推定される豆板が見られる。打音検査の結果骨材の落下が見られることから表面のコンクリート強度が低下していると推定され、水や二酸化炭素の浸入により内部鉄筋の腐食が懸念される。</t>
        </is>
      </c>
      <c r="AV196" s="195" t="inlineStr">
        <is>
          <t>199</t>
        </is>
      </c>
      <c r="AW196" s="18" t="inlineStr">
        <is>
          <t>一般県道　馬橋停車場線</t>
        </is>
      </c>
      <c r="BN196" s="18" t="inlineStr">
        <is>
          <t>酒々井町</t>
        </is>
      </c>
      <c r="BO196" s="197" t="inlineStr">
        <is>
          <t>51</t>
        </is>
      </c>
      <c r="BP196" s="17">
        <f>CONCATENATE(BN196,BO196)</f>
        <v/>
      </c>
      <c r="BQ196" s="18" t="inlineStr">
        <is>
          <t>一般国道　51号</t>
        </is>
      </c>
      <c r="BZ196" s="18" t="inlineStr">
        <is>
          <t>S,C,X</t>
        </is>
      </c>
      <c r="CA196" s="18" t="inlineStr">
        <is>
          <t>横桁</t>
        </is>
      </c>
      <c r="CB196" s="18" t="inlineStr">
        <is>
          <t>Cr</t>
        </is>
      </c>
      <c r="CC196" s="18">
        <f>IF(LEFT(CA196,2)="基礎",CONCATENATE(BZ196,LEFT(CA196,3),CB196),CONCATENATE(BZ196,LEFT(CA196,2),CB196))</f>
        <v/>
      </c>
      <c r="CD196" s="18" t="n">
        <v>23</v>
      </c>
      <c r="CE196" s="18">
        <f>IF(COUNTIFS([2]その１１!$CV$10:CV5191,リスト!CC196),"該当","")</f>
        <v/>
      </c>
      <c r="CF196" s="18">
        <f>IF($CE196="","",COUNTIF($CC$5:CC196,CC196))</f>
        <v/>
      </c>
      <c r="CG196" s="18">
        <f>IF($CE196="","",CONCATENATE(CC196,CF196))</f>
        <v/>
      </c>
      <c r="CH196" s="18" t="inlineStr">
        <is>
          <t>C</t>
        </is>
      </c>
      <c r="CI196" s="18" t="inlineStr">
        <is>
          <t>塔部水平材</t>
        </is>
      </c>
      <c r="CJ196" s="18" t="inlineStr">
        <is>
          <t>Th</t>
        </is>
      </c>
      <c r="CK196" s="18">
        <f>CONCATENATE(CH196,LEFT(CI196,2),CJ196)</f>
        <v/>
      </c>
      <c r="CL196" s="18" t="n">
        <v>23</v>
      </c>
      <c r="CM196" s="18">
        <f>IF(COUNTIFS([2]その１２!$CU$10:CU5347,リスト!CK196),"該当","")</f>
        <v/>
      </c>
      <c r="CN196" s="18">
        <f>IF($CM196="","",COUNTIF($CK$5:CK196,CK196))</f>
        <v/>
      </c>
      <c r="CO196" s="18">
        <f>IF($CM196="","",CONCATENATE(CK196,CN196))</f>
        <v/>
      </c>
      <c r="DC196" s="21">
        <f>IF(CG196="","",CONCATENATE(CC196,CD196))</f>
        <v/>
      </c>
      <c r="DD196" s="21">
        <f>IF(CO196="","",CONCATENATE(CK196,CL196))</f>
        <v/>
      </c>
    </row>
    <row r="197">
      <c r="AB197" s="18" t="inlineStr">
        <is>
          <t>e</t>
        </is>
      </c>
      <c r="AC197" s="18" t="inlineStr">
        <is>
          <t>その他(豆板)</t>
        </is>
      </c>
      <c r="AD197" s="18" t="inlineStr">
        <is>
          <t>品質の経年劣化</t>
        </is>
      </c>
      <c r="AE197" s="18" t="n"/>
      <c r="AF197" s="55">
        <f>CONCATENATE(AB197,AC197,AD197,AE197)</f>
        <v/>
      </c>
      <c r="AG197" s="56" t="inlineStr">
        <is>
          <t>施工不良により生じた豆板箇所および流水による成分溶出等が原因と推定される豆板が見られる。打音検査の結果骨材の落下が見られることから表面のコンクリート強度が低下していると推定され、水や二酸化炭素の浸入により内部鉄筋の腐食が懸念される。</t>
        </is>
      </c>
      <c r="AV197" s="195" t="inlineStr">
        <is>
          <t>200</t>
        </is>
      </c>
      <c r="AW197" s="18" t="inlineStr">
        <is>
          <t>一般県道　六実停車場線</t>
        </is>
      </c>
      <c r="BN197" s="18" t="inlineStr">
        <is>
          <t>酒々井町</t>
        </is>
      </c>
      <c r="BO197" s="197" t="inlineStr">
        <is>
          <t>296</t>
        </is>
      </c>
      <c r="BP197" s="17">
        <f>CONCATENATE(BN197,BO197)</f>
        <v/>
      </c>
      <c r="BQ197" s="18" t="inlineStr">
        <is>
          <t>一般国道　296号</t>
        </is>
      </c>
      <c r="BZ197" s="18" t="inlineStr">
        <is>
          <t>S</t>
        </is>
      </c>
      <c r="CA197" s="18" t="inlineStr">
        <is>
          <t>縦桁</t>
        </is>
      </c>
      <c r="CB197" s="18" t="inlineStr">
        <is>
          <t>St</t>
        </is>
      </c>
      <c r="CC197" s="18">
        <f>IF(LEFT(CA197,2)="基礎",CONCATENATE(BZ197,LEFT(CA197,3),CB197),CONCATENATE(BZ197,LEFT(CA197,2),CB197))</f>
        <v/>
      </c>
      <c r="CD197" s="18" t="n">
        <v>1</v>
      </c>
      <c r="CE197" s="18">
        <f>IF(COUNTIFS([2]その１１!$CV$10:CV5192,リスト!CC197),"該当","")</f>
        <v/>
      </c>
      <c r="CF197" s="18">
        <f>IF($CE197="","",COUNTIF($CC$5:CC197,CC197))</f>
        <v/>
      </c>
      <c r="CG197" s="18">
        <f>IF($CE197="","",CONCATENATE(CC197,CF197))</f>
        <v/>
      </c>
      <c r="CH197" s="18" t="inlineStr">
        <is>
          <t>S,C</t>
        </is>
      </c>
      <c r="CI197" s="18" t="inlineStr">
        <is>
          <t>塔部水平材</t>
        </is>
      </c>
      <c r="CJ197" s="18" t="inlineStr">
        <is>
          <t>Th</t>
        </is>
      </c>
      <c r="CK197" s="18">
        <f>CONCATENATE(CH197,LEFT(CI197,2),CJ197)</f>
        <v/>
      </c>
      <c r="CL197" s="18" t="n">
        <v>1</v>
      </c>
      <c r="CM197" s="18">
        <f>IF(COUNTIFS([2]その１２!$CU$10:CU5348,リスト!CK197),"該当","")</f>
        <v/>
      </c>
      <c r="CN197" s="18">
        <f>IF($CM197="","",COUNTIF($CK$5:CK197,CK197))</f>
        <v/>
      </c>
      <c r="CO197" s="18">
        <f>IF($CM197="","",CONCATENATE(CK197,CN197))</f>
        <v/>
      </c>
      <c r="DC197" s="21">
        <f>IF(CG197="","",CONCATENATE(CC197,CD197))</f>
        <v/>
      </c>
      <c r="DD197" s="21">
        <f>IF(CO197="","",CONCATENATE(CK197,CL197))</f>
        <v/>
      </c>
    </row>
    <row r="198">
      <c r="AB198" s="18" t="inlineStr">
        <is>
          <t>e</t>
        </is>
      </c>
      <c r="AC198" s="18" t="inlineStr">
        <is>
          <t>その他(成分溶出)</t>
        </is>
      </c>
      <c r="AD198" s="18" t="inlineStr">
        <is>
          <t>品質の経年劣化</t>
        </is>
      </c>
      <c r="AE198" s="18" t="inlineStr">
        <is>
          <t>Ⅰ</t>
        </is>
      </c>
      <c r="AF198" s="55">
        <f>CONCATENATE(AB198,AC198,AD198,AE198)</f>
        <v/>
      </c>
      <c r="AG198" s="56" t="inlineStr">
        <is>
          <t>水の接触が原因と推定される成分溶出が見られる。状況に応じて補修を行う必要がある。</t>
        </is>
      </c>
      <c r="AV198" s="195" t="inlineStr">
        <is>
          <t>201</t>
        </is>
      </c>
      <c r="AW198" s="18" t="inlineStr">
        <is>
          <t>一般県道　大和田停車場線</t>
        </is>
      </c>
      <c r="BN198" s="18" t="inlineStr">
        <is>
          <t>酒々井町</t>
        </is>
      </c>
      <c r="BO198" s="197" t="inlineStr">
        <is>
          <t>76</t>
        </is>
      </c>
      <c r="BP198" s="17">
        <f>CONCATENATE(BN198,BO198)</f>
        <v/>
      </c>
      <c r="BQ198" s="18" t="inlineStr">
        <is>
          <t>主要地方道　成東酒々井線</t>
        </is>
      </c>
      <c r="BZ198" s="18" t="inlineStr">
        <is>
          <t>S</t>
        </is>
      </c>
      <c r="CA198" s="18" t="inlineStr">
        <is>
          <t>縦桁</t>
        </is>
      </c>
      <c r="CB198" s="18" t="inlineStr">
        <is>
          <t>St</t>
        </is>
      </c>
      <c r="CC198" s="18">
        <f>IF(LEFT(CA198,2)="基礎",CONCATENATE(BZ198,LEFT(CA198,3),CB198),CONCATENATE(BZ198,LEFT(CA198,2),CB198))</f>
        <v/>
      </c>
      <c r="CD198" s="18" t="n">
        <v>2</v>
      </c>
      <c r="CE198" s="18">
        <f>IF(COUNTIFS([2]その１１!$CV$10:CV5193,リスト!CC198),"該当","")</f>
        <v/>
      </c>
      <c r="CF198" s="18">
        <f>IF($CE198="","",COUNTIF($CC$5:CC198,CC198))</f>
        <v/>
      </c>
      <c r="CG198" s="18">
        <f>IF($CE198="","",CONCATENATE(CC198,CF198))</f>
        <v/>
      </c>
      <c r="CH198" s="18" t="inlineStr">
        <is>
          <t>S,C</t>
        </is>
      </c>
      <c r="CI198" s="18" t="inlineStr">
        <is>
          <t>塔部水平材</t>
        </is>
      </c>
      <c r="CJ198" s="18" t="inlineStr">
        <is>
          <t>Th</t>
        </is>
      </c>
      <c r="CK198" s="18">
        <f>CONCATENATE(CH198,LEFT(CI198,2),CJ198)</f>
        <v/>
      </c>
      <c r="CL198" s="18" t="n">
        <v>2</v>
      </c>
      <c r="CM198" s="18">
        <f>IF(COUNTIFS([2]その１２!$CU$10:CU5349,リスト!CK198),"該当","")</f>
        <v/>
      </c>
      <c r="CN198" s="18">
        <f>IF($CM198="","",COUNTIF($CK$5:CK198,CK198))</f>
        <v/>
      </c>
      <c r="CO198" s="18">
        <f>IF($CM198="","",CONCATENATE(CK198,CN198))</f>
        <v/>
      </c>
      <c r="DC198" s="21">
        <f>IF(CG198="","",CONCATENATE(CC198,CD198))</f>
        <v/>
      </c>
      <c r="DD198" s="21">
        <f>IF(CO198="","",CONCATENATE(CK198,CL198))</f>
        <v/>
      </c>
    </row>
    <row r="199">
      <c r="AB199" s="18" t="inlineStr">
        <is>
          <t>e</t>
        </is>
      </c>
      <c r="AC199" s="18" t="inlineStr">
        <is>
          <t>その他(成分溶出)</t>
        </is>
      </c>
      <c r="AD199" s="18" t="inlineStr">
        <is>
          <t>品質の経年劣化</t>
        </is>
      </c>
      <c r="AE199" s="18" t="n"/>
      <c r="AF199" s="55">
        <f>CONCATENATE(AB199,AC199,AD199,AE199)</f>
        <v/>
      </c>
      <c r="AG199" s="56" t="inlineStr">
        <is>
          <t>水の接触が原因と推定される成分溶出が見られる。水酸化カルシウムおよびC-H-S等の溶出により、硬化体組織の多孔化によるコンクリート強度の低下や中性化、内部鉄筋の腐食等が懸念される。</t>
        </is>
      </c>
      <c r="AV199" s="195" t="inlineStr">
        <is>
          <t>202</t>
        </is>
      </c>
      <c r="AW199" s="18" t="inlineStr">
        <is>
          <t>一般県道　本八幡停車場線</t>
        </is>
      </c>
      <c r="BN199" s="18" t="inlineStr">
        <is>
          <t>酒々井町</t>
        </is>
      </c>
      <c r="BO199" s="197" t="inlineStr">
        <is>
          <t>77</t>
        </is>
      </c>
      <c r="BP199" s="17">
        <f>CONCATENATE(BN199,BO199)</f>
        <v/>
      </c>
      <c r="BQ199" s="18" t="inlineStr">
        <is>
          <t>主要地方道　富里酒々井線</t>
        </is>
      </c>
      <c r="BZ199" s="18" t="inlineStr">
        <is>
          <t>S</t>
        </is>
      </c>
      <c r="CA199" s="18" t="inlineStr">
        <is>
          <t>縦桁</t>
        </is>
      </c>
      <c r="CB199" s="18" t="inlineStr">
        <is>
          <t>St</t>
        </is>
      </c>
      <c r="CC199" s="18">
        <f>IF(LEFT(CA199,2)="基礎",CONCATENATE(BZ199,LEFT(CA199,3),CB199),CONCATENATE(BZ199,LEFT(CA199,2),CB199))</f>
        <v/>
      </c>
      <c r="CD199" s="18" t="n">
        <v>3</v>
      </c>
      <c r="CE199" s="18">
        <f>IF(COUNTIFS([2]その１１!$CV$10:CV5194,リスト!CC199),"該当","")</f>
        <v/>
      </c>
      <c r="CF199" s="18">
        <f>IF($CE199="","",COUNTIF($CC$5:CC199,CC199))</f>
        <v/>
      </c>
      <c r="CG199" s="18">
        <f>IF($CE199="","",CONCATENATE(CC199,CF199))</f>
        <v/>
      </c>
      <c r="CH199" s="18" t="inlineStr">
        <is>
          <t>S,C</t>
        </is>
      </c>
      <c r="CI199" s="18" t="inlineStr">
        <is>
          <t>塔部水平材</t>
        </is>
      </c>
      <c r="CJ199" s="18" t="inlineStr">
        <is>
          <t>Th</t>
        </is>
      </c>
      <c r="CK199" s="18">
        <f>CONCATENATE(CH199,LEFT(CI199,2),CJ199)</f>
        <v/>
      </c>
      <c r="CL199" s="18" t="n">
        <v>3</v>
      </c>
      <c r="CM199" s="18">
        <f>IF(COUNTIFS([2]その１２!$CU$10:CU5350,リスト!CK199),"該当","")</f>
        <v/>
      </c>
      <c r="CN199" s="18">
        <f>IF($CM199="","",COUNTIF($CK$5:CK199,CK199))</f>
        <v/>
      </c>
      <c r="CO199" s="18">
        <f>IF($CM199="","",CONCATENATE(CK199,CN199))</f>
        <v/>
      </c>
      <c r="DC199" s="21">
        <f>IF(CG199="","",CONCATENATE(CC199,CD199))</f>
        <v/>
      </c>
      <c r="DD199" s="21">
        <f>IF(CO199="","",CONCATENATE(CK199,CL199))</f>
        <v/>
      </c>
    </row>
    <row r="200">
      <c r="AB200" s="18" t="inlineStr">
        <is>
          <t>e</t>
        </is>
      </c>
      <c r="AC200" s="18" t="inlineStr">
        <is>
          <t>その他(植生)</t>
        </is>
      </c>
      <c r="AD200" s="18" t="inlineStr">
        <is>
          <t>経年</t>
        </is>
      </c>
      <c r="AE200" s="18" t="n"/>
      <c r="AF200" s="55">
        <f>CONCATENATE(AB200,AC200,AD200,AE200)</f>
        <v/>
      </c>
      <c r="AG200" s="56" t="inlineStr">
        <is>
          <t>経年による植生が見られる。</t>
        </is>
      </c>
      <c r="AV200" s="195" t="inlineStr">
        <is>
          <t>203</t>
        </is>
      </c>
      <c r="AW200" s="18" t="inlineStr">
        <is>
          <t>一般県道　下総中山停車場線</t>
        </is>
      </c>
      <c r="BN200" s="18" t="inlineStr">
        <is>
          <t>酒々井町</t>
        </is>
      </c>
      <c r="BO200" s="197" t="inlineStr">
        <is>
          <t>137</t>
        </is>
      </c>
      <c r="BP200" s="17">
        <f>CONCATENATE(BN200,BO200)</f>
        <v/>
      </c>
      <c r="BQ200" s="18" t="inlineStr">
        <is>
          <t>一般県道　宗吾酒々井線</t>
        </is>
      </c>
      <c r="BZ200" s="18" t="inlineStr">
        <is>
          <t>S</t>
        </is>
      </c>
      <c r="CA200" s="18" t="inlineStr">
        <is>
          <t>縦桁</t>
        </is>
      </c>
      <c r="CB200" s="18" t="inlineStr">
        <is>
          <t>St</t>
        </is>
      </c>
      <c r="CC200" s="18">
        <f>IF(LEFT(CA200,2)="基礎",CONCATENATE(BZ200,LEFT(CA200,3),CB200),CONCATENATE(BZ200,LEFT(CA200,2),CB200))</f>
        <v/>
      </c>
      <c r="CD200" s="18" t="n">
        <v>4</v>
      </c>
      <c r="CE200" s="18">
        <f>IF(COUNTIFS([2]その１１!$CV$10:CV5195,リスト!CC200),"該当","")</f>
        <v/>
      </c>
      <c r="CF200" s="18">
        <f>IF($CE200="","",COUNTIF($CC$5:CC200,CC200))</f>
        <v/>
      </c>
      <c r="CG200" s="18">
        <f>IF($CE200="","",CONCATENATE(CC200,CF200))</f>
        <v/>
      </c>
      <c r="CH200" s="18" t="inlineStr">
        <is>
          <t>S,C</t>
        </is>
      </c>
      <c r="CI200" s="18" t="inlineStr">
        <is>
          <t>塔部水平材</t>
        </is>
      </c>
      <c r="CJ200" s="18" t="inlineStr">
        <is>
          <t>Th</t>
        </is>
      </c>
      <c r="CK200" s="18">
        <f>CONCATENATE(CH200,LEFT(CI200,2),CJ200)</f>
        <v/>
      </c>
      <c r="CL200" s="18" t="n">
        <v>4</v>
      </c>
      <c r="CM200" s="18">
        <f>IF(COUNTIFS([2]その１２!$CU$10:CU5351,リスト!CK200),"該当","")</f>
        <v/>
      </c>
      <c r="CN200" s="18">
        <f>IF($CM200="","",COUNTIF($CK$5:CK200,CK200))</f>
        <v/>
      </c>
      <c r="CO200" s="18">
        <f>IF($CM200="","",CONCATENATE(CK200,CN200))</f>
        <v/>
      </c>
      <c r="DC200" s="21">
        <f>IF(CG200="","",CONCATENATE(CC200,CD200))</f>
        <v/>
      </c>
      <c r="DD200" s="21">
        <f>IF(CO200="","",CONCATENATE(CK200,CL200))</f>
        <v/>
      </c>
    </row>
    <row r="201">
      <c r="AB201" s="18" t="inlineStr">
        <is>
          <t>e</t>
        </is>
      </c>
      <c r="AC201" s="18" t="inlineStr">
        <is>
          <t>その他(植生)</t>
        </is>
      </c>
      <c r="AD201" s="18" t="inlineStr">
        <is>
          <t>経年</t>
        </is>
      </c>
      <c r="AE201" s="18" t="inlineStr">
        <is>
          <t>Ⅱ</t>
        </is>
      </c>
      <c r="AF201" s="55">
        <f>CONCATENATE(AB201,AC201,AD201,AE201)</f>
        <v/>
      </c>
      <c r="AG201" s="56" t="inlineStr">
        <is>
          <t>経年による植生が見られる。維持工事で伐採等の対応を行う必要がある。</t>
        </is>
      </c>
      <c r="AV201" s="195" t="inlineStr">
        <is>
          <t>204</t>
        </is>
      </c>
      <c r="AW201" s="18" t="inlineStr">
        <is>
          <t>一般県道　津田沼停車場線</t>
        </is>
      </c>
      <c r="BN201" s="18" t="inlineStr">
        <is>
          <t>佐倉市</t>
        </is>
      </c>
      <c r="BO201" s="197" t="inlineStr">
        <is>
          <t>51</t>
        </is>
      </c>
      <c r="BP201" s="17">
        <f>CONCATENATE(BN201,BO201)</f>
        <v/>
      </c>
      <c r="BQ201" s="18" t="inlineStr">
        <is>
          <t>一般国道　51号</t>
        </is>
      </c>
      <c r="BZ201" s="18" t="inlineStr">
        <is>
          <t>S</t>
        </is>
      </c>
      <c r="CA201" s="18" t="inlineStr">
        <is>
          <t>縦桁</t>
        </is>
      </c>
      <c r="CB201" s="18" t="inlineStr">
        <is>
          <t>St</t>
        </is>
      </c>
      <c r="CC201" s="18">
        <f>IF(LEFT(CA201,2)="基礎",CONCATENATE(BZ201,LEFT(CA201,3),CB201),CONCATENATE(BZ201,LEFT(CA201,2),CB201))</f>
        <v/>
      </c>
      <c r="CD201" s="18" t="n">
        <v>5</v>
      </c>
      <c r="CE201" s="18">
        <f>IF(COUNTIFS([2]その１１!$CV$10:CV5196,リスト!CC201),"該当","")</f>
        <v/>
      </c>
      <c r="CF201" s="18">
        <f>IF($CE201="","",COUNTIF($CC$5:CC201,CC201))</f>
        <v/>
      </c>
      <c r="CG201" s="18">
        <f>IF($CE201="","",CONCATENATE(CC201,CF201))</f>
        <v/>
      </c>
      <c r="CH201" s="18" t="inlineStr">
        <is>
          <t>S,C</t>
        </is>
      </c>
      <c r="CI201" s="18" t="inlineStr">
        <is>
          <t>塔部水平材</t>
        </is>
      </c>
      <c r="CJ201" s="18" t="inlineStr">
        <is>
          <t>Th</t>
        </is>
      </c>
      <c r="CK201" s="18">
        <f>CONCATENATE(CH201,LEFT(CI201,2),CJ201)</f>
        <v/>
      </c>
      <c r="CL201" s="18" t="n">
        <v>5</v>
      </c>
      <c r="CM201" s="18">
        <f>IF(COUNTIFS([2]その１２!$CU$10:CU5352,リスト!CK201),"該当","")</f>
        <v/>
      </c>
      <c r="CN201" s="18">
        <f>IF($CM201="","",COUNTIF($CK$5:CK201,CK201))</f>
        <v/>
      </c>
      <c r="CO201" s="18">
        <f>IF($CM201="","",CONCATENATE(CK201,CN201))</f>
        <v/>
      </c>
      <c r="DC201" s="21">
        <f>IF(CG201="","",CONCATENATE(CC201,CD201))</f>
        <v/>
      </c>
      <c r="DD201" s="21">
        <f>IF(CO201="","",CONCATENATE(CK201,CL201))</f>
        <v/>
      </c>
    </row>
    <row r="202">
      <c r="AB202" s="18" t="inlineStr">
        <is>
          <t>e</t>
        </is>
      </c>
      <c r="AC202" s="18" t="inlineStr">
        <is>
          <t>その他(土砂堆積)</t>
        </is>
      </c>
      <c r="AD202" s="18" t="inlineStr">
        <is>
          <t>経年</t>
        </is>
      </c>
      <c r="AE202" s="18" t="n"/>
      <c r="AF202" s="55">
        <f>CONCATENATE(AB202,AC202,AD202,AE202)</f>
        <v/>
      </c>
      <c r="AG202" s="56" t="inlineStr">
        <is>
          <t>土砂堆積が見られる。</t>
        </is>
      </c>
      <c r="AV202" s="195" t="inlineStr">
        <is>
          <t>205</t>
        </is>
      </c>
      <c r="AW202" s="18" t="inlineStr">
        <is>
          <t>一般県道　幕張停車場線</t>
        </is>
      </c>
      <c r="BN202" s="18" t="inlineStr">
        <is>
          <t>佐倉市</t>
        </is>
      </c>
      <c r="BO202" s="197" t="inlineStr">
        <is>
          <t>296</t>
        </is>
      </c>
      <c r="BP202" s="17">
        <f>CONCATENATE(BN202,BO202)</f>
        <v/>
      </c>
      <c r="BQ202" s="18" t="inlineStr">
        <is>
          <t>一般国道　296号</t>
        </is>
      </c>
      <c r="BZ202" s="18" t="inlineStr">
        <is>
          <t>S</t>
        </is>
      </c>
      <c r="CA202" s="18" t="inlineStr">
        <is>
          <t>縦桁</t>
        </is>
      </c>
      <c r="CB202" s="18" t="inlineStr">
        <is>
          <t>St</t>
        </is>
      </c>
      <c r="CC202" s="18">
        <f>IF(LEFT(CA202,2)="基礎",CONCATENATE(BZ202,LEFT(CA202,3),CB202),CONCATENATE(BZ202,LEFT(CA202,2),CB202))</f>
        <v/>
      </c>
      <c r="CD202" s="18" t="n">
        <v>10</v>
      </c>
      <c r="CE202" s="18">
        <f>IF(COUNTIFS([2]その１１!$CV$10:CV5197,リスト!CC202),"該当","")</f>
        <v/>
      </c>
      <c r="CF202" s="18">
        <f>IF($CE202="","",COUNTIF($CC$5:CC202,CC202))</f>
        <v/>
      </c>
      <c r="CG202" s="18">
        <f>IF($CE202="","",CONCATENATE(CC202,CF202))</f>
        <v/>
      </c>
      <c r="CH202" s="18" t="inlineStr">
        <is>
          <t>S,C</t>
        </is>
      </c>
      <c r="CI202" s="18" t="inlineStr">
        <is>
          <t>塔部水平材</t>
        </is>
      </c>
      <c r="CJ202" s="18" t="inlineStr">
        <is>
          <t>Th</t>
        </is>
      </c>
      <c r="CK202" s="18">
        <f>CONCATENATE(CH202,LEFT(CI202,2),CJ202)</f>
        <v/>
      </c>
      <c r="CL202" s="18" t="n">
        <v>6</v>
      </c>
      <c r="CM202" s="18">
        <f>IF(COUNTIFS([2]その１２!$CU$10:CU5353,リスト!CK202),"該当","")</f>
        <v/>
      </c>
      <c r="CN202" s="18">
        <f>IF($CM202="","",COUNTIF($CK$5:CK202,CK202))</f>
        <v/>
      </c>
      <c r="CO202" s="18">
        <f>IF($CM202="","",CONCATENATE(CK202,CN202))</f>
        <v/>
      </c>
      <c r="DC202" s="21">
        <f>IF(CG202="","",CONCATENATE(CC202,CD202))</f>
        <v/>
      </c>
      <c r="DD202" s="21">
        <f>IF(CO202="","",CONCATENATE(CK202,CL202))</f>
        <v/>
      </c>
    </row>
    <row r="203">
      <c r="AB203" s="18" t="inlineStr">
        <is>
          <t>e</t>
        </is>
      </c>
      <c r="AC203" s="18" t="inlineStr">
        <is>
          <t>その他(土砂堆積)</t>
        </is>
      </c>
      <c r="AD203" s="18" t="inlineStr">
        <is>
          <t>経年</t>
        </is>
      </c>
      <c r="AE203" s="18" t="inlineStr">
        <is>
          <t>Ⅱ</t>
        </is>
      </c>
      <c r="AF203" s="55">
        <f>CONCATENATE(AB203,AC203,AD203,AE203)</f>
        <v/>
      </c>
      <c r="AG203" s="56" t="inlineStr">
        <is>
          <t>土砂堆積が見られる。維持工事で清掃等の対応を行う必要がある。</t>
        </is>
      </c>
      <c r="AV203" s="195" t="inlineStr">
        <is>
          <t>206</t>
        </is>
      </c>
      <c r="AW203" s="18" t="inlineStr">
        <is>
          <t>一般県道　下総松崎停車場線</t>
        </is>
      </c>
      <c r="BN203" s="18" t="inlineStr">
        <is>
          <t>佐倉市</t>
        </is>
      </c>
      <c r="BO203" s="197" t="inlineStr">
        <is>
          <t>22</t>
        </is>
      </c>
      <c r="BP203" s="17">
        <f>CONCATENATE(BN203,BO203)</f>
        <v/>
      </c>
      <c r="BQ203" s="18" t="inlineStr">
        <is>
          <t>主要地方道　千葉八街横芝線</t>
        </is>
      </c>
      <c r="BZ203" s="18" t="inlineStr">
        <is>
          <t>S</t>
        </is>
      </c>
      <c r="CA203" s="18" t="inlineStr">
        <is>
          <t>縦桁</t>
        </is>
      </c>
      <c r="CB203" s="18" t="inlineStr">
        <is>
          <t>St</t>
        </is>
      </c>
      <c r="CC203" s="18">
        <f>IF(LEFT(CA203,2)="基礎",CONCATENATE(BZ203,LEFT(CA203,3),CB203),CONCATENATE(BZ203,LEFT(CA203,2),CB203))</f>
        <v/>
      </c>
      <c r="CD203" s="18" t="n">
        <v>13</v>
      </c>
      <c r="CE203" s="18">
        <f>IF(COUNTIFS([2]その１１!$CV$10:CV5198,リスト!CC203),"該当","")</f>
        <v/>
      </c>
      <c r="CF203" s="18">
        <f>IF($CE203="","",COUNTIF($CC$5:CC203,CC203))</f>
        <v/>
      </c>
      <c r="CG203" s="18">
        <f>IF($CE203="","",CONCATENATE(CC203,CF203))</f>
        <v/>
      </c>
      <c r="CH203" s="18" t="inlineStr">
        <is>
          <t>S,C</t>
        </is>
      </c>
      <c r="CI203" s="18" t="inlineStr">
        <is>
          <t>塔部水平材</t>
        </is>
      </c>
      <c r="CJ203" s="18" t="inlineStr">
        <is>
          <t>Th</t>
        </is>
      </c>
      <c r="CK203" s="18">
        <f>CONCATENATE(CH203,LEFT(CI203,2),CJ203)</f>
        <v/>
      </c>
      <c r="CL203" s="18" t="n">
        <v>7</v>
      </c>
      <c r="CM203" s="18">
        <f>IF(COUNTIFS([2]その１２!$CU$10:CU5354,リスト!CK203),"該当","")</f>
        <v/>
      </c>
      <c r="CN203" s="18">
        <f>IF($CM203="","",COUNTIF($CK$5:CK203,CK203))</f>
        <v/>
      </c>
      <c r="CO203" s="18">
        <f>IF($CM203="","",CONCATENATE(CK203,CN203))</f>
        <v/>
      </c>
      <c r="DC203" s="21">
        <f>IF(CG203="","",CONCATENATE(CC203,CD203))</f>
        <v/>
      </c>
      <c r="DD203" s="21">
        <f>IF(CO203="","",CONCATENATE(CK203,CL203))</f>
        <v/>
      </c>
    </row>
    <row r="204">
      <c r="AB204" s="18" t="inlineStr">
        <is>
          <t>e</t>
        </is>
      </c>
      <c r="AC204" s="18" t="inlineStr">
        <is>
          <t>その他(木片混入)</t>
        </is>
      </c>
      <c r="AD204" s="18" t="inlineStr">
        <is>
          <t>製作・施工不良</t>
        </is>
      </c>
      <c r="AE204" s="18" t="n"/>
      <c r="AF204" s="55">
        <f>CONCATENATE(AB204,AC204,AD204,AE204)</f>
        <v/>
      </c>
      <c r="AG204" s="56" t="inlineStr">
        <is>
          <t>コンクリート打設時に混入したと推定される木片が見られる。</t>
        </is>
      </c>
      <c r="AV204" s="195" t="inlineStr">
        <is>
          <t>207</t>
        </is>
      </c>
      <c r="AW204" s="18" t="inlineStr">
        <is>
          <t>一般県道　滑河停車場線</t>
        </is>
      </c>
      <c r="BN204" s="18" t="inlineStr">
        <is>
          <t>佐倉市</t>
        </is>
      </c>
      <c r="BO204" s="197" t="inlineStr">
        <is>
          <t>64</t>
        </is>
      </c>
      <c r="BP204" s="17">
        <f>CONCATENATE(BN204,BO204)</f>
        <v/>
      </c>
      <c r="BQ204" s="18" t="inlineStr">
        <is>
          <t>主要地方道　千葉臼井印西線</t>
        </is>
      </c>
      <c r="BZ204" s="18" t="inlineStr">
        <is>
          <t>S</t>
        </is>
      </c>
      <c r="CA204" s="18" t="inlineStr">
        <is>
          <t>縦桁</t>
        </is>
      </c>
      <c r="CB204" s="18" t="inlineStr">
        <is>
          <t>St</t>
        </is>
      </c>
      <c r="CC204" s="18">
        <f>IF(LEFT(CA204,2)="基礎",CONCATENATE(BZ204,LEFT(CA204,3),CB204),CONCATENATE(BZ204,LEFT(CA204,2),CB204))</f>
        <v/>
      </c>
      <c r="CD204" s="18" t="n">
        <v>17</v>
      </c>
      <c r="CE204" s="18">
        <f>IF(COUNTIFS([2]その１１!$CV$10:CV5199,リスト!CC204),"該当","")</f>
        <v/>
      </c>
      <c r="CF204" s="18">
        <f>IF($CE204="","",COUNTIF($CC$5:CC204,CC204))</f>
        <v/>
      </c>
      <c r="CG204" s="18">
        <f>IF($CE204="","",CONCATENATE(CC204,CF204))</f>
        <v/>
      </c>
      <c r="CH204" s="18" t="inlineStr">
        <is>
          <t>S,C</t>
        </is>
      </c>
      <c r="CI204" s="18" t="inlineStr">
        <is>
          <t>塔部水平材</t>
        </is>
      </c>
      <c r="CJ204" s="18" t="inlineStr">
        <is>
          <t>Th</t>
        </is>
      </c>
      <c r="CK204" s="18">
        <f>CONCATENATE(CH204,LEFT(CI204,2),CJ204)</f>
        <v/>
      </c>
      <c r="CL204" s="18" t="n">
        <v>8</v>
      </c>
      <c r="CM204" s="18">
        <f>IF(COUNTIFS([2]その１２!$CU$10:CU5355,リスト!CK204),"該当","")</f>
        <v/>
      </c>
      <c r="CN204" s="18">
        <f>IF($CM204="","",COUNTIF($CK$5:CK204,CK204))</f>
        <v/>
      </c>
      <c r="CO204" s="18">
        <f>IF($CM204="","",CONCATENATE(CK204,CN204))</f>
        <v/>
      </c>
      <c r="DC204" s="21">
        <f>IF(CG204="","",CONCATENATE(CC204,CD204))</f>
        <v/>
      </c>
      <c r="DD204" s="21">
        <f>IF(CO204="","",CONCATENATE(CK204,CL204))</f>
        <v/>
      </c>
    </row>
    <row r="205">
      <c r="AB205" s="18" t="inlineStr">
        <is>
          <t>e</t>
        </is>
      </c>
      <c r="AC205" s="18" t="inlineStr">
        <is>
          <t>その他(木片)</t>
        </is>
      </c>
      <c r="AD205" s="18" t="inlineStr">
        <is>
          <t>製作・施工不良</t>
        </is>
      </c>
      <c r="AE205" s="18" t="n"/>
      <c r="AF205" s="55">
        <f>CONCATENATE(AB205,AC205,AD205,AE205)</f>
        <v/>
      </c>
      <c r="AG205" s="56" t="inlineStr">
        <is>
          <t>コンクリート打設時に混入したと推定される木片が見られる。</t>
        </is>
      </c>
      <c r="AV205" s="195" t="inlineStr">
        <is>
          <t>208</t>
        </is>
      </c>
      <c r="AW205" s="18" t="inlineStr">
        <is>
          <t>一般県道　大戸停車場線</t>
        </is>
      </c>
      <c r="BN205" s="18" t="inlineStr">
        <is>
          <t>佐倉市</t>
        </is>
      </c>
      <c r="BO205" s="197" t="inlineStr">
        <is>
          <t>136</t>
        </is>
      </c>
      <c r="BP205" s="17">
        <f>CONCATENATE(BN205,BO205)</f>
        <v/>
      </c>
      <c r="BQ205" s="18" t="inlineStr">
        <is>
          <t>一般県道　佐倉停車場千代田線</t>
        </is>
      </c>
      <c r="BZ205" s="18" t="inlineStr">
        <is>
          <t>S</t>
        </is>
      </c>
      <c r="CA205" s="18" t="inlineStr">
        <is>
          <t>縦桁</t>
        </is>
      </c>
      <c r="CB205" s="18" t="inlineStr">
        <is>
          <t>St</t>
        </is>
      </c>
      <c r="CC205" s="18">
        <f>IF(LEFT(CA205,2)="基礎",CONCATENATE(BZ205,LEFT(CA205,3),CB205),CONCATENATE(BZ205,LEFT(CA205,2),CB205))</f>
        <v/>
      </c>
      <c r="CD205" s="18" t="n">
        <v>18</v>
      </c>
      <c r="CE205" s="18">
        <f>IF(COUNTIFS([2]その１１!$CV$10:CV5200,リスト!CC205),"該当","")</f>
        <v/>
      </c>
      <c r="CF205" s="18">
        <f>IF($CE205="","",COUNTIF($CC$5:CC205,CC205))</f>
        <v/>
      </c>
      <c r="CG205" s="18">
        <f>IF($CE205="","",CONCATENATE(CC205,CF205))</f>
        <v/>
      </c>
      <c r="CH205" s="18" t="inlineStr">
        <is>
          <t>S,C</t>
        </is>
      </c>
      <c r="CI205" s="18" t="inlineStr">
        <is>
          <t>塔部水平材</t>
        </is>
      </c>
      <c r="CJ205" s="18" t="inlineStr">
        <is>
          <t>Th</t>
        </is>
      </c>
      <c r="CK205" s="18">
        <f>CONCATENATE(CH205,LEFT(CI205,2),CJ205)</f>
        <v/>
      </c>
      <c r="CL205" s="18" t="n">
        <v>9</v>
      </c>
      <c r="CM205" s="18">
        <f>IF(COUNTIFS([2]その１２!$CU$10:CU5356,リスト!CK205),"該当","")</f>
        <v/>
      </c>
      <c r="CN205" s="18">
        <f>IF($CM205="","",COUNTIF($CK$5:CK205,CK205))</f>
        <v/>
      </c>
      <c r="CO205" s="18">
        <f>IF($CM205="","",CONCATENATE(CK205,CN205))</f>
        <v/>
      </c>
      <c r="DC205" s="21">
        <f>IF(CG205="","",CONCATENATE(CC205,CD205))</f>
        <v/>
      </c>
      <c r="DD205" s="21">
        <f>IF(CO205="","",CONCATENATE(CK205,CL205))</f>
        <v/>
      </c>
    </row>
    <row r="206">
      <c r="AB206" s="18" t="inlineStr">
        <is>
          <t>e</t>
        </is>
      </c>
      <c r="AC206" s="18" t="inlineStr">
        <is>
          <t>その他(木片跡)</t>
        </is>
      </c>
      <c r="AD206" s="18" t="inlineStr">
        <is>
          <t>製作・施工不良</t>
        </is>
      </c>
      <c r="AE206" s="18" t="n"/>
      <c r="AF206" s="55">
        <f>CONCATENATE(AB206,AC206,AD206,AE206)</f>
        <v/>
      </c>
      <c r="AG206" s="56" t="inlineStr">
        <is>
          <t>コンクリート打設時に混入した木片が落下したことが原因と推定される木片跡が見られる。</t>
        </is>
      </c>
      <c r="AV206" s="195" t="inlineStr">
        <is>
          <t>209</t>
        </is>
      </c>
      <c r="AW206" s="18" t="inlineStr">
        <is>
          <t>一般県道　笹川停車場線</t>
        </is>
      </c>
      <c r="BN206" s="18" t="inlineStr">
        <is>
          <t>佐倉市</t>
        </is>
      </c>
      <c r="BO206" s="197" t="inlineStr">
        <is>
          <t>155</t>
        </is>
      </c>
      <c r="BP206" s="17">
        <f>CONCATENATE(BN206,BO206)</f>
        <v/>
      </c>
      <c r="BQ206" s="18" t="inlineStr">
        <is>
          <t>一般県道　四街道上志津線</t>
        </is>
      </c>
      <c r="BZ206" s="18" t="inlineStr">
        <is>
          <t>S</t>
        </is>
      </c>
      <c r="CA206" s="18" t="inlineStr">
        <is>
          <t>縦桁</t>
        </is>
      </c>
      <c r="CB206" s="18" t="inlineStr">
        <is>
          <t>St</t>
        </is>
      </c>
      <c r="CC206" s="18">
        <f>IF(LEFT(CA206,2)="基礎",CONCATENATE(BZ206,LEFT(CA206,3),CB206),CONCATENATE(BZ206,LEFT(CA206,2),CB206))</f>
        <v/>
      </c>
      <c r="CD206" s="18" t="n">
        <v>20</v>
      </c>
      <c r="CE206" s="18">
        <f>IF(COUNTIFS([2]その１１!$CV$10:CV5201,リスト!CC206),"該当","")</f>
        <v/>
      </c>
      <c r="CF206" s="18">
        <f>IF($CE206="","",COUNTIF($CC$5:CC206,CC206))</f>
        <v/>
      </c>
      <c r="CG206" s="18">
        <f>IF($CE206="","",CONCATENATE(CC206,CF206))</f>
        <v/>
      </c>
      <c r="CH206" s="18" t="inlineStr">
        <is>
          <t>S,C</t>
        </is>
      </c>
      <c r="CI206" s="18" t="inlineStr">
        <is>
          <t>塔部水平材</t>
        </is>
      </c>
      <c r="CJ206" s="18" t="inlineStr">
        <is>
          <t>Th</t>
        </is>
      </c>
      <c r="CK206" s="18">
        <f>CONCATENATE(CH206,LEFT(CI206,2),CJ206)</f>
        <v/>
      </c>
      <c r="CL206" s="18" t="n">
        <v>10</v>
      </c>
      <c r="CM206" s="18">
        <f>IF(COUNTIFS([2]その１２!$CU$10:CU5357,リスト!CK206),"該当","")</f>
        <v/>
      </c>
      <c r="CN206" s="18">
        <f>IF($CM206="","",COUNTIF($CK$5:CK206,CK206))</f>
        <v/>
      </c>
      <c r="CO206" s="18">
        <f>IF($CM206="","",CONCATENATE(CK206,CN206))</f>
        <v/>
      </c>
      <c r="DC206" s="21">
        <f>IF(CG206="","",CONCATENATE(CC206,CD206))</f>
        <v/>
      </c>
      <c r="DD206" s="21">
        <f>IF(CO206="","",CONCATENATE(CK206,CL206))</f>
        <v/>
      </c>
    </row>
    <row r="207">
      <c r="AB207" s="18" t="inlineStr">
        <is>
          <t>e</t>
        </is>
      </c>
      <c r="AC207" s="18" t="inlineStr">
        <is>
          <t>その他(異物混入)</t>
        </is>
      </c>
      <c r="AD207" s="18" t="inlineStr">
        <is>
          <t>製作・施工不良</t>
        </is>
      </c>
      <c r="AE207" s="18" t="n"/>
      <c r="AF207" s="55">
        <f>CONCATENATE(AB207,AC207,AD207,AE207)</f>
        <v/>
      </c>
      <c r="AG207" s="56" t="inlineStr">
        <is>
          <t>コンクリート打設時に混入したと推定される●●が見られる。</t>
        </is>
      </c>
      <c r="AV207" s="195" t="inlineStr">
        <is>
          <t>210</t>
        </is>
      </c>
      <c r="AW207" s="18" t="inlineStr">
        <is>
          <t>一般県道　飯岡停車場線</t>
        </is>
      </c>
      <c r="BN207" s="18" t="inlineStr">
        <is>
          <t>佐倉市</t>
        </is>
      </c>
      <c r="BO207" s="197" t="inlineStr">
        <is>
          <t>406</t>
        </is>
      </c>
      <c r="BP207" s="17">
        <f>CONCATENATE(BN207,BO207)</f>
        <v/>
      </c>
      <c r="BQ207" s="18" t="inlineStr">
        <is>
          <t>一般県道　八千代印旛栄自転車道線</t>
        </is>
      </c>
      <c r="BZ207" s="18" t="inlineStr">
        <is>
          <t>S</t>
        </is>
      </c>
      <c r="CA207" s="18" t="inlineStr">
        <is>
          <t>縦桁</t>
        </is>
      </c>
      <c r="CB207" s="18" t="inlineStr">
        <is>
          <t>St</t>
        </is>
      </c>
      <c r="CC207" s="18">
        <f>IF(LEFT(CA207,2)="基礎",CONCATENATE(BZ207,LEFT(CA207,3),CB207),CONCATENATE(BZ207,LEFT(CA207,2),CB207))</f>
        <v/>
      </c>
      <c r="CD207" s="18" t="n">
        <v>21</v>
      </c>
      <c r="CE207" s="18">
        <f>IF(COUNTIFS([2]その１１!$CV$10:CV5202,リスト!CC207),"該当","")</f>
        <v/>
      </c>
      <c r="CF207" s="18">
        <f>IF($CE207="","",COUNTIF($CC$5:CC207,CC207))</f>
        <v/>
      </c>
      <c r="CG207" s="18">
        <f>IF($CE207="","",CONCATENATE(CC207,CF207))</f>
        <v/>
      </c>
      <c r="CH207" s="18" t="inlineStr">
        <is>
          <t>S,C</t>
        </is>
      </c>
      <c r="CI207" s="18" t="inlineStr">
        <is>
          <t>塔部水平材</t>
        </is>
      </c>
      <c r="CJ207" s="18" t="inlineStr">
        <is>
          <t>Th</t>
        </is>
      </c>
      <c r="CK207" s="18">
        <f>CONCATENATE(CH207,LEFT(CI207,2),CJ207)</f>
        <v/>
      </c>
      <c r="CL207" s="18" t="n">
        <v>11</v>
      </c>
      <c r="CM207" s="18">
        <f>IF(COUNTIFS([2]その１２!$CU$10:CU5358,リスト!CK207),"該当","")</f>
        <v/>
      </c>
      <c r="CN207" s="18">
        <f>IF($CM207="","",COUNTIF($CK$5:CK207,CK207))</f>
        <v/>
      </c>
      <c r="CO207" s="18">
        <f>IF($CM207="","",CONCATENATE(CK207,CN207))</f>
        <v/>
      </c>
      <c r="DC207" s="21">
        <f>IF(CG207="","",CONCATENATE(CC207,CD207))</f>
        <v/>
      </c>
      <c r="DD207" s="21">
        <f>IF(CO207="","",CONCATENATE(CK207,CL207))</f>
        <v/>
      </c>
    </row>
    <row r="208">
      <c r="AB208" s="18" t="inlineStr">
        <is>
          <t>e</t>
        </is>
      </c>
      <c r="AC208" s="18" t="inlineStr">
        <is>
          <t>その他(高さ不足)</t>
        </is>
      </c>
      <c r="AD208" s="18" t="inlineStr">
        <is>
          <t>製作・施工不良</t>
        </is>
      </c>
      <c r="AE208" s="18" t="inlineStr">
        <is>
          <t>Ⅰ</t>
        </is>
      </c>
      <c r="AF208" s="55">
        <f>CONCATENATE(AB208,AC208,AD208,AE208)</f>
        <v/>
      </c>
      <c r="AG208" s="56" t="inlineStr">
        <is>
          <t>防護柵の高さが●●mmであり現在の基準である1100mmを下回っているため、高さが不足している。状況に応じて補修を行う必要がある。</t>
        </is>
      </c>
      <c r="AV208" s="195" t="inlineStr">
        <is>
          <t>211</t>
        </is>
      </c>
      <c r="AW208" s="18" t="inlineStr">
        <is>
          <t>一般県道　飯岡猿田停車場線</t>
        </is>
      </c>
      <c r="BN208" s="18" t="inlineStr">
        <is>
          <t>四街道市</t>
        </is>
      </c>
      <c r="BO208" s="197" t="inlineStr">
        <is>
          <t>51</t>
        </is>
      </c>
      <c r="BP208" s="17">
        <f>CONCATENATE(BN208,BO208)</f>
        <v/>
      </c>
      <c r="BQ208" s="18" t="inlineStr">
        <is>
          <t>一般国道　51号</t>
        </is>
      </c>
      <c r="BZ208" s="18" t="inlineStr">
        <is>
          <t>S</t>
        </is>
      </c>
      <c r="CA208" s="18" t="inlineStr">
        <is>
          <t>縦桁</t>
        </is>
      </c>
      <c r="CB208" s="18" t="inlineStr">
        <is>
          <t>St</t>
        </is>
      </c>
      <c r="CC208" s="18">
        <f>IF(LEFT(CA208,2)="基礎",CONCATENATE(BZ208,LEFT(CA208,3),CB208),CONCATENATE(BZ208,LEFT(CA208,2),CB208))</f>
        <v/>
      </c>
      <c r="CD208" s="18" t="n">
        <v>22</v>
      </c>
      <c r="CE208" s="18">
        <f>IF(COUNTIFS([2]その１１!$CV$10:CV5203,リスト!CC208),"該当","")</f>
        <v/>
      </c>
      <c r="CF208" s="18">
        <f>IF($CE208="","",COUNTIF($CC$5:CC208,CC208))</f>
        <v/>
      </c>
      <c r="CG208" s="18">
        <f>IF($CE208="","",CONCATENATE(CC208,CF208))</f>
        <v/>
      </c>
      <c r="CH208" s="18" t="inlineStr">
        <is>
          <t>S,C</t>
        </is>
      </c>
      <c r="CI208" s="18" t="inlineStr">
        <is>
          <t>塔部水平材</t>
        </is>
      </c>
      <c r="CJ208" s="18" t="inlineStr">
        <is>
          <t>Th</t>
        </is>
      </c>
      <c r="CK208" s="18">
        <f>CONCATENATE(CH208,LEFT(CI208,2),CJ208)</f>
        <v/>
      </c>
      <c r="CL208" s="18" t="n">
        <v>12</v>
      </c>
      <c r="CM208" s="18">
        <f>IF(COUNTIFS([2]その１２!$CU$10:CU5359,リスト!CK208),"該当","")</f>
        <v/>
      </c>
      <c r="CN208" s="18">
        <f>IF($CM208="","",COUNTIF($CK$5:CK208,CK208))</f>
        <v/>
      </c>
      <c r="CO208" s="18">
        <f>IF($CM208="","",CONCATENATE(CK208,CN208))</f>
        <v/>
      </c>
      <c r="DC208" s="21">
        <f>IF(CG208="","",CONCATENATE(CC208,CD208))</f>
        <v/>
      </c>
      <c r="DD208" s="21">
        <f>IF(CO208="","",CONCATENATE(CK208,CL208))</f>
        <v/>
      </c>
    </row>
    <row r="209">
      <c r="AB209" s="18" t="inlineStr">
        <is>
          <t>e</t>
        </is>
      </c>
      <c r="AC209" s="18" t="inlineStr">
        <is>
          <t>その他(高さ不足)</t>
        </is>
      </c>
      <c r="AD209" s="18" t="inlineStr">
        <is>
          <t>製作・施工不良</t>
        </is>
      </c>
      <c r="AE209" s="18" t="inlineStr">
        <is>
          <t>Ⅱ</t>
        </is>
      </c>
      <c r="AF209" s="55">
        <f>CONCATENATE(AB209,AC209,AD209,AE209)</f>
        <v/>
      </c>
      <c r="AG209" s="56" t="inlineStr">
        <is>
          <t>防護柵の高さが●●mmであり現在の基準である1100mmを下回っているため、高さが不足している。維持工事で交換等の対応を行う必要がある。</t>
        </is>
      </c>
      <c r="AV209" s="195" t="inlineStr">
        <is>
          <t>212</t>
        </is>
      </c>
      <c r="AW209" s="18" t="inlineStr">
        <is>
          <t>一般県道　八日市場停車場線</t>
        </is>
      </c>
      <c r="BN209" s="18" t="inlineStr">
        <is>
          <t>四街道市</t>
        </is>
      </c>
      <c r="BO209" s="197" t="inlineStr">
        <is>
          <t>64</t>
        </is>
      </c>
      <c r="BP209" s="17">
        <f>CONCATENATE(BN209,BO209)</f>
        <v/>
      </c>
      <c r="BQ209" s="18" t="inlineStr">
        <is>
          <t>主要地方道　千葉臼井印西線</t>
        </is>
      </c>
      <c r="BZ209" s="18" t="inlineStr">
        <is>
          <t>S</t>
        </is>
      </c>
      <c r="CA209" s="18" t="inlineStr">
        <is>
          <t>縦桁</t>
        </is>
      </c>
      <c r="CB209" s="18" t="inlineStr">
        <is>
          <t>St</t>
        </is>
      </c>
      <c r="CC209" s="18">
        <f>IF(LEFT(CA209,2)="基礎",CONCATENATE(BZ209,LEFT(CA209,3),CB209),CONCATENATE(BZ209,LEFT(CA209,2),CB209))</f>
        <v/>
      </c>
      <c r="CD209" s="18" t="n">
        <v>23</v>
      </c>
      <c r="CE209" s="18">
        <f>IF(COUNTIFS([2]その１１!$CV$10:CV5204,リスト!CC209),"該当","")</f>
        <v/>
      </c>
      <c r="CF209" s="18">
        <f>IF($CE209="","",COUNTIF($CC$5:CC209,CC209))</f>
        <v/>
      </c>
      <c r="CG209" s="18">
        <f>IF($CE209="","",CONCATENATE(CC209,CF209))</f>
        <v/>
      </c>
      <c r="CH209" s="18" t="inlineStr">
        <is>
          <t>S,C</t>
        </is>
      </c>
      <c r="CI209" s="18" t="inlineStr">
        <is>
          <t>塔部水平材</t>
        </is>
      </c>
      <c r="CJ209" s="18" t="inlineStr">
        <is>
          <t>Th</t>
        </is>
      </c>
      <c r="CK209" s="18">
        <f>CONCATENATE(CH209,LEFT(CI209,2),CJ209)</f>
        <v/>
      </c>
      <c r="CL209" s="18" t="n">
        <v>13</v>
      </c>
      <c r="CM209" s="18">
        <f>IF(COUNTIFS([2]その１２!$CU$10:CU5360,リスト!CK209),"該当","")</f>
        <v/>
      </c>
      <c r="CN209" s="18">
        <f>IF($CM209="","",COUNTIF($CK$5:CK209,CK209))</f>
        <v/>
      </c>
      <c r="CO209" s="18">
        <f>IF($CM209="","",CONCATENATE(CK209,CN209))</f>
        <v/>
      </c>
      <c r="DC209" s="21">
        <f>IF(CG209="","",CONCATENATE(CC209,CD209))</f>
        <v/>
      </c>
      <c r="DD209" s="21">
        <f>IF(CO209="","",CONCATENATE(CK209,CL209))</f>
        <v/>
      </c>
    </row>
    <row r="210">
      <c r="AB210" s="18" t="inlineStr">
        <is>
          <t>c</t>
        </is>
      </c>
      <c r="AC210" s="18" t="inlineStr">
        <is>
          <t>定着部の異常</t>
        </is>
      </c>
      <c r="AD210" s="18" t="inlineStr">
        <is>
          <t>乾燥収縮・温度応力</t>
        </is>
      </c>
      <c r="AE210" s="18" t="n"/>
      <c r="AF210" s="55">
        <f>CONCATENATE(AB210,AC210,AD210,AE210)</f>
        <v/>
      </c>
      <c r="AG210" s="56" t="inlineStr">
        <is>
          <t>乾燥収縮・温度応力等が原因と推定される最大幅●●mmのひびわれが見られる。</t>
        </is>
      </c>
      <c r="AV210" s="195" t="inlineStr">
        <is>
          <t>213</t>
        </is>
      </c>
      <c r="AW210" s="18" t="inlineStr">
        <is>
          <t>一般県道　成東停車場線</t>
        </is>
      </c>
      <c r="BN210" s="18" t="inlineStr">
        <is>
          <t>四街道市</t>
        </is>
      </c>
      <c r="BO210" s="197" t="inlineStr">
        <is>
          <t>66</t>
        </is>
      </c>
      <c r="BP210" s="17">
        <f>CONCATENATE(BN210,BO210)</f>
        <v/>
      </c>
      <c r="BQ210" s="18" t="inlineStr">
        <is>
          <t>主要地方道　浜野四街道長沼線</t>
        </is>
      </c>
      <c r="BZ210" s="18" t="inlineStr">
        <is>
          <t>C</t>
        </is>
      </c>
      <c r="CA210" s="18" t="inlineStr">
        <is>
          <t>縦桁</t>
        </is>
      </c>
      <c r="CB210" s="18" t="inlineStr">
        <is>
          <t>St</t>
        </is>
      </c>
      <c r="CC210" s="18">
        <f>IF(LEFT(CA210,2)="基礎",CONCATENATE(BZ210,LEFT(CA210,3),CB210),CONCATENATE(BZ210,LEFT(CA210,2),CB210))</f>
        <v/>
      </c>
      <c r="CD210" s="18" t="n">
        <v>6</v>
      </c>
      <c r="CE210" s="18">
        <f>IF(COUNTIFS([2]その１１!$CV$10:CV5205,リスト!CC210),"該当","")</f>
        <v/>
      </c>
      <c r="CF210" s="18">
        <f>IF($CE210="","",COUNTIF($CC$5:CC210,CC210))</f>
        <v/>
      </c>
      <c r="CG210" s="18">
        <f>IF($CE210="","",CONCATENATE(CC210,CF210))</f>
        <v/>
      </c>
      <c r="CH210" s="18" t="inlineStr">
        <is>
          <t>S,C</t>
        </is>
      </c>
      <c r="CI210" s="18" t="inlineStr">
        <is>
          <t>塔部水平材</t>
        </is>
      </c>
      <c r="CJ210" s="18" t="inlineStr">
        <is>
          <t>Th</t>
        </is>
      </c>
      <c r="CK210" s="18">
        <f>CONCATENATE(CH210,LEFT(CI210,2),CJ210)</f>
        <v/>
      </c>
      <c r="CL210" s="18" t="n">
        <v>17</v>
      </c>
      <c r="CM210" s="18">
        <f>IF(COUNTIFS([2]その１２!$CU$10:CU5361,リスト!CK210),"該当","")</f>
        <v/>
      </c>
      <c r="CN210" s="18">
        <f>IF($CM210="","",COUNTIF($CK$5:CK210,CK210))</f>
        <v/>
      </c>
      <c r="CO210" s="18">
        <f>IF($CM210="","",CONCATENATE(CK210,CN210))</f>
        <v/>
      </c>
      <c r="DC210" s="21">
        <f>IF(CG210="","",CONCATENATE(CC210,CD210))</f>
        <v/>
      </c>
      <c r="DD210" s="21">
        <f>IF(CO210="","",CONCATENATE(CK210,CL210))</f>
        <v/>
      </c>
    </row>
    <row r="211">
      <c r="AB211" s="18" t="inlineStr">
        <is>
          <t>c</t>
        </is>
      </c>
      <c r="AC211" s="18" t="inlineStr">
        <is>
          <t>定着部の異常</t>
        </is>
      </c>
      <c r="AD211" s="18" t="inlineStr">
        <is>
          <t>製作・施工不良</t>
        </is>
      </c>
      <c r="AE211" s="18" t="n"/>
      <c r="AF211" s="55">
        <f>CONCATENATE(AB211,AC211,AD211,AE211)</f>
        <v/>
      </c>
      <c r="AG211" s="56" t="inlineStr">
        <is>
          <t>鋼材の腐食膨張等が原因と推定される剥離が見られる。</t>
        </is>
      </c>
      <c r="AV211" s="195" t="inlineStr">
        <is>
          <t>214</t>
        </is>
      </c>
      <c r="AW211" s="18" t="inlineStr">
        <is>
          <t>一般県道　東金停車場線</t>
        </is>
      </c>
      <c r="BN211" s="18" t="inlineStr">
        <is>
          <t>四街道市</t>
        </is>
      </c>
      <c r="BO211" s="197" t="inlineStr">
        <is>
          <t>136</t>
        </is>
      </c>
      <c r="BP211" s="17">
        <f>CONCATENATE(BN211,BO211)</f>
        <v/>
      </c>
      <c r="BQ211" s="18" t="inlineStr">
        <is>
          <t>一般県道　佐倉停車場千代田線</t>
        </is>
      </c>
      <c r="BZ211" s="18" t="inlineStr">
        <is>
          <t>C</t>
        </is>
      </c>
      <c r="CA211" s="18" t="inlineStr">
        <is>
          <t>縦桁</t>
        </is>
      </c>
      <c r="CB211" s="18" t="inlineStr">
        <is>
          <t>St</t>
        </is>
      </c>
      <c r="CC211" s="18">
        <f>IF(LEFT(CA211,2)="基礎",CONCATENATE(BZ211,LEFT(CA211,3),CB211),CONCATENATE(BZ211,LEFT(CA211,2),CB211))</f>
        <v/>
      </c>
      <c r="CD211" s="18" t="n">
        <v>7</v>
      </c>
      <c r="CE211" s="18">
        <f>IF(COUNTIFS([2]その１１!$CV$10:CV5206,リスト!CC211),"該当","")</f>
        <v/>
      </c>
      <c r="CF211" s="18">
        <f>IF($CE211="","",COUNTIF($CC$5:CC211,CC211))</f>
        <v/>
      </c>
      <c r="CG211" s="18">
        <f>IF($CE211="","",CONCATENATE(CC211,CF211))</f>
        <v/>
      </c>
      <c r="CH211" s="18" t="inlineStr">
        <is>
          <t>S,C</t>
        </is>
      </c>
      <c r="CI211" s="18" t="inlineStr">
        <is>
          <t>塔部水平材</t>
        </is>
      </c>
      <c r="CJ211" s="18" t="inlineStr">
        <is>
          <t>Th</t>
        </is>
      </c>
      <c r="CK211" s="18">
        <f>CONCATENATE(CH211,LEFT(CI211,2),CJ211)</f>
        <v/>
      </c>
      <c r="CL211" s="18" t="n">
        <v>18</v>
      </c>
      <c r="CM211" s="18">
        <f>IF(COUNTIFS([2]その１２!$CU$10:CU5362,リスト!CK211),"該当","")</f>
        <v/>
      </c>
      <c r="CN211" s="18">
        <f>IF($CM211="","",COUNTIF($CK$5:CK211,CK211))</f>
        <v/>
      </c>
      <c r="CO211" s="18">
        <f>IF($CM211="","",CONCATENATE(CK211,CN211))</f>
        <v/>
      </c>
      <c r="DC211" s="21">
        <f>IF(CG211="","",CONCATENATE(CC211,CD211))</f>
        <v/>
      </c>
      <c r="DD211" s="21">
        <f>IF(CO211="","",CONCATENATE(CK211,CL211))</f>
        <v/>
      </c>
    </row>
    <row r="212">
      <c r="AB212" s="18" t="inlineStr">
        <is>
          <t>c</t>
        </is>
      </c>
      <c r="AC212" s="18" t="inlineStr">
        <is>
          <t>定着部の異常</t>
        </is>
      </c>
      <c r="AD212" s="18" t="inlineStr">
        <is>
          <t>品質の経年劣化</t>
        </is>
      </c>
      <c r="AE212" s="18" t="n"/>
      <c r="AF212" s="55">
        <f>CONCATENATE(AB212,AC212,AD212,AE212)</f>
        <v/>
      </c>
      <c r="AG212" s="56" t="inlineStr">
        <is>
          <t>経年劣化が原因と推定される●●が見られる。</t>
        </is>
      </c>
      <c r="AV212" s="195" t="inlineStr">
        <is>
          <t>215</t>
        </is>
      </c>
      <c r="AW212" s="18" t="inlineStr">
        <is>
          <t>一般県道　八街停車場線</t>
        </is>
      </c>
      <c r="AX212" s="57" t="n"/>
      <c r="BN212" s="18" t="inlineStr">
        <is>
          <t>四街道市</t>
        </is>
      </c>
      <c r="BO212" s="197" t="inlineStr">
        <is>
          <t>155</t>
        </is>
      </c>
      <c r="BP212" s="17">
        <f>CONCATENATE(BN212,BO212)</f>
        <v/>
      </c>
      <c r="BQ212" s="18" t="inlineStr">
        <is>
          <t>一般県道　四街道上志津線</t>
        </is>
      </c>
      <c r="BZ212" s="18" t="inlineStr">
        <is>
          <t>C</t>
        </is>
      </c>
      <c r="CA212" s="18" t="inlineStr">
        <is>
          <t>縦桁</t>
        </is>
      </c>
      <c r="CB212" s="18" t="inlineStr">
        <is>
          <t>St</t>
        </is>
      </c>
      <c r="CC212" s="18">
        <f>IF(LEFT(CA212,2)="基礎",CONCATENATE(BZ212,LEFT(CA212,3),CB212),CONCATENATE(BZ212,LEFT(CA212,2),CB212))</f>
        <v/>
      </c>
      <c r="CD212" s="18" t="n">
        <v>8</v>
      </c>
      <c r="CE212" s="18">
        <f>IF(COUNTIFS([2]その１１!$CV$10:CV5207,リスト!CC212),"該当","")</f>
        <v/>
      </c>
      <c r="CF212" s="18">
        <f>IF($CE212="","",COUNTIF($CC$5:CC212,CC212))</f>
        <v/>
      </c>
      <c r="CG212" s="18">
        <f>IF($CE212="","",CONCATENATE(CC212,CF212))</f>
        <v/>
      </c>
      <c r="CH212" s="18" t="inlineStr">
        <is>
          <t>S,C</t>
        </is>
      </c>
      <c r="CI212" s="18" t="inlineStr">
        <is>
          <t>塔部水平材</t>
        </is>
      </c>
      <c r="CJ212" s="18" t="inlineStr">
        <is>
          <t>Th</t>
        </is>
      </c>
      <c r="CK212" s="18">
        <f>CONCATENATE(CH212,LEFT(CI212,2),CJ212)</f>
        <v/>
      </c>
      <c r="CL212" s="18" t="n">
        <v>19</v>
      </c>
      <c r="CM212" s="18">
        <f>IF(COUNTIFS([2]その１２!$CU$10:CU5363,リスト!CK212),"該当","")</f>
        <v/>
      </c>
      <c r="CN212" s="18">
        <f>IF($CM212="","",COUNTIF($CK$5:CK212,CK212))</f>
        <v/>
      </c>
      <c r="CO212" s="18">
        <f>IF($CM212="","",CONCATENATE(CK212,CN212))</f>
        <v/>
      </c>
      <c r="DC212" s="21">
        <f>IF(CG212="","",CONCATENATE(CC212,CD212))</f>
        <v/>
      </c>
      <c r="DD212" s="21">
        <f>IF(CO212="","",CONCATENATE(CK212,CL212))</f>
        <v/>
      </c>
    </row>
    <row r="213">
      <c r="AB213" s="18" t="inlineStr">
        <is>
          <t>e</t>
        </is>
      </c>
      <c r="AC213" s="18" t="inlineStr">
        <is>
          <t>定着部の異常</t>
        </is>
      </c>
      <c r="AD213" s="18" t="inlineStr">
        <is>
          <t>乾燥収縮・温度応力</t>
        </is>
      </c>
      <c r="AE213" s="18" t="inlineStr">
        <is>
          <t>Ⅰ</t>
        </is>
      </c>
      <c r="AF213" s="55">
        <f>CONCATENATE(AB213,AC213,AD213,AE213)</f>
        <v/>
      </c>
      <c r="AG213" s="56" t="inlineStr">
        <is>
          <t>乾燥収縮・温度応力等が原因と推定される最大幅●●mmのひびわれが見られる。経過観察を行い、状況に応じて補修を行う必要がある。</t>
        </is>
      </c>
      <c r="AV213" s="195" t="inlineStr">
        <is>
          <t>216</t>
        </is>
      </c>
      <c r="AW213" s="18" t="inlineStr">
        <is>
          <t>一般県道　飯岡松岸停車場線</t>
        </is>
      </c>
      <c r="BN213" s="18" t="inlineStr">
        <is>
          <t>八街市</t>
        </is>
      </c>
      <c r="BO213" s="197" t="inlineStr">
        <is>
          <t>126</t>
        </is>
      </c>
      <c r="BP213" s="17">
        <f>CONCATENATE(BN213,BO213)</f>
        <v/>
      </c>
      <c r="BQ213" s="18" t="inlineStr">
        <is>
          <t>一般国道　126号</t>
        </is>
      </c>
      <c r="BZ213" s="18" t="inlineStr">
        <is>
          <t>C</t>
        </is>
      </c>
      <c r="CA213" s="18" t="inlineStr">
        <is>
          <t>縦桁</t>
        </is>
      </c>
      <c r="CB213" s="18" t="inlineStr">
        <is>
          <t>St</t>
        </is>
      </c>
      <c r="CC213" s="18">
        <f>IF(LEFT(CA213,2)="基礎",CONCATENATE(BZ213,LEFT(CA213,3),CB213),CONCATENATE(BZ213,LEFT(CA213,2),CB213))</f>
        <v/>
      </c>
      <c r="CD213" s="18" t="n">
        <v>9</v>
      </c>
      <c r="CE213" s="18">
        <f>IF(COUNTIFS([2]その１１!$CV$10:CV5208,リスト!CC213),"該当","")</f>
        <v/>
      </c>
      <c r="CF213" s="18">
        <f>IF($CE213="","",COUNTIF($CC$5:CC213,CC213))</f>
        <v/>
      </c>
      <c r="CG213" s="18">
        <f>IF($CE213="","",CONCATENATE(CC213,CF213))</f>
        <v/>
      </c>
      <c r="CH213" s="18" t="inlineStr">
        <is>
          <t>S,C</t>
        </is>
      </c>
      <c r="CI213" s="18" t="inlineStr">
        <is>
          <t>塔部水平材</t>
        </is>
      </c>
      <c r="CJ213" s="18" t="inlineStr">
        <is>
          <t>Th</t>
        </is>
      </c>
      <c r="CK213" s="18">
        <f>CONCATENATE(CH213,LEFT(CI213,2),CJ213)</f>
        <v/>
      </c>
      <c r="CL213" s="18" t="n">
        <v>20</v>
      </c>
      <c r="CM213" s="18">
        <f>IF(COUNTIFS([2]その１２!$CU$10:CU5364,リスト!CK213),"該当","")</f>
        <v/>
      </c>
      <c r="CN213" s="18">
        <f>IF($CM213="","",COUNTIF($CK$5:CK213,CK213))</f>
        <v/>
      </c>
      <c r="CO213" s="18">
        <f>IF($CM213="","",CONCATENATE(CK213,CN213))</f>
        <v/>
      </c>
      <c r="DC213" s="21">
        <f>IF(CG213="","",CONCATENATE(CC213,CD213))</f>
        <v/>
      </c>
      <c r="DD213" s="21">
        <f>IF(CO213="","",CONCATENATE(CK213,CL213))</f>
        <v/>
      </c>
    </row>
    <row r="214">
      <c r="AB214" s="18" t="inlineStr">
        <is>
          <t>e</t>
        </is>
      </c>
      <c r="AC214" s="18" t="inlineStr">
        <is>
          <t>定着部の異常</t>
        </is>
      </c>
      <c r="AD214" s="18" t="inlineStr">
        <is>
          <t>製作・施工不良</t>
        </is>
      </c>
      <c r="AE214" s="18" t="inlineStr">
        <is>
          <t>Ⅰ</t>
        </is>
      </c>
      <c r="AF214" s="55">
        <f>CONCATENATE(AB214,AC214,AD214,AE214)</f>
        <v/>
      </c>
      <c r="AG214" s="56" t="inlineStr">
        <is>
          <t>PC鋼材後埋めコンクリートの剥離が見られる。経過観察を行い、状況に応じて補修を行う必要がある。</t>
        </is>
      </c>
      <c r="AV214" s="195" t="inlineStr">
        <is>
          <t>217</t>
        </is>
      </c>
      <c r="AW214" s="18" t="inlineStr">
        <is>
          <t>一般県道　本千葉停車場線</t>
        </is>
      </c>
      <c r="BN214" s="18" t="inlineStr">
        <is>
          <t>八街市</t>
        </is>
      </c>
      <c r="BO214" s="197" t="inlineStr">
        <is>
          <t>409</t>
        </is>
      </c>
      <c r="BP214" s="17">
        <f>CONCATENATE(BN214,BO214)</f>
        <v/>
      </c>
      <c r="BQ214" s="18" t="inlineStr">
        <is>
          <t>一般国道　409号</t>
        </is>
      </c>
      <c r="BZ214" s="18" t="inlineStr">
        <is>
          <t>C</t>
        </is>
      </c>
      <c r="CA214" s="18" t="inlineStr">
        <is>
          <t>縦桁</t>
        </is>
      </c>
      <c r="CB214" s="18" t="inlineStr">
        <is>
          <t>St</t>
        </is>
      </c>
      <c r="CC214" s="18">
        <f>IF(LEFT(CA214,2)="基礎",CONCATENATE(BZ214,LEFT(CA214,3),CB214),CONCATENATE(BZ214,LEFT(CA214,2),CB214))</f>
        <v/>
      </c>
      <c r="CD214" s="18" t="n">
        <v>10</v>
      </c>
      <c r="CE214" s="18">
        <f>IF(COUNTIFS([2]その１１!$CV$10:CV5209,リスト!CC214),"該当","")</f>
        <v/>
      </c>
      <c r="CF214" s="18">
        <f>IF($CE214="","",COUNTIF($CC$5:CC214,CC214))</f>
        <v/>
      </c>
      <c r="CG214" s="18">
        <f>IF($CE214="","",CONCATENATE(CC214,CF214))</f>
        <v/>
      </c>
      <c r="CH214" s="18" t="inlineStr">
        <is>
          <t>S,C</t>
        </is>
      </c>
      <c r="CI214" s="18" t="inlineStr">
        <is>
          <t>塔部水平材</t>
        </is>
      </c>
      <c r="CJ214" s="18" t="inlineStr">
        <is>
          <t>Th</t>
        </is>
      </c>
      <c r="CK214" s="18">
        <f>CONCATENATE(CH214,LEFT(CI214,2),CJ214)</f>
        <v/>
      </c>
      <c r="CL214" s="18" t="n">
        <v>21</v>
      </c>
      <c r="CM214" s="18">
        <f>IF(COUNTIFS([2]その１２!$CU$10:CU5365,リスト!CK214),"該当","")</f>
        <v/>
      </c>
      <c r="CN214" s="18">
        <f>IF($CM214="","",COUNTIF($CK$5:CK214,CK214))</f>
        <v/>
      </c>
      <c r="CO214" s="18">
        <f>IF($CM214="","",CONCATENATE(CK214,CN214))</f>
        <v/>
      </c>
      <c r="DC214" s="21">
        <f>IF(CG214="","",CONCATENATE(CC214,CD214))</f>
        <v/>
      </c>
      <c r="DD214" s="21">
        <f>IF(CO214="","",CONCATENATE(CK214,CL214))</f>
        <v/>
      </c>
    </row>
    <row r="215">
      <c r="AB215" s="18" t="inlineStr">
        <is>
          <t>e</t>
        </is>
      </c>
      <c r="AC215" s="18" t="inlineStr">
        <is>
          <t>定着部の異常</t>
        </is>
      </c>
      <c r="AD215" s="18" t="inlineStr">
        <is>
          <t>品質の経年劣化</t>
        </is>
      </c>
      <c r="AE215" s="18" t="inlineStr">
        <is>
          <t>Ⅰ</t>
        </is>
      </c>
      <c r="AF215" s="55">
        <f>CONCATENATE(AB215,AC215,AD215,AE215)</f>
        <v/>
      </c>
      <c r="AG215" s="56" t="inlineStr">
        <is>
          <t>経年劣化が原因と推定される●●が見られる。経過観察を行い、状況に応じて補修を行う必要がある。</t>
        </is>
      </c>
      <c r="AV215" s="195" t="inlineStr">
        <is>
          <t>218</t>
        </is>
      </c>
      <c r="AW215" s="18" t="inlineStr">
        <is>
          <t>一般県道　蘇我停車場線</t>
        </is>
      </c>
      <c r="BN215" s="18" t="inlineStr">
        <is>
          <t>八街市</t>
        </is>
      </c>
      <c r="BO215" s="197" t="inlineStr">
        <is>
          <t>22</t>
        </is>
      </c>
      <c r="BP215" s="17">
        <f>CONCATENATE(BN215,BO215)</f>
        <v/>
      </c>
      <c r="BQ215" s="18" t="inlineStr">
        <is>
          <t>主要地方道　千葉八街横芝線</t>
        </is>
      </c>
      <c r="BZ215" s="18" t="inlineStr">
        <is>
          <t>C</t>
        </is>
      </c>
      <c r="CA215" s="18" t="inlineStr">
        <is>
          <t>縦桁</t>
        </is>
      </c>
      <c r="CB215" s="18" t="inlineStr">
        <is>
          <t>St</t>
        </is>
      </c>
      <c r="CC215" s="18">
        <f>IF(LEFT(CA215,2)="基礎",CONCATENATE(BZ215,LEFT(CA215,3),CB215),CONCATENATE(BZ215,LEFT(CA215,2),CB215))</f>
        <v/>
      </c>
      <c r="CD215" s="18" t="n">
        <v>11</v>
      </c>
      <c r="CE215" s="18">
        <f>IF(COUNTIFS([2]その１１!$CV$10:CV5210,リスト!CC215),"該当","")</f>
        <v/>
      </c>
      <c r="CF215" s="18">
        <f>IF($CE215="","",COUNTIF($CC$5:CC215,CC215))</f>
        <v/>
      </c>
      <c r="CG215" s="18">
        <f>IF($CE215="","",CONCATENATE(CC215,CF215))</f>
        <v/>
      </c>
      <c r="CH215" s="18" t="inlineStr">
        <is>
          <t>S,C</t>
        </is>
      </c>
      <c r="CI215" s="18" t="inlineStr">
        <is>
          <t>塔部水平材</t>
        </is>
      </c>
      <c r="CJ215" s="18" t="inlineStr">
        <is>
          <t>Th</t>
        </is>
      </c>
      <c r="CK215" s="18">
        <f>CONCATENATE(CH215,LEFT(CI215,2),CJ215)</f>
        <v/>
      </c>
      <c r="CL215" s="18" t="n">
        <v>22</v>
      </c>
      <c r="CM215" s="18">
        <f>IF(COUNTIFS([2]その１２!$CU$10:CU5366,リスト!CK215),"該当","")</f>
        <v/>
      </c>
      <c r="CN215" s="18">
        <f>IF($CM215="","",COUNTIF($CK$5:CK215,CK215))</f>
        <v/>
      </c>
      <c r="CO215" s="18">
        <f>IF($CM215="","",CONCATENATE(CK215,CN215))</f>
        <v/>
      </c>
      <c r="DC215" s="21">
        <f>IF(CG215="","",CONCATENATE(CC215,CD215))</f>
        <v/>
      </c>
      <c r="DD215" s="21">
        <f>IF(CO215="","",CONCATENATE(CK215,CL215))</f>
        <v/>
      </c>
    </row>
    <row r="216">
      <c r="AB216" s="18" t="inlineStr">
        <is>
          <t>e</t>
        </is>
      </c>
      <c r="AC216" s="18" t="inlineStr">
        <is>
          <t>定着部の異常</t>
        </is>
      </c>
      <c r="AD216" s="18" t="inlineStr">
        <is>
          <t>乾燥収縮・温度応力</t>
        </is>
      </c>
      <c r="AE216" s="18" t="inlineStr">
        <is>
          <t>Ⅱ</t>
        </is>
      </c>
      <c r="AF216" s="55">
        <f>CONCATENATE(AB216,AC216,AD216,AE216)</f>
        <v/>
      </c>
      <c r="AG216" s="56" t="inlineStr">
        <is>
          <t>乾燥収縮・温度応力等が原因と推定される最大幅●●mmのひびわれが見られる。雨掛かり部であり、ひびわれ内部に雨水が浸入すると内部鋼材の腐食により内部鋼材の腐食や錆汁の発生等が懸念される。予防保全の観点から、速やかに補修等を行う必要がある。</t>
        </is>
      </c>
      <c r="AV216" s="195" t="inlineStr">
        <is>
          <t>219</t>
        </is>
      </c>
      <c r="AW216" s="18" t="inlineStr">
        <is>
          <t>一般県道　浜野停車場線</t>
        </is>
      </c>
      <c r="BN216" s="18" t="inlineStr">
        <is>
          <t>八街市</t>
        </is>
      </c>
      <c r="BO216" s="197" t="inlineStr">
        <is>
          <t>43</t>
        </is>
      </c>
      <c r="BP216" s="17">
        <f>CONCATENATE(BN216,BO216)</f>
        <v/>
      </c>
      <c r="BQ216" s="18" t="inlineStr">
        <is>
          <t>主要地方道　八街三里塚線</t>
        </is>
      </c>
      <c r="BZ216" s="18" t="inlineStr">
        <is>
          <t>C</t>
        </is>
      </c>
      <c r="CA216" s="18" t="inlineStr">
        <is>
          <t>縦桁</t>
        </is>
      </c>
      <c r="CB216" s="18" t="inlineStr">
        <is>
          <t>St</t>
        </is>
      </c>
      <c r="CC216" s="18">
        <f>IF(LEFT(CA216,2)="基礎",CONCATENATE(BZ216,LEFT(CA216,3),CB216),CONCATENATE(BZ216,LEFT(CA216,2),CB216))</f>
        <v/>
      </c>
      <c r="CD216" s="18" t="n">
        <v>12</v>
      </c>
      <c r="CE216" s="18">
        <f>IF(COUNTIFS([2]その１１!$CV$10:CV5211,リスト!CC216),"該当","")</f>
        <v/>
      </c>
      <c r="CF216" s="18">
        <f>IF($CE216="","",COUNTIF($CC$5:CC216,CC216))</f>
        <v/>
      </c>
      <c r="CG216" s="18">
        <f>IF($CE216="","",CONCATENATE(CC216,CF216))</f>
        <v/>
      </c>
      <c r="CH216" s="18" t="inlineStr">
        <is>
          <t>S,C</t>
        </is>
      </c>
      <c r="CI216" s="18" t="inlineStr">
        <is>
          <t>塔部水平材</t>
        </is>
      </c>
      <c r="CJ216" s="18" t="inlineStr">
        <is>
          <t>Th</t>
        </is>
      </c>
      <c r="CK216" s="18">
        <f>CONCATENATE(CH216,LEFT(CI216,2),CJ216)</f>
        <v/>
      </c>
      <c r="CL216" s="18" t="n">
        <v>23</v>
      </c>
      <c r="CM216" s="18">
        <f>IF(COUNTIFS([2]その１２!$CU$10:CU5367,リスト!CK216),"該当","")</f>
        <v/>
      </c>
      <c r="CN216" s="18">
        <f>IF($CM216="","",COUNTIF($CK$5:CK216,CK216))</f>
        <v/>
      </c>
      <c r="CO216" s="18">
        <f>IF($CM216="","",CONCATENATE(CK216,CN216))</f>
        <v/>
      </c>
      <c r="DC216" s="21">
        <f>IF(CG216="","",CONCATENATE(CC216,CD216))</f>
        <v/>
      </c>
      <c r="DD216" s="21">
        <f>IF(CO216="","",CONCATENATE(CK216,CL216))</f>
        <v/>
      </c>
    </row>
    <row r="217">
      <c r="AB217" s="18" t="inlineStr">
        <is>
          <t>e</t>
        </is>
      </c>
      <c r="AC217" s="18" t="inlineStr">
        <is>
          <t>定着部の異常</t>
        </is>
      </c>
      <c r="AD217" s="18" t="inlineStr">
        <is>
          <t>製作・施工不良</t>
        </is>
      </c>
      <c r="AE217" s="18" t="inlineStr">
        <is>
          <t>Ⅱ</t>
        </is>
      </c>
      <c r="AF217" s="55">
        <f>CONCATENATE(AB217,AC217,AD217,AE217)</f>
        <v/>
      </c>
      <c r="AG217" s="56" t="inlineStr">
        <is>
          <t>鋼材の腐食膨張等が原因と推定される剥離が見られ、定着部が露出している。雨掛かり部であり、露出箇所から雨水が浸入すると内部鋼材の腐食等が懸念される。予防保全の観点から、速やかに補修等を行う必要がある。</t>
        </is>
      </c>
      <c r="AV217" s="195" t="inlineStr">
        <is>
          <t>220</t>
        </is>
      </c>
      <c r="AW217" s="18" t="inlineStr">
        <is>
          <t>一般県道　八幡宿停車場線</t>
        </is>
      </c>
      <c r="BN217" s="18" t="inlineStr">
        <is>
          <t>八街市</t>
        </is>
      </c>
      <c r="BO217" s="197" t="inlineStr">
        <is>
          <t>45</t>
        </is>
      </c>
      <c r="BP217" s="17">
        <f>CONCATENATE(BN217,BO217)</f>
        <v/>
      </c>
      <c r="BQ217" s="18" t="inlineStr">
        <is>
          <t>主要地方道　八日市場八街線</t>
        </is>
      </c>
      <c r="BZ217" s="18" t="inlineStr">
        <is>
          <t>C</t>
        </is>
      </c>
      <c r="CA217" s="18" t="inlineStr">
        <is>
          <t>縦桁</t>
        </is>
      </c>
      <c r="CB217" s="18" t="inlineStr">
        <is>
          <t>St</t>
        </is>
      </c>
      <c r="CC217" s="18">
        <f>IF(LEFT(CA217,2)="基礎",CONCATENATE(BZ217,LEFT(CA217,3),CB217),CONCATENATE(BZ217,LEFT(CA217,2),CB217))</f>
        <v/>
      </c>
      <c r="CD217" s="18" t="n">
        <v>13</v>
      </c>
      <c r="CE217" s="18">
        <f>IF(COUNTIFS([2]その１１!$CV$10:CV5212,リスト!CC217),"該当","")</f>
        <v/>
      </c>
      <c r="CF217" s="18">
        <f>IF($CE217="","",COUNTIF($CC$5:CC217,CC217))</f>
        <v/>
      </c>
      <c r="CG217" s="18">
        <f>IF($CE217="","",CONCATENATE(CC217,CF217))</f>
        <v/>
      </c>
      <c r="CH217" s="18" t="inlineStr">
        <is>
          <t>S,X</t>
        </is>
      </c>
      <c r="CI217" s="18" t="inlineStr">
        <is>
          <t>塔部水平材</t>
        </is>
      </c>
      <c r="CJ217" s="18" t="inlineStr">
        <is>
          <t>Th</t>
        </is>
      </c>
      <c r="CK217" s="18">
        <f>CONCATENATE(CH217,LEFT(CI217,2),CJ217)</f>
        <v/>
      </c>
      <c r="CL217" s="18" t="n">
        <v>1</v>
      </c>
      <c r="CM217" s="18">
        <f>IF(COUNTIFS([2]その１２!$CU$10:CU5368,リスト!CK217),"該当","")</f>
        <v/>
      </c>
      <c r="CN217" s="18">
        <f>IF($CM217="","",COUNTIF($CK$5:CK217,CK217))</f>
        <v/>
      </c>
      <c r="CO217" s="18">
        <f>IF($CM217="","",CONCATENATE(CK217,CN217))</f>
        <v/>
      </c>
      <c r="DC217" s="21">
        <f>IF(CG217="","",CONCATENATE(CC217,CD217))</f>
        <v/>
      </c>
      <c r="DD217" s="21">
        <f>IF(CO217="","",CONCATENATE(CK217,CL217))</f>
        <v/>
      </c>
    </row>
    <row r="218">
      <c r="AB218" s="18" t="inlineStr">
        <is>
          <t>e</t>
        </is>
      </c>
      <c r="AC218" s="18" t="inlineStr">
        <is>
          <t>定着部の異常</t>
        </is>
      </c>
      <c r="AD218" s="18" t="inlineStr">
        <is>
          <t>品質の経年劣化</t>
        </is>
      </c>
      <c r="AE218" s="18" t="inlineStr">
        <is>
          <t>Ⅱ</t>
        </is>
      </c>
      <c r="AF218" s="55">
        <f>CONCATENATE(AB218,AC218,AD218,AE218)</f>
        <v/>
      </c>
      <c r="AG218" s="56" t="inlineStr">
        <is>
          <t>経年劣化が原因と推定される●●が見られ、定着部が露出している。雨掛かり部であり、露出箇所から雨水が浸入すると内部鋼材の腐食等が懸念される。予防保全の観点から、速やかに補修等を行う必要がある。</t>
        </is>
      </c>
      <c r="AV218" s="195" t="inlineStr">
        <is>
          <t>221</t>
        </is>
      </c>
      <c r="AW218" s="18" t="inlineStr">
        <is>
          <t>一般県道　五井停車場線</t>
        </is>
      </c>
      <c r="BN218" s="18" t="inlineStr">
        <is>
          <t>八街市</t>
        </is>
      </c>
      <c r="BO218" s="197" t="inlineStr">
        <is>
          <t>53</t>
        </is>
      </c>
      <c r="BP218" s="17">
        <f>CONCATENATE(BN218,BO218)</f>
        <v/>
      </c>
      <c r="BQ218" s="18" t="inlineStr">
        <is>
          <t>主要地方道　千葉川上八街線</t>
        </is>
      </c>
      <c r="BZ218" s="18" t="inlineStr">
        <is>
          <t>C</t>
        </is>
      </c>
      <c r="CA218" s="18" t="inlineStr">
        <is>
          <t>縦桁</t>
        </is>
      </c>
      <c r="CB218" s="18" t="inlineStr">
        <is>
          <t>St</t>
        </is>
      </c>
      <c r="CC218" s="18">
        <f>IF(LEFT(CA218,2)="基礎",CONCATENATE(BZ218,LEFT(CA218,3),CB218),CONCATENATE(BZ218,LEFT(CA218,2),CB218))</f>
        <v/>
      </c>
      <c r="CD218" s="18" t="n">
        <v>17</v>
      </c>
      <c r="CE218" s="18">
        <f>IF(COUNTIFS([2]その１１!$CV$10:CV5213,リスト!CC218),"該当","")</f>
        <v/>
      </c>
      <c r="CF218" s="18">
        <f>IF($CE218="","",COUNTIF($CC$5:CC218,CC218))</f>
        <v/>
      </c>
      <c r="CG218" s="18">
        <f>IF($CE218="","",CONCATENATE(CC218,CF218))</f>
        <v/>
      </c>
      <c r="CH218" s="18" t="inlineStr">
        <is>
          <t>S,X</t>
        </is>
      </c>
      <c r="CI218" s="18" t="inlineStr">
        <is>
          <t>塔部水平材</t>
        </is>
      </c>
      <c r="CJ218" s="18" t="inlineStr">
        <is>
          <t>Th</t>
        </is>
      </c>
      <c r="CK218" s="18">
        <f>CONCATENATE(CH218,LEFT(CI218,2),CJ218)</f>
        <v/>
      </c>
      <c r="CL218" s="18" t="n">
        <v>2</v>
      </c>
      <c r="CM218" s="18">
        <f>IF(COUNTIFS([2]その１２!$CU$10:CU5369,リスト!CK218),"該当","")</f>
        <v/>
      </c>
      <c r="CN218" s="18">
        <f>IF($CM218="","",COUNTIF($CK$5:CK218,CK218))</f>
        <v/>
      </c>
      <c r="CO218" s="18">
        <f>IF($CM218="","",CONCATENATE(CK218,CN218))</f>
        <v/>
      </c>
      <c r="DC218" s="21">
        <f>IF(CG218="","",CONCATENATE(CC218,CD218))</f>
        <v/>
      </c>
      <c r="DD218" s="21">
        <f>IF(CO218="","",CONCATENATE(CK218,CL218))</f>
        <v/>
      </c>
    </row>
    <row r="219">
      <c r="AB219" s="18" t="inlineStr">
        <is>
          <t>e</t>
        </is>
      </c>
      <c r="AC219" s="18" t="inlineStr">
        <is>
          <t>定着部の異常</t>
        </is>
      </c>
      <c r="AD219" s="18" t="inlineStr">
        <is>
          <t>乾燥収縮・温度応力</t>
        </is>
      </c>
      <c r="AE219" s="18" t="inlineStr">
        <is>
          <t>Ⅲ</t>
        </is>
      </c>
      <c r="AF219" s="55">
        <f>CONCATENATE(AB219,AC219,AD219,AE219)</f>
        <v/>
      </c>
      <c r="AG219" s="56" t="inlineStr">
        <is>
          <t>乾燥収縮・温度応力等が原因と推定される最大幅●●mmのひびわれが見られる。雨掛かり部でありひびわれから錆汁を伴う漏水が見られる為、内部鋼材の腐食が懸念される。放置することで内部鋼材の腐食が進行し破断に至ると、耐荷力の著しい低下に繋がる。橋梁構造の安全性の観点から、速やかに補修等を行う必要がある。</t>
        </is>
      </c>
      <c r="AV219" s="195" t="inlineStr">
        <is>
          <t>222</t>
        </is>
      </c>
      <c r="AW219" s="18" t="inlineStr">
        <is>
          <t>一般県道　木更津停車場線</t>
        </is>
      </c>
      <c r="BN219" s="18" t="inlineStr">
        <is>
          <t>八街市</t>
        </is>
      </c>
      <c r="BO219" s="197" t="inlineStr">
        <is>
          <t>76</t>
        </is>
      </c>
      <c r="BP219" s="17">
        <f>CONCATENATE(BN219,BO219)</f>
        <v/>
      </c>
      <c r="BQ219" s="18" t="inlineStr">
        <is>
          <t>主要地方道　成東酒々井線</t>
        </is>
      </c>
      <c r="BZ219" s="18" t="inlineStr">
        <is>
          <t>C</t>
        </is>
      </c>
      <c r="CA219" s="18" t="inlineStr">
        <is>
          <t>縦桁</t>
        </is>
      </c>
      <c r="CB219" s="18" t="inlineStr">
        <is>
          <t>St</t>
        </is>
      </c>
      <c r="CC219" s="18">
        <f>IF(LEFT(CA219,2)="基礎",CONCATENATE(BZ219,LEFT(CA219,3),CB219),CONCATENATE(BZ219,LEFT(CA219,2),CB219))</f>
        <v/>
      </c>
      <c r="CD219" s="18" t="n">
        <v>18</v>
      </c>
      <c r="CE219" s="18">
        <f>IF(COUNTIFS([2]その１１!$CV$10:CV5214,リスト!CC219),"該当","")</f>
        <v/>
      </c>
      <c r="CF219" s="18">
        <f>IF($CE219="","",COUNTIF($CC$5:CC219,CC219))</f>
        <v/>
      </c>
      <c r="CG219" s="18">
        <f>IF($CE219="","",CONCATENATE(CC219,CF219))</f>
        <v/>
      </c>
      <c r="CH219" s="18" t="inlineStr">
        <is>
          <t>S,X</t>
        </is>
      </c>
      <c r="CI219" s="18" t="inlineStr">
        <is>
          <t>塔部水平材</t>
        </is>
      </c>
      <c r="CJ219" s="18" t="inlineStr">
        <is>
          <t>Th</t>
        </is>
      </c>
      <c r="CK219" s="18">
        <f>CONCATENATE(CH219,LEFT(CI219,2),CJ219)</f>
        <v/>
      </c>
      <c r="CL219" s="18" t="n">
        <v>3</v>
      </c>
      <c r="CM219" s="18">
        <f>IF(COUNTIFS([2]その１２!$CU$10:CU5370,リスト!CK219),"該当","")</f>
        <v/>
      </c>
      <c r="CN219" s="18">
        <f>IF($CM219="","",COUNTIF($CK$5:CK219,CK219))</f>
        <v/>
      </c>
      <c r="CO219" s="18">
        <f>IF($CM219="","",CONCATENATE(CK219,CN219))</f>
        <v/>
      </c>
      <c r="DC219" s="21">
        <f>IF(CG219="","",CONCATENATE(CC219,CD219))</f>
        <v/>
      </c>
      <c r="DD219" s="21">
        <f>IF(CO219="","",CONCATENATE(CK219,CL219))</f>
        <v/>
      </c>
    </row>
    <row r="220">
      <c r="AB220" s="18" t="inlineStr">
        <is>
          <t>e</t>
        </is>
      </c>
      <c r="AC220" s="18" t="inlineStr">
        <is>
          <t>定着部の異常</t>
        </is>
      </c>
      <c r="AD220" s="18" t="inlineStr">
        <is>
          <t>製作・施工不良</t>
        </is>
      </c>
      <c r="AE220" s="18" t="inlineStr">
        <is>
          <t>Ⅲ</t>
        </is>
      </c>
      <c r="AF220" s="55">
        <f>CONCATENATE(AB220,AC220,AD220,AE220)</f>
        <v/>
      </c>
      <c r="AG220" s="56" t="inlineStr">
        <is>
          <t>鋼材の腐食膨張等が原因と推定される剥離が見られ、定着部が露出している。露出箇所から雨水が浸入している可能性があり放置することで内部鋼材の腐食が進行し破断に至ると、耐荷力の著しい低下に繋がる。橋梁構造の安全性の観点から、速やかに補修等を行う必要がある。</t>
        </is>
      </c>
      <c r="AV220" s="195" t="inlineStr">
        <is>
          <t>223</t>
        </is>
      </c>
      <c r="AW220" s="18" t="inlineStr">
        <is>
          <t>一般県道　牛久停車場線</t>
        </is>
      </c>
      <c r="BN220" s="18" t="inlineStr">
        <is>
          <t>八街市</t>
        </is>
      </c>
      <c r="BO220" s="197" t="inlineStr">
        <is>
          <t>77</t>
        </is>
      </c>
      <c r="BP220" s="17">
        <f>CONCATENATE(BN220,BO220)</f>
        <v/>
      </c>
      <c r="BQ220" s="18" t="inlineStr">
        <is>
          <t>主要地方道　富里酒々井線</t>
        </is>
      </c>
      <c r="BZ220" s="18" t="inlineStr">
        <is>
          <t>C</t>
        </is>
      </c>
      <c r="CA220" s="18" t="inlineStr">
        <is>
          <t>縦桁</t>
        </is>
      </c>
      <c r="CB220" s="18" t="inlineStr">
        <is>
          <t>St</t>
        </is>
      </c>
      <c r="CC220" s="18">
        <f>IF(LEFT(CA220,2)="基礎",CONCATENATE(BZ220,LEFT(CA220,3),CB220),CONCATENATE(BZ220,LEFT(CA220,2),CB220))</f>
        <v/>
      </c>
      <c r="CD220" s="18" t="n">
        <v>19</v>
      </c>
      <c r="CE220" s="18">
        <f>IF(COUNTIFS([2]その１１!$CV$10:CV5215,リスト!CC220),"該当","")</f>
        <v/>
      </c>
      <c r="CF220" s="18">
        <f>IF($CE220="","",COUNTIF($CC$5:CC220,CC220))</f>
        <v/>
      </c>
      <c r="CG220" s="18">
        <f>IF($CE220="","",CONCATENATE(CC220,CF220))</f>
        <v/>
      </c>
      <c r="CH220" s="18" t="inlineStr">
        <is>
          <t>S,X</t>
        </is>
      </c>
      <c r="CI220" s="18" t="inlineStr">
        <is>
          <t>塔部水平材</t>
        </is>
      </c>
      <c r="CJ220" s="18" t="inlineStr">
        <is>
          <t>Th</t>
        </is>
      </c>
      <c r="CK220" s="18">
        <f>CONCATENATE(CH220,LEFT(CI220,2),CJ220)</f>
        <v/>
      </c>
      <c r="CL220" s="18" t="n">
        <v>4</v>
      </c>
      <c r="CM220" s="18">
        <f>IF(COUNTIFS([2]その１２!$CU$10:CU5371,リスト!CK220),"該当","")</f>
        <v/>
      </c>
      <c r="CN220" s="18">
        <f>IF($CM220="","",COUNTIF($CK$5:CK220,CK220))</f>
        <v/>
      </c>
      <c r="CO220" s="18">
        <f>IF($CM220="","",CONCATENATE(CK220,CN220))</f>
        <v/>
      </c>
      <c r="DC220" s="21">
        <f>IF(CG220="","",CONCATENATE(CC220,CD220))</f>
        <v/>
      </c>
      <c r="DD220" s="21">
        <f>IF(CO220="","",CONCATENATE(CK220,CL220))</f>
        <v/>
      </c>
    </row>
    <row r="221">
      <c r="AB221" s="18" t="inlineStr">
        <is>
          <t>e</t>
        </is>
      </c>
      <c r="AC221" s="18" t="inlineStr">
        <is>
          <t>定着部の異常</t>
        </is>
      </c>
      <c r="AD221" s="18" t="inlineStr">
        <is>
          <t>品質の経年劣化</t>
        </is>
      </c>
      <c r="AE221" s="18" t="inlineStr">
        <is>
          <t>Ⅲ</t>
        </is>
      </c>
      <c r="AF221" s="55">
        <f>CONCATENATE(AB221,AC221,AD221,AE221)</f>
        <v/>
      </c>
      <c r="AG221" s="56" t="inlineStr">
        <is>
          <t>経年劣化が原因と推定される●●が見られ、定着部が露出している。露出箇所から雨水が浸入している可能性があり放置することで内部鋼材の腐食が進行し破断に至ると、耐荷力の著しい低下に繋がる。橋梁構造の安全性の観点から、速やかに補修等を行う必要がある。</t>
        </is>
      </c>
      <c r="AV221" s="195" t="inlineStr">
        <is>
          <t>224</t>
        </is>
      </c>
      <c r="AW221" s="18" t="inlineStr">
        <is>
          <t>一般県道　袖ケ浦停車場線</t>
        </is>
      </c>
      <c r="BN221" s="18" t="inlineStr">
        <is>
          <t>八街市</t>
        </is>
      </c>
      <c r="BO221" s="197" t="inlineStr">
        <is>
          <t>83</t>
        </is>
      </c>
      <c r="BP221" s="17">
        <f>CONCATENATE(BN221,BO221)</f>
        <v/>
      </c>
      <c r="BQ221" s="18" t="inlineStr">
        <is>
          <t>主要地方道　山田台大網白里線</t>
        </is>
      </c>
      <c r="BZ221" s="18" t="inlineStr">
        <is>
          <t>C</t>
        </is>
      </c>
      <c r="CA221" s="18" t="inlineStr">
        <is>
          <t>縦桁</t>
        </is>
      </c>
      <c r="CB221" s="18" t="inlineStr">
        <is>
          <t>St</t>
        </is>
      </c>
      <c r="CC221" s="18">
        <f>IF(LEFT(CA221,2)="基礎",CONCATENATE(BZ221,LEFT(CA221,3),CB221),CONCATENATE(BZ221,LEFT(CA221,2),CB221))</f>
        <v/>
      </c>
      <c r="CD221" s="18" t="n">
        <v>20</v>
      </c>
      <c r="CE221" s="18">
        <f>IF(COUNTIFS([2]その１１!$CV$10:CV5216,リスト!CC221),"該当","")</f>
        <v/>
      </c>
      <c r="CF221" s="18">
        <f>IF($CE221="","",COUNTIF($CC$5:CC221,CC221))</f>
        <v/>
      </c>
      <c r="CG221" s="18">
        <f>IF($CE221="","",CONCATENATE(CC221,CF221))</f>
        <v/>
      </c>
      <c r="CH221" s="18" t="inlineStr">
        <is>
          <t>S,X</t>
        </is>
      </c>
      <c r="CI221" s="18" t="inlineStr">
        <is>
          <t>塔部水平材</t>
        </is>
      </c>
      <c r="CJ221" s="18" t="inlineStr">
        <is>
          <t>Th</t>
        </is>
      </c>
      <c r="CK221" s="18">
        <f>CONCATENATE(CH221,LEFT(CI221,2),CJ221)</f>
        <v/>
      </c>
      <c r="CL221" s="18" t="n">
        <v>5</v>
      </c>
      <c r="CM221" s="18">
        <f>IF(COUNTIFS([2]その１２!$CU$10:CU5372,リスト!CK221),"該当","")</f>
        <v/>
      </c>
      <c r="CN221" s="18">
        <f>IF($CM221="","",COUNTIF($CK$5:CK221,CK221))</f>
        <v/>
      </c>
      <c r="CO221" s="18">
        <f>IF($CM221="","",CONCATENATE(CK221,CN221))</f>
        <v/>
      </c>
      <c r="DC221" s="21">
        <f>IF(CG221="","",CONCATENATE(CC221,CD221))</f>
        <v/>
      </c>
      <c r="DD221" s="21">
        <f>IF(CO221="","",CONCATENATE(CK221,CL221))</f>
        <v/>
      </c>
    </row>
    <row r="222">
      <c r="AB222" s="18" t="inlineStr">
        <is>
          <t>e</t>
        </is>
      </c>
      <c r="AC222" s="18" t="inlineStr">
        <is>
          <t>変色・劣化</t>
        </is>
      </c>
      <c r="AD222" s="18" t="inlineStr">
        <is>
          <t>品質の経年劣化</t>
        </is>
      </c>
      <c r="AE222" s="18" t="inlineStr">
        <is>
          <t>Ⅰ</t>
        </is>
      </c>
      <c r="AF222" s="55">
        <f>CONCATENATE(AB222,AC222,AD222,AE222)</f>
        <v/>
      </c>
      <c r="AG222" s="56" t="inlineStr">
        <is>
          <t>●●に経年劣化等が原因と推定される●●が見られる。前回点検と比較し大きな進行は見られず、次回点検までに大きな進行はないと推定される。経過観察を行い、状況に応じて補修を行う必要がある。</t>
        </is>
      </c>
      <c r="AV222" s="195" t="inlineStr">
        <is>
          <t>225</t>
        </is>
      </c>
      <c r="AW222" s="18" t="inlineStr">
        <is>
          <t>一般県道　君津停車場線</t>
        </is>
      </c>
      <c r="BN222" s="18" t="inlineStr">
        <is>
          <t>八街市</t>
        </is>
      </c>
      <c r="BO222" s="197" t="inlineStr">
        <is>
          <t>215</t>
        </is>
      </c>
      <c r="BP222" s="17">
        <f>CONCATENATE(BN222,BO222)</f>
        <v/>
      </c>
      <c r="BQ222" s="18" t="inlineStr">
        <is>
          <t>一般県道　八街停車場線</t>
        </is>
      </c>
      <c r="BZ222" s="18" t="inlineStr">
        <is>
          <t>C</t>
        </is>
      </c>
      <c r="CA222" s="18" t="inlineStr">
        <is>
          <t>縦桁</t>
        </is>
      </c>
      <c r="CB222" s="18" t="inlineStr">
        <is>
          <t>St</t>
        </is>
      </c>
      <c r="CC222" s="18">
        <f>IF(LEFT(CA222,2)="基礎",CONCATENATE(BZ222,LEFT(CA222,3),CB222),CONCATENATE(BZ222,LEFT(CA222,2),CB222))</f>
        <v/>
      </c>
      <c r="CD222" s="18" t="n">
        <v>21</v>
      </c>
      <c r="CE222" s="18">
        <f>IF(COUNTIFS([2]その１１!$CV$10:CV5217,リスト!CC222),"該当","")</f>
        <v/>
      </c>
      <c r="CF222" s="18">
        <f>IF($CE222="","",COUNTIF($CC$5:CC222,CC222))</f>
        <v/>
      </c>
      <c r="CG222" s="18">
        <f>IF($CE222="","",CONCATENATE(CC222,CF222))</f>
        <v/>
      </c>
      <c r="CH222" s="18" t="inlineStr">
        <is>
          <t>S,X</t>
        </is>
      </c>
      <c r="CI222" s="18" t="inlineStr">
        <is>
          <t>塔部水平材</t>
        </is>
      </c>
      <c r="CJ222" s="18" t="inlineStr">
        <is>
          <t>Th</t>
        </is>
      </c>
      <c r="CK222" s="18">
        <f>CONCATENATE(CH222,LEFT(CI222,2),CJ222)</f>
        <v/>
      </c>
      <c r="CL222" s="18" t="n">
        <v>10</v>
      </c>
      <c r="CM222" s="18">
        <f>IF(COUNTIFS([2]その１２!$CU$10:CU5373,リスト!CK222),"該当","")</f>
        <v/>
      </c>
      <c r="CN222" s="18">
        <f>IF($CM222="","",COUNTIF($CK$5:CK222,CK222))</f>
        <v/>
      </c>
      <c r="CO222" s="18">
        <f>IF($CM222="","",CONCATENATE(CK222,CN222))</f>
        <v/>
      </c>
      <c r="DC222" s="21">
        <f>IF(CG222="","",CONCATENATE(CC222,CD222))</f>
        <v/>
      </c>
      <c r="DD222" s="21">
        <f>IF(CO222="","",CONCATENATE(CK222,CL222))</f>
        <v/>
      </c>
    </row>
    <row r="223">
      <c r="AB223" s="18" t="inlineStr">
        <is>
          <t>e</t>
        </is>
      </c>
      <c r="AC223" s="18" t="inlineStr">
        <is>
          <t>変色・劣化</t>
        </is>
      </c>
      <c r="AD223" s="18" t="inlineStr">
        <is>
          <t>品質の経年劣化</t>
        </is>
      </c>
      <c r="AE223" s="18" t="n"/>
      <c r="AF223" s="55">
        <f>CONCATENATE(AB223,AC223,AD223,AE223)</f>
        <v/>
      </c>
      <c r="AG223" s="56" t="inlineStr">
        <is>
          <t>●●に経年劣化等が原因と推定される●●が見られる。止水機能が喪失しており、路面下の損傷を確認すると漏水の影響により桁端部に損傷が生じている。</t>
        </is>
      </c>
      <c r="AV223" s="195" t="inlineStr">
        <is>
          <t>226</t>
        </is>
      </c>
      <c r="AW223" s="18" t="inlineStr">
        <is>
          <t>一般県道　本納停車場線</t>
        </is>
      </c>
      <c r="BN223" s="18" t="inlineStr">
        <is>
          <t>八街市</t>
        </is>
      </c>
      <c r="BO223" s="197" t="inlineStr">
        <is>
          <t>277</t>
        </is>
      </c>
      <c r="BP223" s="17">
        <f>CONCATENATE(BN223,BO223)</f>
        <v/>
      </c>
      <c r="BQ223" s="18" t="inlineStr">
        <is>
          <t>一般県道　神門八街線</t>
        </is>
      </c>
      <c r="BZ223" s="18" t="inlineStr">
        <is>
          <t>C</t>
        </is>
      </c>
      <c r="CA223" s="18" t="inlineStr">
        <is>
          <t>縦桁</t>
        </is>
      </c>
      <c r="CB223" s="18" t="inlineStr">
        <is>
          <t>St</t>
        </is>
      </c>
      <c r="CC223" s="18">
        <f>IF(LEFT(CA223,2)="基礎",CONCATENATE(BZ223,LEFT(CA223,3),CB223),CONCATENATE(BZ223,LEFT(CA223,2),CB223))</f>
        <v/>
      </c>
      <c r="CD223" s="18" t="n">
        <v>22</v>
      </c>
      <c r="CE223" s="18">
        <f>IF(COUNTIFS([2]その１１!$CV$10:CV5218,リスト!CC223),"該当","")</f>
        <v/>
      </c>
      <c r="CF223" s="18">
        <f>IF($CE223="","",COUNTIF($CC$5:CC223,CC223))</f>
        <v/>
      </c>
      <c r="CG223" s="18">
        <f>IF($CE223="","",CONCATENATE(CC223,CF223))</f>
        <v/>
      </c>
      <c r="CH223" s="18" t="inlineStr">
        <is>
          <t>S,X</t>
        </is>
      </c>
      <c r="CI223" s="18" t="inlineStr">
        <is>
          <t>塔部水平材</t>
        </is>
      </c>
      <c r="CJ223" s="18" t="inlineStr">
        <is>
          <t>Th</t>
        </is>
      </c>
      <c r="CK223" s="18">
        <f>CONCATENATE(CH223,LEFT(CI223,2),CJ223)</f>
        <v/>
      </c>
      <c r="CL223" s="18" t="n">
        <v>13</v>
      </c>
      <c r="CM223" s="18">
        <f>IF(COUNTIFS([2]その１２!$CU$10:CU5374,リスト!CK223),"該当","")</f>
        <v/>
      </c>
      <c r="CN223" s="18">
        <f>IF($CM223="","",COUNTIF($CK$5:CK223,CK223))</f>
        <v/>
      </c>
      <c r="CO223" s="18">
        <f>IF($CM223="","",CONCATENATE(CK223,CN223))</f>
        <v/>
      </c>
      <c r="DC223" s="21">
        <f>IF(CG223="","",CONCATENATE(CC223,CD223))</f>
        <v/>
      </c>
      <c r="DD223" s="21">
        <f>IF(CO223="","",CONCATENATE(CK223,CL223))</f>
        <v/>
      </c>
    </row>
    <row r="224">
      <c r="AB224" s="18" t="inlineStr">
        <is>
          <t>e</t>
        </is>
      </c>
      <c r="AC224" s="18" t="inlineStr">
        <is>
          <t>変色・劣化</t>
        </is>
      </c>
      <c r="AD224" s="18" t="inlineStr">
        <is>
          <t>製作・施工不良</t>
        </is>
      </c>
      <c r="AE224" s="18" t="inlineStr">
        <is>
          <t>Ⅰ</t>
        </is>
      </c>
      <c r="AF224" s="55">
        <f>CONCATENATE(AB224,AC224,AD224,AE224)</f>
        <v/>
      </c>
      <c r="AG224" s="56" t="inlineStr">
        <is>
          <t>●●に施工不良等が原因と推定される●●が見られる。前回点検と比較し大きな進行は見られず、次回点検までに大きな進行はないと推定される。経過観察を行い、状況に応じて補修を行う必要がある。</t>
        </is>
      </c>
      <c r="AV224" s="195" t="inlineStr">
        <is>
          <t>227</t>
        </is>
      </c>
      <c r="AW224" s="18" t="inlineStr">
        <is>
          <t>一般県道　八積停車場線</t>
        </is>
      </c>
      <c r="BN224" s="18" t="inlineStr">
        <is>
          <t>八街市</t>
        </is>
      </c>
      <c r="BO224" s="197" t="inlineStr">
        <is>
          <t>289</t>
        </is>
      </c>
      <c r="BP224" s="17">
        <f>CONCATENATE(BN224,BO224)</f>
        <v/>
      </c>
      <c r="BQ224" s="18" t="inlineStr">
        <is>
          <t>一般県道　岩富山田台線</t>
        </is>
      </c>
      <c r="BZ224" s="18" t="inlineStr">
        <is>
          <t>C</t>
        </is>
      </c>
      <c r="CA224" s="18" t="inlineStr">
        <is>
          <t>縦桁</t>
        </is>
      </c>
      <c r="CB224" s="18" t="inlineStr">
        <is>
          <t>St</t>
        </is>
      </c>
      <c r="CC224" s="18">
        <f>IF(LEFT(CA224,2)="基礎",CONCATENATE(BZ224,LEFT(CA224,3),CB224),CONCATENATE(BZ224,LEFT(CA224,2),CB224))</f>
        <v/>
      </c>
      <c r="CD224" s="18" t="n">
        <v>23</v>
      </c>
      <c r="CE224" s="18">
        <f>IF(COUNTIFS([2]その１１!$CV$10:CV5219,リスト!CC224),"該当","")</f>
        <v/>
      </c>
      <c r="CF224" s="18">
        <f>IF($CE224="","",COUNTIF($CC$5:CC224,CC224))</f>
        <v/>
      </c>
      <c r="CG224" s="18">
        <f>IF($CE224="","",CONCATENATE(CC224,CF224))</f>
        <v/>
      </c>
      <c r="CH224" s="18" t="inlineStr">
        <is>
          <t>S,X</t>
        </is>
      </c>
      <c r="CI224" s="18" t="inlineStr">
        <is>
          <t>塔部水平材</t>
        </is>
      </c>
      <c r="CJ224" s="18" t="inlineStr">
        <is>
          <t>Th</t>
        </is>
      </c>
      <c r="CK224" s="18">
        <f>CONCATENATE(CH224,LEFT(CI224,2),CJ224)</f>
        <v/>
      </c>
      <c r="CL224" s="18" t="n">
        <v>17</v>
      </c>
      <c r="CM224" s="18">
        <f>IF(COUNTIFS([2]その１２!$CU$10:CU5375,リスト!CK224),"該当","")</f>
        <v/>
      </c>
      <c r="CN224" s="18">
        <f>IF($CM224="","",COUNTIF($CK$5:CK224,CK224))</f>
        <v/>
      </c>
      <c r="CO224" s="18">
        <f>IF($CM224="","",CONCATENATE(CK224,CN224))</f>
        <v/>
      </c>
      <c r="DC224" s="21">
        <f>IF(CG224="","",CONCATENATE(CC224,CD224))</f>
        <v/>
      </c>
      <c r="DD224" s="21">
        <f>IF(CO224="","",CONCATENATE(CK224,CL224))</f>
        <v/>
      </c>
    </row>
    <row r="225">
      <c r="AB225" s="18" t="inlineStr">
        <is>
          <t>e</t>
        </is>
      </c>
      <c r="AC225" s="18" t="inlineStr">
        <is>
          <t>変色・劣化</t>
        </is>
      </c>
      <c r="AD225" s="18" t="inlineStr">
        <is>
          <t>製作・施工不良</t>
        </is>
      </c>
      <c r="AE225" s="18" t="n"/>
      <c r="AF225" s="55">
        <f>CONCATENATE(AB225,AC225,AD225,AE225)</f>
        <v/>
      </c>
      <c r="AG225" s="56" t="inlineStr">
        <is>
          <t>●●に経年劣化等が原因と推定される●●が見られる。劣化箇所から●●が生じることにより、床版や桁端部など周辺部材の損傷を助長することが懸念される。</t>
        </is>
      </c>
      <c r="AV225" s="195" t="inlineStr">
        <is>
          <t>228</t>
        </is>
      </c>
      <c r="AW225" s="18" t="inlineStr">
        <is>
          <t>一般県道　一宮停車場線</t>
        </is>
      </c>
      <c r="BN225" s="18" t="inlineStr">
        <is>
          <t>八街市</t>
        </is>
      </c>
      <c r="BO225" s="197" t="inlineStr">
        <is>
          <t>301</t>
        </is>
      </c>
      <c r="BP225" s="17">
        <f>CONCATENATE(BN225,BO225)</f>
        <v/>
      </c>
      <c r="BQ225" s="18" t="inlineStr">
        <is>
          <t>一般県道　東金山田台線</t>
        </is>
      </c>
      <c r="BZ225" s="18" t="inlineStr">
        <is>
          <t>S,C</t>
        </is>
      </c>
      <c r="CA225" s="18" t="inlineStr">
        <is>
          <t>縦桁</t>
        </is>
      </c>
      <c r="CB225" s="18" t="inlineStr">
        <is>
          <t>St</t>
        </is>
      </c>
      <c r="CC225" s="18">
        <f>IF(LEFT(CA225,2)="基礎",CONCATENATE(BZ225,LEFT(CA225,3),CB225),CONCATENATE(BZ225,LEFT(CA225,2),CB225))</f>
        <v/>
      </c>
      <c r="CD225" s="18" t="n">
        <v>1</v>
      </c>
      <c r="CE225" s="18">
        <f>IF(COUNTIFS([2]その１１!$CV$10:CV5220,リスト!CC225),"該当","")</f>
        <v/>
      </c>
      <c r="CF225" s="18">
        <f>IF($CE225="","",COUNTIF($CC$5:CC225,CC225))</f>
        <v/>
      </c>
      <c r="CG225" s="18">
        <f>IF($CE225="","",CONCATENATE(CC225,CF225))</f>
        <v/>
      </c>
      <c r="CH225" s="18" t="inlineStr">
        <is>
          <t>S,X</t>
        </is>
      </c>
      <c r="CI225" s="18" t="inlineStr">
        <is>
          <t>塔部水平材</t>
        </is>
      </c>
      <c r="CJ225" s="18" t="inlineStr">
        <is>
          <t>Th</t>
        </is>
      </c>
      <c r="CK225" s="18">
        <f>CONCATENATE(CH225,LEFT(CI225,2),CJ225)</f>
        <v/>
      </c>
      <c r="CL225" s="18" t="n">
        <v>18</v>
      </c>
      <c r="CM225" s="18">
        <f>IF(COUNTIFS([2]その１２!$CU$10:CU5376,リスト!CK225),"該当","")</f>
        <v/>
      </c>
      <c r="CN225" s="18">
        <f>IF($CM225="","",COUNTIF($CK$5:CK225,CK225))</f>
        <v/>
      </c>
      <c r="CO225" s="18">
        <f>IF($CM225="","",CONCATENATE(CK225,CN225))</f>
        <v/>
      </c>
      <c r="DC225" s="21">
        <f>IF(CG225="","",CONCATENATE(CC225,CD225))</f>
        <v/>
      </c>
      <c r="DD225" s="21">
        <f>IF(CO225="","",CONCATENATE(CK225,CL225))</f>
        <v/>
      </c>
    </row>
    <row r="226">
      <c r="AB226" s="18" t="inlineStr">
        <is>
          <t>e</t>
        </is>
      </c>
      <c r="AC226" s="18" t="inlineStr">
        <is>
          <t>漏水・滞水</t>
        </is>
      </c>
      <c r="AD226" s="18" t="inlineStr">
        <is>
          <t>防水・排水工不良</t>
        </is>
      </c>
      <c r="AE226" s="18" t="inlineStr">
        <is>
          <t>Ⅰ</t>
        </is>
      </c>
      <c r="AF226" s="55">
        <f>CONCATENATE(AB226,AC226,AD226,AE226)</f>
        <v/>
      </c>
      <c r="AG226" s="56" t="inlineStr">
        <is>
          <t>伸縮装置の防水劣化等が原因と推定される漏水・滞水が見られる。現状では他部材への影響は見られない。経過観察を行い、状況に応じて補修を行う必要がある。</t>
        </is>
      </c>
      <c r="AV226" s="195" t="inlineStr">
        <is>
          <t>229</t>
        </is>
      </c>
      <c r="AW226" s="18" t="inlineStr">
        <is>
          <t>一般県道　太東停車場線</t>
        </is>
      </c>
      <c r="BN226" s="18" t="inlineStr">
        <is>
          <t>成田市</t>
        </is>
      </c>
      <c r="BO226" s="197" t="inlineStr">
        <is>
          <t>51</t>
        </is>
      </c>
      <c r="BP226" s="17">
        <f>CONCATENATE(BN226,BO226)</f>
        <v/>
      </c>
      <c r="BQ226" s="18" t="inlineStr">
        <is>
          <t>一般国道　51号</t>
        </is>
      </c>
      <c r="BZ226" s="18" t="inlineStr">
        <is>
          <t>S,C</t>
        </is>
      </c>
      <c r="CA226" s="18" t="inlineStr">
        <is>
          <t>縦桁</t>
        </is>
      </c>
      <c r="CB226" s="18" t="inlineStr">
        <is>
          <t>St</t>
        </is>
      </c>
      <c r="CC226" s="18">
        <f>IF(LEFT(CA226,2)="基礎",CONCATENATE(BZ226,LEFT(CA226,3),CB226),CONCATENATE(BZ226,LEFT(CA226,2),CB226))</f>
        <v/>
      </c>
      <c r="CD226" s="18" t="n">
        <v>2</v>
      </c>
      <c r="CE226" s="18">
        <f>IF(COUNTIFS([2]その１１!$CV$10:CV5221,リスト!CC226),"該当","")</f>
        <v/>
      </c>
      <c r="CF226" s="18">
        <f>IF($CE226="","",COUNTIF($CC$5:CC226,CC226))</f>
        <v/>
      </c>
      <c r="CG226" s="18">
        <f>IF($CE226="","",CONCATENATE(CC226,CF226))</f>
        <v/>
      </c>
      <c r="CH226" s="18" t="inlineStr">
        <is>
          <t>S,X</t>
        </is>
      </c>
      <c r="CI226" s="18" t="inlineStr">
        <is>
          <t>塔部水平材</t>
        </is>
      </c>
      <c r="CJ226" s="18" t="inlineStr">
        <is>
          <t>Th</t>
        </is>
      </c>
      <c r="CK226" s="18">
        <f>CONCATENATE(CH226,LEFT(CI226,2),CJ226)</f>
        <v/>
      </c>
      <c r="CL226" s="18" t="n">
        <v>20</v>
      </c>
      <c r="CM226" s="18">
        <f>IF(COUNTIFS([2]その１２!$CU$10:CU5377,リスト!CK226),"該当","")</f>
        <v/>
      </c>
      <c r="CN226" s="18">
        <f>IF($CM226="","",COUNTIF($CK$5:CK226,CK226))</f>
        <v/>
      </c>
      <c r="CO226" s="18">
        <f>IF($CM226="","",CONCATENATE(CK226,CN226))</f>
        <v/>
      </c>
      <c r="DC226" s="21">
        <f>IF(CG226="","",CONCATENATE(CC226,CD226))</f>
        <v/>
      </c>
      <c r="DD226" s="21">
        <f>IF(CO226="","",CONCATENATE(CK226,CL226))</f>
        <v/>
      </c>
    </row>
    <row r="227">
      <c r="AB227" s="18" t="inlineStr">
        <is>
          <t>e</t>
        </is>
      </c>
      <c r="AC227" s="18" t="inlineStr">
        <is>
          <t>漏水・滞水</t>
        </is>
      </c>
      <c r="AD227" s="18" t="inlineStr">
        <is>
          <t>防水・排水工不良</t>
        </is>
      </c>
      <c r="AE227" s="18" t="n"/>
      <c r="AF227" s="55">
        <f>CONCATENATE(AB227,AC227,AD227,AE227)</f>
        <v/>
      </c>
      <c r="AG227" s="56" t="inlineStr">
        <is>
          <t>伸縮装置の防水劣化等が原因と推定される漏水・滞水が見られる。床版や桁端部など周辺部材の損傷を助長することが懸念される。</t>
        </is>
      </c>
      <c r="AV227" s="195" t="inlineStr">
        <is>
          <t>230</t>
        </is>
      </c>
      <c r="AW227" s="18" t="inlineStr">
        <is>
          <t>一般県道　長者町停車場線</t>
        </is>
      </c>
      <c r="BN227" s="18" t="inlineStr">
        <is>
          <t>成田市</t>
        </is>
      </c>
      <c r="BO227" s="197" t="inlineStr">
        <is>
          <t>295</t>
        </is>
      </c>
      <c r="BP227" s="17">
        <f>CONCATENATE(BN227,BO227)</f>
        <v/>
      </c>
      <c r="BQ227" s="18" t="inlineStr">
        <is>
          <t>一般国道　295号</t>
        </is>
      </c>
      <c r="BZ227" s="18" t="inlineStr">
        <is>
          <t>S,C</t>
        </is>
      </c>
      <c r="CA227" s="18" t="inlineStr">
        <is>
          <t>縦桁</t>
        </is>
      </c>
      <c r="CB227" s="18" t="inlineStr">
        <is>
          <t>St</t>
        </is>
      </c>
      <c r="CC227" s="18">
        <f>IF(LEFT(CA227,2)="基礎",CONCATENATE(BZ227,LEFT(CA227,3),CB227),CONCATENATE(BZ227,LEFT(CA227,2),CB227))</f>
        <v/>
      </c>
      <c r="CD227" s="18" t="n">
        <v>3</v>
      </c>
      <c r="CE227" s="18">
        <f>IF(COUNTIFS([2]その１１!$CV$10:CV5222,リスト!CC227),"該当","")</f>
        <v/>
      </c>
      <c r="CF227" s="18">
        <f>IF($CE227="","",COUNTIF($CC$5:CC227,CC227))</f>
        <v/>
      </c>
      <c r="CG227" s="18">
        <f>IF($CE227="","",CONCATENATE(CC227,CF227))</f>
        <v/>
      </c>
      <c r="CH227" s="18" t="inlineStr">
        <is>
          <t>S,X</t>
        </is>
      </c>
      <c r="CI227" s="18" t="inlineStr">
        <is>
          <t>塔部水平材</t>
        </is>
      </c>
      <c r="CJ227" s="18" t="inlineStr">
        <is>
          <t>Th</t>
        </is>
      </c>
      <c r="CK227" s="18">
        <f>CONCATENATE(CH227,LEFT(CI227,2),CJ227)</f>
        <v/>
      </c>
      <c r="CL227" s="18" t="n">
        <v>21</v>
      </c>
      <c r="CM227" s="18">
        <f>IF(COUNTIFS([2]その１２!$CU$10:CU5378,リスト!CK227),"該当","")</f>
        <v/>
      </c>
      <c r="CN227" s="18">
        <f>IF($CM227="","",COUNTIF($CK$5:CK227,CK227))</f>
        <v/>
      </c>
      <c r="CO227" s="18">
        <f>IF($CM227="","",CONCATENATE(CK227,CN227))</f>
        <v/>
      </c>
      <c r="DC227" s="21">
        <f>IF(CG227="","",CONCATENATE(CC227,CD227))</f>
        <v/>
      </c>
      <c r="DD227" s="21">
        <f>IF(CO227="","",CONCATENATE(CK227,CL227))</f>
        <v/>
      </c>
    </row>
    <row r="228">
      <c r="AB228" s="18" t="inlineStr">
        <is>
          <t>e</t>
        </is>
      </c>
      <c r="AC228" s="18" t="inlineStr">
        <is>
          <t>異常な音・振動</t>
        </is>
      </c>
      <c r="AD228" s="18" t="inlineStr">
        <is>
          <t>品質の経年劣化</t>
        </is>
      </c>
      <c r="AE228" s="18" t="inlineStr">
        <is>
          <t>Ⅱ</t>
        </is>
      </c>
      <c r="AF228" s="55">
        <f>CONCATENATE(AB228,AC228,AD228,AE228)</f>
        <v/>
      </c>
      <c r="AG228" s="56" t="inlineStr">
        <is>
          <t>経年劣化等が原因と推定される異常な音が生じている。詳細調査を行い音の発生源を調査し、発生原因による耐荷力への影響を調査する必要がある。</t>
        </is>
      </c>
      <c r="AV228" s="195" t="inlineStr">
        <is>
          <t>231</t>
        </is>
      </c>
      <c r="AW228" s="18" t="inlineStr">
        <is>
          <t>一般県道　大多喜停車場線</t>
        </is>
      </c>
      <c r="BN228" s="18" t="inlineStr">
        <is>
          <t>成田市</t>
        </is>
      </c>
      <c r="BO228" s="197" t="inlineStr">
        <is>
          <t>296</t>
        </is>
      </c>
      <c r="BP228" s="17">
        <f>CONCATENATE(BN228,BO228)</f>
        <v/>
      </c>
      <c r="BQ228" s="18" t="inlineStr">
        <is>
          <t>一般国道　296号</t>
        </is>
      </c>
      <c r="BZ228" s="18" t="inlineStr">
        <is>
          <t>S,C</t>
        </is>
      </c>
      <c r="CA228" s="18" t="inlineStr">
        <is>
          <t>縦桁</t>
        </is>
      </c>
      <c r="CB228" s="18" t="inlineStr">
        <is>
          <t>St</t>
        </is>
      </c>
      <c r="CC228" s="18">
        <f>IF(LEFT(CA228,2)="基礎",CONCATENATE(BZ228,LEFT(CA228,3),CB228),CONCATENATE(BZ228,LEFT(CA228,2),CB228))</f>
        <v/>
      </c>
      <c r="CD228" s="18" t="n">
        <v>4</v>
      </c>
      <c r="CE228" s="18">
        <f>IF(COUNTIFS([2]その１１!$CV$10:CV5223,リスト!CC228),"該当","")</f>
        <v/>
      </c>
      <c r="CF228" s="18">
        <f>IF($CE228="","",COUNTIF($CC$5:CC228,CC228))</f>
        <v/>
      </c>
      <c r="CG228" s="18">
        <f>IF($CE228="","",CONCATENATE(CC228,CF228))</f>
        <v/>
      </c>
      <c r="CH228" s="18" t="inlineStr">
        <is>
          <t>S,X</t>
        </is>
      </c>
      <c r="CI228" s="18" t="inlineStr">
        <is>
          <t>塔部水平材</t>
        </is>
      </c>
      <c r="CJ228" s="18" t="inlineStr">
        <is>
          <t>Th</t>
        </is>
      </c>
      <c r="CK228" s="18">
        <f>CONCATENATE(CH228,LEFT(CI228,2),CJ228)</f>
        <v/>
      </c>
      <c r="CL228" s="18" t="n">
        <v>22</v>
      </c>
      <c r="CM228" s="18">
        <f>IF(COUNTIFS([2]その１２!$CU$10:CU5379,リスト!CK228),"該当","")</f>
        <v/>
      </c>
      <c r="CN228" s="18">
        <f>IF($CM228="","",COUNTIF($CK$5:CK228,CK228))</f>
        <v/>
      </c>
      <c r="CO228" s="18">
        <f>IF($CM228="","",CONCATENATE(CK228,CN228))</f>
        <v/>
      </c>
      <c r="DC228" s="21">
        <f>IF(CG228="","",CONCATENATE(CC228,CD228))</f>
        <v/>
      </c>
      <c r="DD228" s="21">
        <f>IF(CO228="","",CONCATENATE(CK228,CL228))</f>
        <v/>
      </c>
    </row>
    <row r="229">
      <c r="AB229" s="18" t="inlineStr">
        <is>
          <t>e</t>
        </is>
      </c>
      <c r="AC229" s="18" t="inlineStr">
        <is>
          <t>異常な音・振動</t>
        </is>
      </c>
      <c r="AD229" s="18" t="inlineStr">
        <is>
          <t>外力</t>
        </is>
      </c>
      <c r="AE229" s="18" t="inlineStr">
        <is>
          <t>Ⅱ</t>
        </is>
      </c>
      <c r="AF229" s="55">
        <f>CONCATENATE(AB229,AC229,AD229,AE229)</f>
        <v/>
      </c>
      <c r="AG229" s="56" t="inlineStr">
        <is>
          <t>車両通行による繰り返し荷重等が原因と推定される異常な振動が生じている。詳細調査を行い原因の特定や耐荷力への影響を調査する必要がある。</t>
        </is>
      </c>
      <c r="AV229" s="195" t="inlineStr">
        <is>
          <t>232</t>
        </is>
      </c>
      <c r="AW229" s="18" t="inlineStr">
        <is>
          <t>一般県道　御宿停車場線</t>
        </is>
      </c>
      <c r="BN229" s="18" t="inlineStr">
        <is>
          <t>成田市</t>
        </is>
      </c>
      <c r="BO229" s="197" t="inlineStr">
        <is>
          <t>356</t>
        </is>
      </c>
      <c r="BP229" s="17">
        <f>CONCATENATE(BN229,BO229)</f>
        <v/>
      </c>
      <c r="BQ229" s="18" t="inlineStr">
        <is>
          <t>一般国道　356号</t>
        </is>
      </c>
      <c r="BZ229" s="18" t="inlineStr">
        <is>
          <t>S,C</t>
        </is>
      </c>
      <c r="CA229" s="18" t="inlineStr">
        <is>
          <t>縦桁</t>
        </is>
      </c>
      <c r="CB229" s="18" t="inlineStr">
        <is>
          <t>St</t>
        </is>
      </c>
      <c r="CC229" s="18">
        <f>IF(LEFT(CA229,2)="基礎",CONCATENATE(BZ229,LEFT(CA229,3),CB229),CONCATENATE(BZ229,LEFT(CA229,2),CB229))</f>
        <v/>
      </c>
      <c r="CD229" s="18" t="n">
        <v>5</v>
      </c>
      <c r="CE229" s="18">
        <f>IF(COUNTIFS([2]その１１!$CV$10:CV5224,リスト!CC229),"該当","")</f>
        <v/>
      </c>
      <c r="CF229" s="18">
        <f>IF($CE229="","",COUNTIF($CC$5:CC229,CC229))</f>
        <v/>
      </c>
      <c r="CG229" s="18">
        <f>IF($CE229="","",CONCATENATE(CC229,CF229))</f>
        <v/>
      </c>
      <c r="CH229" s="18" t="inlineStr">
        <is>
          <t>S,X</t>
        </is>
      </c>
      <c r="CI229" s="18" t="inlineStr">
        <is>
          <t>塔部水平材</t>
        </is>
      </c>
      <c r="CJ229" s="18" t="inlineStr">
        <is>
          <t>Th</t>
        </is>
      </c>
      <c r="CK229" s="18">
        <f>CONCATENATE(CH229,LEFT(CI229,2),CJ229)</f>
        <v/>
      </c>
      <c r="CL229" s="18" t="n">
        <v>23</v>
      </c>
      <c r="CM229" s="18">
        <f>IF(COUNTIFS([2]その１２!$CU$10:CU5380,リスト!CK229),"該当","")</f>
        <v/>
      </c>
      <c r="CN229" s="18">
        <f>IF($CM229="","",COUNTIF($CK$5:CK229,CK229))</f>
        <v/>
      </c>
      <c r="CO229" s="18">
        <f>IF($CM229="","",CONCATENATE(CK229,CN229))</f>
        <v/>
      </c>
      <c r="DC229" s="21">
        <f>IF(CG229="","",CONCATENATE(CC229,CD229))</f>
        <v/>
      </c>
      <c r="DD229" s="21">
        <f>IF(CO229="","",CONCATENATE(CK229,CL229))</f>
        <v/>
      </c>
    </row>
    <row r="230">
      <c r="AB230" s="18" t="inlineStr">
        <is>
          <t>e</t>
        </is>
      </c>
      <c r="AC230" s="18" t="inlineStr">
        <is>
          <t>異常なたわみ</t>
        </is>
      </c>
      <c r="AD230" s="18" t="inlineStr">
        <is>
          <t>製作・施工不良</t>
        </is>
      </c>
      <c r="AE230" s="18" t="n"/>
      <c r="AF230" s="55">
        <f>CONCATENATE(AB230,AC230,AD230,AE230)</f>
        <v/>
      </c>
      <c r="AG230" s="56" t="inlineStr">
        <is>
          <t>コンクリート打設時の型枠の変形等が原因と推定される異常なたわみが見られる。</t>
        </is>
      </c>
      <c r="AV230" s="195" t="inlineStr">
        <is>
          <t>233</t>
        </is>
      </c>
      <c r="AW230" s="18" t="inlineStr">
        <is>
          <t>一般県道　勝浦停車場線</t>
        </is>
      </c>
      <c r="BN230" s="18" t="inlineStr">
        <is>
          <t>成田市</t>
        </is>
      </c>
      <c r="BO230" s="197" t="inlineStr">
        <is>
          <t>408</t>
        </is>
      </c>
      <c r="BP230" s="17">
        <f>CONCATENATE(BN230,BO230)</f>
        <v/>
      </c>
      <c r="BQ230" s="18" t="inlineStr">
        <is>
          <t>一般国道　408号</t>
        </is>
      </c>
      <c r="BZ230" s="18" t="inlineStr">
        <is>
          <t>S,C</t>
        </is>
      </c>
      <c r="CA230" s="18" t="inlineStr">
        <is>
          <t>縦桁</t>
        </is>
      </c>
      <c r="CB230" s="18" t="inlineStr">
        <is>
          <t>St</t>
        </is>
      </c>
      <c r="CC230" s="18">
        <f>IF(LEFT(CA230,2)="基礎",CONCATENATE(BZ230,LEFT(CA230,3),CB230),CONCATENATE(BZ230,LEFT(CA230,2),CB230))</f>
        <v/>
      </c>
      <c r="CD230" s="18" t="n">
        <v>6</v>
      </c>
      <c r="CE230" s="18">
        <f>IF(COUNTIFS([2]その１１!$CV$10:CV5225,リスト!CC230),"該当","")</f>
        <v/>
      </c>
      <c r="CF230" s="18">
        <f>IF($CE230="","",COUNTIF($CC$5:CC230,CC230))</f>
        <v/>
      </c>
      <c r="CG230" s="18">
        <f>IF($CE230="","",CONCATENATE(CC230,CF230))</f>
        <v/>
      </c>
      <c r="CH230" s="18" t="inlineStr">
        <is>
          <t>C,X</t>
        </is>
      </c>
      <c r="CI230" s="18" t="inlineStr">
        <is>
          <t>塔部水平材</t>
        </is>
      </c>
      <c r="CJ230" s="18" t="inlineStr">
        <is>
          <t>Th</t>
        </is>
      </c>
      <c r="CK230" s="18">
        <f>CONCATENATE(CH230,LEFT(CI230,2),CJ230)</f>
        <v/>
      </c>
      <c r="CL230" s="18" t="n">
        <v>6</v>
      </c>
      <c r="CM230" s="18">
        <f>IF(COUNTIFS([2]その１２!$CU$10:CU5381,リスト!CK230),"該当","")</f>
        <v/>
      </c>
      <c r="CN230" s="18">
        <f>IF($CM230="","",COUNTIF($CK$5:CK230,CK230))</f>
        <v/>
      </c>
      <c r="CO230" s="18">
        <f>IF($CM230="","",CONCATENATE(CK230,CN230))</f>
        <v/>
      </c>
      <c r="DC230" s="21">
        <f>IF(CG230="","",CONCATENATE(CC230,CD230))</f>
        <v/>
      </c>
      <c r="DD230" s="21">
        <f>IF(CO230="","",CONCATENATE(CK230,CL230))</f>
        <v/>
      </c>
    </row>
    <row r="231">
      <c r="AB231" s="18" t="inlineStr">
        <is>
          <t>e</t>
        </is>
      </c>
      <c r="AC231" s="18" t="inlineStr">
        <is>
          <t>異常なたわみ</t>
        </is>
      </c>
      <c r="AD231" s="18" t="inlineStr">
        <is>
          <t>外力</t>
        </is>
      </c>
      <c r="AE231" s="18" t="inlineStr">
        <is>
          <t>Ⅱ</t>
        </is>
      </c>
      <c r="AF231" s="55">
        <f>CONCATENATE(AB231,AC231,AD231,AE231)</f>
        <v/>
      </c>
      <c r="AG231" s="56" t="inlineStr">
        <is>
          <t>車両通行による繰り返し荷重等が原因と推定される異常なたわみが見られる。詳細調査を行い原因の特定や耐荷力への影響を調査する必要がある。</t>
        </is>
      </c>
      <c r="AV231" s="195" t="inlineStr">
        <is>
          <t>234</t>
        </is>
      </c>
      <c r="AW231" s="18" t="inlineStr">
        <is>
          <t>一般県道　上総興津停車場線</t>
        </is>
      </c>
      <c r="BN231" s="18" t="inlineStr">
        <is>
          <t>成田市</t>
        </is>
      </c>
      <c r="BO231" s="197" t="inlineStr">
        <is>
          <t>409</t>
        </is>
      </c>
      <c r="BP231" s="17">
        <f>CONCATENATE(BN231,BO231)</f>
        <v/>
      </c>
      <c r="BQ231" s="18" t="inlineStr">
        <is>
          <t>一般国道　409号</t>
        </is>
      </c>
      <c r="BZ231" s="18" t="inlineStr">
        <is>
          <t>S,C</t>
        </is>
      </c>
      <c r="CA231" s="18" t="inlineStr">
        <is>
          <t>縦桁</t>
        </is>
      </c>
      <c r="CB231" s="18" t="inlineStr">
        <is>
          <t>St</t>
        </is>
      </c>
      <c r="CC231" s="18">
        <f>IF(LEFT(CA231,2)="基礎",CONCATENATE(BZ231,LEFT(CA231,3),CB231),CONCATENATE(BZ231,LEFT(CA231,2),CB231))</f>
        <v/>
      </c>
      <c r="CD231" s="18" t="n">
        <v>7</v>
      </c>
      <c r="CE231" s="18">
        <f>IF(COUNTIFS([2]その１１!$CV$10:CV5226,リスト!CC231),"該当","")</f>
        <v/>
      </c>
      <c r="CF231" s="18">
        <f>IF($CE231="","",COUNTIF($CC$5:CC231,CC231))</f>
        <v/>
      </c>
      <c r="CG231" s="18">
        <f>IF($CE231="","",CONCATENATE(CC231,CF231))</f>
        <v/>
      </c>
      <c r="CH231" s="18" t="inlineStr">
        <is>
          <t>C,X</t>
        </is>
      </c>
      <c r="CI231" s="18" t="inlineStr">
        <is>
          <t>塔部水平材</t>
        </is>
      </c>
      <c r="CJ231" s="18" t="inlineStr">
        <is>
          <t>Th</t>
        </is>
      </c>
      <c r="CK231" s="18">
        <f>CONCATENATE(CH231,LEFT(CI231,2),CJ231)</f>
        <v/>
      </c>
      <c r="CL231" s="18" t="n">
        <v>7</v>
      </c>
      <c r="CM231" s="18">
        <f>IF(COUNTIFS([2]その１２!$CU$10:CU5382,リスト!CK231),"該当","")</f>
        <v/>
      </c>
      <c r="CN231" s="18">
        <f>IF($CM231="","",COUNTIF($CK$5:CK231,CK231))</f>
        <v/>
      </c>
      <c r="CO231" s="18">
        <f>IF($CM231="","",CONCATENATE(CK231,CN231))</f>
        <v/>
      </c>
      <c r="DC231" s="21">
        <f>IF(CG231="","",CONCATENATE(CC231,CD231))</f>
        <v/>
      </c>
      <c r="DD231" s="21">
        <f>IF(CO231="","",CONCATENATE(CK231,CL231))</f>
        <v/>
      </c>
    </row>
    <row r="232">
      <c r="AB232" s="18" t="inlineStr">
        <is>
          <t>c</t>
        </is>
      </c>
      <c r="AC232" s="18" t="inlineStr">
        <is>
          <t>変形・欠損</t>
        </is>
      </c>
      <c r="AD232" s="18" t="inlineStr">
        <is>
          <t>外力</t>
        </is>
      </c>
      <c r="AE232" s="18" t="n"/>
      <c r="AF232" s="55">
        <f>CONCATENATE(AB232,AC232,AD232,AE232)</f>
        <v/>
      </c>
      <c r="AG232" s="56" t="inlineStr">
        <is>
          <t>車両等の接触が原因と推定される変形・欠損が見られる。</t>
        </is>
      </c>
      <c r="AV232" s="195" t="inlineStr">
        <is>
          <t>235</t>
        </is>
      </c>
      <c r="AW232" s="18" t="inlineStr">
        <is>
          <t>一般県道　巌根停車場線</t>
        </is>
      </c>
      <c r="BN232" s="18" t="inlineStr">
        <is>
          <t>成田市</t>
        </is>
      </c>
      <c r="BO232" s="197" t="inlineStr">
        <is>
          <t>464</t>
        </is>
      </c>
      <c r="BP232" s="17">
        <f>CONCATENATE(BN232,BO232)</f>
        <v/>
      </c>
      <c r="BQ232" s="18" t="inlineStr">
        <is>
          <t>一般国道　464号</t>
        </is>
      </c>
      <c r="BZ232" s="18" t="inlineStr">
        <is>
          <t>S,C</t>
        </is>
      </c>
      <c r="CA232" s="18" t="inlineStr">
        <is>
          <t>縦桁</t>
        </is>
      </c>
      <c r="CB232" s="18" t="inlineStr">
        <is>
          <t>St</t>
        </is>
      </c>
      <c r="CC232" s="18">
        <f>IF(LEFT(CA232,2)="基礎",CONCATENATE(BZ232,LEFT(CA232,3),CB232),CONCATENATE(BZ232,LEFT(CA232,2),CB232))</f>
        <v/>
      </c>
      <c r="CD232" s="18" t="n">
        <v>8</v>
      </c>
      <c r="CE232" s="18">
        <f>IF(COUNTIFS([2]その１１!$CV$10:CV5227,リスト!CC232),"該当","")</f>
        <v/>
      </c>
      <c r="CF232" s="18">
        <f>IF($CE232="","",COUNTIF($CC$5:CC232,CC232))</f>
        <v/>
      </c>
      <c r="CG232" s="18">
        <f>IF($CE232="","",CONCATENATE(CC232,CF232))</f>
        <v/>
      </c>
      <c r="CH232" s="18" t="inlineStr">
        <is>
          <t>C,X</t>
        </is>
      </c>
      <c r="CI232" s="18" t="inlineStr">
        <is>
          <t>塔部水平材</t>
        </is>
      </c>
      <c r="CJ232" s="18" t="inlineStr">
        <is>
          <t>Th</t>
        </is>
      </c>
      <c r="CK232" s="18">
        <f>CONCATENATE(CH232,LEFT(CI232,2),CJ232)</f>
        <v/>
      </c>
      <c r="CL232" s="18" t="n">
        <v>8</v>
      </c>
      <c r="CM232" s="18">
        <f>IF(COUNTIFS([2]その１２!$CU$10:CU5383,リスト!CK232),"該当","")</f>
        <v/>
      </c>
      <c r="CN232" s="18">
        <f>IF($CM232="","",COUNTIF($CK$5:CK232,CK232))</f>
        <v/>
      </c>
      <c r="CO232" s="18">
        <f>IF($CM232="","",CONCATENATE(CK232,CN232))</f>
        <v/>
      </c>
      <c r="DC232" s="21">
        <f>IF(CG232="","",CONCATENATE(CC232,CD232))</f>
        <v/>
      </c>
      <c r="DD232" s="21">
        <f>IF(CO232="","",CONCATENATE(CK232,CL232))</f>
        <v/>
      </c>
    </row>
    <row r="233">
      <c r="AB233" s="18" t="inlineStr">
        <is>
          <t>c</t>
        </is>
      </c>
      <c r="AC233" s="18" t="inlineStr">
        <is>
          <t>変形・欠損</t>
        </is>
      </c>
      <c r="AD233" s="18" t="inlineStr">
        <is>
          <t>品質の経年劣化</t>
        </is>
      </c>
      <c r="AE233" s="18" t="n"/>
      <c r="AF233" s="55">
        <f>CONCATENATE(AB233,AC233,AD233,AE233)</f>
        <v/>
      </c>
      <c r="AG233" s="56" t="inlineStr">
        <is>
          <t>腐食による断面欠損が原因と推定される腐食跡が見られる。錆の除去および再塗装により腐食の進行は抑制されている。</t>
        </is>
      </c>
      <c r="AV233" s="195" t="inlineStr">
        <is>
          <t>236</t>
        </is>
      </c>
      <c r="AW233" s="18" t="inlineStr">
        <is>
          <t>一般県道　上総湊停車場線</t>
        </is>
      </c>
      <c r="BN233" s="18" t="inlineStr">
        <is>
          <t>成田市</t>
        </is>
      </c>
      <c r="BO233" s="197" t="inlineStr">
        <is>
          <t>18</t>
        </is>
      </c>
      <c r="BP233" s="17">
        <f>CONCATENATE(BN233,BO233)</f>
        <v/>
      </c>
      <c r="BQ233" s="18" t="inlineStr">
        <is>
          <t>主要地方道　成田安食線</t>
        </is>
      </c>
      <c r="BZ233" s="18" t="inlineStr">
        <is>
          <t>S,C</t>
        </is>
      </c>
      <c r="CA233" s="18" t="inlineStr">
        <is>
          <t>縦桁</t>
        </is>
      </c>
      <c r="CB233" s="18" t="inlineStr">
        <is>
          <t>St</t>
        </is>
      </c>
      <c r="CC233" s="18">
        <f>IF(LEFT(CA233,2)="基礎",CONCATENATE(BZ233,LEFT(CA233,3),CB233),CONCATENATE(BZ233,LEFT(CA233,2),CB233))</f>
        <v/>
      </c>
      <c r="CD233" s="18" t="n">
        <v>9</v>
      </c>
      <c r="CE233" s="18">
        <f>IF(COUNTIFS([2]その１１!$CV$10:CV5228,リスト!CC233),"該当","")</f>
        <v/>
      </c>
      <c r="CF233" s="18">
        <f>IF($CE233="","",COUNTIF($CC$5:CC233,CC233))</f>
        <v/>
      </c>
      <c r="CG233" s="18">
        <f>IF($CE233="","",CONCATENATE(CC233,CF233))</f>
        <v/>
      </c>
      <c r="CH233" s="18" t="inlineStr">
        <is>
          <t>C,X</t>
        </is>
      </c>
      <c r="CI233" s="18" t="inlineStr">
        <is>
          <t>塔部水平材</t>
        </is>
      </c>
      <c r="CJ233" s="18" t="inlineStr">
        <is>
          <t>Th</t>
        </is>
      </c>
      <c r="CK233" s="18">
        <f>CONCATENATE(CH233,LEFT(CI233,2),CJ233)</f>
        <v/>
      </c>
      <c r="CL233" s="18" t="n">
        <v>9</v>
      </c>
      <c r="CM233" s="18">
        <f>IF(COUNTIFS([2]その１２!$CU$10:CU5384,リスト!CK233),"該当","")</f>
        <v/>
      </c>
      <c r="CN233" s="18">
        <f>IF($CM233="","",COUNTIF($CK$5:CK233,CK233))</f>
        <v/>
      </c>
      <c r="CO233" s="18">
        <f>IF($CM233="","",CONCATENATE(CK233,CN233))</f>
        <v/>
      </c>
      <c r="DC233" s="21">
        <f>IF(CG233="","",CONCATENATE(CC233,CD233))</f>
        <v/>
      </c>
      <c r="DD233" s="21">
        <f>IF(CO233="","",CONCATENATE(CK233,CL233))</f>
        <v/>
      </c>
    </row>
    <row r="234">
      <c r="AB234" s="18" t="inlineStr">
        <is>
          <t>e</t>
        </is>
      </c>
      <c r="AC234" s="18" t="inlineStr">
        <is>
          <t>変形・欠損</t>
        </is>
      </c>
      <c r="AD234" s="18" t="inlineStr">
        <is>
          <t>品質の経年劣化</t>
        </is>
      </c>
      <c r="AE234" s="18" t="inlineStr">
        <is>
          <t>Ⅰ</t>
        </is>
      </c>
      <c r="AF234" s="55">
        <f>CONCATENATE(AB234,AC234,AD234,AE234)</f>
        <v/>
      </c>
      <c r="AG234" s="56" t="inlineStr">
        <is>
          <t>腐食による断面欠損が原因と推定される腐食跡が見られる。錆の除去および再塗装により腐食の進行は抑制されている。経過観察を行い、状況に応じて補修を行う必要がある。</t>
        </is>
      </c>
      <c r="AV234" s="195" t="inlineStr">
        <is>
          <t>237</t>
        </is>
      </c>
      <c r="AW234" s="18" t="inlineStr">
        <is>
          <t>一般県道　浜金谷停車場線</t>
        </is>
      </c>
      <c r="BN234" s="18" t="inlineStr">
        <is>
          <t>成田市</t>
        </is>
      </c>
      <c r="BO234" s="197" t="inlineStr">
        <is>
          <t>43</t>
        </is>
      </c>
      <c r="BP234" s="17">
        <f>CONCATENATE(BN234,BO234)</f>
        <v/>
      </c>
      <c r="BQ234" s="18" t="inlineStr">
        <is>
          <t>主要地方道　八街三里塚線</t>
        </is>
      </c>
      <c r="BZ234" s="18" t="inlineStr">
        <is>
          <t>S,C</t>
        </is>
      </c>
      <c r="CA234" s="18" t="inlineStr">
        <is>
          <t>縦桁</t>
        </is>
      </c>
      <c r="CB234" s="18" t="inlineStr">
        <is>
          <t>St</t>
        </is>
      </c>
      <c r="CC234" s="18">
        <f>IF(LEFT(CA234,2)="基礎",CONCATENATE(BZ234,LEFT(CA234,3),CB234),CONCATENATE(BZ234,LEFT(CA234,2),CB234))</f>
        <v/>
      </c>
      <c r="CD234" s="18" t="n">
        <v>10</v>
      </c>
      <c r="CE234" s="18">
        <f>IF(COUNTIFS([2]その１１!$CV$10:CV5229,リスト!CC234),"該当","")</f>
        <v/>
      </c>
      <c r="CF234" s="18">
        <f>IF($CE234="","",COUNTIF($CC$5:CC234,CC234))</f>
        <v/>
      </c>
      <c r="CG234" s="18">
        <f>IF($CE234="","",CONCATENATE(CC234,CF234))</f>
        <v/>
      </c>
      <c r="CH234" s="18" t="inlineStr">
        <is>
          <t>C,X</t>
        </is>
      </c>
      <c r="CI234" s="18" t="inlineStr">
        <is>
          <t>塔部水平材</t>
        </is>
      </c>
      <c r="CJ234" s="18" t="inlineStr">
        <is>
          <t>Th</t>
        </is>
      </c>
      <c r="CK234" s="18">
        <f>CONCATENATE(CH234,LEFT(CI234,2),CJ234)</f>
        <v/>
      </c>
      <c r="CL234" s="18" t="n">
        <v>10</v>
      </c>
      <c r="CM234" s="18">
        <f>IF(COUNTIFS([2]その１２!$CU$10:CU5385,リスト!CK234),"該当","")</f>
        <v/>
      </c>
      <c r="CN234" s="18">
        <f>IF($CM234="","",COUNTIF($CK$5:CK234,CK234))</f>
        <v/>
      </c>
      <c r="CO234" s="18">
        <f>IF($CM234="","",CONCATENATE(CK234,CN234))</f>
        <v/>
      </c>
      <c r="DC234" s="21">
        <f>IF(CG234="","",CONCATENATE(CC234,CD234))</f>
        <v/>
      </c>
      <c r="DD234" s="21">
        <f>IF(CO234="","",CONCATENATE(CK234,CL234))</f>
        <v/>
      </c>
    </row>
    <row r="235">
      <c r="AB235" s="18" t="inlineStr">
        <is>
          <t>e</t>
        </is>
      </c>
      <c r="AC235" s="18" t="inlineStr">
        <is>
          <t>変形・欠損</t>
        </is>
      </c>
      <c r="AD235" s="18" t="inlineStr">
        <is>
          <t>品質の経年劣化</t>
        </is>
      </c>
      <c r="AE235" s="18" t="inlineStr">
        <is>
          <t>Ⅱ</t>
        </is>
      </c>
      <c r="AF235" s="55">
        <f>CONCATENATE(AB235,AC235,AD235,AE235)</f>
        <v/>
      </c>
      <c r="AG235" s="56" t="inlineStr">
        <is>
          <t>腐食による板厚減少の進行が原因と推定される欠損が見られる。発生部位が●●であることから耐荷力への影響は少ないと推定される。予防保全の観点から、速やかに補修等を行う必要がある。</t>
        </is>
      </c>
      <c r="AV235" s="195" t="inlineStr">
        <is>
          <t>238</t>
        </is>
      </c>
      <c r="AW235" s="18" t="inlineStr">
        <is>
          <t>一般県道　保田停車場線</t>
        </is>
      </c>
      <c r="BN235" s="18" t="inlineStr">
        <is>
          <t>成田市</t>
        </is>
      </c>
      <c r="BO235" s="197" t="inlineStr">
        <is>
          <t>44</t>
        </is>
      </c>
      <c r="BP235" s="17">
        <f>CONCATENATE(BN235,BO235)</f>
        <v/>
      </c>
      <c r="BQ235" s="18" t="inlineStr">
        <is>
          <t>主要地方道　成田小見川鹿島港線</t>
        </is>
      </c>
      <c r="BZ235" s="18" t="inlineStr">
        <is>
          <t>S,C</t>
        </is>
      </c>
      <c r="CA235" s="18" t="inlineStr">
        <is>
          <t>縦桁</t>
        </is>
      </c>
      <c r="CB235" s="18" t="inlineStr">
        <is>
          <t>St</t>
        </is>
      </c>
      <c r="CC235" s="18">
        <f>IF(LEFT(CA235,2)="基礎",CONCATENATE(BZ235,LEFT(CA235,3),CB235),CONCATENATE(BZ235,LEFT(CA235,2),CB235))</f>
        <v/>
      </c>
      <c r="CD235" s="18" t="n">
        <v>11</v>
      </c>
      <c r="CE235" s="18">
        <f>IF(COUNTIFS([2]その１１!$CV$10:CV5230,リスト!CC235),"該当","")</f>
        <v/>
      </c>
      <c r="CF235" s="18">
        <f>IF($CE235="","",COUNTIF($CC$5:CC235,CC235))</f>
        <v/>
      </c>
      <c r="CG235" s="18">
        <f>IF($CE235="","",CONCATENATE(CC235,CF235))</f>
        <v/>
      </c>
      <c r="CH235" s="18" t="inlineStr">
        <is>
          <t>C,X</t>
        </is>
      </c>
      <c r="CI235" s="18" t="inlineStr">
        <is>
          <t>塔部水平材</t>
        </is>
      </c>
      <c r="CJ235" s="18" t="inlineStr">
        <is>
          <t>Th</t>
        </is>
      </c>
      <c r="CK235" s="18">
        <f>CONCATENATE(CH235,LEFT(CI235,2),CJ235)</f>
        <v/>
      </c>
      <c r="CL235" s="18" t="n">
        <v>11</v>
      </c>
      <c r="CM235" s="18">
        <f>IF(COUNTIFS([2]その１２!$CU$10:CU5386,リスト!CK235),"該当","")</f>
        <v/>
      </c>
      <c r="CN235" s="18">
        <f>IF($CM235="","",COUNTIF($CK$5:CK235,CK235))</f>
        <v/>
      </c>
      <c r="CO235" s="18">
        <f>IF($CM235="","",CONCATENATE(CK235,CN235))</f>
        <v/>
      </c>
      <c r="DC235" s="21">
        <f>IF(CG235="","",CONCATENATE(CC235,CD235))</f>
        <v/>
      </c>
      <c r="DD235" s="21">
        <f>IF(CO235="","",CONCATENATE(CK235,CL235))</f>
        <v/>
      </c>
    </row>
    <row r="236">
      <c r="AB236" s="18" t="inlineStr">
        <is>
          <t>e</t>
        </is>
      </c>
      <c r="AC236" s="18" t="inlineStr">
        <is>
          <t>変形・欠損</t>
        </is>
      </c>
      <c r="AD236" s="18" t="inlineStr">
        <is>
          <t>外力</t>
        </is>
      </c>
      <c r="AE236" s="18" t="inlineStr">
        <is>
          <t>Ⅱ</t>
        </is>
      </c>
      <c r="AF236" s="55">
        <f>CONCATENATE(AB236,AC236,AD236,AE236)</f>
        <v/>
      </c>
      <c r="AG236" s="56" t="inlineStr">
        <is>
          <t>地震等の外力が原因と推定される著しい変形・欠損が見られる。支承の保護機能の低下や腐食の進行が懸念される。予防保全の観点から、速やかに補修等を行う必要がある。</t>
        </is>
      </c>
      <c r="AV236" s="195" t="inlineStr">
        <is>
          <t>239</t>
        </is>
      </c>
      <c r="AW236" s="18" t="inlineStr">
        <is>
          <t>一般県道　岩井停車場線</t>
        </is>
      </c>
      <c r="BN236" s="18" t="inlineStr">
        <is>
          <t>成田市</t>
        </is>
      </c>
      <c r="BO236" s="197" t="inlineStr">
        <is>
          <t>62</t>
        </is>
      </c>
      <c r="BP236" s="17">
        <f>CONCATENATE(BN236,BO236)</f>
        <v/>
      </c>
      <c r="BQ236" s="18" t="inlineStr">
        <is>
          <t>主要地方道　成田松尾線</t>
        </is>
      </c>
      <c r="BZ236" s="18" t="inlineStr">
        <is>
          <t>S,C</t>
        </is>
      </c>
      <c r="CA236" s="18" t="inlineStr">
        <is>
          <t>縦桁</t>
        </is>
      </c>
      <c r="CB236" s="18" t="inlineStr">
        <is>
          <t>St</t>
        </is>
      </c>
      <c r="CC236" s="18">
        <f>IF(LEFT(CA236,2)="基礎",CONCATENATE(BZ236,LEFT(CA236,3),CB236),CONCATENATE(BZ236,LEFT(CA236,2),CB236))</f>
        <v/>
      </c>
      <c r="CD236" s="18" t="n">
        <v>12</v>
      </c>
      <c r="CE236" s="18">
        <f>IF(COUNTIFS([2]その１１!$CV$10:CV5231,リスト!CC236),"該当","")</f>
        <v/>
      </c>
      <c r="CF236" s="18">
        <f>IF($CE236="","",COUNTIF($CC$5:CC236,CC236))</f>
        <v/>
      </c>
      <c r="CG236" s="18">
        <f>IF($CE236="","",CONCATENATE(CC236,CF236))</f>
        <v/>
      </c>
      <c r="CH236" s="18" t="inlineStr">
        <is>
          <t>C,X</t>
        </is>
      </c>
      <c r="CI236" s="18" t="inlineStr">
        <is>
          <t>塔部水平材</t>
        </is>
      </c>
      <c r="CJ236" s="18" t="inlineStr">
        <is>
          <t>Th</t>
        </is>
      </c>
      <c r="CK236" s="18">
        <f>CONCATENATE(CH236,LEFT(CI236,2),CJ236)</f>
        <v/>
      </c>
      <c r="CL236" s="18" t="n">
        <v>12</v>
      </c>
      <c r="CM236" s="18">
        <f>IF(COUNTIFS([2]その１２!$CU$10:CU5387,リスト!CK236),"該当","")</f>
        <v/>
      </c>
      <c r="CN236" s="18">
        <f>IF($CM236="","",COUNTIF($CK$5:CK236,CK236))</f>
        <v/>
      </c>
      <c r="CO236" s="18">
        <f>IF($CM236="","",CONCATENATE(CK236,CN236))</f>
        <v/>
      </c>
      <c r="DC236" s="21">
        <f>IF(CG236="","",CONCATENATE(CC236,CD236))</f>
        <v/>
      </c>
      <c r="DD236" s="21">
        <f>IF(CO236="","",CONCATENATE(CK236,CL236))</f>
        <v/>
      </c>
    </row>
    <row r="237">
      <c r="AB237" s="18" t="inlineStr">
        <is>
          <t>e</t>
        </is>
      </c>
      <c r="AC237" s="18" t="inlineStr">
        <is>
          <t>変形・欠損</t>
        </is>
      </c>
      <c r="AD237" s="18" t="inlineStr">
        <is>
          <t>品質の経年劣化</t>
        </is>
      </c>
      <c r="AE237" s="18" t="inlineStr">
        <is>
          <t>Ⅲ</t>
        </is>
      </c>
      <c r="AF237" s="55">
        <f>CONCATENATE(AB237,AC237,AD237,AE237)</f>
        <v/>
      </c>
      <c r="AG237" s="56" t="inlineStr">
        <is>
          <t>腐食による板厚減少の進行が原因と推定される欠損が見られる。損傷箇所が●●であり荷重支持機能の役割を担う部材であることから耐荷力への影響が懸念される。橋梁構造の安全性の観点から、速やかに補修等を行う必要がある。</t>
        </is>
      </c>
      <c r="AV237" s="195" t="inlineStr">
        <is>
          <t>240</t>
        </is>
      </c>
      <c r="AW237" s="18" t="inlineStr">
        <is>
          <t>一般県道　富浦停車場線</t>
        </is>
      </c>
      <c r="BN237" s="18" t="inlineStr">
        <is>
          <t>成田市</t>
        </is>
      </c>
      <c r="BO237" s="197" t="inlineStr">
        <is>
          <t>63</t>
        </is>
      </c>
      <c r="BP237" s="17">
        <f>CONCATENATE(BN237,BO237)</f>
        <v/>
      </c>
      <c r="BQ237" s="18" t="inlineStr">
        <is>
          <t>主要地方道　成田下総線</t>
        </is>
      </c>
      <c r="BZ237" s="18" t="inlineStr">
        <is>
          <t>S,C</t>
        </is>
      </c>
      <c r="CA237" s="18" t="inlineStr">
        <is>
          <t>縦桁</t>
        </is>
      </c>
      <c r="CB237" s="18" t="inlineStr">
        <is>
          <t>St</t>
        </is>
      </c>
      <c r="CC237" s="18">
        <f>IF(LEFT(CA237,2)="基礎",CONCATENATE(BZ237,LEFT(CA237,3),CB237),CONCATENATE(BZ237,LEFT(CA237,2),CB237))</f>
        <v/>
      </c>
      <c r="CD237" s="18" t="n">
        <v>13</v>
      </c>
      <c r="CE237" s="18">
        <f>IF(COUNTIFS([2]その１１!$CV$10:CV5232,リスト!CC237),"該当","")</f>
        <v/>
      </c>
      <c r="CF237" s="18">
        <f>IF($CE237="","",COUNTIF($CC$5:CC237,CC237))</f>
        <v/>
      </c>
      <c r="CG237" s="18">
        <f>IF($CE237="","",CONCATENATE(CC237,CF237))</f>
        <v/>
      </c>
      <c r="CH237" s="18" t="inlineStr">
        <is>
          <t>C,X</t>
        </is>
      </c>
      <c r="CI237" s="18" t="inlineStr">
        <is>
          <t>塔部水平材</t>
        </is>
      </c>
      <c r="CJ237" s="18" t="inlineStr">
        <is>
          <t>Th</t>
        </is>
      </c>
      <c r="CK237" s="18">
        <f>CONCATENATE(CH237,LEFT(CI237,2),CJ237)</f>
        <v/>
      </c>
      <c r="CL237" s="18" t="n">
        <v>13</v>
      </c>
      <c r="CM237" s="18">
        <f>IF(COUNTIFS([2]その１２!$CU$10:CU5388,リスト!CK237),"該当","")</f>
        <v/>
      </c>
      <c r="CN237" s="18">
        <f>IF($CM237="","",COUNTIF($CK$5:CK237,CK237))</f>
        <v/>
      </c>
      <c r="CO237" s="18">
        <f>IF($CM237="","",CONCATENATE(CK237,CN237))</f>
        <v/>
      </c>
      <c r="DC237" s="21">
        <f>IF(CG237="","",CONCATENATE(CC237,CD237))</f>
        <v/>
      </c>
      <c r="DD237" s="21">
        <f>IF(CO237="","",CONCATENATE(CK237,CL237))</f>
        <v/>
      </c>
    </row>
    <row r="238">
      <c r="AB238" s="18" t="inlineStr">
        <is>
          <t>e</t>
        </is>
      </c>
      <c r="AC238" s="18" t="inlineStr">
        <is>
          <t>変形・欠損</t>
        </is>
      </c>
      <c r="AD238" s="18" t="inlineStr">
        <is>
          <t>外力</t>
        </is>
      </c>
      <c r="AE238" s="18" t="inlineStr">
        <is>
          <t>Ⅲ</t>
        </is>
      </c>
      <c r="AF238" s="55">
        <f>CONCATENATE(AB238,AC238,AD238,AE238)</f>
        <v/>
      </c>
      <c r="AG238" s="56" t="inlineStr">
        <is>
          <t>車両等の接触が原因と推定される著しい変形・欠損が見られる。損傷箇所が●●であり荷重支持機能の役割を担う部材であることから耐荷力への影響が懸念される。橋梁構造の安全性の観点から、速やかに補修等を行う必要がある。</t>
        </is>
      </c>
      <c r="AV238" s="195" t="inlineStr">
        <is>
          <t>241</t>
        </is>
      </c>
      <c r="AW238" s="18" t="inlineStr">
        <is>
          <t>一般県道　千倉停車場線</t>
        </is>
      </c>
      <c r="BN238" s="18" t="inlineStr">
        <is>
          <t>成田市</t>
        </is>
      </c>
      <c r="BO238" s="197" t="inlineStr">
        <is>
          <t>40</t>
        </is>
      </c>
      <c r="BP238" s="17">
        <f>CONCATENATE(BN238,BO238)</f>
        <v/>
      </c>
      <c r="BQ238" s="18" t="inlineStr">
        <is>
          <t>主要地方道　東千葉停車場線</t>
        </is>
      </c>
      <c r="BZ238" s="18" t="inlineStr">
        <is>
          <t>S,C</t>
        </is>
      </c>
      <c r="CA238" s="18" t="inlineStr">
        <is>
          <t>縦桁</t>
        </is>
      </c>
      <c r="CB238" s="18" t="inlineStr">
        <is>
          <t>St</t>
        </is>
      </c>
      <c r="CC238" s="18">
        <f>IF(LEFT(CA238,2)="基礎",CONCATENATE(BZ238,LEFT(CA238,3),CB238),CONCATENATE(BZ238,LEFT(CA238,2),CB238))</f>
        <v/>
      </c>
      <c r="CD238" s="18" t="n">
        <v>17</v>
      </c>
      <c r="CE238" s="18">
        <f>IF(COUNTIFS([2]その１１!$CV$10:CV5233,リスト!CC238),"該当","")</f>
        <v/>
      </c>
      <c r="CF238" s="18">
        <f>IF($CE238="","",COUNTIF($CC$5:CC238,CC238))</f>
        <v/>
      </c>
      <c r="CG238" s="18">
        <f>IF($CE238="","",CONCATENATE(CC238,CF238))</f>
        <v/>
      </c>
      <c r="CH238" s="18" t="inlineStr">
        <is>
          <t>C,X</t>
        </is>
      </c>
      <c r="CI238" s="18" t="inlineStr">
        <is>
          <t>塔部水平材</t>
        </is>
      </c>
      <c r="CJ238" s="18" t="inlineStr">
        <is>
          <t>Th</t>
        </is>
      </c>
      <c r="CK238" s="18">
        <f>CONCATENATE(CH238,LEFT(CI238,2),CJ238)</f>
        <v/>
      </c>
      <c r="CL238" s="18" t="n">
        <v>17</v>
      </c>
      <c r="CM238" s="18">
        <f>IF(COUNTIFS([2]その１２!$CU$10:CU5389,リスト!CK238),"該当","")</f>
        <v/>
      </c>
      <c r="CN238" s="18">
        <f>IF($CM238="","",COUNTIF($CK$5:CK238,CK238))</f>
        <v/>
      </c>
      <c r="CO238" s="18">
        <f>IF($CM238="","",CONCATENATE(CK238,CN238))</f>
        <v/>
      </c>
      <c r="DC238" s="21">
        <f>IF(CG238="","",CONCATENATE(CC238,CD238))</f>
        <v/>
      </c>
      <c r="DD238" s="21">
        <f>IF(CO238="","",CONCATENATE(CK238,CL238))</f>
        <v/>
      </c>
    </row>
    <row r="239">
      <c r="AB239" s="18" t="inlineStr">
        <is>
          <t>e</t>
        </is>
      </c>
      <c r="AC239" s="18" t="inlineStr">
        <is>
          <t>土砂詰まり</t>
        </is>
      </c>
      <c r="AD239" s="18" t="inlineStr">
        <is>
          <t>経年</t>
        </is>
      </c>
      <c r="AE239" s="18" t="n"/>
      <c r="AF239" s="55">
        <f>CONCATENATE(AB239,AC239,AD239,AE239)</f>
        <v/>
      </c>
      <c r="AG239" s="56" t="inlineStr">
        <is>
          <t>土砂詰まりが見られる。</t>
        </is>
      </c>
      <c r="AV239" s="195" t="inlineStr">
        <is>
          <t>242</t>
        </is>
      </c>
      <c r="AW239" s="18" t="inlineStr">
        <is>
          <t>一般県道　浦安停車場線</t>
        </is>
      </c>
      <c r="BN239" s="18" t="inlineStr">
        <is>
          <t>成田市</t>
        </is>
      </c>
      <c r="BO239" s="197" t="inlineStr">
        <is>
          <t>79</t>
        </is>
      </c>
      <c r="BP239" s="17">
        <f>CONCATENATE(BN239,BO239)</f>
        <v/>
      </c>
      <c r="BQ239" s="18" t="inlineStr">
        <is>
          <t>主要地方道　横芝下総線</t>
        </is>
      </c>
      <c r="BZ239" s="18" t="inlineStr">
        <is>
          <t>S,C</t>
        </is>
      </c>
      <c r="CA239" s="18" t="inlineStr">
        <is>
          <t>縦桁</t>
        </is>
      </c>
      <c r="CB239" s="18" t="inlineStr">
        <is>
          <t>St</t>
        </is>
      </c>
      <c r="CC239" s="18">
        <f>IF(LEFT(CA239,2)="基礎",CONCATENATE(BZ239,LEFT(CA239,3),CB239),CONCATENATE(BZ239,LEFT(CA239,2),CB239))</f>
        <v/>
      </c>
      <c r="CD239" s="18" t="n">
        <v>18</v>
      </c>
      <c r="CE239" s="18">
        <f>IF(COUNTIFS([2]その１１!$CV$10:CV5234,リスト!CC239),"該当","")</f>
        <v/>
      </c>
      <c r="CF239" s="18">
        <f>IF($CE239="","",COUNTIF($CC$5:CC239,CC239))</f>
        <v/>
      </c>
      <c r="CG239" s="18">
        <f>IF($CE239="","",CONCATENATE(CC239,CF239))</f>
        <v/>
      </c>
      <c r="CH239" s="18" t="inlineStr">
        <is>
          <t>C,X</t>
        </is>
      </c>
      <c r="CI239" s="18" t="inlineStr">
        <is>
          <t>塔部水平材</t>
        </is>
      </c>
      <c r="CJ239" s="18" t="inlineStr">
        <is>
          <t>Th</t>
        </is>
      </c>
      <c r="CK239" s="18">
        <f>CONCATENATE(CH239,LEFT(CI239,2),CJ239)</f>
        <v/>
      </c>
      <c r="CL239" s="18" t="n">
        <v>18</v>
      </c>
      <c r="CM239" s="18">
        <f>IF(COUNTIFS([2]その１２!$CU$10:CU5390,リスト!CK239),"該当","")</f>
        <v/>
      </c>
      <c r="CN239" s="18">
        <f>IF($CM239="","",COUNTIF($CK$5:CK239,CK239))</f>
        <v/>
      </c>
      <c r="CO239" s="18">
        <f>IF($CM239="","",CONCATENATE(CK239,CN239))</f>
        <v/>
      </c>
      <c r="DC239" s="21">
        <f>IF(CG239="","",CONCATENATE(CC239,CD239))</f>
        <v/>
      </c>
      <c r="DD239" s="21">
        <f>IF(CO239="","",CONCATENATE(CK239,CL239))</f>
        <v/>
      </c>
    </row>
    <row r="240">
      <c r="AB240" s="18" t="inlineStr">
        <is>
          <t>e</t>
        </is>
      </c>
      <c r="AC240" s="18" t="inlineStr">
        <is>
          <t>土砂詰まり</t>
        </is>
      </c>
      <c r="AD240" s="18" t="inlineStr">
        <is>
          <t>経年</t>
        </is>
      </c>
      <c r="AE240" s="18" t="inlineStr">
        <is>
          <t>Ⅱ</t>
        </is>
      </c>
      <c r="AF240" s="55">
        <f>CONCATENATE(AB240,AC240,AD240,AE240)</f>
        <v/>
      </c>
      <c r="AG240" s="56" t="inlineStr">
        <is>
          <t>土砂詰まりが見られる。維持工事で清掃等の対応を行う必要がある。</t>
        </is>
      </c>
      <c r="AV240" s="195" t="inlineStr">
        <is>
          <t>243</t>
        </is>
      </c>
      <c r="AW240" s="18" t="inlineStr">
        <is>
          <t>一般県道　市原埠頭線</t>
        </is>
      </c>
      <c r="BN240" s="18" t="inlineStr">
        <is>
          <t>成田市</t>
        </is>
      </c>
      <c r="BO240" s="197" t="inlineStr">
        <is>
          <t>102</t>
        </is>
      </c>
      <c r="BP240" s="17">
        <f>CONCATENATE(BN240,BO240)</f>
        <v/>
      </c>
      <c r="BQ240" s="18" t="inlineStr">
        <is>
          <t>一般県道　成田両国線</t>
        </is>
      </c>
      <c r="BZ240" s="18" t="inlineStr">
        <is>
          <t>S,C</t>
        </is>
      </c>
      <c r="CA240" s="18" t="inlineStr">
        <is>
          <t>縦桁</t>
        </is>
      </c>
      <c r="CB240" s="18" t="inlineStr">
        <is>
          <t>St</t>
        </is>
      </c>
      <c r="CC240" s="18">
        <f>IF(LEFT(CA240,2)="基礎",CONCATENATE(BZ240,LEFT(CA240,3),CB240),CONCATENATE(BZ240,LEFT(CA240,2),CB240))</f>
        <v/>
      </c>
      <c r="CD240" s="18" t="n">
        <v>19</v>
      </c>
      <c r="CE240" s="18">
        <f>IF(COUNTIFS([2]その１１!$CV$10:CV5235,リスト!CC240),"該当","")</f>
        <v/>
      </c>
      <c r="CF240" s="18">
        <f>IF($CE240="","",COUNTIF($CC$5:CC240,CC240))</f>
        <v/>
      </c>
      <c r="CG240" s="18">
        <f>IF($CE240="","",CONCATENATE(CC240,CF240))</f>
        <v/>
      </c>
      <c r="CH240" s="18" t="inlineStr">
        <is>
          <t>C,X</t>
        </is>
      </c>
      <c r="CI240" s="18" t="inlineStr">
        <is>
          <t>塔部水平材</t>
        </is>
      </c>
      <c r="CJ240" s="18" t="inlineStr">
        <is>
          <t>Th</t>
        </is>
      </c>
      <c r="CK240" s="18">
        <f>CONCATENATE(CH240,LEFT(CI240,2),CJ240)</f>
        <v/>
      </c>
      <c r="CL240" s="18" t="n">
        <v>19</v>
      </c>
      <c r="CM240" s="18">
        <f>IF(COUNTIFS([2]その１２!$CU$10:CU5391,リスト!CK240),"該当","")</f>
        <v/>
      </c>
      <c r="CN240" s="18">
        <f>IF($CM240="","",COUNTIF($CK$5:CK240,CK240))</f>
        <v/>
      </c>
      <c r="CO240" s="18">
        <f>IF($CM240="","",CONCATENATE(CK240,CN240))</f>
        <v/>
      </c>
      <c r="DC240" s="21">
        <f>IF(CG240="","",CONCATENATE(CC240,CD240))</f>
        <v/>
      </c>
      <c r="DD240" s="21">
        <f>IF(CO240="","",CONCATENATE(CK240,CL240))</f>
        <v/>
      </c>
    </row>
    <row r="241">
      <c r="AB241" s="18" t="inlineStr">
        <is>
          <t>e</t>
        </is>
      </c>
      <c r="AC241" s="18" t="inlineStr">
        <is>
          <t>土砂詰まり</t>
        </is>
      </c>
      <c r="AD241" s="18" t="inlineStr">
        <is>
          <t>品質の経年劣化</t>
        </is>
      </c>
      <c r="AE241" s="18" t="n"/>
      <c r="AF241" s="55">
        <f>CONCATENATE(AB241,AC241,AD241,AE241)</f>
        <v/>
      </c>
      <c r="AG241" s="56" t="inlineStr">
        <is>
          <t>土砂詰まりが見られる。</t>
        </is>
      </c>
      <c r="AV241" s="195" t="inlineStr">
        <is>
          <t>244</t>
        </is>
      </c>
      <c r="AW241" s="18" t="inlineStr">
        <is>
          <t>一般県道　外川港線</t>
        </is>
      </c>
      <c r="BN241" s="18" t="inlineStr">
        <is>
          <t>成田市</t>
        </is>
      </c>
      <c r="BO241" s="197" t="inlineStr">
        <is>
          <t>103</t>
        </is>
      </c>
      <c r="BP241" s="17">
        <f>CONCATENATE(BN241,BO241)</f>
        <v/>
      </c>
      <c r="BQ241" s="18" t="inlineStr">
        <is>
          <t>一般県道　江戸崎下総線</t>
        </is>
      </c>
      <c r="BZ241" s="18" t="inlineStr">
        <is>
          <t>S,C</t>
        </is>
      </c>
      <c r="CA241" s="18" t="inlineStr">
        <is>
          <t>縦桁</t>
        </is>
      </c>
      <c r="CB241" s="18" t="inlineStr">
        <is>
          <t>St</t>
        </is>
      </c>
      <c r="CC241" s="18">
        <f>IF(LEFT(CA241,2)="基礎",CONCATENATE(BZ241,LEFT(CA241,3),CB241),CONCATENATE(BZ241,LEFT(CA241,2),CB241))</f>
        <v/>
      </c>
      <c r="CD241" s="18" t="n">
        <v>20</v>
      </c>
      <c r="CE241" s="18">
        <f>IF(COUNTIFS([2]その１１!$CV$10:CV5236,リスト!CC241),"該当","")</f>
        <v/>
      </c>
      <c r="CF241" s="18">
        <f>IF($CE241="","",COUNTIF($CC$5:CC241,CC241))</f>
        <v/>
      </c>
      <c r="CG241" s="18">
        <f>IF($CE241="","",CONCATENATE(CC241,CF241))</f>
        <v/>
      </c>
      <c r="CH241" s="18" t="inlineStr">
        <is>
          <t>C,X</t>
        </is>
      </c>
      <c r="CI241" s="18" t="inlineStr">
        <is>
          <t>塔部水平材</t>
        </is>
      </c>
      <c r="CJ241" s="18" t="inlineStr">
        <is>
          <t>Th</t>
        </is>
      </c>
      <c r="CK241" s="18">
        <f>CONCATENATE(CH241,LEFT(CI241,2),CJ241)</f>
        <v/>
      </c>
      <c r="CL241" s="18" t="n">
        <v>20</v>
      </c>
      <c r="CM241" s="18">
        <f>IF(COUNTIFS([2]その１２!$CU$10:CU5392,リスト!CK241),"該当","")</f>
        <v/>
      </c>
      <c r="CN241" s="18">
        <f>IF($CM241="","",COUNTIF($CK$5:CK241,CK241))</f>
        <v/>
      </c>
      <c r="CO241" s="18">
        <f>IF($CM241="","",CONCATENATE(CK241,CN241))</f>
        <v/>
      </c>
      <c r="DC241" s="21">
        <f>IF(CG241="","",CONCATENATE(CC241,CD241))</f>
        <v/>
      </c>
      <c r="DD241" s="21">
        <f>IF(CO241="","",CONCATENATE(CK241,CL241))</f>
        <v/>
      </c>
    </row>
    <row r="242">
      <c r="AB242" s="18" t="inlineStr">
        <is>
          <t>e</t>
        </is>
      </c>
      <c r="AC242" s="18" t="inlineStr">
        <is>
          <t>土砂詰まり</t>
        </is>
      </c>
      <c r="AD242" s="18" t="inlineStr">
        <is>
          <t>品質の経年劣化</t>
        </is>
      </c>
      <c r="AE242" s="18" t="inlineStr">
        <is>
          <t>Ⅱ</t>
        </is>
      </c>
      <c r="AF242" s="55">
        <f>CONCATENATE(AB242,AC242,AD242,AE242)</f>
        <v/>
      </c>
      <c r="AG242" s="56" t="inlineStr">
        <is>
          <t>土砂詰まりが見られる。維持工事で清掃等の対応を行う必要がある。</t>
        </is>
      </c>
      <c r="AV242" s="195" t="inlineStr">
        <is>
          <t>245</t>
        </is>
      </c>
      <c r="AW242" s="18" t="inlineStr">
        <is>
          <t>一般県道　木更津港線</t>
        </is>
      </c>
      <c r="BN242" s="18" t="inlineStr">
        <is>
          <t>成田市</t>
        </is>
      </c>
      <c r="BO242" s="197" t="inlineStr">
        <is>
          <t>106</t>
        </is>
      </c>
      <c r="BP242" s="17">
        <f>CONCATENATE(BN242,BO242)</f>
        <v/>
      </c>
      <c r="BQ242" s="18" t="inlineStr">
        <is>
          <t>一般県道　八日市場佐倉線</t>
        </is>
      </c>
      <c r="BZ242" s="18" t="inlineStr">
        <is>
          <t>S,C</t>
        </is>
      </c>
      <c r="CA242" s="18" t="inlineStr">
        <is>
          <t>縦桁</t>
        </is>
      </c>
      <c r="CB242" s="18" t="inlineStr">
        <is>
          <t>St</t>
        </is>
      </c>
      <c r="CC242" s="18">
        <f>IF(LEFT(CA242,2)="基礎",CONCATENATE(BZ242,LEFT(CA242,3),CB242),CONCATENATE(BZ242,LEFT(CA242,2),CB242))</f>
        <v/>
      </c>
      <c r="CD242" s="18" t="n">
        <v>21</v>
      </c>
      <c r="CE242" s="18">
        <f>IF(COUNTIFS([2]その１１!$CV$10:CV5237,リスト!CC242),"該当","")</f>
        <v/>
      </c>
      <c r="CF242" s="18">
        <f>IF($CE242="","",COUNTIF($CC$5:CC242,CC242))</f>
        <v/>
      </c>
      <c r="CG242" s="18">
        <f>IF($CE242="","",CONCATENATE(CC242,CF242))</f>
        <v/>
      </c>
      <c r="CH242" s="18" t="inlineStr">
        <is>
          <t>C,X</t>
        </is>
      </c>
      <c r="CI242" s="18" t="inlineStr">
        <is>
          <t>塔部水平材</t>
        </is>
      </c>
      <c r="CJ242" s="18" t="inlineStr">
        <is>
          <t>Th</t>
        </is>
      </c>
      <c r="CK242" s="18">
        <f>CONCATENATE(CH242,LEFT(CI242,2),CJ242)</f>
        <v/>
      </c>
      <c r="CL242" s="18" t="n">
        <v>21</v>
      </c>
      <c r="CM242" s="18">
        <f>IF(COUNTIFS([2]その１２!$CU$10:CU5393,リスト!CK242),"該当","")</f>
        <v/>
      </c>
      <c r="CN242" s="18">
        <f>IF($CM242="","",COUNTIF($CK$5:CK242,CK242))</f>
        <v/>
      </c>
      <c r="CO242" s="18">
        <f>IF($CM242="","",CONCATENATE(CK242,CN242))</f>
        <v/>
      </c>
      <c r="DC242" s="21">
        <f>IF(CG242="","",CONCATENATE(CC242,CD242))</f>
        <v/>
      </c>
      <c r="DD242" s="21">
        <f>IF(CO242="","",CONCATENATE(CK242,CL242))</f>
        <v/>
      </c>
    </row>
    <row r="243">
      <c r="AB243" s="18" t="inlineStr">
        <is>
          <t>e</t>
        </is>
      </c>
      <c r="AC243" s="18" t="inlineStr">
        <is>
          <t>沈下・移動・傾斜</t>
        </is>
      </c>
      <c r="AD243" s="18" t="inlineStr">
        <is>
          <t>側方流動</t>
        </is>
      </c>
      <c r="AE243" s="18" t="inlineStr">
        <is>
          <t>Ⅱ</t>
        </is>
      </c>
      <c r="AF243" s="55">
        <f>CONCATENATE(AB243,AC243,AD243,AE243)</f>
        <v/>
      </c>
      <c r="AG243" s="56" t="inlineStr">
        <is>
          <t>側方流動による下部構造の変位・移動等が原因と推定される●●が見られる。支承部の機能障害が生じており、損傷の進行により上部工や伸縮装置の損傷、橋面の段差が生じることが懸念される。予防保全の観点から、速やかに補修等を行う必要がある。</t>
        </is>
      </c>
      <c r="AV243" s="195" t="inlineStr">
        <is>
          <t>246</t>
        </is>
      </c>
      <c r="AW243" s="18" t="inlineStr">
        <is>
          <t>一般県道　勝浦港線</t>
        </is>
      </c>
      <c r="BN243" s="18" t="inlineStr">
        <is>
          <t>成田市</t>
        </is>
      </c>
      <c r="BO243" s="197" t="inlineStr">
        <is>
          <t>110</t>
        </is>
      </c>
      <c r="BP243" s="17">
        <f>CONCATENATE(BN243,BO243)</f>
        <v/>
      </c>
      <c r="BQ243" s="18" t="inlineStr">
        <is>
          <t>一般県道　郡停車場大須賀線</t>
        </is>
      </c>
      <c r="BZ243" s="18" t="inlineStr">
        <is>
          <t>S,C</t>
        </is>
      </c>
      <c r="CA243" s="18" t="inlineStr">
        <is>
          <t>縦桁</t>
        </is>
      </c>
      <c r="CB243" s="18" t="inlineStr">
        <is>
          <t>St</t>
        </is>
      </c>
      <c r="CC243" s="18">
        <f>IF(LEFT(CA243,2)="基礎",CONCATENATE(BZ243,LEFT(CA243,3),CB243),CONCATENATE(BZ243,LEFT(CA243,2),CB243))</f>
        <v/>
      </c>
      <c r="CD243" s="18" t="n">
        <v>22</v>
      </c>
      <c r="CE243" s="18">
        <f>IF(COUNTIFS([2]その１１!$CV$10:CV5238,リスト!CC243),"該当","")</f>
        <v/>
      </c>
      <c r="CF243" s="18">
        <f>IF($CE243="","",COUNTIF($CC$5:CC243,CC243))</f>
        <v/>
      </c>
      <c r="CG243" s="18">
        <f>IF($CE243="","",CONCATENATE(CC243,CF243))</f>
        <v/>
      </c>
      <c r="CH243" s="18" t="inlineStr">
        <is>
          <t>C,X</t>
        </is>
      </c>
      <c r="CI243" s="18" t="inlineStr">
        <is>
          <t>塔部水平材</t>
        </is>
      </c>
      <c r="CJ243" s="18" t="inlineStr">
        <is>
          <t>Th</t>
        </is>
      </c>
      <c r="CK243" s="18">
        <f>CONCATENATE(CH243,LEFT(CI243,2),CJ243)</f>
        <v/>
      </c>
      <c r="CL243" s="18" t="n">
        <v>22</v>
      </c>
      <c r="CM243" s="18">
        <f>IF(COUNTIFS([2]その１２!$CU$10:CU5394,リスト!CK243),"該当","")</f>
        <v/>
      </c>
      <c r="CN243" s="18">
        <f>IF($CM243="","",COUNTIF($CK$5:CK243,CK243))</f>
        <v/>
      </c>
      <c r="CO243" s="18">
        <f>IF($CM243="","",CONCATENATE(CK243,CN243))</f>
        <v/>
      </c>
      <c r="DC243" s="21">
        <f>IF(CG243="","",CONCATENATE(CC243,CD243))</f>
        <v/>
      </c>
      <c r="DD243" s="21">
        <f>IF(CO243="","",CONCATENATE(CK243,CL243))</f>
        <v/>
      </c>
    </row>
    <row r="244">
      <c r="AB244" s="18" t="inlineStr">
        <is>
          <t>e</t>
        </is>
      </c>
      <c r="AC244" s="18" t="inlineStr">
        <is>
          <t>沈下・移動・傾斜</t>
        </is>
      </c>
      <c r="AD244" s="18" t="inlineStr">
        <is>
          <t>側方流動</t>
        </is>
      </c>
      <c r="AE244" s="18" t="inlineStr">
        <is>
          <t>Ⅲ</t>
        </is>
      </c>
      <c r="AF244" s="55">
        <f>CONCATENATE(AB244,AC244,AD244,AE244)</f>
        <v/>
      </c>
      <c r="AG244" s="56" t="inlineStr">
        <is>
          <t>側方流動による下部構造の変位・移動等が原因と推定される●●が見られる。支承部の機能障害が生じており、上部工や伸縮装置の損傷、橋面の段差が生じている。橋梁構造の安全性の観点から、速やかに補修等を行う必要がある。</t>
        </is>
      </c>
      <c r="AV244" s="195" t="inlineStr">
        <is>
          <t>247</t>
        </is>
      </c>
      <c r="AW244" s="18" t="inlineStr">
        <is>
          <t>一般県道　浜波太港線</t>
        </is>
      </c>
      <c r="BN244" s="18" t="inlineStr">
        <is>
          <t>成田市</t>
        </is>
      </c>
      <c r="BO244" s="197" t="inlineStr">
        <is>
          <t>112</t>
        </is>
      </c>
      <c r="BP244" s="17">
        <f>CONCATENATE(BN244,BO244)</f>
        <v/>
      </c>
      <c r="BQ244" s="18" t="inlineStr">
        <is>
          <t>一般県道　成田成東線</t>
        </is>
      </c>
      <c r="BZ244" s="18" t="inlineStr">
        <is>
          <t>S,C</t>
        </is>
      </c>
      <c r="CA244" s="18" t="inlineStr">
        <is>
          <t>縦桁</t>
        </is>
      </c>
      <c r="CB244" s="18" t="inlineStr">
        <is>
          <t>St</t>
        </is>
      </c>
      <c r="CC244" s="18">
        <f>IF(LEFT(CA244,2)="基礎",CONCATENATE(BZ244,LEFT(CA244,3),CB244),CONCATENATE(BZ244,LEFT(CA244,2),CB244))</f>
        <v/>
      </c>
      <c r="CD244" s="18" t="n">
        <v>23</v>
      </c>
      <c r="CE244" s="18">
        <f>IF(COUNTIFS([2]その１１!$CV$10:CV5239,リスト!CC244),"該当","")</f>
        <v/>
      </c>
      <c r="CF244" s="18">
        <f>IF($CE244="","",COUNTIF($CC$5:CC244,CC244))</f>
        <v/>
      </c>
      <c r="CG244" s="18">
        <f>IF($CE244="","",CONCATENATE(CC244,CF244))</f>
        <v/>
      </c>
      <c r="CH244" s="18" t="inlineStr">
        <is>
          <t>C,X</t>
        </is>
      </c>
      <c r="CI244" s="18" t="inlineStr">
        <is>
          <t>塔部水平材</t>
        </is>
      </c>
      <c r="CJ244" s="18" t="inlineStr">
        <is>
          <t>Th</t>
        </is>
      </c>
      <c r="CK244" s="18">
        <f>CONCATENATE(CH244,LEFT(CI244,2),CJ244)</f>
        <v/>
      </c>
      <c r="CL244" s="18" t="n">
        <v>23</v>
      </c>
      <c r="CM244" s="18">
        <f>IF(COUNTIFS([2]その１２!$CU$10:CU5395,リスト!CK244),"該当","")</f>
        <v/>
      </c>
      <c r="CN244" s="18">
        <f>IF($CM244="","",COUNTIF($CK$5:CK244,CK244))</f>
        <v/>
      </c>
      <c r="CO244" s="18">
        <f>IF($CM244="","",CONCATENATE(CK244,CN244))</f>
        <v/>
      </c>
      <c r="DC244" s="21">
        <f>IF(CG244="","",CONCATENATE(CC244,CD244))</f>
        <v/>
      </c>
      <c r="DD244" s="21">
        <f>IF(CO244="","",CONCATENATE(CK244,CL244))</f>
        <v/>
      </c>
    </row>
    <row r="245">
      <c r="AB245" s="18" t="inlineStr">
        <is>
          <t>c</t>
        </is>
      </c>
      <c r="AC245" s="18" t="inlineStr">
        <is>
          <t>洗堀</t>
        </is>
      </c>
      <c r="AD245" s="18" t="inlineStr">
        <is>
          <t>品質の経年劣化</t>
        </is>
      </c>
      <c r="AE245" s="18" t="inlineStr">
        <is>
          <t>Ⅱ</t>
        </is>
      </c>
      <c r="AF245" s="55">
        <f>CONCATENATE(AB245,AC245,AD245,AE245)</f>
        <v/>
      </c>
      <c r="AG245" s="56" t="inlineStr">
        <is>
          <t>流水による浸食等が原因と推定される深さ●●ｍmの洗堀が見られる。支持地盤の洗堀が進行すると下部工の沈下や傾斜が懸念される。水深が浅く目視で損傷の進行状況が確認可能であることから、追跡調査を行い、進展を確認する必要がある。</t>
        </is>
      </c>
      <c r="AV245" s="195" t="inlineStr">
        <is>
          <t>248</t>
        </is>
      </c>
      <c r="AW245" s="18" t="inlineStr">
        <is>
          <t>一般県道　勝山港線</t>
        </is>
      </c>
      <c r="BN245" s="18" t="inlineStr">
        <is>
          <t>成田市</t>
        </is>
      </c>
      <c r="BO245" s="197" t="inlineStr">
        <is>
          <t>113</t>
        </is>
      </c>
      <c r="BP245" s="17">
        <f>CONCATENATE(BN245,BO245)</f>
        <v/>
      </c>
      <c r="BQ245" s="18" t="inlineStr">
        <is>
          <t>一般県道　佐原多古線</t>
        </is>
      </c>
      <c r="BZ245" s="18" t="inlineStr">
        <is>
          <t>S,X</t>
        </is>
      </c>
      <c r="CA245" s="18" t="inlineStr">
        <is>
          <t>縦桁</t>
        </is>
      </c>
      <c r="CB245" s="18" t="inlineStr">
        <is>
          <t>St</t>
        </is>
      </c>
      <c r="CC245" s="18">
        <f>IF(LEFT(CA245,2)="基礎",CONCATENATE(BZ245,LEFT(CA245,3),CB245),CONCATENATE(BZ245,LEFT(CA245,2),CB245))</f>
        <v/>
      </c>
      <c r="CD245" s="18" t="n">
        <v>1</v>
      </c>
      <c r="CE245" s="18">
        <f>IF(COUNTIFS([2]その１１!$CV$10:CV5240,リスト!CC245),"該当","")</f>
        <v/>
      </c>
      <c r="CF245" s="18">
        <f>IF($CE245="","",COUNTIF($CC$5:CC245,CC245))</f>
        <v/>
      </c>
      <c r="CG245" s="18">
        <f>IF($CE245="","",CONCATENATE(CC245,CF245))</f>
        <v/>
      </c>
      <c r="CH245" s="18" t="inlineStr">
        <is>
          <t>S,C,X</t>
        </is>
      </c>
      <c r="CI245" s="18" t="inlineStr">
        <is>
          <t>塔部水平材</t>
        </is>
      </c>
      <c r="CJ245" s="18" t="inlineStr">
        <is>
          <t>Th</t>
        </is>
      </c>
      <c r="CK245" s="18">
        <f>CONCATENATE(CH245,LEFT(CI245,2),CJ245)</f>
        <v/>
      </c>
      <c r="CL245" s="18" t="n">
        <v>1</v>
      </c>
      <c r="CM245" s="18">
        <f>IF(COUNTIFS([2]その１２!$CU$10:CU5396,リスト!CK245),"該当","")</f>
        <v/>
      </c>
      <c r="CN245" s="18">
        <f>IF($CM245="","",COUNTIF($CK$5:CK245,CK245))</f>
        <v/>
      </c>
      <c r="CO245" s="18">
        <f>IF($CM245="","",CONCATENATE(CK245,CN245))</f>
        <v/>
      </c>
      <c r="DC245" s="21">
        <f>IF(CG245="","",CONCATENATE(CC245,CD245))</f>
        <v/>
      </c>
      <c r="DD245" s="21">
        <f>IF(CO245="","",CONCATENATE(CK245,CL245))</f>
        <v/>
      </c>
    </row>
    <row r="246">
      <c r="AB246" s="39" t="inlineStr">
        <is>
          <t>e</t>
        </is>
      </c>
      <c r="AC246" s="39" t="inlineStr">
        <is>
          <t>洗堀</t>
        </is>
      </c>
      <c r="AD246" s="39" t="inlineStr">
        <is>
          <t>品質の経年劣化</t>
        </is>
      </c>
      <c r="AE246" s="39" t="inlineStr">
        <is>
          <t>Ⅱ</t>
        </is>
      </c>
      <c r="AF246" s="58">
        <f>CONCATENATE(AB246,AC246,AD246,AE246)</f>
        <v/>
      </c>
      <c r="AG246" s="59" t="inlineStr">
        <is>
          <t>流水による浸食等が原因と推定される深さ●●ｍmの著しい洗堀が見られる。耐荷力の減少により下部工の沈下や傾斜が懸念される。橋梁構造の安全性の観点から、緊急対応を行う必要がある。</t>
        </is>
      </c>
      <c r="AV246" s="195" t="inlineStr">
        <is>
          <t>249</t>
        </is>
      </c>
      <c r="AW246" s="18" t="inlineStr">
        <is>
          <t>一般県道　船形港線</t>
        </is>
      </c>
      <c r="BN246" s="18" t="inlineStr">
        <is>
          <t>成田市</t>
        </is>
      </c>
      <c r="BO246" s="197" t="inlineStr">
        <is>
          <t>115</t>
        </is>
      </c>
      <c r="BP246" s="17">
        <f>CONCATENATE(BN246,BO246)</f>
        <v/>
      </c>
      <c r="BQ246" s="18" t="inlineStr">
        <is>
          <t>一般県道　久住停車場十余三線</t>
        </is>
      </c>
      <c r="BZ246" s="18" t="inlineStr">
        <is>
          <t>S,X</t>
        </is>
      </c>
      <c r="CA246" s="18" t="inlineStr">
        <is>
          <t>縦桁</t>
        </is>
      </c>
      <c r="CB246" s="18" t="inlineStr">
        <is>
          <t>St</t>
        </is>
      </c>
      <c r="CC246" s="18">
        <f>IF(LEFT(CA246,2)="基礎",CONCATENATE(BZ246,LEFT(CA246,3),CB246),CONCATENATE(BZ246,LEFT(CA246,2),CB246))</f>
        <v/>
      </c>
      <c r="CD246" s="18" t="n">
        <v>2</v>
      </c>
      <c r="CE246" s="18">
        <f>IF(COUNTIFS([2]その１１!$CV$10:CV5241,リスト!CC246),"該当","")</f>
        <v/>
      </c>
      <c r="CF246" s="18">
        <f>IF($CE246="","",COUNTIF($CC$5:CC246,CC246))</f>
        <v/>
      </c>
      <c r="CG246" s="18">
        <f>IF($CE246="","",CONCATENATE(CC246,CF246))</f>
        <v/>
      </c>
      <c r="CH246" s="18" t="inlineStr">
        <is>
          <t>S,C,X</t>
        </is>
      </c>
      <c r="CI246" s="18" t="inlineStr">
        <is>
          <t>塔部水平材</t>
        </is>
      </c>
      <c r="CJ246" s="18" t="inlineStr">
        <is>
          <t>Th</t>
        </is>
      </c>
      <c r="CK246" s="18">
        <f>CONCATENATE(CH246,LEFT(CI246,2),CJ246)</f>
        <v/>
      </c>
      <c r="CL246" s="18" t="n">
        <v>2</v>
      </c>
      <c r="CM246" s="18">
        <f>IF(COUNTIFS([2]その１２!$CU$10:CU5397,リスト!CK246),"該当","")</f>
        <v/>
      </c>
      <c r="CN246" s="18">
        <f>IF($CM246="","",COUNTIF($CK$5:CK246,CK246))</f>
        <v/>
      </c>
      <c r="CO246" s="18">
        <f>IF($CM246="","",CONCATENATE(CK246,CN246))</f>
        <v/>
      </c>
      <c r="DC246" s="21">
        <f>IF(CG246="","",CONCATENATE(CC246,CD246))</f>
        <v/>
      </c>
      <c r="DD246" s="21">
        <f>IF(CO246="","",CONCATENATE(CK246,CL246))</f>
        <v/>
      </c>
    </row>
    <row r="247">
      <c r="AV247" s="195" t="inlineStr">
        <is>
          <t>250</t>
        </is>
      </c>
      <c r="AW247" s="18" t="inlineStr">
        <is>
          <t>一般県道　館山港線</t>
        </is>
      </c>
      <c r="BN247" s="18" t="inlineStr">
        <is>
          <t>成田市</t>
        </is>
      </c>
      <c r="BO247" s="197" t="inlineStr">
        <is>
          <t>137</t>
        </is>
      </c>
      <c r="BP247" s="17">
        <f>CONCATENATE(BN247,BO247)</f>
        <v/>
      </c>
      <c r="BQ247" s="18" t="inlineStr">
        <is>
          <t>一般県道　宗吾酒々井線</t>
        </is>
      </c>
      <c r="BZ247" s="18" t="inlineStr">
        <is>
          <t>S,X</t>
        </is>
      </c>
      <c r="CA247" s="18" t="inlineStr">
        <is>
          <t>縦桁</t>
        </is>
      </c>
      <c r="CB247" s="18" t="inlineStr">
        <is>
          <t>St</t>
        </is>
      </c>
      <c r="CC247" s="18">
        <f>IF(LEFT(CA247,2)="基礎",CONCATENATE(BZ247,LEFT(CA247,3),CB247),CONCATENATE(BZ247,LEFT(CA247,2),CB247))</f>
        <v/>
      </c>
      <c r="CD247" s="18" t="n">
        <v>3</v>
      </c>
      <c r="CE247" s="18">
        <f>IF(COUNTIFS([2]その１１!$CV$10:CV5242,リスト!CC247),"該当","")</f>
        <v/>
      </c>
      <c r="CF247" s="18">
        <f>IF($CE247="","",COUNTIF($CC$5:CC247,CC247))</f>
        <v/>
      </c>
      <c r="CG247" s="18">
        <f>IF($CE247="","",CONCATENATE(CC247,CF247))</f>
        <v/>
      </c>
      <c r="CH247" s="18" t="inlineStr">
        <is>
          <t>S,C,X</t>
        </is>
      </c>
      <c r="CI247" s="18" t="inlineStr">
        <is>
          <t>塔部水平材</t>
        </is>
      </c>
      <c r="CJ247" s="18" t="inlineStr">
        <is>
          <t>Th</t>
        </is>
      </c>
      <c r="CK247" s="18">
        <f>CONCATENATE(CH247,LEFT(CI247,2),CJ247)</f>
        <v/>
      </c>
      <c r="CL247" s="18" t="n">
        <v>3</v>
      </c>
      <c r="CM247" s="18">
        <f>IF(COUNTIFS([2]その１２!$CU$10:CU5398,リスト!CK247),"該当","")</f>
        <v/>
      </c>
      <c r="CN247" s="18">
        <f>IF($CM247="","",COUNTIF($CK$5:CK247,CK247))</f>
        <v/>
      </c>
      <c r="CO247" s="18">
        <f>IF($CM247="","",CONCATENATE(CK247,CN247))</f>
        <v/>
      </c>
      <c r="DC247" s="21">
        <f>IF(CG247="","",CONCATENATE(CC247,CD247))</f>
        <v/>
      </c>
      <c r="DD247" s="21">
        <f>IF(CO247="","",CONCATENATE(CK247,CL247))</f>
        <v/>
      </c>
    </row>
    <row r="248">
      <c r="AV248" s="195" t="inlineStr">
        <is>
          <t>251</t>
        </is>
      </c>
      <c r="AW248" s="18" t="inlineStr">
        <is>
          <t>一般県道　千倉港線</t>
        </is>
      </c>
      <c r="BN248" s="18" t="inlineStr">
        <is>
          <t>成田市</t>
        </is>
      </c>
      <c r="BO248" s="197" t="inlineStr">
        <is>
          <t>161</t>
        </is>
      </c>
      <c r="BP248" s="17">
        <f>CONCATENATE(BN248,BO248)</f>
        <v/>
      </c>
      <c r="BQ248" s="18" t="inlineStr">
        <is>
          <t>一般県道　成田滑河線</t>
        </is>
      </c>
      <c r="BZ248" s="18" t="inlineStr">
        <is>
          <t>S,X</t>
        </is>
      </c>
      <c r="CA248" s="18" t="inlineStr">
        <is>
          <t>縦桁</t>
        </is>
      </c>
      <c r="CB248" s="18" t="inlineStr">
        <is>
          <t>St</t>
        </is>
      </c>
      <c r="CC248" s="18">
        <f>IF(LEFT(CA248,2)="基礎",CONCATENATE(BZ248,LEFT(CA248,3),CB248),CONCATENATE(BZ248,LEFT(CA248,2),CB248))</f>
        <v/>
      </c>
      <c r="CD248" s="18" t="n">
        <v>4</v>
      </c>
      <c r="CE248" s="18">
        <f>IF(COUNTIFS([2]その１１!$CV$10:CV5243,リスト!CC248),"該当","")</f>
        <v/>
      </c>
      <c r="CF248" s="18">
        <f>IF($CE248="","",COUNTIF($CC$5:CC248,CC248))</f>
        <v/>
      </c>
      <c r="CG248" s="18">
        <f>IF($CE248="","",CONCATENATE(CC248,CF248))</f>
        <v/>
      </c>
      <c r="CH248" s="18" t="inlineStr">
        <is>
          <t>S,C,X</t>
        </is>
      </c>
      <c r="CI248" s="18" t="inlineStr">
        <is>
          <t>塔部水平材</t>
        </is>
      </c>
      <c r="CJ248" s="18" t="inlineStr">
        <is>
          <t>Th</t>
        </is>
      </c>
      <c r="CK248" s="18">
        <f>CONCATENATE(CH248,LEFT(CI248,2),CJ248)</f>
        <v/>
      </c>
      <c r="CL248" s="18" t="n">
        <v>4</v>
      </c>
      <c r="CM248" s="18">
        <f>IF(COUNTIFS([2]その１２!$CU$10:CU5399,リスト!CK248),"該当","")</f>
        <v/>
      </c>
      <c r="CN248" s="18">
        <f>IF($CM248="","",COUNTIF($CK$5:CK248,CK248))</f>
        <v/>
      </c>
      <c r="CO248" s="18">
        <f>IF($CM248="","",CONCATENATE(CK248,CN248))</f>
        <v/>
      </c>
      <c r="DC248" s="21">
        <f>IF(CG248="","",CONCATENATE(CC248,CD248))</f>
        <v/>
      </c>
      <c r="DD248" s="21">
        <f>IF(CO248="","",CONCATENATE(CK248,CL248))</f>
        <v/>
      </c>
    </row>
    <row r="249">
      <c r="AV249" s="195" t="inlineStr">
        <is>
          <t>252</t>
        </is>
      </c>
      <c r="AW249" s="18" t="inlineStr">
        <is>
          <t>一般県道　布良港線</t>
        </is>
      </c>
      <c r="BN249" s="18" t="inlineStr">
        <is>
          <t>成田市</t>
        </is>
      </c>
      <c r="BO249" s="197" t="inlineStr">
        <is>
          <t>206</t>
        </is>
      </c>
      <c r="BP249" s="17">
        <f>CONCATENATE(BN249,BO249)</f>
        <v/>
      </c>
      <c r="BQ249" s="18" t="inlineStr">
        <is>
          <t>一般県道　下総松崎停車場線</t>
        </is>
      </c>
      <c r="BZ249" s="18" t="inlineStr">
        <is>
          <t>S,X</t>
        </is>
      </c>
      <c r="CA249" s="18" t="inlineStr">
        <is>
          <t>縦桁</t>
        </is>
      </c>
      <c r="CB249" s="18" t="inlineStr">
        <is>
          <t>St</t>
        </is>
      </c>
      <c r="CC249" s="18">
        <f>IF(LEFT(CA249,2)="基礎",CONCATENATE(BZ249,LEFT(CA249,3),CB249),CONCATENATE(BZ249,LEFT(CA249,2),CB249))</f>
        <v/>
      </c>
      <c r="CD249" s="18" t="n">
        <v>5</v>
      </c>
      <c r="CE249" s="18">
        <f>IF(COUNTIFS([2]その１１!$CV$10:CV5244,リスト!CC249),"該当","")</f>
        <v/>
      </c>
      <c r="CF249" s="18">
        <f>IF($CE249="","",COUNTIF($CC$5:CC249,CC249))</f>
        <v/>
      </c>
      <c r="CG249" s="18">
        <f>IF($CE249="","",CONCATENATE(CC249,CF249))</f>
        <v/>
      </c>
      <c r="CH249" s="18" t="inlineStr">
        <is>
          <t>S,C,X</t>
        </is>
      </c>
      <c r="CI249" s="18" t="inlineStr">
        <is>
          <t>塔部水平材</t>
        </is>
      </c>
      <c r="CJ249" s="18" t="inlineStr">
        <is>
          <t>Th</t>
        </is>
      </c>
      <c r="CK249" s="18">
        <f>CONCATENATE(CH249,LEFT(CI249,2),CJ249)</f>
        <v/>
      </c>
      <c r="CL249" s="18" t="n">
        <v>5</v>
      </c>
      <c r="CM249" s="18">
        <f>IF(COUNTIFS([2]その１２!$CU$10:CU5400,リスト!CK249),"該当","")</f>
        <v/>
      </c>
      <c r="CN249" s="18">
        <f>IF($CM249="","",COUNTIF($CK$5:CK249,CK249))</f>
        <v/>
      </c>
      <c r="CO249" s="18">
        <f>IF($CM249="","",CONCATENATE(CK249,CN249))</f>
        <v/>
      </c>
      <c r="DC249" s="21">
        <f>IF(CG249="","",CONCATENATE(CC249,CD249))</f>
        <v/>
      </c>
      <c r="DD249" s="21">
        <f>IF(CO249="","",CONCATENATE(CK249,CL249))</f>
        <v/>
      </c>
    </row>
    <row r="250">
      <c r="AV250" s="195" t="inlineStr">
        <is>
          <t>253</t>
        </is>
      </c>
      <c r="AW250" s="18" t="inlineStr">
        <is>
          <t>一般県道　香取津之宮線</t>
        </is>
      </c>
      <c r="BN250" s="18" t="inlineStr">
        <is>
          <t>成田市</t>
        </is>
      </c>
      <c r="BO250" s="197" t="inlineStr">
        <is>
          <t>207</t>
        </is>
      </c>
      <c r="BP250" s="17">
        <f>CONCATENATE(BN250,BO250)</f>
        <v/>
      </c>
      <c r="BQ250" s="18" t="inlineStr">
        <is>
          <t>一般県道　滑河停車場線</t>
        </is>
      </c>
      <c r="BZ250" s="18" t="inlineStr">
        <is>
          <t>S,X</t>
        </is>
      </c>
      <c r="CA250" s="18" t="inlineStr">
        <is>
          <t>縦桁</t>
        </is>
      </c>
      <c r="CB250" s="18" t="inlineStr">
        <is>
          <t>St</t>
        </is>
      </c>
      <c r="CC250" s="18">
        <f>IF(LEFT(CA250,2)="基礎",CONCATENATE(BZ250,LEFT(CA250,3),CB250),CONCATENATE(BZ250,LEFT(CA250,2),CB250))</f>
        <v/>
      </c>
      <c r="CD250" s="18" t="n">
        <v>10</v>
      </c>
      <c r="CE250" s="18">
        <f>IF(COUNTIFS([2]その１１!$CV$10:CV5245,リスト!CC250),"該当","")</f>
        <v/>
      </c>
      <c r="CF250" s="18">
        <f>IF($CE250="","",COUNTIF($CC$5:CC250,CC250))</f>
        <v/>
      </c>
      <c r="CG250" s="18">
        <f>IF($CE250="","",CONCATENATE(CC250,CF250))</f>
        <v/>
      </c>
      <c r="CH250" s="18" t="inlineStr">
        <is>
          <t>S,C,X</t>
        </is>
      </c>
      <c r="CI250" s="18" t="inlineStr">
        <is>
          <t>塔部水平材</t>
        </is>
      </c>
      <c r="CJ250" s="18" t="inlineStr">
        <is>
          <t>Th</t>
        </is>
      </c>
      <c r="CK250" s="18">
        <f>CONCATENATE(CH250,LEFT(CI250,2),CJ250)</f>
        <v/>
      </c>
      <c r="CL250" s="18" t="n">
        <v>6</v>
      </c>
      <c r="CM250" s="18">
        <f>IF(COUNTIFS([2]その１２!$CU$10:CU5401,リスト!CK250),"該当","")</f>
        <v/>
      </c>
      <c r="CN250" s="18">
        <f>IF($CM250="","",COUNTIF($CK$5:CK250,CK250))</f>
        <v/>
      </c>
      <c r="CO250" s="18">
        <f>IF($CM250="","",CONCATENATE(CK250,CN250))</f>
        <v/>
      </c>
      <c r="DC250" s="21">
        <f>IF(CG250="","",CONCATENATE(CC250,CD250))</f>
        <v/>
      </c>
      <c r="DD250" s="21">
        <f>IF(CO250="","",CONCATENATE(CK250,CL250))</f>
        <v/>
      </c>
    </row>
    <row r="251">
      <c r="AV251" s="195" t="inlineStr">
        <is>
          <t>254</t>
        </is>
      </c>
      <c r="AW251" s="18" t="inlineStr">
        <is>
          <t>一般県道　銚子公園線</t>
        </is>
      </c>
      <c r="BN251" s="18" t="inlineStr">
        <is>
          <t>成田市</t>
        </is>
      </c>
      <c r="BO251" s="197" t="inlineStr">
        <is>
          <t>409</t>
        </is>
      </c>
      <c r="BP251" s="17">
        <f>CONCATENATE(BN251,BO251)</f>
        <v/>
      </c>
      <c r="BQ251" s="18" t="inlineStr">
        <is>
          <t>一般県道　佐原我孫子自転車道線</t>
        </is>
      </c>
      <c r="BZ251" s="18" t="inlineStr">
        <is>
          <t>S,X</t>
        </is>
      </c>
      <c r="CA251" s="18" t="inlineStr">
        <is>
          <t>縦桁</t>
        </is>
      </c>
      <c r="CB251" s="18" t="inlineStr">
        <is>
          <t>St</t>
        </is>
      </c>
      <c r="CC251" s="18">
        <f>IF(LEFT(CA251,2)="基礎",CONCATENATE(BZ251,LEFT(CA251,3),CB251),CONCATENATE(BZ251,LEFT(CA251,2),CB251))</f>
        <v/>
      </c>
      <c r="CD251" s="18" t="n">
        <v>13</v>
      </c>
      <c r="CE251" s="18">
        <f>IF(COUNTIFS([2]その１１!$CV$10:CV5246,リスト!CC251),"該当","")</f>
        <v/>
      </c>
      <c r="CF251" s="18">
        <f>IF($CE251="","",COUNTIF($CC$5:CC251,CC251))</f>
        <v/>
      </c>
      <c r="CG251" s="18">
        <f>IF($CE251="","",CONCATENATE(CC251,CF251))</f>
        <v/>
      </c>
      <c r="CH251" s="18" t="inlineStr">
        <is>
          <t>S,C,X</t>
        </is>
      </c>
      <c r="CI251" s="18" t="inlineStr">
        <is>
          <t>塔部水平材</t>
        </is>
      </c>
      <c r="CJ251" s="18" t="inlineStr">
        <is>
          <t>Th</t>
        </is>
      </c>
      <c r="CK251" s="18">
        <f>CONCATENATE(CH251,LEFT(CI251,2),CJ251)</f>
        <v/>
      </c>
      <c r="CL251" s="18" t="n">
        <v>7</v>
      </c>
      <c r="CM251" s="18">
        <f>IF(COUNTIFS([2]その１２!$CU$10:CU5402,リスト!CK251),"該当","")</f>
        <v/>
      </c>
      <c r="CN251" s="18">
        <f>IF($CM251="","",COUNTIF($CK$5:CK251,CK251))</f>
        <v/>
      </c>
      <c r="CO251" s="18">
        <f>IF($CM251="","",CONCATENATE(CK251,CN251))</f>
        <v/>
      </c>
      <c r="DC251" s="21">
        <f>IF(CG251="","",CONCATENATE(CC251,CD251))</f>
        <v/>
      </c>
      <c r="DD251" s="21">
        <f>IF(CO251="","",CONCATENATE(CK251,CL251))</f>
        <v/>
      </c>
    </row>
    <row r="252">
      <c r="AV252" s="195" t="inlineStr">
        <is>
          <t>255</t>
        </is>
      </c>
      <c r="AW252" s="18" t="inlineStr">
        <is>
          <t>一般県道　富津公園線</t>
        </is>
      </c>
      <c r="BN252" s="18" t="inlineStr">
        <is>
          <t>富里市</t>
        </is>
      </c>
      <c r="BO252" s="197" t="inlineStr">
        <is>
          <t>296</t>
        </is>
      </c>
      <c r="BP252" s="17">
        <f>CONCATENATE(BN252,BO252)</f>
        <v/>
      </c>
      <c r="BQ252" s="18" t="inlineStr">
        <is>
          <t>一般国道　296号</t>
        </is>
      </c>
      <c r="BZ252" s="18" t="inlineStr">
        <is>
          <t>S,X</t>
        </is>
      </c>
      <c r="CA252" s="18" t="inlineStr">
        <is>
          <t>縦桁</t>
        </is>
      </c>
      <c r="CB252" s="18" t="inlineStr">
        <is>
          <t>St</t>
        </is>
      </c>
      <c r="CC252" s="18">
        <f>IF(LEFT(CA252,2)="基礎",CONCATENATE(BZ252,LEFT(CA252,3),CB252),CONCATENATE(BZ252,LEFT(CA252,2),CB252))</f>
        <v/>
      </c>
      <c r="CD252" s="18" t="n">
        <v>17</v>
      </c>
      <c r="CE252" s="18">
        <f>IF(COUNTIFS([2]その１１!$CV$10:CV5247,リスト!CC252),"該当","")</f>
        <v/>
      </c>
      <c r="CF252" s="18">
        <f>IF($CE252="","",COUNTIF($CC$5:CC252,CC252))</f>
        <v/>
      </c>
      <c r="CG252" s="18">
        <f>IF($CE252="","",CONCATENATE(CC252,CF252))</f>
        <v/>
      </c>
      <c r="CH252" s="18" t="inlineStr">
        <is>
          <t>S,C,X</t>
        </is>
      </c>
      <c r="CI252" s="18" t="inlineStr">
        <is>
          <t>塔部水平材</t>
        </is>
      </c>
      <c r="CJ252" s="18" t="inlineStr">
        <is>
          <t>Th</t>
        </is>
      </c>
      <c r="CK252" s="18">
        <f>CONCATENATE(CH252,LEFT(CI252,2),CJ252)</f>
        <v/>
      </c>
      <c r="CL252" s="18" t="n">
        <v>8</v>
      </c>
      <c r="CM252" s="18">
        <f>IF(COUNTIFS([2]その１２!$CU$10:CU5403,リスト!CK252),"該当","")</f>
        <v/>
      </c>
      <c r="CN252" s="18">
        <f>IF($CM252="","",COUNTIF($CK$5:CK252,CK252))</f>
        <v/>
      </c>
      <c r="CO252" s="18">
        <f>IF($CM252="","",CONCATENATE(CK252,CN252))</f>
        <v/>
      </c>
      <c r="DC252" s="21">
        <f>IF(CG252="","",CONCATENATE(CC252,CD252))</f>
        <v/>
      </c>
      <c r="DD252" s="21">
        <f>IF(CO252="","",CONCATENATE(CK252,CL252))</f>
        <v/>
      </c>
    </row>
    <row r="253">
      <c r="AV253" s="195" t="inlineStr">
        <is>
          <t>256</t>
        </is>
      </c>
      <c r="AW253" s="18" t="inlineStr">
        <is>
          <t>一般県道　新舞子海岸線</t>
        </is>
      </c>
      <c r="BN253" s="18" t="inlineStr">
        <is>
          <t>富里市</t>
        </is>
      </c>
      <c r="BO253" s="197" t="inlineStr">
        <is>
          <t>409</t>
        </is>
      </c>
      <c r="BP253" s="17">
        <f>CONCATENATE(BN253,BO253)</f>
        <v/>
      </c>
      <c r="BQ253" s="18" t="inlineStr">
        <is>
          <t>一般国道　409号</t>
        </is>
      </c>
      <c r="BZ253" s="18" t="inlineStr">
        <is>
          <t>S,X</t>
        </is>
      </c>
      <c r="CA253" s="18" t="inlineStr">
        <is>
          <t>縦桁</t>
        </is>
      </c>
      <c r="CB253" s="18" t="inlineStr">
        <is>
          <t>St</t>
        </is>
      </c>
      <c r="CC253" s="18">
        <f>IF(LEFT(CA253,2)="基礎",CONCATENATE(BZ253,LEFT(CA253,3),CB253),CONCATENATE(BZ253,LEFT(CA253,2),CB253))</f>
        <v/>
      </c>
      <c r="CD253" s="18" t="n">
        <v>18</v>
      </c>
      <c r="CE253" s="18">
        <f>IF(COUNTIFS([2]その１１!$CV$10:CV5248,リスト!CC253),"該当","")</f>
        <v/>
      </c>
      <c r="CF253" s="18">
        <f>IF($CE253="","",COUNTIF($CC$5:CC253,CC253))</f>
        <v/>
      </c>
      <c r="CG253" s="18">
        <f>IF($CE253="","",CONCATENATE(CC253,CF253))</f>
        <v/>
      </c>
      <c r="CH253" s="18" t="inlineStr">
        <is>
          <t>S,C,X</t>
        </is>
      </c>
      <c r="CI253" s="18" t="inlineStr">
        <is>
          <t>塔部水平材</t>
        </is>
      </c>
      <c r="CJ253" s="18" t="inlineStr">
        <is>
          <t>Th</t>
        </is>
      </c>
      <c r="CK253" s="18">
        <f>CONCATENATE(CH253,LEFT(CI253,2),CJ253)</f>
        <v/>
      </c>
      <c r="CL253" s="18" t="n">
        <v>9</v>
      </c>
      <c r="CM253" s="18">
        <f>IF(COUNTIFS([2]その１２!$CU$10:CU5404,リスト!CK253),"該当","")</f>
        <v/>
      </c>
      <c r="CN253" s="18">
        <f>IF($CM253="","",COUNTIF($CK$5:CK253,CK253))</f>
        <v/>
      </c>
      <c r="CO253" s="18">
        <f>IF($CM253="","",CONCATENATE(CK253,CN253))</f>
        <v/>
      </c>
      <c r="DC253" s="21">
        <f>IF(CG253="","",CONCATENATE(CC253,CD253))</f>
        <v/>
      </c>
      <c r="DD253" s="21">
        <f>IF(CO253="","",CONCATENATE(CK253,CL253))</f>
        <v/>
      </c>
    </row>
    <row r="254">
      <c r="AV254" s="195" t="inlineStr">
        <is>
          <t>257</t>
        </is>
      </c>
      <c r="AW254" s="18" t="inlineStr">
        <is>
          <t>一般県道　南安房公園線</t>
        </is>
      </c>
      <c r="BN254" s="18" t="inlineStr">
        <is>
          <t>富里市</t>
        </is>
      </c>
      <c r="BO254" s="197" t="inlineStr">
        <is>
          <t>43</t>
        </is>
      </c>
      <c r="BP254" s="17">
        <f>CONCATENATE(BN254,BO254)</f>
        <v/>
      </c>
      <c r="BQ254" s="18" t="inlineStr">
        <is>
          <t>主要地方道　八街三里塚線</t>
        </is>
      </c>
      <c r="BZ254" s="18" t="inlineStr">
        <is>
          <t>S,X</t>
        </is>
      </c>
      <c r="CA254" s="18" t="inlineStr">
        <is>
          <t>縦桁</t>
        </is>
      </c>
      <c r="CB254" s="18" t="inlineStr">
        <is>
          <t>St</t>
        </is>
      </c>
      <c r="CC254" s="18">
        <f>IF(LEFT(CA254,2)="基礎",CONCATENATE(BZ254,LEFT(CA254,3),CB254),CONCATENATE(BZ254,LEFT(CA254,2),CB254))</f>
        <v/>
      </c>
      <c r="CD254" s="18" t="n">
        <v>20</v>
      </c>
      <c r="CE254" s="18">
        <f>IF(COUNTIFS([2]その１１!$CV$10:CV5249,リスト!CC254),"該当","")</f>
        <v/>
      </c>
      <c r="CF254" s="18">
        <f>IF($CE254="","",COUNTIF($CC$5:CC254,CC254))</f>
        <v/>
      </c>
      <c r="CG254" s="18">
        <f>IF($CE254="","",CONCATENATE(CC254,CF254))</f>
        <v/>
      </c>
      <c r="CH254" s="18" t="inlineStr">
        <is>
          <t>S,C,X</t>
        </is>
      </c>
      <c r="CI254" s="18" t="inlineStr">
        <is>
          <t>塔部水平材</t>
        </is>
      </c>
      <c r="CJ254" s="18" t="inlineStr">
        <is>
          <t>Th</t>
        </is>
      </c>
      <c r="CK254" s="18">
        <f>CONCATENATE(CH254,LEFT(CI254,2),CJ254)</f>
        <v/>
      </c>
      <c r="CL254" s="18" t="n">
        <v>10</v>
      </c>
      <c r="CM254" s="18">
        <f>IF(COUNTIFS([2]その１２!$CU$10:CU5405,リスト!CK254),"該当","")</f>
        <v/>
      </c>
      <c r="CN254" s="18">
        <f>IF($CM254="","",COUNTIF($CK$5:CK254,CK254))</f>
        <v/>
      </c>
      <c r="CO254" s="18">
        <f>IF($CM254="","",CONCATENATE(CK254,CN254))</f>
        <v/>
      </c>
      <c r="DC254" s="21">
        <f>IF(CG254="","",CONCATENATE(CC254,CD254))</f>
        <v/>
      </c>
      <c r="DD254" s="21">
        <f>IF(CO254="","",CONCATENATE(CK254,CL254))</f>
        <v/>
      </c>
    </row>
    <row r="255">
      <c r="AV255" s="195" t="inlineStr">
        <is>
          <t>258</t>
        </is>
      </c>
      <c r="AW255" s="18" t="inlineStr">
        <is>
          <t>一般県道　富山丸山線</t>
        </is>
      </c>
      <c r="BN255" s="18" t="inlineStr">
        <is>
          <t>富里市</t>
        </is>
      </c>
      <c r="BO255" s="197" t="inlineStr">
        <is>
          <t>45</t>
        </is>
      </c>
      <c r="BP255" s="17">
        <f>CONCATENATE(BN255,BO255)</f>
        <v/>
      </c>
      <c r="BQ255" s="18" t="inlineStr">
        <is>
          <t>主要地方道　八日市場八街線</t>
        </is>
      </c>
      <c r="BZ255" s="18" t="inlineStr">
        <is>
          <t>S,X</t>
        </is>
      </c>
      <c r="CA255" s="18" t="inlineStr">
        <is>
          <t>縦桁</t>
        </is>
      </c>
      <c r="CB255" s="18" t="inlineStr">
        <is>
          <t>St</t>
        </is>
      </c>
      <c r="CC255" s="18">
        <f>IF(LEFT(CA255,2)="基礎",CONCATENATE(BZ255,LEFT(CA255,3),CB255),CONCATENATE(BZ255,LEFT(CA255,2),CB255))</f>
        <v/>
      </c>
      <c r="CD255" s="18" t="n">
        <v>21</v>
      </c>
      <c r="CE255" s="18">
        <f>IF(COUNTIFS([2]その１１!$CV$10:CV5250,リスト!CC255),"該当","")</f>
        <v/>
      </c>
      <c r="CF255" s="18">
        <f>IF($CE255="","",COUNTIF($CC$5:CC255,CC255))</f>
        <v/>
      </c>
      <c r="CG255" s="18">
        <f>IF($CE255="","",CONCATENATE(CC255,CF255))</f>
        <v/>
      </c>
      <c r="CH255" s="18" t="inlineStr">
        <is>
          <t>S,C,X</t>
        </is>
      </c>
      <c r="CI255" s="18" t="inlineStr">
        <is>
          <t>塔部水平材</t>
        </is>
      </c>
      <c r="CJ255" s="18" t="inlineStr">
        <is>
          <t>Th</t>
        </is>
      </c>
      <c r="CK255" s="18">
        <f>CONCATENATE(CH255,LEFT(CI255,2),CJ255)</f>
        <v/>
      </c>
      <c r="CL255" s="18" t="n">
        <v>11</v>
      </c>
      <c r="CM255" s="18">
        <f>IF(COUNTIFS([2]その１２!$CU$10:CU5406,リスト!CK255),"該当","")</f>
        <v/>
      </c>
      <c r="CN255" s="18">
        <f>IF($CM255="","",COUNTIF($CK$5:CK255,CK255))</f>
        <v/>
      </c>
      <c r="CO255" s="18">
        <f>IF($CM255="","",CONCATENATE(CK255,CN255))</f>
        <v/>
      </c>
      <c r="DC255" s="21">
        <f>IF(CG255="","",CONCATENATE(CC255,CD255))</f>
        <v/>
      </c>
      <c r="DD255" s="21">
        <f>IF(CO255="","",CONCATENATE(CK255,CL255))</f>
        <v/>
      </c>
    </row>
    <row r="256">
      <c r="AV256" s="195" t="inlineStr">
        <is>
          <t>259</t>
        </is>
      </c>
      <c r="AW256" s="18" t="inlineStr">
        <is>
          <t>一般県道　小見川停車場線</t>
        </is>
      </c>
      <c r="BN256" s="18" t="inlineStr">
        <is>
          <t>富里市</t>
        </is>
      </c>
      <c r="BO256" s="197" t="inlineStr">
        <is>
          <t>77</t>
        </is>
      </c>
      <c r="BP256" s="17">
        <f>CONCATENATE(BN256,BO256)</f>
        <v/>
      </c>
      <c r="BQ256" s="18" t="inlineStr">
        <is>
          <t>主要地方道　富里酒々井線</t>
        </is>
      </c>
      <c r="BZ256" s="18" t="inlineStr">
        <is>
          <t>S,X</t>
        </is>
      </c>
      <c r="CA256" s="18" t="inlineStr">
        <is>
          <t>縦桁</t>
        </is>
      </c>
      <c r="CB256" s="18" t="inlineStr">
        <is>
          <t>St</t>
        </is>
      </c>
      <c r="CC256" s="18">
        <f>IF(LEFT(CA256,2)="基礎",CONCATENATE(BZ256,LEFT(CA256,3),CB256),CONCATENATE(BZ256,LEFT(CA256,2),CB256))</f>
        <v/>
      </c>
      <c r="CD256" s="18" t="n">
        <v>22</v>
      </c>
      <c r="CE256" s="18">
        <f>IF(COUNTIFS([2]その１１!$CV$10:CV5251,リスト!CC256),"該当","")</f>
        <v/>
      </c>
      <c r="CF256" s="18">
        <f>IF($CE256="","",COUNTIF($CC$5:CC256,CC256))</f>
        <v/>
      </c>
      <c r="CG256" s="18">
        <f>IF($CE256="","",CONCATENATE(CC256,CF256))</f>
        <v/>
      </c>
      <c r="CH256" s="18" t="inlineStr">
        <is>
          <t>S,C,X</t>
        </is>
      </c>
      <c r="CI256" s="18" t="inlineStr">
        <is>
          <t>塔部水平材</t>
        </is>
      </c>
      <c r="CJ256" s="18" t="inlineStr">
        <is>
          <t>Th</t>
        </is>
      </c>
      <c r="CK256" s="18">
        <f>CONCATENATE(CH256,LEFT(CI256,2),CJ256)</f>
        <v/>
      </c>
      <c r="CL256" s="18" t="n">
        <v>12</v>
      </c>
      <c r="CM256" s="18">
        <f>IF(COUNTIFS([2]その１２!$CU$10:CU5407,リスト!CK256),"該当","")</f>
        <v/>
      </c>
      <c r="CN256" s="18">
        <f>IF($CM256="","",COUNTIF($CK$5:CK256,CK256))</f>
        <v/>
      </c>
      <c r="CO256" s="18">
        <f>IF($CM256="","",CONCATENATE(CK256,CN256))</f>
        <v/>
      </c>
      <c r="DC256" s="21">
        <f>IF(CG256="","",CONCATENATE(CC256,CD256))</f>
        <v/>
      </c>
      <c r="DD256" s="21">
        <f>IF(CO256="","",CONCATENATE(CK256,CL256))</f>
        <v/>
      </c>
    </row>
    <row r="257">
      <c r="AV257" s="195" t="inlineStr">
        <is>
          <t>260</t>
        </is>
      </c>
      <c r="AW257" s="18" t="inlineStr">
        <is>
          <t>一般県道　谷原息栖東庄線</t>
        </is>
      </c>
      <c r="BN257" s="18" t="inlineStr">
        <is>
          <t>富里市</t>
        </is>
      </c>
      <c r="BO257" s="197" t="inlineStr">
        <is>
          <t>102</t>
        </is>
      </c>
      <c r="BP257" s="17">
        <f>CONCATENATE(BN257,BO257)</f>
        <v/>
      </c>
      <c r="BQ257" s="18" t="inlineStr">
        <is>
          <t>一般県道　成田両国線</t>
        </is>
      </c>
      <c r="BZ257" s="18" t="inlineStr">
        <is>
          <t>S,X</t>
        </is>
      </c>
      <c r="CA257" s="18" t="inlineStr">
        <is>
          <t>縦桁</t>
        </is>
      </c>
      <c r="CB257" s="18" t="inlineStr">
        <is>
          <t>St</t>
        </is>
      </c>
      <c r="CC257" s="18">
        <f>IF(LEFT(CA257,2)="基礎",CONCATENATE(BZ257,LEFT(CA257,3),CB257),CONCATENATE(BZ257,LEFT(CA257,2),CB257))</f>
        <v/>
      </c>
      <c r="CD257" s="18" t="n">
        <v>23</v>
      </c>
      <c r="CE257" s="18">
        <f>IF(COUNTIFS([2]その１１!$CV$10:CV5252,リスト!CC257),"該当","")</f>
        <v/>
      </c>
      <c r="CF257" s="18">
        <f>IF($CE257="","",COUNTIF($CC$5:CC257,CC257))</f>
        <v/>
      </c>
      <c r="CG257" s="18">
        <f>IF($CE257="","",CONCATENATE(CC257,CF257))</f>
        <v/>
      </c>
      <c r="CH257" s="18" t="inlineStr">
        <is>
          <t>S,C,X</t>
        </is>
      </c>
      <c r="CI257" s="18" t="inlineStr">
        <is>
          <t>塔部水平材</t>
        </is>
      </c>
      <c r="CJ257" s="18" t="inlineStr">
        <is>
          <t>Th</t>
        </is>
      </c>
      <c r="CK257" s="18">
        <f>CONCATENATE(CH257,LEFT(CI257,2),CJ257)</f>
        <v/>
      </c>
      <c r="CL257" s="18" t="n">
        <v>13</v>
      </c>
      <c r="CM257" s="18">
        <f>IF(COUNTIFS([2]その１２!$CU$10:CU5408,リスト!CK257),"該当","")</f>
        <v/>
      </c>
      <c r="CN257" s="18">
        <f>IF($CM257="","",COUNTIF($CK$5:CK257,CK257))</f>
        <v/>
      </c>
      <c r="CO257" s="18">
        <f>IF($CM257="","",CONCATENATE(CK257,CN257))</f>
        <v/>
      </c>
      <c r="DC257" s="21">
        <f>IF(CG257="","",CONCATENATE(CC257,CD257))</f>
        <v/>
      </c>
      <c r="DD257" s="21">
        <f>IF(CO257="","",CONCATENATE(CK257,CL257))</f>
        <v/>
      </c>
    </row>
    <row r="258">
      <c r="AV258" s="195" t="inlineStr">
        <is>
          <t>261</t>
        </is>
      </c>
      <c r="AW258" s="18" t="inlineStr">
        <is>
          <t>一般県道　松戸柏線</t>
        </is>
      </c>
      <c r="BN258" s="18" t="inlineStr">
        <is>
          <t>富里市</t>
        </is>
      </c>
      <c r="BO258" s="197" t="inlineStr">
        <is>
          <t>106</t>
        </is>
      </c>
      <c r="BP258" s="17">
        <f>CONCATENATE(BN258,BO258)</f>
        <v/>
      </c>
      <c r="BQ258" s="18" t="inlineStr">
        <is>
          <t>一般県道　八日市場佐倉線</t>
        </is>
      </c>
      <c r="BZ258" s="18" t="inlineStr">
        <is>
          <t>C,X</t>
        </is>
      </c>
      <c r="CA258" s="18" t="inlineStr">
        <is>
          <t>縦桁</t>
        </is>
      </c>
      <c r="CB258" s="18" t="inlineStr">
        <is>
          <t>St</t>
        </is>
      </c>
      <c r="CC258" s="18">
        <f>IF(LEFT(CA258,2)="基礎",CONCATENATE(BZ258,LEFT(CA258,3),CB258),CONCATENATE(BZ258,LEFT(CA258,2),CB258))</f>
        <v/>
      </c>
      <c r="CD258" s="18" t="n">
        <v>6</v>
      </c>
      <c r="CE258" s="18">
        <f>IF(COUNTIFS([2]その１１!$CV$10:CV5253,リスト!CC258),"該当","")</f>
        <v/>
      </c>
      <c r="CF258" s="18">
        <f>IF($CE258="","",COUNTIF($CC$5:CC258,CC258))</f>
        <v/>
      </c>
      <c r="CG258" s="18">
        <f>IF($CE258="","",CONCATENATE(CC258,CF258))</f>
        <v/>
      </c>
      <c r="CH258" s="18" t="inlineStr">
        <is>
          <t>S,C,X</t>
        </is>
      </c>
      <c r="CI258" s="18" t="inlineStr">
        <is>
          <t>塔部水平材</t>
        </is>
      </c>
      <c r="CJ258" s="18" t="inlineStr">
        <is>
          <t>Th</t>
        </is>
      </c>
      <c r="CK258" s="18">
        <f>CONCATENATE(CH258,LEFT(CI258,2),CJ258)</f>
        <v/>
      </c>
      <c r="CL258" s="18" t="n">
        <v>17</v>
      </c>
      <c r="CM258" s="18">
        <f>IF(COUNTIFS([2]その１２!$CU$10:CU5409,リスト!CK258),"該当","")</f>
        <v/>
      </c>
      <c r="CN258" s="18">
        <f>IF($CM258="","",COUNTIF($CK$5:CK258,CK258))</f>
        <v/>
      </c>
      <c r="CO258" s="18">
        <f>IF($CM258="","",CONCATENATE(CK258,CN258))</f>
        <v/>
      </c>
      <c r="DC258" s="21">
        <f>IF(CG258="","",CONCATENATE(CC258,CD258))</f>
        <v/>
      </c>
      <c r="DD258" s="21">
        <f>IF(CO258="","",CONCATENATE(CK258,CL258))</f>
        <v/>
      </c>
    </row>
    <row r="259">
      <c r="AV259" s="195" t="inlineStr">
        <is>
          <t>262</t>
        </is>
      </c>
      <c r="AW259" s="18" t="inlineStr">
        <is>
          <t>一般県道　幕張八千代線</t>
        </is>
      </c>
      <c r="BN259" s="18" t="inlineStr">
        <is>
          <t>芝山町</t>
        </is>
      </c>
      <c r="BO259" s="197" t="inlineStr">
        <is>
          <t>296</t>
        </is>
      </c>
      <c r="BP259" s="17">
        <f>CONCATENATE(BN259,BO259)</f>
        <v/>
      </c>
      <c r="BQ259" s="18" t="inlineStr">
        <is>
          <t>一般国道　296号</t>
        </is>
      </c>
      <c r="BZ259" s="18" t="inlineStr">
        <is>
          <t>C,X</t>
        </is>
      </c>
      <c r="CA259" s="18" t="inlineStr">
        <is>
          <t>縦桁</t>
        </is>
      </c>
      <c r="CB259" s="18" t="inlineStr">
        <is>
          <t>St</t>
        </is>
      </c>
      <c r="CC259" s="18">
        <f>IF(LEFT(CA259,2)="基礎",CONCATENATE(BZ259,LEFT(CA259,3),CB259),CONCATENATE(BZ259,LEFT(CA259,2),CB259))</f>
        <v/>
      </c>
      <c r="CD259" s="18" t="n">
        <v>7</v>
      </c>
      <c r="CE259" s="18">
        <f>IF(COUNTIFS([2]その１１!$CV$10:CV5254,リスト!CC259),"該当","")</f>
        <v/>
      </c>
      <c r="CF259" s="18">
        <f>IF($CE259="","",COUNTIF($CC$5:CC259,CC259))</f>
        <v/>
      </c>
      <c r="CG259" s="18">
        <f>IF($CE259="","",CONCATENATE(CC259,CF259))</f>
        <v/>
      </c>
      <c r="CH259" s="18" t="inlineStr">
        <is>
          <t>S,C,X</t>
        </is>
      </c>
      <c r="CI259" s="18" t="inlineStr">
        <is>
          <t>塔部水平材</t>
        </is>
      </c>
      <c r="CJ259" s="18" t="inlineStr">
        <is>
          <t>Th</t>
        </is>
      </c>
      <c r="CK259" s="18">
        <f>CONCATENATE(CH259,LEFT(CI259,2),CJ259)</f>
        <v/>
      </c>
      <c r="CL259" s="18" t="n">
        <v>18</v>
      </c>
      <c r="CM259" s="18">
        <f>IF(COUNTIFS([2]その１２!$CU$10:CU5410,リスト!CK259),"該当","")</f>
        <v/>
      </c>
      <c r="CN259" s="18">
        <f>IF($CM259="","",COUNTIF($CK$5:CK259,CK259))</f>
        <v/>
      </c>
      <c r="CO259" s="18">
        <f>IF($CM259="","",CONCATENATE(CK259,CN259))</f>
        <v/>
      </c>
      <c r="DC259" s="21">
        <f>IF(CG259="","",CONCATENATE(CC259,CD259))</f>
        <v/>
      </c>
      <c r="DD259" s="21">
        <f>IF(CO259="","",CONCATENATE(CK259,CL259))</f>
        <v/>
      </c>
    </row>
    <row r="260">
      <c r="AV260" s="195" t="inlineStr">
        <is>
          <t>263</t>
        </is>
      </c>
      <c r="AW260" s="18" t="inlineStr">
        <is>
          <t>一般県道　八千代宗像線</t>
        </is>
      </c>
      <c r="BN260" s="18" t="inlineStr">
        <is>
          <t>芝山町</t>
        </is>
      </c>
      <c r="BO260" s="197" t="inlineStr">
        <is>
          <t>43</t>
        </is>
      </c>
      <c r="BP260" s="17">
        <f>CONCATENATE(BN260,BO260)</f>
        <v/>
      </c>
      <c r="BQ260" s="18" t="inlineStr">
        <is>
          <t>主要地方道　八街三里塚線</t>
        </is>
      </c>
      <c r="BZ260" s="18" t="inlineStr">
        <is>
          <t>C,X</t>
        </is>
      </c>
      <c r="CA260" s="18" t="inlineStr">
        <is>
          <t>縦桁</t>
        </is>
      </c>
      <c r="CB260" s="18" t="inlineStr">
        <is>
          <t>St</t>
        </is>
      </c>
      <c r="CC260" s="18">
        <f>IF(LEFT(CA260,2)="基礎",CONCATENATE(BZ260,LEFT(CA260,3),CB260),CONCATENATE(BZ260,LEFT(CA260,2),CB260))</f>
        <v/>
      </c>
      <c r="CD260" s="18" t="n">
        <v>8</v>
      </c>
      <c r="CE260" s="18">
        <f>IF(COUNTIFS([2]その１１!$CV$10:CV5255,リスト!CC260),"該当","")</f>
        <v/>
      </c>
      <c r="CF260" s="18">
        <f>IF($CE260="","",COUNTIF($CC$5:CC260,CC260))</f>
        <v/>
      </c>
      <c r="CG260" s="18">
        <f>IF($CE260="","",CONCATENATE(CC260,CF260))</f>
        <v/>
      </c>
      <c r="CH260" s="18" t="inlineStr">
        <is>
          <t>S,C,X</t>
        </is>
      </c>
      <c r="CI260" s="18" t="inlineStr">
        <is>
          <t>塔部水平材</t>
        </is>
      </c>
      <c r="CJ260" s="18" t="inlineStr">
        <is>
          <t>Th</t>
        </is>
      </c>
      <c r="CK260" s="18">
        <f>CONCATENATE(CH260,LEFT(CI260,2),CJ260)</f>
        <v/>
      </c>
      <c r="CL260" s="18" t="n">
        <v>19</v>
      </c>
      <c r="CM260" s="18">
        <f>IF(COUNTIFS([2]その１２!$CU$10:CU5411,リスト!CK260),"該当","")</f>
        <v/>
      </c>
      <c r="CN260" s="18">
        <f>IF($CM260="","",COUNTIF($CK$5:CK260,CK260))</f>
        <v/>
      </c>
      <c r="CO260" s="18">
        <f>IF($CM260="","",CONCATENATE(CK260,CN260))</f>
        <v/>
      </c>
      <c r="DC260" s="21">
        <f>IF(CG260="","",CONCATENATE(CC260,CD260))</f>
        <v/>
      </c>
      <c r="DD260" s="21">
        <f>IF(CO260="","",CONCATENATE(CK260,CL260))</f>
        <v/>
      </c>
    </row>
    <row r="261">
      <c r="AV261" s="195" t="inlineStr">
        <is>
          <t>264</t>
        </is>
      </c>
      <c r="AW261" s="18" t="inlineStr">
        <is>
          <t>一般県道　高塚新田市川線</t>
        </is>
      </c>
      <c r="BN261" s="18" t="inlineStr">
        <is>
          <t>芝山町</t>
        </is>
      </c>
      <c r="BO261" s="197" t="inlineStr">
        <is>
          <t>45</t>
        </is>
      </c>
      <c r="BP261" s="17">
        <f>CONCATENATE(BN261,BO261)</f>
        <v/>
      </c>
      <c r="BQ261" s="18" t="inlineStr">
        <is>
          <t>主要地方道　八日市場八街線</t>
        </is>
      </c>
      <c r="BZ261" s="18" t="inlineStr">
        <is>
          <t>C,X</t>
        </is>
      </c>
      <c r="CA261" s="18" t="inlineStr">
        <is>
          <t>縦桁</t>
        </is>
      </c>
      <c r="CB261" s="18" t="inlineStr">
        <is>
          <t>St</t>
        </is>
      </c>
      <c r="CC261" s="18">
        <f>IF(LEFT(CA261,2)="基礎",CONCATENATE(BZ261,LEFT(CA261,3),CB261),CONCATENATE(BZ261,LEFT(CA261,2),CB261))</f>
        <v/>
      </c>
      <c r="CD261" s="18" t="n">
        <v>9</v>
      </c>
      <c r="CE261" s="18">
        <f>IF(COUNTIFS([2]その１１!$CV$10:CV5256,リスト!CC261),"該当","")</f>
        <v/>
      </c>
      <c r="CF261" s="18">
        <f>IF($CE261="","",COUNTIF($CC$5:CC261,CC261))</f>
        <v/>
      </c>
      <c r="CG261" s="18">
        <f>IF($CE261="","",CONCATENATE(CC261,CF261))</f>
        <v/>
      </c>
      <c r="CH261" s="18" t="inlineStr">
        <is>
          <t>S,C,X</t>
        </is>
      </c>
      <c r="CI261" s="18" t="inlineStr">
        <is>
          <t>塔部水平材</t>
        </is>
      </c>
      <c r="CJ261" s="18" t="inlineStr">
        <is>
          <t>Th</t>
        </is>
      </c>
      <c r="CK261" s="18">
        <f>CONCATENATE(CH261,LEFT(CI261,2),CJ261)</f>
        <v/>
      </c>
      <c r="CL261" s="18" t="n">
        <v>20</v>
      </c>
      <c r="CM261" s="18">
        <f>IF(COUNTIFS([2]その１２!$CU$10:CU5412,リスト!CK261),"該当","")</f>
        <v/>
      </c>
      <c r="CN261" s="18">
        <f>IF($CM261="","",COUNTIF($CK$5:CK261,CK261))</f>
        <v/>
      </c>
      <c r="CO261" s="18">
        <f>IF($CM261="","",CONCATENATE(CK261,CN261))</f>
        <v/>
      </c>
      <c r="DC261" s="21">
        <f>IF(CG261="","",CONCATENATE(CC261,CD261))</f>
        <v/>
      </c>
      <c r="DD261" s="21">
        <f>IF(CO261="","",CONCATENATE(CK261,CL261))</f>
        <v/>
      </c>
    </row>
    <row r="262">
      <c r="AV262" s="195" t="inlineStr">
        <is>
          <t>265</t>
        </is>
      </c>
      <c r="AW262" s="18" t="inlineStr">
        <is>
          <t>一般県道　小見川海上線</t>
        </is>
      </c>
      <c r="BN262" s="18" t="inlineStr">
        <is>
          <t>芝山町</t>
        </is>
      </c>
      <c r="BO262" s="197" t="inlineStr">
        <is>
          <t>62</t>
        </is>
      </c>
      <c r="BP262" s="17">
        <f>CONCATENATE(BN262,BO262)</f>
        <v/>
      </c>
      <c r="BQ262" s="18" t="inlineStr">
        <is>
          <t>主要地方道　成田松尾線</t>
        </is>
      </c>
      <c r="BZ262" s="18" t="inlineStr">
        <is>
          <t>C,X</t>
        </is>
      </c>
      <c r="CA262" s="18" t="inlineStr">
        <is>
          <t>縦桁</t>
        </is>
      </c>
      <c r="CB262" s="18" t="inlineStr">
        <is>
          <t>St</t>
        </is>
      </c>
      <c r="CC262" s="18">
        <f>IF(LEFT(CA262,2)="基礎",CONCATENATE(BZ262,LEFT(CA262,3),CB262),CONCATENATE(BZ262,LEFT(CA262,2),CB262))</f>
        <v/>
      </c>
      <c r="CD262" s="18" t="n">
        <v>10</v>
      </c>
      <c r="CE262" s="18">
        <f>IF(COUNTIFS([2]その１１!$CV$10:CV5257,リスト!CC262),"該当","")</f>
        <v/>
      </c>
      <c r="CF262" s="18">
        <f>IF($CE262="","",COUNTIF($CC$5:CC262,CC262))</f>
        <v/>
      </c>
      <c r="CG262" s="18">
        <f>IF($CE262="","",CONCATENATE(CC262,CF262))</f>
        <v/>
      </c>
      <c r="CH262" s="18" t="inlineStr">
        <is>
          <t>S,C,X</t>
        </is>
      </c>
      <c r="CI262" s="18" t="inlineStr">
        <is>
          <t>塔部水平材</t>
        </is>
      </c>
      <c r="CJ262" s="18" t="inlineStr">
        <is>
          <t>Th</t>
        </is>
      </c>
      <c r="CK262" s="18">
        <f>CONCATENATE(CH262,LEFT(CI262,2),CJ262)</f>
        <v/>
      </c>
      <c r="CL262" s="18" t="n">
        <v>21</v>
      </c>
      <c r="CM262" s="18">
        <f>IF(COUNTIFS([2]その１２!$CU$10:CU5413,リスト!CK262),"該当","")</f>
        <v/>
      </c>
      <c r="CN262" s="18">
        <f>IF($CM262="","",COUNTIF($CK$5:CK262,CK262))</f>
        <v/>
      </c>
      <c r="CO262" s="18">
        <f>IF($CM262="","",CONCATENATE(CK262,CN262))</f>
        <v/>
      </c>
      <c r="DC262" s="21">
        <f>IF(CG262="","",CONCATENATE(CC262,CD262))</f>
        <v/>
      </c>
      <c r="DD262" s="21">
        <f>IF(CO262="","",CONCATENATE(CK262,CL262))</f>
        <v/>
      </c>
    </row>
    <row r="263">
      <c r="AV263" s="195" t="inlineStr">
        <is>
          <t>266</t>
        </is>
      </c>
      <c r="AW263" s="18" t="inlineStr">
        <is>
          <t>一般県道　旭笹川線</t>
        </is>
      </c>
      <c r="BN263" s="18" t="inlineStr">
        <is>
          <t>芝山町</t>
        </is>
      </c>
      <c r="BO263" s="197" t="inlineStr">
        <is>
          <t>106</t>
        </is>
      </c>
      <c r="BP263" s="17">
        <f>CONCATENATE(BN263,BO263)</f>
        <v/>
      </c>
      <c r="BQ263" s="18" t="inlineStr">
        <is>
          <t>一般県道　八日市場佐倉線</t>
        </is>
      </c>
      <c r="BZ263" s="18" t="inlineStr">
        <is>
          <t>C,X</t>
        </is>
      </c>
      <c r="CA263" s="18" t="inlineStr">
        <is>
          <t>縦桁</t>
        </is>
      </c>
      <c r="CB263" s="18" t="inlineStr">
        <is>
          <t>St</t>
        </is>
      </c>
      <c r="CC263" s="18">
        <f>IF(LEFT(CA263,2)="基礎",CONCATENATE(BZ263,LEFT(CA263,3),CB263),CONCATENATE(BZ263,LEFT(CA263,2),CB263))</f>
        <v/>
      </c>
      <c r="CD263" s="18" t="n">
        <v>11</v>
      </c>
      <c r="CE263" s="18">
        <f>IF(COUNTIFS([2]その１１!$CV$10:CV5258,リスト!CC263),"該当","")</f>
        <v/>
      </c>
      <c r="CF263" s="18">
        <f>IF($CE263="","",COUNTIF($CC$5:CC263,CC263))</f>
        <v/>
      </c>
      <c r="CG263" s="18">
        <f>IF($CE263="","",CONCATENATE(CC263,CF263))</f>
        <v/>
      </c>
      <c r="CH263" s="18" t="inlineStr">
        <is>
          <t>S,C,X</t>
        </is>
      </c>
      <c r="CI263" s="18" t="inlineStr">
        <is>
          <t>塔部水平材</t>
        </is>
      </c>
      <c r="CJ263" s="18" t="inlineStr">
        <is>
          <t>Th</t>
        </is>
      </c>
      <c r="CK263" s="18">
        <f>CONCATENATE(CH263,LEFT(CI263,2),CJ263)</f>
        <v/>
      </c>
      <c r="CL263" s="18" t="n">
        <v>22</v>
      </c>
      <c r="CM263" s="18">
        <f>IF(COUNTIFS([2]その１２!$CU$10:CU5414,リスト!CK263),"該当","")</f>
        <v/>
      </c>
      <c r="CN263" s="18">
        <f>IF($CM263="","",COUNTIF($CK$5:CK263,CK263))</f>
        <v/>
      </c>
      <c r="CO263" s="18">
        <f>IF($CM263="","",CONCATENATE(CK263,CN263))</f>
        <v/>
      </c>
      <c r="DC263" s="21">
        <f>IF(CG263="","",CONCATENATE(CC263,CD263))</f>
        <v/>
      </c>
      <c r="DD263" s="21">
        <f>IF(CO263="","",CONCATENATE(CK263,CL263))</f>
        <v/>
      </c>
    </row>
    <row r="264">
      <c r="AV264" s="195" t="inlineStr">
        <is>
          <t>267</t>
        </is>
      </c>
      <c r="AW264" s="18" t="inlineStr">
        <is>
          <t>一般県道　下総橘停車場東城線</t>
        </is>
      </c>
      <c r="BN264" s="18" t="inlineStr">
        <is>
          <t>芝山町</t>
        </is>
      </c>
      <c r="BO264" s="197" t="inlineStr">
        <is>
          <t>112</t>
        </is>
      </c>
      <c r="BP264" s="17">
        <f>CONCATENATE(BN264,BO264)</f>
        <v/>
      </c>
      <c r="BQ264" s="18" t="inlineStr">
        <is>
          <t>一般県道　成田成東線</t>
        </is>
      </c>
      <c r="BZ264" s="18" t="inlineStr">
        <is>
          <t>C,X</t>
        </is>
      </c>
      <c r="CA264" s="18" t="inlineStr">
        <is>
          <t>縦桁</t>
        </is>
      </c>
      <c r="CB264" s="18" t="inlineStr">
        <is>
          <t>St</t>
        </is>
      </c>
      <c r="CC264" s="18">
        <f>IF(LEFT(CA264,2)="基礎",CONCATENATE(BZ264,LEFT(CA264,3),CB264),CONCATENATE(BZ264,LEFT(CA264,2),CB264))</f>
        <v/>
      </c>
      <c r="CD264" s="18" t="n">
        <v>12</v>
      </c>
      <c r="CE264" s="18">
        <f>IF(COUNTIFS([2]その１１!$CV$10:CV5259,リスト!CC264),"該当","")</f>
        <v/>
      </c>
      <c r="CF264" s="18">
        <f>IF($CE264="","",COUNTIF($CC$5:CC264,CC264))</f>
        <v/>
      </c>
      <c r="CG264" s="18">
        <f>IF($CE264="","",CONCATENATE(CC264,CF264))</f>
        <v/>
      </c>
      <c r="CH264" s="18" t="inlineStr">
        <is>
          <t>S,C,X</t>
        </is>
      </c>
      <c r="CI264" s="18" t="inlineStr">
        <is>
          <t>塔部水平材</t>
        </is>
      </c>
      <c r="CJ264" s="18" t="inlineStr">
        <is>
          <t>Th</t>
        </is>
      </c>
      <c r="CK264" s="18">
        <f>CONCATENATE(CH264,LEFT(CI264,2),CJ264)</f>
        <v/>
      </c>
      <c r="CL264" s="18" t="n">
        <v>23</v>
      </c>
      <c r="CM264" s="18">
        <f>IF(COUNTIFS([2]その１２!$CU$10:CU5415,リスト!CK264),"該当","")</f>
        <v/>
      </c>
      <c r="CN264" s="18">
        <f>IF($CM264="","",COUNTIF($CK$5:CK264,CK264))</f>
        <v/>
      </c>
      <c r="CO264" s="18">
        <f>IF($CM264="","",CONCATENATE(CK264,CN264))</f>
        <v/>
      </c>
      <c r="DC264" s="21">
        <f>IF(CG264="","",CONCATENATE(CC264,CD264))</f>
        <v/>
      </c>
      <c r="DD264" s="21">
        <f>IF(CO264="","",CONCATENATE(CK264,CL264))</f>
        <v/>
      </c>
    </row>
    <row r="265">
      <c r="AV265" s="195" t="inlineStr">
        <is>
          <t>268</t>
        </is>
      </c>
      <c r="AW265" s="18" t="inlineStr">
        <is>
          <t>一般県道　北柏停車場線</t>
        </is>
      </c>
      <c r="BN265" s="18" t="inlineStr">
        <is>
          <t>芝山町</t>
        </is>
      </c>
      <c r="BO265" s="197" t="inlineStr">
        <is>
          <t>290</t>
        </is>
      </c>
      <c r="BP265" s="17">
        <f>CONCATENATE(BN265,BO265)</f>
        <v/>
      </c>
      <c r="BQ265" s="18" t="inlineStr">
        <is>
          <t>一般県道　大里小池線</t>
        </is>
      </c>
      <c r="BZ265" s="18" t="inlineStr">
        <is>
          <t>C,X</t>
        </is>
      </c>
      <c r="CA265" s="18" t="inlineStr">
        <is>
          <t>縦桁</t>
        </is>
      </c>
      <c r="CB265" s="18" t="inlineStr">
        <is>
          <t>St</t>
        </is>
      </c>
      <c r="CC265" s="18">
        <f>IF(LEFT(CA265,2)="基礎",CONCATENATE(BZ265,LEFT(CA265,3),CB265),CONCATENATE(BZ265,LEFT(CA265,2),CB265))</f>
        <v/>
      </c>
      <c r="CD265" s="18" t="n">
        <v>13</v>
      </c>
      <c r="CE265" s="18">
        <f>IF(COUNTIFS([2]その１１!$CV$10:CV5260,リスト!CC265),"該当","")</f>
        <v/>
      </c>
      <c r="CF265" s="18">
        <f>IF($CE265="","",COUNTIF($CC$5:CC265,CC265))</f>
        <v/>
      </c>
      <c r="CG265" s="18">
        <f>IF($CE265="","",CONCATENATE(CC265,CF265))</f>
        <v/>
      </c>
      <c r="CH265" s="18" t="inlineStr">
        <is>
          <t>S</t>
        </is>
      </c>
      <c r="CI265" s="18" t="inlineStr">
        <is>
          <t>塔部斜材</t>
        </is>
      </c>
      <c r="CJ265" s="18" t="inlineStr">
        <is>
          <t>Td</t>
        </is>
      </c>
      <c r="CK265" s="18">
        <f>CONCATENATE(CH265,LEFT(CI265,2),CJ265)</f>
        <v/>
      </c>
      <c r="CL265" s="18" t="n">
        <v>1</v>
      </c>
      <c r="CM265" s="18">
        <f>IF(COUNTIFS([2]その１２!$CU$10:CU5416,リスト!CK265),"該当","")</f>
        <v/>
      </c>
      <c r="CN265" s="18">
        <f>IF($CM265="","",COUNTIF($CK$5:CK265,CK265))</f>
        <v/>
      </c>
      <c r="CO265" s="18">
        <f>IF($CM265="","",CONCATENATE(CK265,CN265))</f>
        <v/>
      </c>
      <c r="DC265" s="21">
        <f>IF(CG265="","",CONCATENATE(CC265,CD265))</f>
        <v/>
      </c>
      <c r="DD265" s="21">
        <f>IF(CO265="","",CONCATENATE(CK265,CL265))</f>
        <v/>
      </c>
    </row>
    <row r="266">
      <c r="AV266" s="195" t="inlineStr">
        <is>
          <t>269</t>
        </is>
      </c>
      <c r="AW266" s="18" t="inlineStr">
        <is>
          <t>一般県道　大鷲木更津線</t>
        </is>
      </c>
      <c r="BN266" s="18" t="inlineStr">
        <is>
          <t>多古町</t>
        </is>
      </c>
      <c r="BO266" s="197" t="inlineStr">
        <is>
          <t>296</t>
        </is>
      </c>
      <c r="BP266" s="17">
        <f>CONCATENATE(BN266,BO266)</f>
        <v/>
      </c>
      <c r="BQ266" s="18" t="inlineStr">
        <is>
          <t>一般国道　296号</t>
        </is>
      </c>
      <c r="BZ266" s="18" t="inlineStr">
        <is>
          <t>C,X</t>
        </is>
      </c>
      <c r="CA266" s="18" t="inlineStr">
        <is>
          <t>縦桁</t>
        </is>
      </c>
      <c r="CB266" s="18" t="inlineStr">
        <is>
          <t>St</t>
        </is>
      </c>
      <c r="CC266" s="18">
        <f>IF(LEFT(CA266,2)="基礎",CONCATENATE(BZ266,LEFT(CA266,3),CB266),CONCATENATE(BZ266,LEFT(CA266,2),CB266))</f>
        <v/>
      </c>
      <c r="CD266" s="18" t="n">
        <v>17</v>
      </c>
      <c r="CE266" s="18">
        <f>IF(COUNTIFS([2]その１１!$CV$10:CV5261,リスト!CC266),"該当","")</f>
        <v/>
      </c>
      <c r="CF266" s="18">
        <f>IF($CE266="","",COUNTIF($CC$5:CC266,CC266))</f>
        <v/>
      </c>
      <c r="CG266" s="18">
        <f>IF($CE266="","",CONCATENATE(CC266,CF266))</f>
        <v/>
      </c>
      <c r="CH266" s="18" t="inlineStr">
        <is>
          <t>S</t>
        </is>
      </c>
      <c r="CI266" s="18" t="inlineStr">
        <is>
          <t>塔部斜材</t>
        </is>
      </c>
      <c r="CJ266" s="18" t="inlineStr">
        <is>
          <t>Td</t>
        </is>
      </c>
      <c r="CK266" s="18">
        <f>CONCATENATE(CH266,LEFT(CI266,2),CJ266)</f>
        <v/>
      </c>
      <c r="CL266" s="18" t="n">
        <v>2</v>
      </c>
      <c r="CM266" s="18">
        <f>IF(COUNTIFS([2]その１２!$CU$10:CU5417,リスト!CK266),"該当","")</f>
        <v/>
      </c>
      <c r="CN266" s="18">
        <f>IF($CM266="","",COUNTIF($CK$5:CK266,CK266))</f>
        <v/>
      </c>
      <c r="CO266" s="18">
        <f>IF($CM266="","",CONCATENATE(CK266,CN266))</f>
        <v/>
      </c>
      <c r="DC266" s="21">
        <f>IF(CG266="","",CONCATENATE(CC266,CD266))</f>
        <v/>
      </c>
      <c r="DD266" s="21">
        <f>IF(CO266="","",CONCATENATE(CK266,CL266))</f>
        <v/>
      </c>
    </row>
    <row r="267">
      <c r="AV267" s="195" t="inlineStr">
        <is>
          <t>270</t>
        </is>
      </c>
      <c r="AW267" s="18" t="inlineStr">
        <is>
          <t>一般県道　木更津袖ケ浦線</t>
        </is>
      </c>
      <c r="BN267" s="18" t="inlineStr">
        <is>
          <t>多古町</t>
        </is>
      </c>
      <c r="BO267" s="197" t="inlineStr">
        <is>
          <t>16</t>
        </is>
      </c>
      <c r="BP267" s="17">
        <f>CONCATENATE(BN267,BO267)</f>
        <v/>
      </c>
      <c r="BQ267" s="18" t="inlineStr">
        <is>
          <t>主要地方道　佐原八日市場線</t>
        </is>
      </c>
      <c r="BZ267" s="18" t="inlineStr">
        <is>
          <t>C,X</t>
        </is>
      </c>
      <c r="CA267" s="18" t="inlineStr">
        <is>
          <t>縦桁</t>
        </is>
      </c>
      <c r="CB267" s="18" t="inlineStr">
        <is>
          <t>St</t>
        </is>
      </c>
      <c r="CC267" s="18">
        <f>IF(LEFT(CA267,2)="基礎",CONCATENATE(BZ267,LEFT(CA267,3),CB267),CONCATENATE(BZ267,LEFT(CA267,2),CB267))</f>
        <v/>
      </c>
      <c r="CD267" s="18" t="n">
        <v>18</v>
      </c>
      <c r="CE267" s="18">
        <f>IF(COUNTIFS([2]その１１!$CV$10:CV5262,リスト!CC267),"該当","")</f>
        <v/>
      </c>
      <c r="CF267" s="18">
        <f>IF($CE267="","",COUNTIF($CC$5:CC267,CC267))</f>
        <v/>
      </c>
      <c r="CG267" s="18">
        <f>IF($CE267="","",CONCATENATE(CC267,CF267))</f>
        <v/>
      </c>
      <c r="CH267" s="18" t="inlineStr">
        <is>
          <t>S</t>
        </is>
      </c>
      <c r="CI267" s="18" t="inlineStr">
        <is>
          <t>塔部斜材</t>
        </is>
      </c>
      <c r="CJ267" s="18" t="inlineStr">
        <is>
          <t>Td</t>
        </is>
      </c>
      <c r="CK267" s="18">
        <f>CONCATENATE(CH267,LEFT(CI267,2),CJ267)</f>
        <v/>
      </c>
      <c r="CL267" s="18" t="n">
        <v>3</v>
      </c>
      <c r="CM267" s="18">
        <f>IF(COUNTIFS([2]その１２!$CU$10:CU5418,リスト!CK267),"該当","")</f>
        <v/>
      </c>
      <c r="CN267" s="18">
        <f>IF($CM267="","",COUNTIF($CK$5:CK267,CK267))</f>
        <v/>
      </c>
      <c r="CO267" s="18">
        <f>IF($CM267="","",CONCATENATE(CK267,CN267))</f>
        <v/>
      </c>
      <c r="DC267" s="21">
        <f>IF(CG267="","",CONCATENATE(CC267,CD267))</f>
        <v/>
      </c>
      <c r="DD267" s="21">
        <f>IF(CO267="","",CONCATENATE(CK267,CL267))</f>
        <v/>
      </c>
    </row>
    <row r="268">
      <c r="AV268" s="195" t="inlineStr">
        <is>
          <t>271</t>
        </is>
      </c>
      <c r="AW268" s="18" t="inlineStr">
        <is>
          <t>一般県道　館山停車場線</t>
        </is>
      </c>
      <c r="BN268" s="18" t="inlineStr">
        <is>
          <t>多古町</t>
        </is>
      </c>
      <c r="BO268" s="197" t="inlineStr">
        <is>
          <t>44</t>
        </is>
      </c>
      <c r="BP268" s="17">
        <f>CONCATENATE(BN268,BO268)</f>
        <v/>
      </c>
      <c r="BQ268" s="18" t="inlineStr">
        <is>
          <t>主要地方道　成田小見川鹿島港線</t>
        </is>
      </c>
      <c r="BZ268" s="18" t="inlineStr">
        <is>
          <t>C,X</t>
        </is>
      </c>
      <c r="CA268" s="18" t="inlineStr">
        <is>
          <t>縦桁</t>
        </is>
      </c>
      <c r="CB268" s="18" t="inlineStr">
        <is>
          <t>St</t>
        </is>
      </c>
      <c r="CC268" s="18">
        <f>IF(LEFT(CA268,2)="基礎",CONCATENATE(BZ268,LEFT(CA268,3),CB268),CONCATENATE(BZ268,LEFT(CA268,2),CB268))</f>
        <v/>
      </c>
      <c r="CD268" s="18" t="n">
        <v>19</v>
      </c>
      <c r="CE268" s="18">
        <f>IF(COUNTIFS([2]その１１!$CV$10:CV5263,リスト!CC268),"該当","")</f>
        <v/>
      </c>
      <c r="CF268" s="18">
        <f>IF($CE268="","",COUNTIF($CC$5:CC268,CC268))</f>
        <v/>
      </c>
      <c r="CG268" s="18">
        <f>IF($CE268="","",CONCATENATE(CC268,CF268))</f>
        <v/>
      </c>
      <c r="CH268" s="18" t="inlineStr">
        <is>
          <t>S</t>
        </is>
      </c>
      <c r="CI268" s="18" t="inlineStr">
        <is>
          <t>塔部斜材</t>
        </is>
      </c>
      <c r="CJ268" s="18" t="inlineStr">
        <is>
          <t>Td</t>
        </is>
      </c>
      <c r="CK268" s="18">
        <f>CONCATENATE(CH268,LEFT(CI268,2),CJ268)</f>
        <v/>
      </c>
      <c r="CL268" s="18" t="n">
        <v>4</v>
      </c>
      <c r="CM268" s="18">
        <f>IF(COUNTIFS([2]その１２!$CU$10:CU5419,リスト!CK268),"該当","")</f>
        <v/>
      </c>
      <c r="CN268" s="18">
        <f>IF($CM268="","",COUNTIF($CK$5:CK268,CK268))</f>
        <v/>
      </c>
      <c r="CO268" s="18">
        <f>IF($CM268="","",CONCATENATE(CK268,CN268))</f>
        <v/>
      </c>
      <c r="DC268" s="21">
        <f>IF(CG268="","",CONCATENATE(CC268,CD268))</f>
        <v/>
      </c>
      <c r="DD268" s="21">
        <f>IF(CO268="","",CONCATENATE(CK268,CL268))</f>
        <v/>
      </c>
    </row>
    <row r="269">
      <c r="AV269" s="195" t="inlineStr">
        <is>
          <t>272</t>
        </is>
      </c>
      <c r="AW269" s="18" t="inlineStr">
        <is>
          <t>一般県道　西江見停車場線</t>
        </is>
      </c>
      <c r="BN269" s="18" t="inlineStr">
        <is>
          <t>多古町</t>
        </is>
      </c>
      <c r="BO269" s="197" t="inlineStr">
        <is>
          <t>45</t>
        </is>
      </c>
      <c r="BP269" s="17">
        <f>CONCATENATE(BN269,BO269)</f>
        <v/>
      </c>
      <c r="BQ269" s="18" t="inlineStr">
        <is>
          <t>主要地方道　八日市場八街線</t>
        </is>
      </c>
      <c r="BZ269" s="18" t="inlineStr">
        <is>
          <t>C,X</t>
        </is>
      </c>
      <c r="CA269" s="18" t="inlineStr">
        <is>
          <t>縦桁</t>
        </is>
      </c>
      <c r="CB269" s="18" t="inlineStr">
        <is>
          <t>St</t>
        </is>
      </c>
      <c r="CC269" s="18">
        <f>IF(LEFT(CA269,2)="基礎",CONCATENATE(BZ269,LEFT(CA269,3),CB269),CONCATENATE(BZ269,LEFT(CA269,2),CB269))</f>
        <v/>
      </c>
      <c r="CD269" s="18" t="n">
        <v>20</v>
      </c>
      <c r="CE269" s="18">
        <f>IF(COUNTIFS([2]その１１!$CV$10:CV5264,リスト!CC269),"該当","")</f>
        <v/>
      </c>
      <c r="CF269" s="18">
        <f>IF($CE269="","",COUNTIF($CC$5:CC269,CC269))</f>
        <v/>
      </c>
      <c r="CG269" s="18">
        <f>IF($CE269="","",CONCATENATE(CC269,CF269))</f>
        <v/>
      </c>
      <c r="CH269" s="18" t="inlineStr">
        <is>
          <t>S</t>
        </is>
      </c>
      <c r="CI269" s="18" t="inlineStr">
        <is>
          <t>塔部斜材</t>
        </is>
      </c>
      <c r="CJ269" s="18" t="inlineStr">
        <is>
          <t>Td</t>
        </is>
      </c>
      <c r="CK269" s="18">
        <f>CONCATENATE(CH269,LEFT(CI269,2),CJ269)</f>
        <v/>
      </c>
      <c r="CL269" s="18" t="n">
        <v>5</v>
      </c>
      <c r="CM269" s="18">
        <f>IF(COUNTIFS([2]その１２!$CU$10:CU5420,リスト!CK269),"該当","")</f>
        <v/>
      </c>
      <c r="CN269" s="18">
        <f>IF($CM269="","",COUNTIF($CK$5:CK269,CK269))</f>
        <v/>
      </c>
      <c r="CO269" s="18">
        <f>IF($CM269="","",CONCATENATE(CK269,CN269))</f>
        <v/>
      </c>
      <c r="DC269" s="21">
        <f>IF(CG269="","",CONCATENATE(CC269,CD269))</f>
        <v/>
      </c>
      <c r="DD269" s="21">
        <f>IF(CO269="","",CONCATENATE(CK269,CL269))</f>
        <v/>
      </c>
    </row>
    <row r="270">
      <c r="AV270" s="195" t="inlineStr">
        <is>
          <t>273</t>
        </is>
      </c>
      <c r="AW270" s="18" t="inlineStr">
        <is>
          <t>一般県道　上布施勝浦線</t>
        </is>
      </c>
      <c r="BN270" s="18" t="inlineStr">
        <is>
          <t>多古町</t>
        </is>
      </c>
      <c r="BO270" s="197" t="inlineStr">
        <is>
          <t>74</t>
        </is>
      </c>
      <c r="BP270" s="17">
        <f>CONCATENATE(BN270,BO270)</f>
        <v/>
      </c>
      <c r="BQ270" s="18" t="inlineStr">
        <is>
          <t>主要地方道　多古笹本線</t>
        </is>
      </c>
      <c r="BZ270" s="18" t="inlineStr">
        <is>
          <t>C,X</t>
        </is>
      </c>
      <c r="CA270" s="18" t="inlineStr">
        <is>
          <t>縦桁</t>
        </is>
      </c>
      <c r="CB270" s="18" t="inlineStr">
        <is>
          <t>St</t>
        </is>
      </c>
      <c r="CC270" s="18">
        <f>IF(LEFT(CA270,2)="基礎",CONCATENATE(BZ270,LEFT(CA270,3),CB270),CONCATENATE(BZ270,LEFT(CA270,2),CB270))</f>
        <v/>
      </c>
      <c r="CD270" s="18" t="n">
        <v>21</v>
      </c>
      <c r="CE270" s="18">
        <f>IF(COUNTIFS([2]その１１!$CV$10:CV5265,リスト!CC270),"該当","")</f>
        <v/>
      </c>
      <c r="CF270" s="18">
        <f>IF($CE270="","",COUNTIF($CC$5:CC270,CC270))</f>
        <v/>
      </c>
      <c r="CG270" s="18">
        <f>IF($CE270="","",CONCATENATE(CC270,CF270))</f>
        <v/>
      </c>
      <c r="CH270" s="18" t="inlineStr">
        <is>
          <t>S</t>
        </is>
      </c>
      <c r="CI270" s="18" t="inlineStr">
        <is>
          <t>塔部斜材</t>
        </is>
      </c>
      <c r="CJ270" s="18" t="inlineStr">
        <is>
          <t>Td</t>
        </is>
      </c>
      <c r="CK270" s="18">
        <f>CONCATENATE(CH270,LEFT(CI270,2),CJ270)</f>
        <v/>
      </c>
      <c r="CL270" s="18" t="n">
        <v>10</v>
      </c>
      <c r="CM270" s="18">
        <f>IF(COUNTIFS([2]その１２!$CU$10:CU5421,リスト!CK270),"該当","")</f>
        <v/>
      </c>
      <c r="CN270" s="18">
        <f>IF($CM270="","",COUNTIF($CK$5:CK270,CK270))</f>
        <v/>
      </c>
      <c r="CO270" s="18">
        <f>IF($CM270="","",CONCATENATE(CK270,CN270))</f>
        <v/>
      </c>
      <c r="DC270" s="21">
        <f>IF(CG270="","",CONCATENATE(CC270,CD270))</f>
        <v/>
      </c>
      <c r="DD270" s="21">
        <f>IF(CO270="","",CONCATENATE(CK270,CL270))</f>
        <v/>
      </c>
    </row>
    <row r="271">
      <c r="AV271" s="195" t="inlineStr">
        <is>
          <t>274</t>
        </is>
      </c>
      <c r="AW271" s="18" t="inlineStr">
        <is>
          <t>一般県道　松丸一宮線</t>
        </is>
      </c>
      <c r="BN271" s="18" t="inlineStr">
        <is>
          <t>多古町</t>
        </is>
      </c>
      <c r="BO271" s="197" t="inlineStr">
        <is>
          <t>79</t>
        </is>
      </c>
      <c r="BP271" s="17">
        <f>CONCATENATE(BN271,BO271)</f>
        <v/>
      </c>
      <c r="BQ271" s="18" t="inlineStr">
        <is>
          <t>主要地方道　横芝下総線</t>
        </is>
      </c>
      <c r="BZ271" s="18" t="inlineStr">
        <is>
          <t>C,X</t>
        </is>
      </c>
      <c r="CA271" s="18" t="inlineStr">
        <is>
          <t>縦桁</t>
        </is>
      </c>
      <c r="CB271" s="18" t="inlineStr">
        <is>
          <t>St</t>
        </is>
      </c>
      <c r="CC271" s="18">
        <f>IF(LEFT(CA271,2)="基礎",CONCATENATE(BZ271,LEFT(CA271,3),CB271),CONCATENATE(BZ271,LEFT(CA271,2),CB271))</f>
        <v/>
      </c>
      <c r="CD271" s="18" t="n">
        <v>22</v>
      </c>
      <c r="CE271" s="18">
        <f>IF(COUNTIFS([2]その１１!$CV$10:CV5266,リスト!CC271),"該当","")</f>
        <v/>
      </c>
      <c r="CF271" s="18">
        <f>IF($CE271="","",COUNTIF($CC$5:CC271,CC271))</f>
        <v/>
      </c>
      <c r="CG271" s="18">
        <f>IF($CE271="","",CONCATENATE(CC271,CF271))</f>
        <v/>
      </c>
      <c r="CH271" s="18" t="inlineStr">
        <is>
          <t>S</t>
        </is>
      </c>
      <c r="CI271" s="18" t="inlineStr">
        <is>
          <t>塔部斜材</t>
        </is>
      </c>
      <c r="CJ271" s="18" t="inlineStr">
        <is>
          <t>Td</t>
        </is>
      </c>
      <c r="CK271" s="18">
        <f>CONCATENATE(CH271,LEFT(CI271,2),CJ271)</f>
        <v/>
      </c>
      <c r="CL271" s="18" t="n">
        <v>13</v>
      </c>
      <c r="CM271" s="18">
        <f>IF(COUNTIFS([2]その１２!$CU$10:CU5422,リスト!CK271),"該当","")</f>
        <v/>
      </c>
      <c r="CN271" s="18">
        <f>IF($CM271="","",COUNTIF($CK$5:CK271,CK271))</f>
        <v/>
      </c>
      <c r="CO271" s="18">
        <f>IF($CM271="","",CONCATENATE(CK271,CN271))</f>
        <v/>
      </c>
      <c r="DC271" s="21">
        <f>IF(CG271="","",CONCATENATE(CC271,CD271))</f>
        <v/>
      </c>
      <c r="DD271" s="21">
        <f>IF(CO271="","",CONCATENATE(CK271,CL271))</f>
        <v/>
      </c>
    </row>
    <row r="272">
      <c r="AV272" s="195" t="inlineStr">
        <is>
          <t>275</t>
        </is>
      </c>
      <c r="AW272" s="18" t="inlineStr">
        <is>
          <t>一般県道　求名停車場線</t>
        </is>
      </c>
      <c r="BN272" s="18" t="inlineStr">
        <is>
          <t>多古町</t>
        </is>
      </c>
      <c r="BO272" s="197" t="inlineStr">
        <is>
          <t>106</t>
        </is>
      </c>
      <c r="BP272" s="17">
        <f>CONCATENATE(BN272,BO272)</f>
        <v/>
      </c>
      <c r="BQ272" s="18" t="inlineStr">
        <is>
          <t>一般県道　八日市場佐倉線</t>
        </is>
      </c>
      <c r="BZ272" s="18" t="inlineStr">
        <is>
          <t>C,X</t>
        </is>
      </c>
      <c r="CA272" s="18" t="inlineStr">
        <is>
          <t>縦桁</t>
        </is>
      </c>
      <c r="CB272" s="18" t="inlineStr">
        <is>
          <t>St</t>
        </is>
      </c>
      <c r="CC272" s="18">
        <f>IF(LEFT(CA272,2)="基礎",CONCATENATE(BZ272,LEFT(CA272,3),CB272),CONCATENATE(BZ272,LEFT(CA272,2),CB272))</f>
        <v/>
      </c>
      <c r="CD272" s="18" t="n">
        <v>23</v>
      </c>
      <c r="CE272" s="18">
        <f>IF(COUNTIFS([2]その１１!$CV$10:CV5267,リスト!CC272),"該当","")</f>
        <v/>
      </c>
      <c r="CF272" s="18">
        <f>IF($CE272="","",COUNTIF($CC$5:CC272,CC272))</f>
        <v/>
      </c>
      <c r="CG272" s="18">
        <f>IF($CE272="","",CONCATENATE(CC272,CF272))</f>
        <v/>
      </c>
      <c r="CH272" s="18" t="inlineStr">
        <is>
          <t>S</t>
        </is>
      </c>
      <c r="CI272" s="18" t="inlineStr">
        <is>
          <t>塔部斜材</t>
        </is>
      </c>
      <c r="CJ272" s="18" t="inlineStr">
        <is>
          <t>Td</t>
        </is>
      </c>
      <c r="CK272" s="18">
        <f>CONCATENATE(CH272,LEFT(CI272,2),CJ272)</f>
        <v/>
      </c>
      <c r="CL272" s="18" t="n">
        <v>17</v>
      </c>
      <c r="CM272" s="18">
        <f>IF(COUNTIFS([2]その１２!$CU$10:CU5423,リスト!CK272),"該当","")</f>
        <v/>
      </c>
      <c r="CN272" s="18">
        <f>IF($CM272="","",COUNTIF($CK$5:CK272,CK272))</f>
        <v/>
      </c>
      <c r="CO272" s="18">
        <f>IF($CM272="","",CONCATENATE(CK272,CN272))</f>
        <v/>
      </c>
      <c r="DC272" s="21">
        <f>IF(CG272="","",CONCATENATE(CC272,CD272))</f>
        <v/>
      </c>
      <c r="DD272" s="21">
        <f>IF(CO272="","",CONCATENATE(CK272,CL272))</f>
        <v/>
      </c>
    </row>
    <row r="273">
      <c r="AV273" s="195" t="inlineStr">
        <is>
          <t>276</t>
        </is>
      </c>
      <c r="AW273" s="18" t="inlineStr">
        <is>
          <t>一般県道　西浦安停車場線</t>
        </is>
      </c>
      <c r="BN273" s="18" t="inlineStr">
        <is>
          <t>多古町</t>
        </is>
      </c>
      <c r="BO273" s="197" t="inlineStr">
        <is>
          <t>113</t>
        </is>
      </c>
      <c r="BP273" s="17">
        <f>CONCATENATE(BN273,BO273)</f>
        <v/>
      </c>
      <c r="BQ273" s="18" t="inlineStr">
        <is>
          <t>一般県道　佐原多古線</t>
        </is>
      </c>
      <c r="BZ273" s="18" t="inlineStr">
        <is>
          <t>S,C,X</t>
        </is>
      </c>
      <c r="CA273" s="18" t="inlineStr">
        <is>
          <t>縦桁</t>
        </is>
      </c>
      <c r="CB273" s="18" t="inlineStr">
        <is>
          <t>St</t>
        </is>
      </c>
      <c r="CC273" s="18">
        <f>IF(LEFT(CA273,2)="基礎",CONCATENATE(BZ273,LEFT(CA273,3),CB273),CONCATENATE(BZ273,LEFT(CA273,2),CB273))</f>
        <v/>
      </c>
      <c r="CD273" s="18" t="n">
        <v>1</v>
      </c>
      <c r="CE273" s="18">
        <f>IF(COUNTIFS([2]その１１!$CV$10:CV5268,リスト!CC273),"該当","")</f>
        <v/>
      </c>
      <c r="CF273" s="18">
        <f>IF($CE273="","",COUNTIF($CC$5:CC273,CC273))</f>
        <v/>
      </c>
      <c r="CG273" s="18">
        <f>IF($CE273="","",CONCATENATE(CC273,CF273))</f>
        <v/>
      </c>
      <c r="CH273" s="18" t="inlineStr">
        <is>
          <t>S</t>
        </is>
      </c>
      <c r="CI273" s="18" t="inlineStr">
        <is>
          <t>塔部斜材</t>
        </is>
      </c>
      <c r="CJ273" s="18" t="inlineStr">
        <is>
          <t>Td</t>
        </is>
      </c>
      <c r="CK273" s="18">
        <f>CONCATENATE(CH273,LEFT(CI273,2),CJ273)</f>
        <v/>
      </c>
      <c r="CL273" s="18" t="n">
        <v>18</v>
      </c>
      <c r="CM273" s="18">
        <f>IF(COUNTIFS([2]その１２!$CU$10:CU5424,リスト!CK273),"該当","")</f>
        <v/>
      </c>
      <c r="CN273" s="18">
        <f>IF($CM273="","",COUNTIF($CK$5:CK273,CK273))</f>
        <v/>
      </c>
      <c r="CO273" s="18">
        <f>IF($CM273="","",CONCATENATE(CK273,CN273))</f>
        <v/>
      </c>
      <c r="DC273" s="21">
        <f>IF(CG273="","",CONCATENATE(CC273,CD273))</f>
        <v/>
      </c>
      <c r="DD273" s="21">
        <f>IF(CO273="","",CONCATENATE(CK273,CL273))</f>
        <v/>
      </c>
    </row>
    <row r="274">
      <c r="AV274" s="195" t="inlineStr">
        <is>
          <t>277</t>
        </is>
      </c>
      <c r="AW274" s="18" t="inlineStr">
        <is>
          <t>一般県道　神門八街線</t>
        </is>
      </c>
      <c r="BN274" s="18" t="inlineStr">
        <is>
          <t>多古町</t>
        </is>
      </c>
      <c r="BO274" s="197" t="inlineStr">
        <is>
          <t>114</t>
        </is>
      </c>
      <c r="BP274" s="17">
        <f>CONCATENATE(BN274,BO274)</f>
        <v/>
      </c>
      <c r="BQ274" s="18" t="inlineStr">
        <is>
          <t>一般県道　八日市場山田線</t>
        </is>
      </c>
      <c r="BZ274" s="18" t="inlineStr">
        <is>
          <t>S,C,X</t>
        </is>
      </c>
      <c r="CA274" s="18" t="inlineStr">
        <is>
          <t>縦桁</t>
        </is>
      </c>
      <c r="CB274" s="18" t="inlineStr">
        <is>
          <t>St</t>
        </is>
      </c>
      <c r="CC274" s="18">
        <f>IF(LEFT(CA274,2)="基礎",CONCATENATE(BZ274,LEFT(CA274,3),CB274),CONCATENATE(BZ274,LEFT(CA274,2),CB274))</f>
        <v/>
      </c>
      <c r="CD274" s="18" t="n">
        <v>2</v>
      </c>
      <c r="CE274" s="18">
        <f>IF(COUNTIFS([2]その１１!$CV$10:CV5269,リスト!CC274),"該当","")</f>
        <v/>
      </c>
      <c r="CF274" s="18">
        <f>IF($CE274="","",COUNTIF($CC$5:CC274,CC274))</f>
        <v/>
      </c>
      <c r="CG274" s="18">
        <f>IF($CE274="","",CONCATENATE(CC274,CF274))</f>
        <v/>
      </c>
      <c r="CH274" s="18" t="inlineStr">
        <is>
          <t>S</t>
        </is>
      </c>
      <c r="CI274" s="18" t="inlineStr">
        <is>
          <t>塔部斜材</t>
        </is>
      </c>
      <c r="CJ274" s="18" t="inlineStr">
        <is>
          <t>Td</t>
        </is>
      </c>
      <c r="CK274" s="18">
        <f>CONCATENATE(CH274,LEFT(CI274,2),CJ274)</f>
        <v/>
      </c>
      <c r="CL274" s="18" t="n">
        <v>20</v>
      </c>
      <c r="CM274" s="18">
        <f>IF(COUNTIFS([2]その１２!$CU$10:CU5425,リスト!CK274),"該当","")</f>
        <v/>
      </c>
      <c r="CN274" s="18">
        <f>IF($CM274="","",COUNTIF($CK$5:CK274,CK274))</f>
        <v/>
      </c>
      <c r="CO274" s="18">
        <f>IF($CM274="","",CONCATENATE(CK274,CN274))</f>
        <v/>
      </c>
      <c r="DC274" s="21">
        <f>IF(CG274="","",CONCATENATE(CC274,CD274))</f>
        <v/>
      </c>
      <c r="DD274" s="21">
        <f>IF(CO274="","",CONCATENATE(CK274,CL274))</f>
        <v/>
      </c>
    </row>
    <row r="275">
      <c r="AV275" s="195" t="inlineStr">
        <is>
          <t>278</t>
        </is>
      </c>
      <c r="AW275" s="18" t="inlineStr">
        <is>
          <t>一般県道　柏流山線</t>
        </is>
      </c>
      <c r="BN275" s="18" t="inlineStr">
        <is>
          <t>多古町</t>
        </is>
      </c>
      <c r="BO275" s="197" t="inlineStr">
        <is>
          <t>120</t>
        </is>
      </c>
      <c r="BP275" s="17">
        <f>CONCATENATE(BN275,BO275)</f>
        <v/>
      </c>
      <c r="BQ275" s="18" t="inlineStr">
        <is>
          <t>一般県道　多古栗源線</t>
        </is>
      </c>
      <c r="BZ275" s="18" t="inlineStr">
        <is>
          <t>S,C,X</t>
        </is>
      </c>
      <c r="CA275" s="18" t="inlineStr">
        <is>
          <t>縦桁</t>
        </is>
      </c>
      <c r="CB275" s="18" t="inlineStr">
        <is>
          <t>St</t>
        </is>
      </c>
      <c r="CC275" s="18">
        <f>IF(LEFT(CA275,2)="基礎",CONCATENATE(BZ275,LEFT(CA275,3),CB275),CONCATENATE(BZ275,LEFT(CA275,2),CB275))</f>
        <v/>
      </c>
      <c r="CD275" s="18" t="n">
        <v>3</v>
      </c>
      <c r="CE275" s="18">
        <f>IF(COUNTIFS([2]その１１!$CV$10:CV5270,リスト!CC275),"該当","")</f>
        <v/>
      </c>
      <c r="CF275" s="18">
        <f>IF($CE275="","",COUNTIF($CC$5:CC275,CC275))</f>
        <v/>
      </c>
      <c r="CG275" s="18">
        <f>IF($CE275="","",CONCATENATE(CC275,CF275))</f>
        <v/>
      </c>
      <c r="CH275" s="18" t="inlineStr">
        <is>
          <t>S</t>
        </is>
      </c>
      <c r="CI275" s="18" t="inlineStr">
        <is>
          <t>塔部斜材</t>
        </is>
      </c>
      <c r="CJ275" s="18" t="inlineStr">
        <is>
          <t>Td</t>
        </is>
      </c>
      <c r="CK275" s="18">
        <f>CONCATENATE(CH275,LEFT(CI275,2),CJ275)</f>
        <v/>
      </c>
      <c r="CL275" s="18" t="n">
        <v>21</v>
      </c>
      <c r="CM275" s="18">
        <f>IF(COUNTIFS([2]その１２!$CU$10:CU5426,リスト!CK275),"該当","")</f>
        <v/>
      </c>
      <c r="CN275" s="18">
        <f>IF($CM275="","",COUNTIF($CK$5:CK275,CK275))</f>
        <v/>
      </c>
      <c r="CO275" s="18">
        <f>IF($CM275="","",CONCATENATE(CK275,CN275))</f>
        <v/>
      </c>
      <c r="DC275" s="21">
        <f>IF(CG275="","",CONCATENATE(CC275,CD275))</f>
        <v/>
      </c>
      <c r="DD275" s="21">
        <f>IF(CO275="","",CONCATENATE(CK275,CL275))</f>
        <v/>
      </c>
    </row>
    <row r="276">
      <c r="AV276" s="195" t="inlineStr">
        <is>
          <t>279</t>
        </is>
      </c>
      <c r="AW276" s="18" t="inlineStr">
        <is>
          <t>一般県道　豊四季停車場高田原線</t>
        </is>
      </c>
      <c r="BN276" s="18" t="inlineStr">
        <is>
          <t>多古町</t>
        </is>
      </c>
      <c r="BO276" s="197" t="inlineStr">
        <is>
          <t>127</t>
        </is>
      </c>
      <c r="BP276" s="17">
        <f>CONCATENATE(BN276,BO276)</f>
        <v/>
      </c>
      <c r="BQ276" s="18" t="inlineStr">
        <is>
          <t>一般県道　多古山田線</t>
        </is>
      </c>
      <c r="BZ276" s="18" t="inlineStr">
        <is>
          <t>S,C,X</t>
        </is>
      </c>
      <c r="CA276" s="18" t="inlineStr">
        <is>
          <t>縦桁</t>
        </is>
      </c>
      <c r="CB276" s="18" t="inlineStr">
        <is>
          <t>St</t>
        </is>
      </c>
      <c r="CC276" s="18">
        <f>IF(LEFT(CA276,2)="基礎",CONCATENATE(BZ276,LEFT(CA276,3),CB276),CONCATENATE(BZ276,LEFT(CA276,2),CB276))</f>
        <v/>
      </c>
      <c r="CD276" s="18" t="n">
        <v>4</v>
      </c>
      <c r="CE276" s="18">
        <f>IF(COUNTIFS([2]その１１!$CV$10:CV5271,リスト!CC276),"該当","")</f>
        <v/>
      </c>
      <c r="CF276" s="18">
        <f>IF($CE276="","",COUNTIF($CC$5:CC276,CC276))</f>
        <v/>
      </c>
      <c r="CG276" s="18">
        <f>IF($CE276="","",CONCATENATE(CC276,CF276))</f>
        <v/>
      </c>
      <c r="CH276" s="18" t="inlineStr">
        <is>
          <t>S</t>
        </is>
      </c>
      <c r="CI276" s="18" t="inlineStr">
        <is>
          <t>塔部斜材</t>
        </is>
      </c>
      <c r="CJ276" s="18" t="inlineStr">
        <is>
          <t>Td</t>
        </is>
      </c>
      <c r="CK276" s="18">
        <f>CONCATENATE(CH276,LEFT(CI276,2),CJ276)</f>
        <v/>
      </c>
      <c r="CL276" s="18" t="n">
        <v>22</v>
      </c>
      <c r="CM276" s="18">
        <f>IF(COUNTIFS([2]その１２!$CU$10:CU5427,リスト!CK276),"該当","")</f>
        <v/>
      </c>
      <c r="CN276" s="18">
        <f>IF($CM276="","",COUNTIF($CK$5:CK276,CK276))</f>
        <v/>
      </c>
      <c r="CO276" s="18">
        <f>IF($CM276="","",CONCATENATE(CK276,CN276))</f>
        <v/>
      </c>
      <c r="DC276" s="21">
        <f>IF(CG276="","",CONCATENATE(CC276,CD276))</f>
        <v/>
      </c>
      <c r="DD276" s="21">
        <f>IF(CO276="","",CONCATENATE(CK276,CL276))</f>
        <v/>
      </c>
    </row>
    <row r="277">
      <c r="AV277" s="195" t="inlineStr">
        <is>
          <t>280</t>
        </is>
      </c>
      <c r="AW277" s="18" t="inlineStr">
        <is>
          <t>一般県道　白井流山線</t>
        </is>
      </c>
      <c r="BN277" s="18" t="inlineStr">
        <is>
          <t>神崎町</t>
        </is>
      </c>
      <c r="BO277" s="197" t="inlineStr">
        <is>
          <t>356</t>
        </is>
      </c>
      <c r="BP277" s="17">
        <f>CONCATENATE(BN277,BO277)</f>
        <v/>
      </c>
      <c r="BQ277" s="18" t="inlineStr">
        <is>
          <t>一般国道　356号</t>
        </is>
      </c>
      <c r="BZ277" s="18" t="inlineStr">
        <is>
          <t>S,C,X</t>
        </is>
      </c>
      <c r="CA277" s="18" t="inlineStr">
        <is>
          <t>縦桁</t>
        </is>
      </c>
      <c r="CB277" s="18" t="inlineStr">
        <is>
          <t>St</t>
        </is>
      </c>
      <c r="CC277" s="18">
        <f>IF(LEFT(CA277,2)="基礎",CONCATENATE(BZ277,LEFT(CA277,3),CB277),CONCATENATE(BZ277,LEFT(CA277,2),CB277))</f>
        <v/>
      </c>
      <c r="CD277" s="18" t="n">
        <v>5</v>
      </c>
      <c r="CE277" s="18">
        <f>IF(COUNTIFS([2]その１１!$CV$10:CV5272,リスト!CC277),"該当","")</f>
        <v/>
      </c>
      <c r="CF277" s="18">
        <f>IF($CE277="","",COUNTIF($CC$5:CC277,CC277))</f>
        <v/>
      </c>
      <c r="CG277" s="18">
        <f>IF($CE277="","",CONCATENATE(CC277,CF277))</f>
        <v/>
      </c>
      <c r="CH277" s="18" t="inlineStr">
        <is>
          <t>S</t>
        </is>
      </c>
      <c r="CI277" s="18" t="inlineStr">
        <is>
          <t>塔部斜材</t>
        </is>
      </c>
      <c r="CJ277" s="18" t="inlineStr">
        <is>
          <t>Td</t>
        </is>
      </c>
      <c r="CK277" s="18">
        <f>CONCATENATE(CH277,LEFT(CI277,2),CJ277)</f>
        <v/>
      </c>
      <c r="CL277" s="18" t="n">
        <v>23</v>
      </c>
      <c r="CM277" s="18">
        <f>IF(COUNTIFS([2]その１２!$CU$10:CU5428,リスト!CK277),"該当","")</f>
        <v/>
      </c>
      <c r="CN277" s="18">
        <f>IF($CM277="","",COUNTIF($CK$5:CK277,CK277))</f>
        <v/>
      </c>
      <c r="CO277" s="18">
        <f>IF($CM277="","",CONCATENATE(CK277,CN277))</f>
        <v/>
      </c>
      <c r="DC277" s="21">
        <f>IF(CG277="","",CONCATENATE(CC277,CD277))</f>
        <v/>
      </c>
      <c r="DD277" s="21">
        <f>IF(CO277="","",CONCATENATE(CK277,CL277))</f>
        <v/>
      </c>
    </row>
    <row r="278">
      <c r="AV278" s="195" t="inlineStr">
        <is>
          <t>281</t>
        </is>
      </c>
      <c r="AW278" s="18" t="inlineStr">
        <is>
          <t>一般県道　松戸鎌ケ谷線</t>
        </is>
      </c>
      <c r="BN278" s="18" t="inlineStr">
        <is>
          <t>神崎町</t>
        </is>
      </c>
      <c r="BO278" s="197" t="inlineStr">
        <is>
          <t>107</t>
        </is>
      </c>
      <c r="BP278" s="17">
        <f>CONCATENATE(BN278,BO278)</f>
        <v/>
      </c>
      <c r="BQ278" s="18" t="inlineStr">
        <is>
          <t>一般県道　江戸崎神崎線</t>
        </is>
      </c>
      <c r="BZ278" s="18" t="inlineStr">
        <is>
          <t>S,C,X</t>
        </is>
      </c>
      <c r="CA278" s="18" t="inlineStr">
        <is>
          <t>縦桁</t>
        </is>
      </c>
      <c r="CB278" s="18" t="inlineStr">
        <is>
          <t>St</t>
        </is>
      </c>
      <c r="CC278" s="18">
        <f>IF(LEFT(CA278,2)="基礎",CONCATENATE(BZ278,LEFT(CA278,3),CB278),CONCATENATE(BZ278,LEFT(CA278,2),CB278))</f>
        <v/>
      </c>
      <c r="CD278" s="18" t="n">
        <v>6</v>
      </c>
      <c r="CE278" s="18">
        <f>IF(COUNTIFS([2]その１１!$CV$10:CV5273,リスト!CC278),"該当","")</f>
        <v/>
      </c>
      <c r="CF278" s="18">
        <f>IF($CE278="","",COUNTIF($CC$5:CC278,CC278))</f>
        <v/>
      </c>
      <c r="CG278" s="18">
        <f>IF($CE278="","",CONCATENATE(CC278,CF278))</f>
        <v/>
      </c>
      <c r="CH278" s="18" t="inlineStr">
        <is>
          <t>C</t>
        </is>
      </c>
      <c r="CI278" s="18" t="inlineStr">
        <is>
          <t>塔部斜材</t>
        </is>
      </c>
      <c r="CJ278" s="18" t="inlineStr">
        <is>
          <t>Td</t>
        </is>
      </c>
      <c r="CK278" s="18">
        <f>CONCATENATE(CH278,LEFT(CI278,2),CJ278)</f>
        <v/>
      </c>
      <c r="CL278" s="18" t="n">
        <v>6</v>
      </c>
      <c r="CM278" s="18">
        <f>IF(COUNTIFS([2]その１２!$CU$10:CU5429,リスト!CK278),"該当","")</f>
        <v/>
      </c>
      <c r="CN278" s="18">
        <f>IF($CM278="","",COUNTIF($CK$5:CK278,CK278))</f>
        <v/>
      </c>
      <c r="CO278" s="18">
        <f>IF($CM278="","",CONCATENATE(CK278,CN278))</f>
        <v/>
      </c>
      <c r="DC278" s="21">
        <f>IF(CG278="","",CONCATENATE(CC278,CD278))</f>
        <v/>
      </c>
      <c r="DD278" s="21">
        <f>IF(CO278="","",CONCATENATE(CK278,CL278))</f>
        <v/>
      </c>
    </row>
    <row r="279">
      <c r="AV279" s="195" t="inlineStr">
        <is>
          <t>282</t>
        </is>
      </c>
      <c r="AW279" s="18" t="inlineStr">
        <is>
          <t>一般県道　柏印西線</t>
        </is>
      </c>
      <c r="BN279" s="18" t="inlineStr">
        <is>
          <t>神崎町</t>
        </is>
      </c>
      <c r="BO279" s="197" t="inlineStr">
        <is>
          <t>110</t>
        </is>
      </c>
      <c r="BP279" s="17">
        <f>CONCATENATE(BN279,BO279)</f>
        <v/>
      </c>
      <c r="BQ279" s="18" t="inlineStr">
        <is>
          <t>一般県道　郡停車場大須賀線</t>
        </is>
      </c>
      <c r="BZ279" s="18" t="inlineStr">
        <is>
          <t>S,C,X</t>
        </is>
      </c>
      <c r="CA279" s="18" t="inlineStr">
        <is>
          <t>縦桁</t>
        </is>
      </c>
      <c r="CB279" s="18" t="inlineStr">
        <is>
          <t>St</t>
        </is>
      </c>
      <c r="CC279" s="18">
        <f>IF(LEFT(CA279,2)="基礎",CONCATENATE(BZ279,LEFT(CA279,3),CB279),CONCATENATE(BZ279,LEFT(CA279,2),CB279))</f>
        <v/>
      </c>
      <c r="CD279" s="18" t="n">
        <v>7</v>
      </c>
      <c r="CE279" s="18">
        <f>IF(COUNTIFS([2]その１１!$CV$10:CV5274,リスト!CC279),"該当","")</f>
        <v/>
      </c>
      <c r="CF279" s="18">
        <f>IF($CE279="","",COUNTIF($CC$5:CC279,CC279))</f>
        <v/>
      </c>
      <c r="CG279" s="18">
        <f>IF($CE279="","",CONCATENATE(CC279,CF279))</f>
        <v/>
      </c>
      <c r="CH279" s="18" t="inlineStr">
        <is>
          <t>C</t>
        </is>
      </c>
      <c r="CI279" s="18" t="inlineStr">
        <is>
          <t>塔部斜材</t>
        </is>
      </c>
      <c r="CJ279" s="18" t="inlineStr">
        <is>
          <t>Td</t>
        </is>
      </c>
      <c r="CK279" s="18">
        <f>CONCATENATE(CH279,LEFT(CI279,2),CJ279)</f>
        <v/>
      </c>
      <c r="CL279" s="18" t="n">
        <v>7</v>
      </c>
      <c r="CM279" s="18">
        <f>IF(COUNTIFS([2]その１２!$CU$10:CU5430,リスト!CK279),"該当","")</f>
        <v/>
      </c>
      <c r="CN279" s="18">
        <f>IF($CM279="","",COUNTIF($CK$5:CK279,CK279))</f>
        <v/>
      </c>
      <c r="CO279" s="18">
        <f>IF($CM279="","",CONCATENATE(CK279,CN279))</f>
        <v/>
      </c>
      <c r="DC279" s="21">
        <f>IF(CG279="","",CONCATENATE(CC279,CD279))</f>
        <v/>
      </c>
      <c r="DD279" s="21">
        <f>IF(CO279="","",CONCATENATE(CK279,CL279))</f>
        <v/>
      </c>
    </row>
    <row r="280">
      <c r="AV280" s="195" t="inlineStr">
        <is>
          <t>283</t>
        </is>
      </c>
      <c r="AW280" s="18" t="inlineStr">
        <is>
          <t>一般県道　若宮西船市川線</t>
        </is>
      </c>
      <c r="BN280" s="18" t="inlineStr">
        <is>
          <t>神崎町</t>
        </is>
      </c>
      <c r="BO280" s="197" t="inlineStr">
        <is>
          <t>409</t>
        </is>
      </c>
      <c r="BP280" s="17">
        <f>CONCATENATE(BN280,BO280)</f>
        <v/>
      </c>
      <c r="BQ280" s="18" t="inlineStr">
        <is>
          <t>一般県道　佐原我孫子自転車道線</t>
        </is>
      </c>
      <c r="BZ280" s="18" t="inlineStr">
        <is>
          <t>S,C,X</t>
        </is>
      </c>
      <c r="CA280" s="18" t="inlineStr">
        <is>
          <t>縦桁</t>
        </is>
      </c>
      <c r="CB280" s="18" t="inlineStr">
        <is>
          <t>St</t>
        </is>
      </c>
      <c r="CC280" s="18">
        <f>IF(LEFT(CA280,2)="基礎",CONCATENATE(BZ280,LEFT(CA280,3),CB280),CONCATENATE(BZ280,LEFT(CA280,2),CB280))</f>
        <v/>
      </c>
      <c r="CD280" s="18" t="n">
        <v>8</v>
      </c>
      <c r="CE280" s="18">
        <f>IF(COUNTIFS([2]その１１!$CV$10:CV5275,リスト!CC280),"該当","")</f>
        <v/>
      </c>
      <c r="CF280" s="18">
        <f>IF($CE280="","",COUNTIF($CC$5:CC280,CC280))</f>
        <v/>
      </c>
      <c r="CG280" s="18">
        <f>IF($CE280="","",CONCATENATE(CC280,CF280))</f>
        <v/>
      </c>
      <c r="CH280" s="18" t="inlineStr">
        <is>
          <t>C</t>
        </is>
      </c>
      <c r="CI280" s="18" t="inlineStr">
        <is>
          <t>塔部斜材</t>
        </is>
      </c>
      <c r="CJ280" s="18" t="inlineStr">
        <is>
          <t>Td</t>
        </is>
      </c>
      <c r="CK280" s="18">
        <f>CONCATENATE(CH280,LEFT(CI280,2),CJ280)</f>
        <v/>
      </c>
      <c r="CL280" s="18" t="n">
        <v>8</v>
      </c>
      <c r="CM280" s="18">
        <f>IF(COUNTIFS([2]その１２!$CU$10:CU5431,リスト!CK280),"該当","")</f>
        <v/>
      </c>
      <c r="CN280" s="18">
        <f>IF($CM280="","",COUNTIF($CK$5:CK280,CK280))</f>
        <v/>
      </c>
      <c r="CO280" s="18">
        <f>IF($CM280="","",CONCATENATE(CK280,CN280))</f>
        <v/>
      </c>
      <c r="DC280" s="21">
        <f>IF(CG280="","",CONCATENATE(CC280,CD280))</f>
        <v/>
      </c>
      <c r="DD280" s="21">
        <f>IF(CO280="","",CONCATENATE(CK280,CL280))</f>
        <v/>
      </c>
    </row>
    <row r="281">
      <c r="AV281" s="195" t="inlineStr">
        <is>
          <t>284</t>
        </is>
      </c>
      <c r="AW281" s="18" t="inlineStr">
        <is>
          <t>一般県道　鶴舞牛久線</t>
        </is>
      </c>
      <c r="BN281" s="18" t="inlineStr">
        <is>
          <t>香取市</t>
        </is>
      </c>
      <c r="BO281" s="197" t="inlineStr">
        <is>
          <t>51</t>
        </is>
      </c>
      <c r="BP281" s="17">
        <f>CONCATENATE(BN281,BO281)</f>
        <v/>
      </c>
      <c r="BQ281" s="18" t="inlineStr">
        <is>
          <t>一般国道　51号</t>
        </is>
      </c>
      <c r="BZ281" s="18" t="inlineStr">
        <is>
          <t>S,C,X</t>
        </is>
      </c>
      <c r="CA281" s="18" t="inlineStr">
        <is>
          <t>縦桁</t>
        </is>
      </c>
      <c r="CB281" s="18" t="inlineStr">
        <is>
          <t>St</t>
        </is>
      </c>
      <c r="CC281" s="18">
        <f>IF(LEFT(CA281,2)="基礎",CONCATENATE(BZ281,LEFT(CA281,3),CB281),CONCATENATE(BZ281,LEFT(CA281,2),CB281))</f>
        <v/>
      </c>
      <c r="CD281" s="18" t="n">
        <v>9</v>
      </c>
      <c r="CE281" s="18">
        <f>IF(COUNTIFS([2]その１１!$CV$10:CV5276,リスト!CC281),"該当","")</f>
        <v/>
      </c>
      <c r="CF281" s="18">
        <f>IF($CE281="","",COUNTIF($CC$5:CC281,CC281))</f>
        <v/>
      </c>
      <c r="CG281" s="18">
        <f>IF($CE281="","",CONCATENATE(CC281,CF281))</f>
        <v/>
      </c>
      <c r="CH281" s="18" t="inlineStr">
        <is>
          <t>C</t>
        </is>
      </c>
      <c r="CI281" s="18" t="inlineStr">
        <is>
          <t>塔部斜材</t>
        </is>
      </c>
      <c r="CJ281" s="18" t="inlineStr">
        <is>
          <t>Td</t>
        </is>
      </c>
      <c r="CK281" s="18">
        <f>CONCATENATE(CH281,LEFT(CI281,2),CJ281)</f>
        <v/>
      </c>
      <c r="CL281" s="18" t="n">
        <v>9</v>
      </c>
      <c r="CM281" s="18">
        <f>IF(COUNTIFS([2]その１２!$CU$10:CU5432,リスト!CK281),"該当","")</f>
        <v/>
      </c>
      <c r="CN281" s="18">
        <f>IF($CM281="","",COUNTIF($CK$5:CK281,CK281))</f>
        <v/>
      </c>
      <c r="CO281" s="18">
        <f>IF($CM281="","",CONCATENATE(CK281,CN281))</f>
        <v/>
      </c>
      <c r="DC281" s="21">
        <f>IF(CG281="","",CONCATENATE(CC281,CD281))</f>
        <v/>
      </c>
      <c r="DD281" s="21">
        <f>IF(CO281="","",CONCATENATE(CK281,CL281))</f>
        <v/>
      </c>
    </row>
    <row r="282">
      <c r="AV282" s="195" t="inlineStr">
        <is>
          <t>285</t>
        </is>
      </c>
      <c r="AW282" s="18" t="inlineStr">
        <is>
          <t>一般県道　内浦山公園線</t>
        </is>
      </c>
      <c r="BN282" s="18" t="inlineStr">
        <is>
          <t>香取市</t>
        </is>
      </c>
      <c r="BO282" s="197" t="inlineStr">
        <is>
          <t>125</t>
        </is>
      </c>
      <c r="BP282" s="17">
        <f>CONCATENATE(BN282,BO282)</f>
        <v/>
      </c>
      <c r="BQ282" s="18" t="inlineStr">
        <is>
          <t>一般国道　125号</t>
        </is>
      </c>
      <c r="BZ282" s="18" t="inlineStr">
        <is>
          <t>S,C,X</t>
        </is>
      </c>
      <c r="CA282" s="18" t="inlineStr">
        <is>
          <t>縦桁</t>
        </is>
      </c>
      <c r="CB282" s="18" t="inlineStr">
        <is>
          <t>St</t>
        </is>
      </c>
      <c r="CC282" s="18">
        <f>IF(LEFT(CA282,2)="基礎",CONCATENATE(BZ282,LEFT(CA282,3),CB282),CONCATENATE(BZ282,LEFT(CA282,2),CB282))</f>
        <v/>
      </c>
      <c r="CD282" s="18" t="n">
        <v>10</v>
      </c>
      <c r="CE282" s="18">
        <f>IF(COUNTIFS([2]その１１!$CV$10:CV5277,リスト!CC282),"該当","")</f>
        <v/>
      </c>
      <c r="CF282" s="18">
        <f>IF($CE282="","",COUNTIF($CC$5:CC282,CC282))</f>
        <v/>
      </c>
      <c r="CG282" s="18">
        <f>IF($CE282="","",CONCATENATE(CC282,CF282))</f>
        <v/>
      </c>
      <c r="CH282" s="18" t="inlineStr">
        <is>
          <t>C</t>
        </is>
      </c>
      <c r="CI282" s="18" t="inlineStr">
        <is>
          <t>塔部斜材</t>
        </is>
      </c>
      <c r="CJ282" s="18" t="inlineStr">
        <is>
          <t>Td</t>
        </is>
      </c>
      <c r="CK282" s="18">
        <f>CONCATENATE(CH282,LEFT(CI282,2),CJ282)</f>
        <v/>
      </c>
      <c r="CL282" s="18" t="n">
        <v>10</v>
      </c>
      <c r="CM282" s="18">
        <f>IF(COUNTIFS([2]その１２!$CU$10:CU5433,リスト!CK282),"該当","")</f>
        <v/>
      </c>
      <c r="CN282" s="18">
        <f>IF($CM282="","",COUNTIF($CK$5:CK282,CK282))</f>
        <v/>
      </c>
      <c r="CO282" s="18">
        <f>IF($CM282="","",CONCATENATE(CK282,CN282))</f>
        <v/>
      </c>
      <c r="DC282" s="21">
        <f>IF(CG282="","",CONCATENATE(CC282,CD282))</f>
        <v/>
      </c>
      <c r="DD282" s="21">
        <f>IF(CO282="","",CONCATENATE(CK282,CL282))</f>
        <v/>
      </c>
    </row>
    <row r="283">
      <c r="AV283" s="195" t="inlineStr">
        <is>
          <t>286</t>
        </is>
      </c>
      <c r="AW283" s="18" t="inlineStr">
        <is>
          <t>一般県道　愛宕山公園線</t>
        </is>
      </c>
      <c r="BN283" s="18" t="inlineStr">
        <is>
          <t>香取市</t>
        </is>
      </c>
      <c r="BO283" s="197" t="inlineStr">
        <is>
          <t>355</t>
        </is>
      </c>
      <c r="BP283" s="17">
        <f>CONCATENATE(BN283,BO283)</f>
        <v/>
      </c>
      <c r="BQ283" s="18" t="inlineStr">
        <is>
          <t>一般国道　355号</t>
        </is>
      </c>
      <c r="BZ283" s="18" t="inlineStr">
        <is>
          <t>S,C,X</t>
        </is>
      </c>
      <c r="CA283" s="18" t="inlineStr">
        <is>
          <t>縦桁</t>
        </is>
      </c>
      <c r="CB283" s="18" t="inlineStr">
        <is>
          <t>St</t>
        </is>
      </c>
      <c r="CC283" s="18">
        <f>IF(LEFT(CA283,2)="基礎",CONCATENATE(BZ283,LEFT(CA283,3),CB283),CONCATENATE(BZ283,LEFT(CA283,2),CB283))</f>
        <v/>
      </c>
      <c r="CD283" s="18" t="n">
        <v>11</v>
      </c>
      <c r="CE283" s="18">
        <f>IF(COUNTIFS([2]その１１!$CV$10:CV5278,リスト!CC283),"該当","")</f>
        <v/>
      </c>
      <c r="CF283" s="18">
        <f>IF($CE283="","",COUNTIF($CC$5:CC283,CC283))</f>
        <v/>
      </c>
      <c r="CG283" s="18">
        <f>IF($CE283="","",CONCATENATE(CC283,CF283))</f>
        <v/>
      </c>
      <c r="CH283" s="18" t="inlineStr">
        <is>
          <t>C</t>
        </is>
      </c>
      <c r="CI283" s="18" t="inlineStr">
        <is>
          <t>塔部斜材</t>
        </is>
      </c>
      <c r="CJ283" s="18" t="inlineStr">
        <is>
          <t>Td</t>
        </is>
      </c>
      <c r="CK283" s="18">
        <f>CONCATENATE(CH283,LEFT(CI283,2),CJ283)</f>
        <v/>
      </c>
      <c r="CL283" s="18" t="n">
        <v>11</v>
      </c>
      <c r="CM283" s="18">
        <f>IF(COUNTIFS([2]その１２!$CU$10:CU5434,リスト!CK283),"該当","")</f>
        <v/>
      </c>
      <c r="CN283" s="18">
        <f>IF($CM283="","",COUNTIF($CK$5:CK283,CK283))</f>
        <v/>
      </c>
      <c r="CO283" s="18">
        <f>IF($CM283="","",CONCATENATE(CK283,CN283))</f>
        <v/>
      </c>
      <c r="DC283" s="21">
        <f>IF(CG283="","",CONCATENATE(CC283,CD283))</f>
        <v/>
      </c>
      <c r="DD283" s="21">
        <f>IF(CO283="","",CONCATENATE(CK283,CL283))</f>
        <v/>
      </c>
    </row>
    <row r="284">
      <c r="AV284" s="195" t="inlineStr">
        <is>
          <t>287</t>
        </is>
      </c>
      <c r="AW284" s="18" t="inlineStr">
        <is>
          <t>一般県道　袖ケ浦姉ケ崎停車場線</t>
        </is>
      </c>
      <c r="BN284" s="18" t="inlineStr">
        <is>
          <t>香取市</t>
        </is>
      </c>
      <c r="BO284" s="197" t="inlineStr">
        <is>
          <t>356</t>
        </is>
      </c>
      <c r="BP284" s="17">
        <f>CONCATENATE(BN284,BO284)</f>
        <v/>
      </c>
      <c r="BQ284" s="18" t="inlineStr">
        <is>
          <t>一般国道　356号</t>
        </is>
      </c>
      <c r="BZ284" s="18" t="inlineStr">
        <is>
          <t>S,C,X</t>
        </is>
      </c>
      <c r="CA284" s="18" t="inlineStr">
        <is>
          <t>縦桁</t>
        </is>
      </c>
      <c r="CB284" s="18" t="inlineStr">
        <is>
          <t>St</t>
        </is>
      </c>
      <c r="CC284" s="18">
        <f>IF(LEFT(CA284,2)="基礎",CONCATENATE(BZ284,LEFT(CA284,3),CB284),CONCATENATE(BZ284,LEFT(CA284,2),CB284))</f>
        <v/>
      </c>
      <c r="CD284" s="18" t="n">
        <v>12</v>
      </c>
      <c r="CE284" s="18">
        <f>IF(COUNTIFS([2]その１１!$CV$10:CV5279,リスト!CC284),"該当","")</f>
        <v/>
      </c>
      <c r="CF284" s="18">
        <f>IF($CE284="","",COUNTIF($CC$5:CC284,CC284))</f>
        <v/>
      </c>
      <c r="CG284" s="18">
        <f>IF($CE284="","",CONCATENATE(CC284,CF284))</f>
        <v/>
      </c>
      <c r="CH284" s="18" t="inlineStr">
        <is>
          <t>C</t>
        </is>
      </c>
      <c r="CI284" s="18" t="inlineStr">
        <is>
          <t>塔部斜材</t>
        </is>
      </c>
      <c r="CJ284" s="18" t="inlineStr">
        <is>
          <t>Td</t>
        </is>
      </c>
      <c r="CK284" s="18">
        <f>CONCATENATE(CH284,LEFT(CI284,2),CJ284)</f>
        <v/>
      </c>
      <c r="CL284" s="18" t="n">
        <v>12</v>
      </c>
      <c r="CM284" s="18">
        <f>IF(COUNTIFS([2]その１２!$CU$10:CU5435,リスト!CK284),"該当","")</f>
        <v/>
      </c>
      <c r="CN284" s="18">
        <f>IF($CM284="","",COUNTIF($CK$5:CK284,CK284))</f>
        <v/>
      </c>
      <c r="CO284" s="18">
        <f>IF($CM284="","",CONCATENATE(CK284,CN284))</f>
        <v/>
      </c>
      <c r="DC284" s="21">
        <f>IF(CG284="","",CONCATENATE(CC284,CD284))</f>
        <v/>
      </c>
      <c r="DD284" s="21">
        <f>IF(CO284="","",CONCATENATE(CK284,CL284))</f>
        <v/>
      </c>
    </row>
    <row r="285">
      <c r="AV285" s="195" t="inlineStr">
        <is>
          <t>288</t>
        </is>
      </c>
      <c r="AW285" s="18" t="inlineStr">
        <is>
          <t>一般県道　夏見小室線</t>
        </is>
      </c>
      <c r="BN285" s="18" t="inlineStr">
        <is>
          <t>香取市</t>
        </is>
      </c>
      <c r="BO285" s="197" t="inlineStr">
        <is>
          <t>2</t>
        </is>
      </c>
      <c r="BP285" s="17">
        <f>CONCATENATE(BN285,BO285)</f>
        <v/>
      </c>
      <c r="BQ285" s="18" t="inlineStr">
        <is>
          <t>主要地方道　水戸鉾田佐原線</t>
        </is>
      </c>
      <c r="BZ285" s="18" t="inlineStr">
        <is>
          <t>S,C,X</t>
        </is>
      </c>
      <c r="CA285" s="18" t="inlineStr">
        <is>
          <t>縦桁</t>
        </is>
      </c>
      <c r="CB285" s="18" t="inlineStr">
        <is>
          <t>St</t>
        </is>
      </c>
      <c r="CC285" s="18">
        <f>IF(LEFT(CA285,2)="基礎",CONCATENATE(BZ285,LEFT(CA285,3),CB285),CONCATENATE(BZ285,LEFT(CA285,2),CB285))</f>
        <v/>
      </c>
      <c r="CD285" s="18" t="n">
        <v>13</v>
      </c>
      <c r="CE285" s="18">
        <f>IF(COUNTIFS([2]その１１!$CV$10:CV5280,リスト!CC285),"該当","")</f>
        <v/>
      </c>
      <c r="CF285" s="18">
        <f>IF($CE285="","",COUNTIF($CC$5:CC285,CC285))</f>
        <v/>
      </c>
      <c r="CG285" s="18">
        <f>IF($CE285="","",CONCATENATE(CC285,CF285))</f>
        <v/>
      </c>
      <c r="CH285" s="18" t="inlineStr">
        <is>
          <t>C</t>
        </is>
      </c>
      <c r="CI285" s="18" t="inlineStr">
        <is>
          <t>塔部斜材</t>
        </is>
      </c>
      <c r="CJ285" s="18" t="inlineStr">
        <is>
          <t>Td</t>
        </is>
      </c>
      <c r="CK285" s="18">
        <f>CONCATENATE(CH285,LEFT(CI285,2),CJ285)</f>
        <v/>
      </c>
      <c r="CL285" s="18" t="n">
        <v>13</v>
      </c>
      <c r="CM285" s="18">
        <f>IF(COUNTIFS([2]その１２!$CU$10:CU5436,リスト!CK285),"該当","")</f>
        <v/>
      </c>
      <c r="CN285" s="18">
        <f>IF($CM285="","",COUNTIF($CK$5:CK285,CK285))</f>
        <v/>
      </c>
      <c r="CO285" s="18">
        <f>IF($CM285="","",CONCATENATE(CK285,CN285))</f>
        <v/>
      </c>
      <c r="DC285" s="21">
        <f>IF(CG285="","",CONCATENATE(CC285,CD285))</f>
        <v/>
      </c>
      <c r="DD285" s="21">
        <f>IF(CO285="","",CONCATENATE(CK285,CL285))</f>
        <v/>
      </c>
    </row>
    <row r="286">
      <c r="AV286" s="195" t="inlineStr">
        <is>
          <t>289</t>
        </is>
      </c>
      <c r="AW286" s="18" t="inlineStr">
        <is>
          <t>一般県道　岩富山田台線</t>
        </is>
      </c>
      <c r="BN286" s="18" t="inlineStr">
        <is>
          <t>香取市</t>
        </is>
      </c>
      <c r="BO286" s="197" t="inlineStr">
        <is>
          <t>11</t>
        </is>
      </c>
      <c r="BP286" s="17">
        <f>CONCATENATE(BN286,BO286)</f>
        <v/>
      </c>
      <c r="BQ286" s="18" t="inlineStr">
        <is>
          <t>主要地方道　取手東線</t>
        </is>
      </c>
      <c r="BZ286" s="18" t="inlineStr">
        <is>
          <t>S,C,X</t>
        </is>
      </c>
      <c r="CA286" s="18" t="inlineStr">
        <is>
          <t>縦桁</t>
        </is>
      </c>
      <c r="CB286" s="18" t="inlineStr">
        <is>
          <t>St</t>
        </is>
      </c>
      <c r="CC286" s="18">
        <f>IF(LEFT(CA286,2)="基礎",CONCATENATE(BZ286,LEFT(CA286,3),CB286),CONCATENATE(BZ286,LEFT(CA286,2),CB286))</f>
        <v/>
      </c>
      <c r="CD286" s="18" t="n">
        <v>17</v>
      </c>
      <c r="CE286" s="18">
        <f>IF(COUNTIFS([2]その１１!$CV$10:CV5281,リスト!CC286),"該当","")</f>
        <v/>
      </c>
      <c r="CF286" s="18">
        <f>IF($CE286="","",COUNTIF($CC$5:CC286,CC286))</f>
        <v/>
      </c>
      <c r="CG286" s="18">
        <f>IF($CE286="","",CONCATENATE(CC286,CF286))</f>
        <v/>
      </c>
      <c r="CH286" s="18" t="inlineStr">
        <is>
          <t>C</t>
        </is>
      </c>
      <c r="CI286" s="18" t="inlineStr">
        <is>
          <t>塔部斜材</t>
        </is>
      </c>
      <c r="CJ286" s="18" t="inlineStr">
        <is>
          <t>Td</t>
        </is>
      </c>
      <c r="CK286" s="18">
        <f>CONCATENATE(CH286,LEFT(CI286,2),CJ286)</f>
        <v/>
      </c>
      <c r="CL286" s="18" t="n">
        <v>17</v>
      </c>
      <c r="CM286" s="18">
        <f>IF(COUNTIFS([2]その１２!$CU$10:CU5437,リスト!CK286),"該当","")</f>
        <v/>
      </c>
      <c r="CN286" s="18">
        <f>IF($CM286="","",COUNTIF($CK$5:CK286,CK286))</f>
        <v/>
      </c>
      <c r="CO286" s="18">
        <f>IF($CM286="","",CONCATENATE(CK286,CN286))</f>
        <v/>
      </c>
      <c r="DC286" s="21">
        <f>IF(CG286="","",CONCATENATE(CC286,CD286))</f>
        <v/>
      </c>
      <c r="DD286" s="21">
        <f>IF(CO286="","",CONCATENATE(CK286,CL286))</f>
        <v/>
      </c>
    </row>
    <row r="287">
      <c r="AV287" s="195" t="inlineStr">
        <is>
          <t>290</t>
        </is>
      </c>
      <c r="AW287" s="18" t="inlineStr">
        <is>
          <t>一般県道　大里小池線</t>
        </is>
      </c>
      <c r="BN287" s="18" t="inlineStr">
        <is>
          <t>香取市</t>
        </is>
      </c>
      <c r="BO287" s="197" t="inlineStr">
        <is>
          <t>16</t>
        </is>
      </c>
      <c r="BP287" s="17">
        <f>CONCATENATE(BN287,BO287)</f>
        <v/>
      </c>
      <c r="BQ287" s="18" t="inlineStr">
        <is>
          <t>主要地方道　佐原八日市場線</t>
        </is>
      </c>
      <c r="BZ287" s="18" t="inlineStr">
        <is>
          <t>S,C,X</t>
        </is>
      </c>
      <c r="CA287" s="18" t="inlineStr">
        <is>
          <t>縦桁</t>
        </is>
      </c>
      <c r="CB287" s="18" t="inlineStr">
        <is>
          <t>St</t>
        </is>
      </c>
      <c r="CC287" s="18">
        <f>IF(LEFT(CA287,2)="基礎",CONCATENATE(BZ287,LEFT(CA287,3),CB287),CONCATENATE(BZ287,LEFT(CA287,2),CB287))</f>
        <v/>
      </c>
      <c r="CD287" s="18" t="n">
        <v>18</v>
      </c>
      <c r="CE287" s="18">
        <f>IF(COUNTIFS([2]その１１!$CV$10:CV5282,リスト!CC287),"該当","")</f>
        <v/>
      </c>
      <c r="CF287" s="18">
        <f>IF($CE287="","",COUNTIF($CC$5:CC287,CC287))</f>
        <v/>
      </c>
      <c r="CG287" s="18">
        <f>IF($CE287="","",CONCATENATE(CC287,CF287))</f>
        <v/>
      </c>
      <c r="CH287" s="18" t="inlineStr">
        <is>
          <t>C</t>
        </is>
      </c>
      <c r="CI287" s="18" t="inlineStr">
        <is>
          <t>塔部斜材</t>
        </is>
      </c>
      <c r="CJ287" s="18" t="inlineStr">
        <is>
          <t>Td</t>
        </is>
      </c>
      <c r="CK287" s="18">
        <f>CONCATENATE(CH287,LEFT(CI287,2),CJ287)</f>
        <v/>
      </c>
      <c r="CL287" s="18" t="n">
        <v>18</v>
      </c>
      <c r="CM287" s="18">
        <f>IF(COUNTIFS([2]その１２!$CU$10:CU5438,リスト!CK287),"該当","")</f>
        <v/>
      </c>
      <c r="CN287" s="18">
        <f>IF($CM287="","",COUNTIF($CK$5:CK287,CK287))</f>
        <v/>
      </c>
      <c r="CO287" s="18">
        <f>IF($CM287="","",CONCATENATE(CK287,CN287))</f>
        <v/>
      </c>
      <c r="DC287" s="21">
        <f>IF(CG287="","",CONCATENATE(CC287,CD287))</f>
        <v/>
      </c>
      <c r="DD287" s="21">
        <f>IF(CO287="","",CONCATENATE(CK287,CL287))</f>
        <v/>
      </c>
    </row>
    <row r="288">
      <c r="AV288" s="195" t="inlineStr">
        <is>
          <t>291</t>
        </is>
      </c>
      <c r="AW288" s="18" t="inlineStr">
        <is>
          <t>一般県道　印西印旛線</t>
        </is>
      </c>
      <c r="BN288" s="18" t="inlineStr">
        <is>
          <t>香取市</t>
        </is>
      </c>
      <c r="BO288" s="197" t="inlineStr">
        <is>
          <t>28</t>
        </is>
      </c>
      <c r="BP288" s="17">
        <f>CONCATENATE(BN288,BO288)</f>
        <v/>
      </c>
      <c r="BQ288" s="18" t="inlineStr">
        <is>
          <t>主要地方道　旭小見川線</t>
        </is>
      </c>
      <c r="BZ288" s="18" t="inlineStr">
        <is>
          <t>S,C,X</t>
        </is>
      </c>
      <c r="CA288" s="18" t="inlineStr">
        <is>
          <t>縦桁</t>
        </is>
      </c>
      <c r="CB288" s="18" t="inlineStr">
        <is>
          <t>St</t>
        </is>
      </c>
      <c r="CC288" s="18">
        <f>IF(LEFT(CA288,2)="基礎",CONCATENATE(BZ288,LEFT(CA288,3),CB288),CONCATENATE(BZ288,LEFT(CA288,2),CB288))</f>
        <v/>
      </c>
      <c r="CD288" s="18" t="n">
        <v>19</v>
      </c>
      <c r="CE288" s="18">
        <f>IF(COUNTIFS([2]その１１!$CV$10:CV5283,リスト!CC288),"該当","")</f>
        <v/>
      </c>
      <c r="CF288" s="18">
        <f>IF($CE288="","",COUNTIF($CC$5:CC288,CC288))</f>
        <v/>
      </c>
      <c r="CG288" s="18">
        <f>IF($CE288="","",CONCATENATE(CC288,CF288))</f>
        <v/>
      </c>
      <c r="CH288" s="18" t="inlineStr">
        <is>
          <t>C</t>
        </is>
      </c>
      <c r="CI288" s="18" t="inlineStr">
        <is>
          <t>塔部斜材</t>
        </is>
      </c>
      <c r="CJ288" s="18" t="inlineStr">
        <is>
          <t>Td</t>
        </is>
      </c>
      <c r="CK288" s="18">
        <f>CONCATENATE(CH288,LEFT(CI288,2),CJ288)</f>
        <v/>
      </c>
      <c r="CL288" s="18" t="n">
        <v>19</v>
      </c>
      <c r="CM288" s="18">
        <f>IF(COUNTIFS([2]その１２!$CU$10:CU5439,リスト!CK288),"該当","")</f>
        <v/>
      </c>
      <c r="CN288" s="18">
        <f>IF($CM288="","",COUNTIF($CK$5:CK288,CK288))</f>
        <v/>
      </c>
      <c r="CO288" s="18">
        <f>IF($CM288="","",CONCATENATE(CK288,CN288))</f>
        <v/>
      </c>
      <c r="DC288" s="21">
        <f>IF(CG288="","",CONCATENATE(CC288,CD288))</f>
        <v/>
      </c>
      <c r="DD288" s="21">
        <f>IF(CO288="","",CONCATENATE(CK288,CL288))</f>
        <v/>
      </c>
    </row>
    <row r="289">
      <c r="AV289" s="195" t="inlineStr">
        <is>
          <t>292</t>
        </is>
      </c>
      <c r="AW289" s="18" t="inlineStr">
        <is>
          <t>一般県道　犬成海士有木線</t>
        </is>
      </c>
      <c r="BN289" s="18" t="inlineStr">
        <is>
          <t>香取市</t>
        </is>
      </c>
      <c r="BO289" s="197" t="inlineStr">
        <is>
          <t>36</t>
        </is>
      </c>
      <c r="BP289" s="17">
        <f>CONCATENATE(BN289,BO289)</f>
        <v/>
      </c>
      <c r="BQ289" s="18" t="inlineStr">
        <is>
          <t>主要地方道　佐原停車場線</t>
        </is>
      </c>
      <c r="BZ289" s="18" t="inlineStr">
        <is>
          <t>S,C,X</t>
        </is>
      </c>
      <c r="CA289" s="18" t="inlineStr">
        <is>
          <t>縦桁</t>
        </is>
      </c>
      <c r="CB289" s="18" t="inlineStr">
        <is>
          <t>St</t>
        </is>
      </c>
      <c r="CC289" s="18">
        <f>IF(LEFT(CA289,2)="基礎",CONCATENATE(BZ289,LEFT(CA289,3),CB289),CONCATENATE(BZ289,LEFT(CA289,2),CB289))</f>
        <v/>
      </c>
      <c r="CD289" s="18" t="n">
        <v>20</v>
      </c>
      <c r="CE289" s="18">
        <f>IF(COUNTIFS([2]その１１!$CV$10:CV5284,リスト!CC289),"該当","")</f>
        <v/>
      </c>
      <c r="CF289" s="18">
        <f>IF($CE289="","",COUNTIF($CC$5:CC289,CC289))</f>
        <v/>
      </c>
      <c r="CG289" s="18">
        <f>IF($CE289="","",CONCATENATE(CC289,CF289))</f>
        <v/>
      </c>
      <c r="CH289" s="18" t="inlineStr">
        <is>
          <t>C</t>
        </is>
      </c>
      <c r="CI289" s="18" t="inlineStr">
        <is>
          <t>塔部斜材</t>
        </is>
      </c>
      <c r="CJ289" s="18" t="inlineStr">
        <is>
          <t>Td</t>
        </is>
      </c>
      <c r="CK289" s="18">
        <f>CONCATENATE(CH289,LEFT(CI289,2),CJ289)</f>
        <v/>
      </c>
      <c r="CL289" s="18" t="n">
        <v>20</v>
      </c>
      <c r="CM289" s="18">
        <f>IF(COUNTIFS([2]その１２!$CU$10:CU5440,リスト!CK289),"該当","")</f>
        <v/>
      </c>
      <c r="CN289" s="18">
        <f>IF($CM289="","",COUNTIF($CK$5:CK289,CK289))</f>
        <v/>
      </c>
      <c r="CO289" s="18">
        <f>IF($CM289="","",CONCATENATE(CK289,CN289))</f>
        <v/>
      </c>
      <c r="DC289" s="21">
        <f>IF(CG289="","",CONCATENATE(CC289,CD289))</f>
        <v/>
      </c>
      <c r="DD289" s="21">
        <f>IF(CO289="","",CONCATENATE(CK289,CL289))</f>
        <v/>
      </c>
    </row>
    <row r="290">
      <c r="AV290" s="195" t="inlineStr">
        <is>
          <t>293</t>
        </is>
      </c>
      <c r="AW290" s="18" t="inlineStr">
        <is>
          <t>一般県道　茂原環状線</t>
        </is>
      </c>
      <c r="BN290" s="18" t="inlineStr">
        <is>
          <t>香取市</t>
        </is>
      </c>
      <c r="BO290" s="197" t="inlineStr">
        <is>
          <t>44</t>
        </is>
      </c>
      <c r="BP290" s="17">
        <f>CONCATENATE(BN290,BO290)</f>
        <v/>
      </c>
      <c r="BQ290" s="18" t="inlineStr">
        <is>
          <t>主要地方道　成田小見川鹿島港線</t>
        </is>
      </c>
      <c r="BZ290" s="18" t="inlineStr">
        <is>
          <t>S,C,X</t>
        </is>
      </c>
      <c r="CA290" s="18" t="inlineStr">
        <is>
          <t>縦桁</t>
        </is>
      </c>
      <c r="CB290" s="18" t="inlineStr">
        <is>
          <t>St</t>
        </is>
      </c>
      <c r="CC290" s="18">
        <f>IF(LEFT(CA290,2)="基礎",CONCATENATE(BZ290,LEFT(CA290,3),CB290),CONCATENATE(BZ290,LEFT(CA290,2),CB290))</f>
        <v/>
      </c>
      <c r="CD290" s="18" t="n">
        <v>21</v>
      </c>
      <c r="CE290" s="18">
        <f>IF(COUNTIFS([2]その１１!$CV$10:CV5285,リスト!CC290),"該当","")</f>
        <v/>
      </c>
      <c r="CF290" s="18">
        <f>IF($CE290="","",COUNTIF($CC$5:CC290,CC290))</f>
        <v/>
      </c>
      <c r="CG290" s="18">
        <f>IF($CE290="","",CONCATENATE(CC290,CF290))</f>
        <v/>
      </c>
      <c r="CH290" s="18" t="inlineStr">
        <is>
          <t>C</t>
        </is>
      </c>
      <c r="CI290" s="18" t="inlineStr">
        <is>
          <t>塔部斜材</t>
        </is>
      </c>
      <c r="CJ290" s="18" t="inlineStr">
        <is>
          <t>Td</t>
        </is>
      </c>
      <c r="CK290" s="18">
        <f>CONCATENATE(CH290,LEFT(CI290,2),CJ290)</f>
        <v/>
      </c>
      <c r="CL290" s="18" t="n">
        <v>21</v>
      </c>
      <c r="CM290" s="18">
        <f>IF(COUNTIFS([2]その１２!$CU$10:CU5441,リスト!CK290),"該当","")</f>
        <v/>
      </c>
      <c r="CN290" s="18">
        <f>IF($CM290="","",COUNTIF($CK$5:CK290,CK290))</f>
        <v/>
      </c>
      <c r="CO290" s="18">
        <f>IF($CM290="","",CONCATENATE(CK290,CN290))</f>
        <v/>
      </c>
      <c r="DC290" s="21">
        <f>IF(CG290="","",CONCATENATE(CC290,CD290))</f>
        <v/>
      </c>
      <c r="DD290" s="21">
        <f>IF(CO290="","",CONCATENATE(CK290,CL290))</f>
        <v/>
      </c>
    </row>
    <row r="291">
      <c r="AV291" s="195" t="inlineStr">
        <is>
          <t>294</t>
        </is>
      </c>
      <c r="AW291" s="18" t="inlineStr">
        <is>
          <t>一般県道　高速湾岸線</t>
        </is>
      </c>
      <c r="BN291" s="18" t="inlineStr">
        <is>
          <t>香取市</t>
        </is>
      </c>
      <c r="BO291" s="197" t="inlineStr">
        <is>
          <t>55</t>
        </is>
      </c>
      <c r="BP291" s="17">
        <f>CONCATENATE(BN291,BO291)</f>
        <v/>
      </c>
      <c r="BQ291" s="18" t="inlineStr">
        <is>
          <t>主要地方道　佐原山田線</t>
        </is>
      </c>
      <c r="BZ291" s="18" t="inlineStr">
        <is>
          <t>S,C,X</t>
        </is>
      </c>
      <c r="CA291" s="18" t="inlineStr">
        <is>
          <t>縦桁</t>
        </is>
      </c>
      <c r="CB291" s="18" t="inlineStr">
        <is>
          <t>St</t>
        </is>
      </c>
      <c r="CC291" s="18">
        <f>IF(LEFT(CA291,2)="基礎",CONCATENATE(BZ291,LEFT(CA291,3),CB291),CONCATENATE(BZ291,LEFT(CA291,2),CB291))</f>
        <v/>
      </c>
      <c r="CD291" s="18" t="n">
        <v>22</v>
      </c>
      <c r="CE291" s="18">
        <f>IF(COUNTIFS([2]その１１!$CV$10:CV5286,リスト!CC291),"該当","")</f>
        <v/>
      </c>
      <c r="CF291" s="18">
        <f>IF($CE291="","",COUNTIF($CC$5:CC291,CC291))</f>
        <v/>
      </c>
      <c r="CG291" s="18">
        <f>IF($CE291="","",CONCATENATE(CC291,CF291))</f>
        <v/>
      </c>
      <c r="CH291" s="18" t="inlineStr">
        <is>
          <t>C</t>
        </is>
      </c>
      <c r="CI291" s="18" t="inlineStr">
        <is>
          <t>塔部斜材</t>
        </is>
      </c>
      <c r="CJ291" s="18" t="inlineStr">
        <is>
          <t>Td</t>
        </is>
      </c>
      <c r="CK291" s="18">
        <f>CONCATENATE(CH291,LEFT(CI291,2),CJ291)</f>
        <v/>
      </c>
      <c r="CL291" s="18" t="n">
        <v>22</v>
      </c>
      <c r="CM291" s="18">
        <f>IF(COUNTIFS([2]その１２!$CU$10:CU5442,リスト!CK291),"該当","")</f>
        <v/>
      </c>
      <c r="CN291" s="18">
        <f>IF($CM291="","",COUNTIF($CK$5:CK291,CK291))</f>
        <v/>
      </c>
      <c r="CO291" s="18">
        <f>IF($CM291="","",CONCATENATE(CK291,CN291))</f>
        <v/>
      </c>
      <c r="DC291" s="21">
        <f>IF(CG291="","",CONCATENATE(CC291,CD291))</f>
        <v/>
      </c>
      <c r="DD291" s="21">
        <f>IF(CO291="","",CONCATENATE(CK291,CL291))</f>
        <v/>
      </c>
    </row>
    <row r="292">
      <c r="AV292" s="195" t="inlineStr">
        <is>
          <t>295</t>
        </is>
      </c>
      <c r="AW292" s="18" t="inlineStr">
        <is>
          <t>一般県道　松戸三郷線</t>
        </is>
      </c>
      <c r="BN292" s="18" t="inlineStr">
        <is>
          <t>香取市</t>
        </is>
      </c>
      <c r="BO292" s="197" t="inlineStr">
        <is>
          <t>56</t>
        </is>
      </c>
      <c r="BP292" s="17">
        <f>CONCATENATE(BN292,BO292)</f>
        <v/>
      </c>
      <c r="BQ292" s="18" t="inlineStr">
        <is>
          <t>主要地方道　佐原椿海線</t>
        </is>
      </c>
      <c r="BZ292" s="18" t="inlineStr">
        <is>
          <t>S,C,X</t>
        </is>
      </c>
      <c r="CA292" s="18" t="inlineStr">
        <is>
          <t>縦桁</t>
        </is>
      </c>
      <c r="CB292" s="18" t="inlineStr">
        <is>
          <t>St</t>
        </is>
      </c>
      <c r="CC292" s="18">
        <f>IF(LEFT(CA292,2)="基礎",CONCATENATE(BZ292,LEFT(CA292,3),CB292),CONCATENATE(BZ292,LEFT(CA292,2),CB292))</f>
        <v/>
      </c>
      <c r="CD292" s="18" t="n">
        <v>23</v>
      </c>
      <c r="CE292" s="18">
        <f>IF(COUNTIFS([2]その１１!$CV$10:CV5287,リスト!CC292),"該当","")</f>
        <v/>
      </c>
      <c r="CF292" s="18">
        <f>IF($CE292="","",COUNTIF($CC$5:CC292,CC292))</f>
        <v/>
      </c>
      <c r="CG292" s="18">
        <f>IF($CE292="","",CONCATENATE(CC292,CF292))</f>
        <v/>
      </c>
      <c r="CH292" s="18" t="inlineStr">
        <is>
          <t>C</t>
        </is>
      </c>
      <c r="CI292" s="18" t="inlineStr">
        <is>
          <t>塔部斜材</t>
        </is>
      </c>
      <c r="CJ292" s="18" t="inlineStr">
        <is>
          <t>Td</t>
        </is>
      </c>
      <c r="CK292" s="18">
        <f>CONCATENATE(CH292,LEFT(CI292,2),CJ292)</f>
        <v/>
      </c>
      <c r="CL292" s="18" t="n">
        <v>23</v>
      </c>
      <c r="CM292" s="18">
        <f>IF(COUNTIFS([2]その１２!$CU$10:CU5443,リスト!CK292),"該当","")</f>
        <v/>
      </c>
      <c r="CN292" s="18">
        <f>IF($CM292="","",COUNTIF($CK$5:CK292,CK292))</f>
        <v/>
      </c>
      <c r="CO292" s="18">
        <f>IF($CM292="","",CONCATENATE(CK292,CN292))</f>
        <v/>
      </c>
      <c r="DC292" s="21">
        <f>IF(CG292="","",CONCATENATE(CC292,CD292))</f>
        <v/>
      </c>
      <c r="DD292" s="21">
        <f>IF(CO292="","",CONCATENATE(CK292,CL292))</f>
        <v/>
      </c>
    </row>
    <row r="293">
      <c r="AV293" s="195" t="inlineStr">
        <is>
          <t>296</t>
        </is>
      </c>
      <c r="AW293" s="18" t="inlineStr">
        <is>
          <t>一般県道　和田丸山館山線</t>
        </is>
      </c>
      <c r="BN293" s="18" t="inlineStr">
        <is>
          <t>香取市</t>
        </is>
      </c>
      <c r="BO293" s="197" t="inlineStr">
        <is>
          <t>70</t>
        </is>
      </c>
      <c r="BP293" s="17">
        <f>CONCATENATE(BN293,BO293)</f>
        <v/>
      </c>
      <c r="BQ293" s="18" t="inlineStr">
        <is>
          <t>主要地方道　大栄栗源干潟線</t>
        </is>
      </c>
      <c r="BZ293" s="18" t="inlineStr">
        <is>
          <t>S</t>
        </is>
      </c>
      <c r="CA293" s="18" t="inlineStr">
        <is>
          <t>床版</t>
        </is>
      </c>
      <c r="CB293" s="18" t="inlineStr">
        <is>
          <t>Ds</t>
        </is>
      </c>
      <c r="CC293" s="18">
        <f>IF(LEFT(CA293,2)="基礎",CONCATENATE(BZ293,LEFT(CA293,3),CB293),CONCATENATE(BZ293,LEFT(CA293,2),CB293))</f>
        <v/>
      </c>
      <c r="CD293" s="18" t="n">
        <v>1</v>
      </c>
      <c r="CE293" s="18">
        <f>IF(COUNTIFS([2]その１１!$CV$10:CV5288,リスト!CC293),"該当","")</f>
        <v/>
      </c>
      <c r="CF293" s="18">
        <f>IF($CE293="","",COUNTIF($CC$5:CC293,CC293))</f>
        <v/>
      </c>
      <c r="CG293" s="18">
        <f>IF($CE293="","",CONCATENATE(CC293,CF293))</f>
        <v/>
      </c>
      <c r="CH293" s="18" t="inlineStr">
        <is>
          <t>S,C</t>
        </is>
      </c>
      <c r="CI293" s="18" t="inlineStr">
        <is>
          <t>塔部斜材</t>
        </is>
      </c>
      <c r="CJ293" s="18" t="inlineStr">
        <is>
          <t>Td</t>
        </is>
      </c>
      <c r="CK293" s="18">
        <f>CONCATENATE(CH293,LEFT(CI293,2),CJ293)</f>
        <v/>
      </c>
      <c r="CL293" s="18" t="n">
        <v>1</v>
      </c>
      <c r="CM293" s="18">
        <f>IF(COUNTIFS([2]その１２!$CU$10:CU5444,リスト!CK293),"該当","")</f>
        <v/>
      </c>
      <c r="CN293" s="18">
        <f>IF($CM293="","",COUNTIF($CK$5:CK293,CK293))</f>
        <v/>
      </c>
      <c r="CO293" s="18">
        <f>IF($CM293="","",CONCATENATE(CK293,CN293))</f>
        <v/>
      </c>
      <c r="DC293" s="21">
        <f>IF(CG293="","",CONCATENATE(CC293,CD293))</f>
        <v/>
      </c>
      <c r="DD293" s="21">
        <f>IF(CO293="","",CONCATENATE(CK293,CL293))</f>
        <v/>
      </c>
    </row>
    <row r="294">
      <c r="AV294" s="195" t="inlineStr">
        <is>
          <t>297</t>
        </is>
      </c>
      <c r="AW294" s="18" t="inlineStr">
        <is>
          <t>一般県道　和田丸山線</t>
        </is>
      </c>
      <c r="BN294" s="18" t="inlineStr">
        <is>
          <t>香取市</t>
        </is>
      </c>
      <c r="BO294" s="197" t="inlineStr">
        <is>
          <t>101</t>
        </is>
      </c>
      <c r="BP294" s="17">
        <f>CONCATENATE(BN294,BO294)</f>
        <v/>
      </c>
      <c r="BQ294" s="18" t="inlineStr">
        <is>
          <t>一般県道　潮来佐原線</t>
        </is>
      </c>
      <c r="BZ294" s="18" t="inlineStr">
        <is>
          <t>S</t>
        </is>
      </c>
      <c r="CA294" s="18" t="inlineStr">
        <is>
          <t>床版</t>
        </is>
      </c>
      <c r="CB294" s="18" t="inlineStr">
        <is>
          <t>Ds</t>
        </is>
      </c>
      <c r="CC294" s="18">
        <f>IF(LEFT(CA294,2)="基礎",CONCATENATE(BZ294,LEFT(CA294,3),CB294),CONCATENATE(BZ294,LEFT(CA294,2),CB294))</f>
        <v/>
      </c>
      <c r="CD294" s="18" t="n">
        <v>2</v>
      </c>
      <c r="CE294" s="18">
        <f>IF(COUNTIFS([2]その１１!$CV$10:CV5289,リスト!CC294),"該当","")</f>
        <v/>
      </c>
      <c r="CF294" s="18">
        <f>IF($CE294="","",COUNTIF($CC$5:CC294,CC294))</f>
        <v/>
      </c>
      <c r="CG294" s="18">
        <f>IF($CE294="","",CONCATENATE(CC294,CF294))</f>
        <v/>
      </c>
      <c r="CH294" s="18" t="inlineStr">
        <is>
          <t>S,C</t>
        </is>
      </c>
      <c r="CI294" s="18" t="inlineStr">
        <is>
          <t>塔部斜材</t>
        </is>
      </c>
      <c r="CJ294" s="18" t="inlineStr">
        <is>
          <t>Td</t>
        </is>
      </c>
      <c r="CK294" s="18">
        <f>CONCATENATE(CH294,LEFT(CI294,2),CJ294)</f>
        <v/>
      </c>
      <c r="CL294" s="18" t="n">
        <v>2</v>
      </c>
      <c r="CM294" s="18">
        <f>IF(COUNTIFS([2]その１２!$CU$10:CU5445,リスト!CK294),"該当","")</f>
        <v/>
      </c>
      <c r="CN294" s="18">
        <f>IF($CM294="","",COUNTIF($CK$5:CK294,CK294))</f>
        <v/>
      </c>
      <c r="CO294" s="18">
        <f>IF($CM294="","",CONCATENATE(CK294,CN294))</f>
        <v/>
      </c>
      <c r="DC294" s="21">
        <f>IF(CG294="","",CONCATENATE(CC294,CD294))</f>
        <v/>
      </c>
      <c r="DD294" s="21">
        <f>IF(CO294="","",CONCATENATE(CK294,CL294))</f>
        <v/>
      </c>
    </row>
    <row r="295">
      <c r="AV295" s="195" t="inlineStr">
        <is>
          <t>298</t>
        </is>
      </c>
      <c r="AW295" s="18" t="inlineStr">
        <is>
          <t>一般県道　絹郡線</t>
        </is>
      </c>
      <c r="BN295" s="18" t="inlineStr">
        <is>
          <t>香取市</t>
        </is>
      </c>
      <c r="BO295" s="197" t="inlineStr">
        <is>
          <t>113</t>
        </is>
      </c>
      <c r="BP295" s="17">
        <f>CONCATENATE(BN295,BO295)</f>
        <v/>
      </c>
      <c r="BQ295" s="18" t="inlineStr">
        <is>
          <t>一般県道　佐原多古線</t>
        </is>
      </c>
      <c r="BZ295" s="18" t="inlineStr">
        <is>
          <t>S</t>
        </is>
      </c>
      <c r="CA295" s="18" t="inlineStr">
        <is>
          <t>床版</t>
        </is>
      </c>
      <c r="CB295" s="18" t="inlineStr">
        <is>
          <t>Ds</t>
        </is>
      </c>
      <c r="CC295" s="18">
        <f>IF(LEFT(CA295,2)="基礎",CONCATENATE(BZ295,LEFT(CA295,3),CB295),CONCATENATE(BZ295,LEFT(CA295,2),CB295))</f>
        <v/>
      </c>
      <c r="CD295" s="18" t="n">
        <v>3</v>
      </c>
      <c r="CE295" s="18">
        <f>IF(COUNTIFS([2]その１１!$CV$10:CV5290,リスト!CC295),"該当","")</f>
        <v/>
      </c>
      <c r="CF295" s="18">
        <f>IF($CE295="","",COUNTIF($CC$5:CC295,CC295))</f>
        <v/>
      </c>
      <c r="CG295" s="18">
        <f>IF($CE295="","",CONCATENATE(CC295,CF295))</f>
        <v/>
      </c>
      <c r="CH295" s="18" t="inlineStr">
        <is>
          <t>S,C</t>
        </is>
      </c>
      <c r="CI295" s="18" t="inlineStr">
        <is>
          <t>塔部斜材</t>
        </is>
      </c>
      <c r="CJ295" s="18" t="inlineStr">
        <is>
          <t>Td</t>
        </is>
      </c>
      <c r="CK295" s="18">
        <f>CONCATENATE(CH295,LEFT(CI295,2),CJ295)</f>
        <v/>
      </c>
      <c r="CL295" s="18" t="n">
        <v>3</v>
      </c>
      <c r="CM295" s="18">
        <f>IF(COUNTIFS([2]その１２!$CU$10:CU5446,リスト!CK295),"該当","")</f>
        <v/>
      </c>
      <c r="CN295" s="18">
        <f>IF($CM295="","",COUNTIF($CK$5:CK295,CK295))</f>
        <v/>
      </c>
      <c r="CO295" s="18">
        <f>IF($CM295="","",CONCATENATE(CK295,CN295))</f>
        <v/>
      </c>
      <c r="DC295" s="21">
        <f>IF(CG295="","",CONCATENATE(CC295,CD295))</f>
        <v/>
      </c>
      <c r="DD295" s="21">
        <f>IF(CO295="","",CONCATENATE(CK295,CL295))</f>
        <v/>
      </c>
    </row>
    <row r="296">
      <c r="AV296" s="195" t="inlineStr">
        <is>
          <t>299</t>
        </is>
      </c>
      <c r="AW296" s="18" t="inlineStr">
        <is>
          <t>一般県道　平和共興線</t>
        </is>
      </c>
      <c r="BN296" s="18" t="inlineStr">
        <is>
          <t>香取市</t>
        </is>
      </c>
      <c r="BO296" s="197" t="inlineStr">
        <is>
          <t>114</t>
        </is>
      </c>
      <c r="BP296" s="17">
        <f>CONCATENATE(BN296,BO296)</f>
        <v/>
      </c>
      <c r="BQ296" s="18" t="inlineStr">
        <is>
          <t>一般県道　八日市場山田線</t>
        </is>
      </c>
      <c r="BZ296" s="18" t="inlineStr">
        <is>
          <t>S</t>
        </is>
      </c>
      <c r="CA296" s="18" t="inlineStr">
        <is>
          <t>床版</t>
        </is>
      </c>
      <c r="CB296" s="18" t="inlineStr">
        <is>
          <t>Ds</t>
        </is>
      </c>
      <c r="CC296" s="18">
        <f>IF(LEFT(CA296,2)="基礎",CONCATENATE(BZ296,LEFT(CA296,3),CB296),CONCATENATE(BZ296,LEFT(CA296,2),CB296))</f>
        <v/>
      </c>
      <c r="CD296" s="18" t="n">
        <v>4</v>
      </c>
      <c r="CE296" s="18">
        <f>IF(COUNTIFS([2]その１１!$CV$10:CV5291,リスト!CC296),"該当","")</f>
        <v/>
      </c>
      <c r="CF296" s="18">
        <f>IF($CE296="","",COUNTIF($CC$5:CC296,CC296))</f>
        <v/>
      </c>
      <c r="CG296" s="18">
        <f>IF($CE296="","",CONCATENATE(CC296,CF296))</f>
        <v/>
      </c>
      <c r="CH296" s="18" t="inlineStr">
        <is>
          <t>S,C</t>
        </is>
      </c>
      <c r="CI296" s="18" t="inlineStr">
        <is>
          <t>塔部斜材</t>
        </is>
      </c>
      <c r="CJ296" s="18" t="inlineStr">
        <is>
          <t>Td</t>
        </is>
      </c>
      <c r="CK296" s="18">
        <f>CONCATENATE(CH296,LEFT(CI296,2),CJ296)</f>
        <v/>
      </c>
      <c r="CL296" s="18" t="n">
        <v>4</v>
      </c>
      <c r="CM296" s="18">
        <f>IF(COUNTIFS([2]その１２!$CU$10:CU5447,リスト!CK296),"該当","")</f>
        <v/>
      </c>
      <c r="CN296" s="18">
        <f>IF($CM296="","",COUNTIF($CK$5:CK296,CK296))</f>
        <v/>
      </c>
      <c r="CO296" s="18">
        <f>IF($CM296="","",CONCATENATE(CK296,CN296))</f>
        <v/>
      </c>
      <c r="DC296" s="21">
        <f>IF(CG296="","",CONCATENATE(CC296,CD296))</f>
        <v/>
      </c>
      <c r="DD296" s="21">
        <f>IF(CO296="","",CONCATENATE(CK296,CL296))</f>
        <v/>
      </c>
    </row>
    <row r="297">
      <c r="AV297" s="195" t="inlineStr">
        <is>
          <t>300</t>
        </is>
      </c>
      <c r="AW297" s="18" t="inlineStr">
        <is>
          <t>一般県道　上高根北袖線</t>
        </is>
      </c>
      <c r="BN297" s="18" t="inlineStr">
        <is>
          <t>香取市</t>
        </is>
      </c>
      <c r="BO297" s="197" t="inlineStr">
        <is>
          <t>120</t>
        </is>
      </c>
      <c r="BP297" s="17">
        <f>CONCATENATE(BN297,BO297)</f>
        <v/>
      </c>
      <c r="BQ297" s="18" t="inlineStr">
        <is>
          <t>一般県道　多古栗源線</t>
        </is>
      </c>
      <c r="BZ297" s="18" t="inlineStr">
        <is>
          <t>S</t>
        </is>
      </c>
      <c r="CA297" s="18" t="inlineStr">
        <is>
          <t>床版</t>
        </is>
      </c>
      <c r="CB297" s="18" t="inlineStr">
        <is>
          <t>Ds</t>
        </is>
      </c>
      <c r="CC297" s="18">
        <f>IF(LEFT(CA297,2)="基礎",CONCATENATE(BZ297,LEFT(CA297,3),CB297),CONCATENATE(BZ297,LEFT(CA297,2),CB297))</f>
        <v/>
      </c>
      <c r="CD297" s="18" t="n">
        <v>5</v>
      </c>
      <c r="CE297" s="18">
        <f>IF(COUNTIFS([2]その１１!$CV$10:CV5292,リスト!CC297),"該当","")</f>
        <v/>
      </c>
      <c r="CF297" s="18">
        <f>IF($CE297="","",COUNTIF($CC$5:CC297,CC297))</f>
        <v/>
      </c>
      <c r="CG297" s="18">
        <f>IF($CE297="","",CONCATENATE(CC297,CF297))</f>
        <v/>
      </c>
      <c r="CH297" s="18" t="inlineStr">
        <is>
          <t>S,C</t>
        </is>
      </c>
      <c r="CI297" s="18" t="inlineStr">
        <is>
          <t>塔部斜材</t>
        </is>
      </c>
      <c r="CJ297" s="18" t="inlineStr">
        <is>
          <t>Td</t>
        </is>
      </c>
      <c r="CK297" s="18">
        <f>CONCATENATE(CH297,LEFT(CI297,2),CJ297)</f>
        <v/>
      </c>
      <c r="CL297" s="18" t="n">
        <v>5</v>
      </c>
      <c r="CM297" s="18">
        <f>IF(COUNTIFS([2]その１２!$CU$10:CU5448,リスト!CK297),"該当","")</f>
        <v/>
      </c>
      <c r="CN297" s="18">
        <f>IF($CM297="","",COUNTIF($CK$5:CK297,CK297))</f>
        <v/>
      </c>
      <c r="CO297" s="18">
        <f>IF($CM297="","",CONCATENATE(CK297,CN297))</f>
        <v/>
      </c>
      <c r="DC297" s="21">
        <f>IF(CG297="","",CONCATENATE(CC297,CD297))</f>
        <v/>
      </c>
      <c r="DD297" s="21">
        <f>IF(CO297="","",CONCATENATE(CK297,CL297))</f>
        <v/>
      </c>
    </row>
    <row r="298">
      <c r="AV298" s="195" t="inlineStr">
        <is>
          <t>301</t>
        </is>
      </c>
      <c r="AW298" s="18" t="inlineStr">
        <is>
          <t>一般県道　東金山田台線</t>
        </is>
      </c>
      <c r="BN298" s="18" t="inlineStr">
        <is>
          <t>香取市</t>
        </is>
      </c>
      <c r="BO298" s="197" t="inlineStr">
        <is>
          <t>125</t>
        </is>
      </c>
      <c r="BP298" s="17">
        <f>CONCATENATE(BN298,BO298)</f>
        <v/>
      </c>
      <c r="BQ298" s="18" t="inlineStr">
        <is>
          <t>一般県道　山田栗源線</t>
        </is>
      </c>
      <c r="BZ298" s="18" t="inlineStr">
        <is>
          <t>S</t>
        </is>
      </c>
      <c r="CA298" s="18" t="inlineStr">
        <is>
          <t>床版</t>
        </is>
      </c>
      <c r="CB298" s="18" t="inlineStr">
        <is>
          <t>Ds</t>
        </is>
      </c>
      <c r="CC298" s="18">
        <f>IF(LEFT(CA298,2)="基礎",CONCATENATE(BZ298,LEFT(CA298,3),CB298),CONCATENATE(BZ298,LEFT(CA298,2),CB298))</f>
        <v/>
      </c>
      <c r="CD298" s="18" t="n">
        <v>10</v>
      </c>
      <c r="CE298" s="18">
        <f>IF(COUNTIFS([2]その１１!$CV$10:CV5293,リスト!CC298),"該当","")</f>
        <v/>
      </c>
      <c r="CF298" s="18">
        <f>IF($CE298="","",COUNTIF($CC$5:CC298,CC298))</f>
        <v/>
      </c>
      <c r="CG298" s="18">
        <f>IF($CE298="","",CONCATENATE(CC298,CF298))</f>
        <v/>
      </c>
      <c r="CH298" s="18" t="inlineStr">
        <is>
          <t>S,C</t>
        </is>
      </c>
      <c r="CI298" s="18" t="inlineStr">
        <is>
          <t>塔部斜材</t>
        </is>
      </c>
      <c r="CJ298" s="18" t="inlineStr">
        <is>
          <t>Td</t>
        </is>
      </c>
      <c r="CK298" s="18">
        <f>CONCATENATE(CH298,LEFT(CI298,2),CJ298)</f>
        <v/>
      </c>
      <c r="CL298" s="18" t="n">
        <v>6</v>
      </c>
      <c r="CM298" s="18">
        <f>IF(COUNTIFS([2]その１２!$CU$10:CU5449,リスト!CK298),"該当","")</f>
        <v/>
      </c>
      <c r="CN298" s="18">
        <f>IF($CM298="","",COUNTIF($CK$5:CK298,CK298))</f>
        <v/>
      </c>
      <c r="CO298" s="18">
        <f>IF($CM298="","",CONCATENATE(CK298,CN298))</f>
        <v/>
      </c>
      <c r="DC298" s="21">
        <f>IF(CG298="","",CONCATENATE(CC298,CD298))</f>
        <v/>
      </c>
      <c r="DD298" s="21">
        <f>IF(CO298="","",CONCATENATE(CK298,CL298))</f>
        <v/>
      </c>
    </row>
    <row r="299">
      <c r="AV299" s="195" t="inlineStr">
        <is>
          <t>302</t>
        </is>
      </c>
      <c r="AW299" s="18" t="inlineStr">
        <is>
          <t>一般県道　館山富浦線</t>
        </is>
      </c>
      <c r="BN299" s="18" t="inlineStr">
        <is>
          <t>香取市</t>
        </is>
      </c>
      <c r="BO299" s="197" t="inlineStr">
        <is>
          <t>149</t>
        </is>
      </c>
      <c r="BP299" s="17">
        <f>CONCATENATE(BN299,BO299)</f>
        <v/>
      </c>
      <c r="BQ299" s="18" t="inlineStr">
        <is>
          <t>一般県道　八日市場府馬線</t>
        </is>
      </c>
      <c r="BZ299" s="18" t="inlineStr">
        <is>
          <t>S</t>
        </is>
      </c>
      <c r="CA299" s="18" t="inlineStr">
        <is>
          <t>床版</t>
        </is>
      </c>
      <c r="CB299" s="18" t="inlineStr">
        <is>
          <t>Ds</t>
        </is>
      </c>
      <c r="CC299" s="18">
        <f>IF(LEFT(CA299,2)="基礎",CONCATENATE(BZ299,LEFT(CA299,3),CB299),CONCATENATE(BZ299,LEFT(CA299,2),CB299))</f>
        <v/>
      </c>
      <c r="CD299" s="18" t="n">
        <v>13</v>
      </c>
      <c r="CE299" s="18">
        <f>IF(COUNTIFS([2]その１１!$CV$10:CV5294,リスト!CC299),"該当","")</f>
        <v/>
      </c>
      <c r="CF299" s="18">
        <f>IF($CE299="","",COUNTIF($CC$5:CC299,CC299))</f>
        <v/>
      </c>
      <c r="CG299" s="18">
        <f>IF($CE299="","",CONCATENATE(CC299,CF299))</f>
        <v/>
      </c>
      <c r="CH299" s="18" t="inlineStr">
        <is>
          <t>S,C</t>
        </is>
      </c>
      <c r="CI299" s="18" t="inlineStr">
        <is>
          <t>塔部斜材</t>
        </is>
      </c>
      <c r="CJ299" s="18" t="inlineStr">
        <is>
          <t>Td</t>
        </is>
      </c>
      <c r="CK299" s="18">
        <f>CONCATENATE(CH299,LEFT(CI299,2),CJ299)</f>
        <v/>
      </c>
      <c r="CL299" s="18" t="n">
        <v>7</v>
      </c>
      <c r="CM299" s="18">
        <f>IF(COUNTIFS([2]その１２!$CU$10:CU5450,リスト!CK299),"該当","")</f>
        <v/>
      </c>
      <c r="CN299" s="18">
        <f>IF($CM299="","",COUNTIF($CK$5:CK299,CK299))</f>
        <v/>
      </c>
      <c r="CO299" s="18">
        <f>IF($CM299="","",CONCATENATE(CK299,CN299))</f>
        <v/>
      </c>
      <c r="DC299" s="21">
        <f>IF(CG299="","",CONCATENATE(CC299,CD299))</f>
        <v/>
      </c>
      <c r="DD299" s="21">
        <f>IF(CO299="","",CONCATENATE(CK299,CL299))</f>
        <v/>
      </c>
    </row>
    <row r="300">
      <c r="AV300" s="195" t="inlineStr">
        <is>
          <t>326</t>
        </is>
      </c>
      <c r="AW300" s="18" t="inlineStr">
        <is>
          <t>一般県道　川藤野田線</t>
        </is>
      </c>
      <c r="BN300" s="18" t="inlineStr">
        <is>
          <t>香取市</t>
        </is>
      </c>
      <c r="BO300" s="197" t="inlineStr">
        <is>
          <t>208</t>
        </is>
      </c>
      <c r="BP300" s="17">
        <f>CONCATENATE(BN300,BO300)</f>
        <v/>
      </c>
      <c r="BQ300" s="18" t="inlineStr">
        <is>
          <t>一般県道　大戸停車場線</t>
        </is>
      </c>
      <c r="BZ300" s="18" t="inlineStr">
        <is>
          <t>S</t>
        </is>
      </c>
      <c r="CA300" s="18" t="inlineStr">
        <is>
          <t>床版</t>
        </is>
      </c>
      <c r="CB300" s="18" t="inlineStr">
        <is>
          <t>Ds</t>
        </is>
      </c>
      <c r="CC300" s="18">
        <f>IF(LEFT(CA300,2)="基礎",CONCATENATE(BZ300,LEFT(CA300,3),CB300),CONCATENATE(BZ300,LEFT(CA300,2),CB300))</f>
        <v/>
      </c>
      <c r="CD300" s="18" t="n">
        <v>17</v>
      </c>
      <c r="CE300" s="18">
        <f>IF(COUNTIFS([2]その１１!$CV$10:CV5295,リスト!CC300),"該当","")</f>
        <v/>
      </c>
      <c r="CF300" s="18">
        <f>IF($CE300="","",COUNTIF($CC$5:CC300,CC300))</f>
        <v/>
      </c>
      <c r="CG300" s="18">
        <f>IF($CE300="","",CONCATENATE(CC300,CF300))</f>
        <v/>
      </c>
      <c r="CH300" s="18" t="inlineStr">
        <is>
          <t>S,C</t>
        </is>
      </c>
      <c r="CI300" s="18" t="inlineStr">
        <is>
          <t>塔部斜材</t>
        </is>
      </c>
      <c r="CJ300" s="18" t="inlineStr">
        <is>
          <t>Td</t>
        </is>
      </c>
      <c r="CK300" s="18">
        <f>CONCATENATE(CH300,LEFT(CI300,2),CJ300)</f>
        <v/>
      </c>
      <c r="CL300" s="18" t="n">
        <v>8</v>
      </c>
      <c r="CM300" s="18">
        <f>IF(COUNTIFS([2]その１２!$CU$10:CU5451,リスト!CK300),"該当","")</f>
        <v/>
      </c>
      <c r="CN300" s="18">
        <f>IF($CM300="","",COUNTIF($CK$5:CK300,CK300))</f>
        <v/>
      </c>
      <c r="CO300" s="18">
        <f>IF($CM300="","",CONCATENATE(CK300,CN300))</f>
        <v/>
      </c>
      <c r="DC300" s="21">
        <f>IF(CG300="","",CONCATENATE(CC300,CD300))</f>
        <v/>
      </c>
      <c r="DD300" s="21">
        <f>IF(CO300="","",CONCATENATE(CK300,CL300))</f>
        <v/>
      </c>
    </row>
    <row r="301">
      <c r="AV301" s="195" t="inlineStr">
        <is>
          <t>401</t>
        </is>
      </c>
      <c r="AW301" s="18" t="inlineStr">
        <is>
          <t>一般県道　松戸野田関宿自転車道線</t>
        </is>
      </c>
      <c r="BN301" s="18" t="inlineStr">
        <is>
          <t>香取市</t>
        </is>
      </c>
      <c r="BO301" s="197" t="inlineStr">
        <is>
          <t>253</t>
        </is>
      </c>
      <c r="BP301" s="17">
        <f>CONCATENATE(BN301,BO301)</f>
        <v/>
      </c>
      <c r="BQ301" s="18" t="inlineStr">
        <is>
          <t>一般県道　香取津之宮線</t>
        </is>
      </c>
      <c r="BZ301" s="18" t="inlineStr">
        <is>
          <t>S</t>
        </is>
      </c>
      <c r="CA301" s="18" t="inlineStr">
        <is>
          <t>床版</t>
        </is>
      </c>
      <c r="CB301" s="18" t="inlineStr">
        <is>
          <t>Ds</t>
        </is>
      </c>
      <c r="CC301" s="18">
        <f>IF(LEFT(CA301,2)="基礎",CONCATENATE(BZ301,LEFT(CA301,3),CB301),CONCATENATE(BZ301,LEFT(CA301,2),CB301))</f>
        <v/>
      </c>
      <c r="CD301" s="18" t="n">
        <v>18</v>
      </c>
      <c r="CE301" s="18">
        <f>IF(COUNTIFS([2]その１１!$CV$10:CV5296,リスト!CC301),"該当","")</f>
        <v/>
      </c>
      <c r="CF301" s="18">
        <f>IF($CE301="","",COUNTIF($CC$5:CC301,CC301))</f>
        <v/>
      </c>
      <c r="CG301" s="18">
        <f>IF($CE301="","",CONCATENATE(CC301,CF301))</f>
        <v/>
      </c>
      <c r="CH301" s="18" t="inlineStr">
        <is>
          <t>S,C</t>
        </is>
      </c>
      <c r="CI301" s="18" t="inlineStr">
        <is>
          <t>塔部斜材</t>
        </is>
      </c>
      <c r="CJ301" s="18" t="inlineStr">
        <is>
          <t>Td</t>
        </is>
      </c>
      <c r="CK301" s="18">
        <f>CONCATENATE(CH301,LEFT(CI301,2),CJ301)</f>
        <v/>
      </c>
      <c r="CL301" s="18" t="n">
        <v>9</v>
      </c>
      <c r="CM301" s="18">
        <f>IF(COUNTIFS([2]その１２!$CU$10:CU5452,リスト!CK301),"該当","")</f>
        <v/>
      </c>
      <c r="CN301" s="18">
        <f>IF($CM301="","",COUNTIF($CK$5:CK301,CK301))</f>
        <v/>
      </c>
      <c r="CO301" s="18">
        <f>IF($CM301="","",CONCATENATE(CK301,CN301))</f>
        <v/>
      </c>
      <c r="DC301" s="21">
        <f>IF(CG301="","",CONCATENATE(CC301,CD301))</f>
        <v/>
      </c>
      <c r="DD301" s="21">
        <f>IF(CO301="","",CONCATENATE(CK301,CL301))</f>
        <v/>
      </c>
    </row>
    <row r="302">
      <c r="AV302" s="195" t="inlineStr">
        <is>
          <t>402</t>
        </is>
      </c>
      <c r="AW302" s="18" t="inlineStr">
        <is>
          <t>一般県道　長生茂原自転車道線</t>
        </is>
      </c>
      <c r="BN302" s="18" t="inlineStr">
        <is>
          <t>香取市</t>
        </is>
      </c>
      <c r="BO302" s="197" t="inlineStr">
        <is>
          <t>259</t>
        </is>
      </c>
      <c r="BP302" s="17">
        <f>CONCATENATE(BN302,BO302)</f>
        <v/>
      </c>
      <c r="BQ302" s="18" t="inlineStr">
        <is>
          <t>一般県道　小見川停車場線</t>
        </is>
      </c>
      <c r="BZ302" s="18" t="inlineStr">
        <is>
          <t>S</t>
        </is>
      </c>
      <c r="CA302" s="18" t="inlineStr">
        <is>
          <t>床版</t>
        </is>
      </c>
      <c r="CB302" s="18" t="inlineStr">
        <is>
          <t>Ds</t>
        </is>
      </c>
      <c r="CC302" s="18">
        <f>IF(LEFT(CA302,2)="基礎",CONCATENATE(BZ302,LEFT(CA302,3),CB302),CONCATENATE(BZ302,LEFT(CA302,2),CB302))</f>
        <v/>
      </c>
      <c r="CD302" s="18" t="n">
        <v>20</v>
      </c>
      <c r="CE302" s="18">
        <f>IF(COUNTIFS([2]その１１!$CV$10:CV5297,リスト!CC302),"該当","")</f>
        <v/>
      </c>
      <c r="CF302" s="18">
        <f>IF($CE302="","",COUNTIF($CC$5:CC302,CC302))</f>
        <v/>
      </c>
      <c r="CG302" s="18">
        <f>IF($CE302="","",CONCATENATE(CC302,CF302))</f>
        <v/>
      </c>
      <c r="CH302" s="18" t="inlineStr">
        <is>
          <t>S,C</t>
        </is>
      </c>
      <c r="CI302" s="18" t="inlineStr">
        <is>
          <t>塔部斜材</t>
        </is>
      </c>
      <c r="CJ302" s="18" t="inlineStr">
        <is>
          <t>Td</t>
        </is>
      </c>
      <c r="CK302" s="18">
        <f>CONCATENATE(CH302,LEFT(CI302,2),CJ302)</f>
        <v/>
      </c>
      <c r="CL302" s="18" t="n">
        <v>10</v>
      </c>
      <c r="CM302" s="18">
        <f>IF(COUNTIFS([2]その１２!$CU$10:CU5453,リスト!CK302),"該当","")</f>
        <v/>
      </c>
      <c r="CN302" s="18">
        <f>IF($CM302="","",COUNTIF($CK$5:CK302,CK302))</f>
        <v/>
      </c>
      <c r="CO302" s="18">
        <f>IF($CM302="","",CONCATENATE(CK302,CN302))</f>
        <v/>
      </c>
      <c r="DC302" s="21">
        <f>IF(CG302="","",CONCATENATE(CC302,CD302))</f>
        <v/>
      </c>
      <c r="DD302" s="21">
        <f>IF(CO302="","",CONCATENATE(CK302,CL302))</f>
        <v/>
      </c>
    </row>
    <row r="303">
      <c r="AV303" s="195" t="inlineStr">
        <is>
          <t>403</t>
        </is>
      </c>
      <c r="AW303" s="18" t="inlineStr">
        <is>
          <t>一般県道　和田白浜館山自転車道線</t>
        </is>
      </c>
      <c r="BN303" s="18" t="inlineStr">
        <is>
          <t>香取市</t>
        </is>
      </c>
      <c r="BO303" s="197" t="inlineStr">
        <is>
          <t>265</t>
        </is>
      </c>
      <c r="BP303" s="17">
        <f>CONCATENATE(BN303,BO303)</f>
        <v/>
      </c>
      <c r="BQ303" s="18" t="inlineStr">
        <is>
          <t>一般県道　小見川海上線</t>
        </is>
      </c>
      <c r="BZ303" s="18" t="inlineStr">
        <is>
          <t>S</t>
        </is>
      </c>
      <c r="CA303" s="18" t="inlineStr">
        <is>
          <t>床版</t>
        </is>
      </c>
      <c r="CB303" s="18" t="inlineStr">
        <is>
          <t>Ds</t>
        </is>
      </c>
      <c r="CC303" s="18">
        <f>IF(LEFT(CA303,2)="基礎",CONCATENATE(BZ303,LEFT(CA303,3),CB303),CONCATENATE(BZ303,LEFT(CA303,2),CB303))</f>
        <v/>
      </c>
      <c r="CD303" s="18" t="n">
        <v>21</v>
      </c>
      <c r="CE303" s="18">
        <f>IF(COUNTIFS([2]その１１!$CV$10:CV5298,リスト!CC303),"該当","")</f>
        <v/>
      </c>
      <c r="CF303" s="18">
        <f>IF($CE303="","",COUNTIF($CC$5:CC303,CC303))</f>
        <v/>
      </c>
      <c r="CG303" s="18">
        <f>IF($CE303="","",CONCATENATE(CC303,CF303))</f>
        <v/>
      </c>
      <c r="CH303" s="18" t="inlineStr">
        <is>
          <t>S,C</t>
        </is>
      </c>
      <c r="CI303" s="18" t="inlineStr">
        <is>
          <t>塔部斜材</t>
        </is>
      </c>
      <c r="CJ303" s="18" t="inlineStr">
        <is>
          <t>Td</t>
        </is>
      </c>
      <c r="CK303" s="18">
        <f>CONCATENATE(CH303,LEFT(CI303,2),CJ303)</f>
        <v/>
      </c>
      <c r="CL303" s="18" t="n">
        <v>11</v>
      </c>
      <c r="CM303" s="18">
        <f>IF(COUNTIFS([2]その１２!$CU$10:CU5454,リスト!CK303),"該当","")</f>
        <v/>
      </c>
      <c r="CN303" s="18">
        <f>IF($CM303="","",COUNTIF($CK$5:CK303,CK303))</f>
        <v/>
      </c>
      <c r="CO303" s="18">
        <f>IF($CM303="","",CONCATENATE(CK303,CN303))</f>
        <v/>
      </c>
      <c r="DC303" s="21">
        <f>IF(CG303="","",CONCATENATE(CC303,CD303))</f>
        <v/>
      </c>
      <c r="DD303" s="21">
        <f>IF(CO303="","",CONCATENATE(CK303,CL303))</f>
        <v/>
      </c>
    </row>
    <row r="304">
      <c r="AV304" s="195" t="inlineStr">
        <is>
          <t>404</t>
        </is>
      </c>
      <c r="AW304" s="18" t="inlineStr">
        <is>
          <t>一般県道　銚子小見川佐原自転車道線</t>
        </is>
      </c>
      <c r="BN304" s="18" t="inlineStr">
        <is>
          <t>香取市</t>
        </is>
      </c>
      <c r="BO304" s="197" t="inlineStr">
        <is>
          <t>404</t>
        </is>
      </c>
      <c r="BP304" s="17">
        <f>CONCATENATE(BN304,BO304)</f>
        <v/>
      </c>
      <c r="BQ304" s="18" t="inlineStr">
        <is>
          <t>一般県道　銚子小見川佐原自転車道線</t>
        </is>
      </c>
      <c r="BZ304" s="18" t="inlineStr">
        <is>
          <t>S</t>
        </is>
      </c>
      <c r="CA304" s="18" t="inlineStr">
        <is>
          <t>床版</t>
        </is>
      </c>
      <c r="CB304" s="18" t="inlineStr">
        <is>
          <t>Ds</t>
        </is>
      </c>
      <c r="CC304" s="18">
        <f>IF(LEFT(CA304,2)="基礎",CONCATENATE(BZ304,LEFT(CA304,3),CB304),CONCATENATE(BZ304,LEFT(CA304,2),CB304))</f>
        <v/>
      </c>
      <c r="CD304" s="18" t="n">
        <v>22</v>
      </c>
      <c r="CE304" s="18">
        <f>IF(COUNTIFS([2]その１１!$CV$10:CV5299,リスト!CC304),"該当","")</f>
        <v/>
      </c>
      <c r="CF304" s="18">
        <f>IF($CE304="","",COUNTIF($CC$5:CC304,CC304))</f>
        <v/>
      </c>
      <c r="CG304" s="18">
        <f>IF($CE304="","",CONCATENATE(CC304,CF304))</f>
        <v/>
      </c>
      <c r="CH304" s="18" t="inlineStr">
        <is>
          <t>S,C</t>
        </is>
      </c>
      <c r="CI304" s="18" t="inlineStr">
        <is>
          <t>塔部斜材</t>
        </is>
      </c>
      <c r="CJ304" s="18" t="inlineStr">
        <is>
          <t>Td</t>
        </is>
      </c>
      <c r="CK304" s="18">
        <f>CONCATENATE(CH304,LEFT(CI304,2),CJ304)</f>
        <v/>
      </c>
      <c r="CL304" s="18" t="n">
        <v>12</v>
      </c>
      <c r="CM304" s="18">
        <f>IF(COUNTIFS([2]その１２!$CU$10:CU5455,リスト!CK304),"該当","")</f>
        <v/>
      </c>
      <c r="CN304" s="18">
        <f>IF($CM304="","",COUNTIF($CK$5:CK304,CK304))</f>
        <v/>
      </c>
      <c r="CO304" s="18">
        <f>IF($CM304="","",CONCATENATE(CK304,CN304))</f>
        <v/>
      </c>
      <c r="DC304" s="21">
        <f>IF(CG304="","",CONCATENATE(CC304,CD304))</f>
        <v/>
      </c>
      <c r="DD304" s="21">
        <f>IF(CO304="","",CONCATENATE(CK304,CL304))</f>
        <v/>
      </c>
    </row>
    <row r="305">
      <c r="AV305" s="195" t="inlineStr">
        <is>
          <t>405</t>
        </is>
      </c>
      <c r="AW305" s="18" t="inlineStr">
        <is>
          <t>一般県道　九十九里一宮大原自転車道線</t>
        </is>
      </c>
      <c r="BN305" s="18" t="inlineStr">
        <is>
          <t>香取市</t>
        </is>
      </c>
      <c r="BO305" s="197" t="inlineStr">
        <is>
          <t>409</t>
        </is>
      </c>
      <c r="BP305" s="17">
        <f>CONCATENATE(BN305,BO305)</f>
        <v/>
      </c>
      <c r="BQ305" s="18" t="inlineStr">
        <is>
          <t>一般県道　佐原我孫子自転車道線</t>
        </is>
      </c>
      <c r="BZ305" s="18" t="inlineStr">
        <is>
          <t>S</t>
        </is>
      </c>
      <c r="CA305" s="18" t="inlineStr">
        <is>
          <t>床版</t>
        </is>
      </c>
      <c r="CB305" s="18" t="inlineStr">
        <is>
          <t>Ds</t>
        </is>
      </c>
      <c r="CC305" s="18">
        <f>IF(LEFT(CA305,2)="基礎",CONCATENATE(BZ305,LEFT(CA305,3),CB305),CONCATENATE(BZ305,LEFT(CA305,2),CB305))</f>
        <v/>
      </c>
      <c r="CD305" s="18" t="n">
        <v>23</v>
      </c>
      <c r="CE305" s="18">
        <f>IF(COUNTIFS([2]その１１!$CV$10:CV5300,リスト!CC305),"該当","")</f>
        <v/>
      </c>
      <c r="CF305" s="18">
        <f>IF($CE305="","",COUNTIF($CC$5:CC305,CC305))</f>
        <v/>
      </c>
      <c r="CG305" s="18">
        <f>IF($CE305="","",CONCATENATE(CC305,CF305))</f>
        <v/>
      </c>
      <c r="CH305" s="18" t="inlineStr">
        <is>
          <t>S,C</t>
        </is>
      </c>
      <c r="CI305" s="18" t="inlineStr">
        <is>
          <t>塔部斜材</t>
        </is>
      </c>
      <c r="CJ305" s="18" t="inlineStr">
        <is>
          <t>Td</t>
        </is>
      </c>
      <c r="CK305" s="18">
        <f>CONCATENATE(CH305,LEFT(CI305,2),CJ305)</f>
        <v/>
      </c>
      <c r="CL305" s="18" t="n">
        <v>13</v>
      </c>
      <c r="CM305" s="18">
        <f>IF(COUNTIFS([2]その１２!$CU$10:CU5456,リスト!CK305),"該当","")</f>
        <v/>
      </c>
      <c r="CN305" s="18">
        <f>IF($CM305="","",COUNTIF($CK$5:CK305,CK305))</f>
        <v/>
      </c>
      <c r="CO305" s="18">
        <f>IF($CM305="","",CONCATENATE(CK305,CN305))</f>
        <v/>
      </c>
      <c r="DC305" s="21">
        <f>IF(CG305="","",CONCATENATE(CC305,CD305))</f>
        <v/>
      </c>
      <c r="DD305" s="21">
        <f>IF(CO305="","",CONCATENATE(CK305,CL305))</f>
        <v/>
      </c>
    </row>
    <row r="306">
      <c r="AV306" s="195" t="inlineStr">
        <is>
          <t>406</t>
        </is>
      </c>
      <c r="AW306" s="18" t="inlineStr">
        <is>
          <t>一般県道　八千代印旛栄自転車道線</t>
        </is>
      </c>
      <c r="BN306" s="18" t="inlineStr">
        <is>
          <t>東庄町</t>
        </is>
      </c>
      <c r="BO306" s="197" t="inlineStr">
        <is>
          <t>356</t>
        </is>
      </c>
      <c r="BP306" s="17">
        <f>CONCATENATE(BN306,BO306)</f>
        <v/>
      </c>
      <c r="BQ306" s="18" t="inlineStr">
        <is>
          <t>一般国道　356号</t>
        </is>
      </c>
      <c r="BZ306" s="18" t="inlineStr">
        <is>
          <t>C</t>
        </is>
      </c>
      <c r="CA306" s="18" t="inlineStr">
        <is>
          <t>床版</t>
        </is>
      </c>
      <c r="CB306" s="18" t="inlineStr">
        <is>
          <t>Ds</t>
        </is>
      </c>
      <c r="CC306" s="18">
        <f>IF(LEFT(CA306,2)="基礎",CONCATENATE(BZ306,LEFT(CA306,3),CB306),CONCATENATE(BZ306,LEFT(CA306,2),CB306))</f>
        <v/>
      </c>
      <c r="CD306" s="18" t="n">
        <v>6</v>
      </c>
      <c r="CE306" s="18">
        <f>IF(COUNTIFS([2]その１１!$CV$10:CV5301,リスト!CC306),"該当","")</f>
        <v/>
      </c>
      <c r="CF306" s="18">
        <f>IF($CE306="","",COUNTIF($CC$5:CC306,CC306))</f>
        <v/>
      </c>
      <c r="CG306" s="18">
        <f>IF($CE306="","",CONCATENATE(CC306,CF306))</f>
        <v/>
      </c>
      <c r="CH306" s="18" t="inlineStr">
        <is>
          <t>S,C</t>
        </is>
      </c>
      <c r="CI306" s="18" t="inlineStr">
        <is>
          <t>塔部斜材</t>
        </is>
      </c>
      <c r="CJ306" s="18" t="inlineStr">
        <is>
          <t>Td</t>
        </is>
      </c>
      <c r="CK306" s="18">
        <f>CONCATENATE(CH306,LEFT(CI306,2),CJ306)</f>
        <v/>
      </c>
      <c r="CL306" s="18" t="n">
        <v>17</v>
      </c>
      <c r="CM306" s="18">
        <f>IF(COUNTIFS([2]その１２!$CU$10:CU5457,リスト!CK306),"該当","")</f>
        <v/>
      </c>
      <c r="CN306" s="18">
        <f>IF($CM306="","",COUNTIF($CK$5:CK306,CK306))</f>
        <v/>
      </c>
      <c r="CO306" s="18">
        <f>IF($CM306="","",CONCATENATE(CK306,CN306))</f>
        <v/>
      </c>
      <c r="DC306" s="21">
        <f>IF(CG306="","",CONCATENATE(CC306,CD306))</f>
        <v/>
      </c>
      <c r="DD306" s="21">
        <f>IF(CO306="","",CONCATENATE(CK306,CL306))</f>
        <v/>
      </c>
    </row>
    <row r="307">
      <c r="AV307" s="195" t="inlineStr">
        <is>
          <t>407</t>
        </is>
      </c>
      <c r="AW307" s="18" t="inlineStr">
        <is>
          <t>一般県道　我孫子流山自転車道線</t>
        </is>
      </c>
      <c r="BN307" s="18" t="inlineStr">
        <is>
          <t>東庄町</t>
        </is>
      </c>
      <c r="BO307" s="197" t="inlineStr">
        <is>
          <t>74</t>
        </is>
      </c>
      <c r="BP307" s="17">
        <f>CONCATENATE(BN307,BO307)</f>
        <v/>
      </c>
      <c r="BQ307" s="18" t="inlineStr">
        <is>
          <t>主要地方道　多古笹本線</t>
        </is>
      </c>
      <c r="BZ307" s="18" t="inlineStr">
        <is>
          <t>C</t>
        </is>
      </c>
      <c r="CA307" s="18" t="inlineStr">
        <is>
          <t>床版</t>
        </is>
      </c>
      <c r="CB307" s="18" t="inlineStr">
        <is>
          <t>Ds</t>
        </is>
      </c>
      <c r="CC307" s="18">
        <f>IF(LEFT(CA307,2)="基礎",CONCATENATE(BZ307,LEFT(CA307,3),CB307),CONCATENATE(BZ307,LEFT(CA307,2),CB307))</f>
        <v/>
      </c>
      <c r="CD307" s="18" t="n">
        <v>7</v>
      </c>
      <c r="CE307" s="18">
        <f>IF(COUNTIFS([2]その１１!$CV$10:CV5302,リスト!CC307),"該当","")</f>
        <v/>
      </c>
      <c r="CF307" s="18">
        <f>IF($CE307="","",COUNTIF($CC$5:CC307,CC307))</f>
        <v/>
      </c>
      <c r="CG307" s="18">
        <f>IF($CE307="","",CONCATENATE(CC307,CF307))</f>
        <v/>
      </c>
      <c r="CH307" s="18" t="inlineStr">
        <is>
          <t>S,C</t>
        </is>
      </c>
      <c r="CI307" s="18" t="inlineStr">
        <is>
          <t>塔部斜材</t>
        </is>
      </c>
      <c r="CJ307" s="18" t="inlineStr">
        <is>
          <t>Td</t>
        </is>
      </c>
      <c r="CK307" s="18">
        <f>CONCATENATE(CH307,LEFT(CI307,2),CJ307)</f>
        <v/>
      </c>
      <c r="CL307" s="18" t="n">
        <v>18</v>
      </c>
      <c r="CM307" s="18">
        <f>IF(COUNTIFS([2]その１２!$CU$10:CU5458,リスト!CK307),"該当","")</f>
        <v/>
      </c>
      <c r="CN307" s="18">
        <f>IF($CM307="","",COUNTIF($CK$5:CK307,CK307))</f>
        <v/>
      </c>
      <c r="CO307" s="18">
        <f>IF($CM307="","",CONCATENATE(CK307,CN307))</f>
        <v/>
      </c>
      <c r="DC307" s="21">
        <f>IF(CG307="","",CONCATENATE(CC307,CD307))</f>
        <v/>
      </c>
      <c r="DD307" s="21">
        <f>IF(CO307="","",CONCATENATE(CK307,CL307))</f>
        <v/>
      </c>
    </row>
    <row r="308">
      <c r="AV308" s="195" t="inlineStr">
        <is>
          <t>408</t>
        </is>
      </c>
      <c r="AW308" s="18" t="inlineStr">
        <is>
          <t>一般県道　飯岡九十九里自転車道線</t>
        </is>
      </c>
      <c r="BN308" s="18" t="inlineStr">
        <is>
          <t>東庄町</t>
        </is>
      </c>
      <c r="BO308" s="197" t="inlineStr">
        <is>
          <t>209</t>
        </is>
      </c>
      <c r="BP308" s="17">
        <f>CONCATENATE(BN308,BO308)</f>
        <v/>
      </c>
      <c r="BQ308" s="18" t="inlineStr">
        <is>
          <t>一般県道　笹川停車場線</t>
        </is>
      </c>
      <c r="BZ308" s="18" t="inlineStr">
        <is>
          <t>C</t>
        </is>
      </c>
      <c r="CA308" s="18" t="inlineStr">
        <is>
          <t>床版</t>
        </is>
      </c>
      <c r="CB308" s="18" t="inlineStr">
        <is>
          <t>Ds</t>
        </is>
      </c>
      <c r="CC308" s="18">
        <f>IF(LEFT(CA308,2)="基礎",CONCATENATE(BZ308,LEFT(CA308,3),CB308),CONCATENATE(BZ308,LEFT(CA308,2),CB308))</f>
        <v/>
      </c>
      <c r="CD308" s="18" t="n">
        <v>8</v>
      </c>
      <c r="CE308" s="18">
        <f>IF(COUNTIFS([2]その１１!$CV$10:CV5303,リスト!CC308),"該当","")</f>
        <v/>
      </c>
      <c r="CF308" s="18">
        <f>IF($CE308="","",COUNTIF($CC$5:CC308,CC308))</f>
        <v/>
      </c>
      <c r="CG308" s="18">
        <f>IF($CE308="","",CONCATENATE(CC308,CF308))</f>
        <v/>
      </c>
      <c r="CH308" s="18" t="inlineStr">
        <is>
          <t>S,C</t>
        </is>
      </c>
      <c r="CI308" s="18" t="inlineStr">
        <is>
          <t>塔部斜材</t>
        </is>
      </c>
      <c r="CJ308" s="18" t="inlineStr">
        <is>
          <t>Td</t>
        </is>
      </c>
      <c r="CK308" s="18">
        <f>CONCATENATE(CH308,LEFT(CI308,2),CJ308)</f>
        <v/>
      </c>
      <c r="CL308" s="18" t="n">
        <v>19</v>
      </c>
      <c r="CM308" s="18">
        <f>IF(COUNTIFS([2]その１２!$CU$10:CU5459,リスト!CK308),"該当","")</f>
        <v/>
      </c>
      <c r="CN308" s="18">
        <f>IF($CM308="","",COUNTIF($CK$5:CK308,CK308))</f>
        <v/>
      </c>
      <c r="CO308" s="18">
        <f>IF($CM308="","",CONCATENATE(CK308,CN308))</f>
        <v/>
      </c>
      <c r="DC308" s="21">
        <f>IF(CG308="","",CONCATENATE(CC308,CD308))</f>
        <v/>
      </c>
      <c r="DD308" s="21">
        <f>IF(CO308="","",CONCATENATE(CK308,CL308))</f>
        <v/>
      </c>
    </row>
    <row r="309">
      <c r="AV309" s="195" t="inlineStr">
        <is>
          <t>409</t>
        </is>
      </c>
      <c r="AW309" s="18" t="inlineStr">
        <is>
          <t>一般県道　佐原我孫子自転車道線</t>
        </is>
      </c>
      <c r="BN309" s="18" t="inlineStr">
        <is>
          <t>東庄町</t>
        </is>
      </c>
      <c r="BO309" s="197" t="inlineStr">
        <is>
          <t>260</t>
        </is>
      </c>
      <c r="BP309" s="17">
        <f>CONCATENATE(BN309,BO309)</f>
        <v/>
      </c>
      <c r="BQ309" s="18" t="inlineStr">
        <is>
          <t>一般県道　谷原息栖東庄線</t>
        </is>
      </c>
      <c r="BZ309" s="18" t="inlineStr">
        <is>
          <t>C</t>
        </is>
      </c>
      <c r="CA309" s="18" t="inlineStr">
        <is>
          <t>床版</t>
        </is>
      </c>
      <c r="CB309" s="18" t="inlineStr">
        <is>
          <t>Ds</t>
        </is>
      </c>
      <c r="CC309" s="18">
        <f>IF(LEFT(CA309,2)="基礎",CONCATENATE(BZ309,LEFT(CA309,3),CB309),CONCATENATE(BZ309,LEFT(CA309,2),CB309))</f>
        <v/>
      </c>
      <c r="CD309" s="18" t="n">
        <v>9</v>
      </c>
      <c r="CE309" s="18">
        <f>IF(COUNTIFS([2]その１１!$CV$10:CV5304,リスト!CC309),"該当","")</f>
        <v/>
      </c>
      <c r="CF309" s="18">
        <f>IF($CE309="","",COUNTIF($CC$5:CC309,CC309))</f>
        <v/>
      </c>
      <c r="CG309" s="18">
        <f>IF($CE309="","",CONCATENATE(CC309,CF309))</f>
        <v/>
      </c>
      <c r="CH309" s="18" t="inlineStr">
        <is>
          <t>S,C</t>
        </is>
      </c>
      <c r="CI309" s="18" t="inlineStr">
        <is>
          <t>塔部斜材</t>
        </is>
      </c>
      <c r="CJ309" s="18" t="inlineStr">
        <is>
          <t>Td</t>
        </is>
      </c>
      <c r="CK309" s="18">
        <f>CONCATENATE(CH309,LEFT(CI309,2),CJ309)</f>
        <v/>
      </c>
      <c r="CL309" s="18" t="n">
        <v>20</v>
      </c>
      <c r="CM309" s="18">
        <f>IF(COUNTIFS([2]その１２!$CU$10:CU5460,リスト!CK309),"該当","")</f>
        <v/>
      </c>
      <c r="CN309" s="18">
        <f>IF($CM309="","",COUNTIF($CK$5:CK309,CK309))</f>
        <v/>
      </c>
      <c r="CO309" s="18">
        <f>IF($CM309="","",CONCATENATE(CK309,CN309))</f>
        <v/>
      </c>
      <c r="DC309" s="21">
        <f>IF(CG309="","",CONCATENATE(CC309,CD309))</f>
        <v/>
      </c>
      <c r="DD309" s="21">
        <f>IF(CO309="","",CONCATENATE(CK309,CL309))</f>
        <v/>
      </c>
    </row>
    <row r="310">
      <c r="AV310" s="200" t="inlineStr">
        <is>
          <t>6</t>
        </is>
      </c>
      <c r="AW310" s="61" t="inlineStr">
        <is>
          <t>一般国道　6号</t>
        </is>
      </c>
      <c r="BN310" s="18" t="inlineStr">
        <is>
          <t>東庄町</t>
        </is>
      </c>
      <c r="BO310" s="197" t="inlineStr">
        <is>
          <t>265</t>
        </is>
      </c>
      <c r="BP310" s="17">
        <f>CONCATENATE(BN310,BO310)</f>
        <v/>
      </c>
      <c r="BQ310" s="18" t="inlineStr">
        <is>
          <t>一般県道　小見川海上線</t>
        </is>
      </c>
      <c r="BZ310" s="18" t="inlineStr">
        <is>
          <t>C</t>
        </is>
      </c>
      <c r="CA310" s="18" t="inlineStr">
        <is>
          <t>床版</t>
        </is>
      </c>
      <c r="CB310" s="18" t="inlineStr">
        <is>
          <t>Ds</t>
        </is>
      </c>
      <c r="CC310" s="18">
        <f>IF(LEFT(CA310,2)="基礎",CONCATENATE(BZ310,LEFT(CA310,3),CB310),CONCATENATE(BZ310,LEFT(CA310,2),CB310))</f>
        <v/>
      </c>
      <c r="CD310" s="18" t="n">
        <v>10</v>
      </c>
      <c r="CE310" s="18">
        <f>IF(COUNTIFS([2]その１１!$CV$10:CV5305,リスト!CC310),"該当","")</f>
        <v/>
      </c>
      <c r="CF310" s="18">
        <f>IF($CE310="","",COUNTIF($CC$5:CC310,CC310))</f>
        <v/>
      </c>
      <c r="CG310" s="18">
        <f>IF($CE310="","",CONCATENATE(CC310,CF310))</f>
        <v/>
      </c>
      <c r="CH310" s="18" t="inlineStr">
        <is>
          <t>S,C</t>
        </is>
      </c>
      <c r="CI310" s="18" t="inlineStr">
        <is>
          <t>塔部斜材</t>
        </is>
      </c>
      <c r="CJ310" s="18" t="inlineStr">
        <is>
          <t>Td</t>
        </is>
      </c>
      <c r="CK310" s="18">
        <f>CONCATENATE(CH310,LEFT(CI310,2),CJ310)</f>
        <v/>
      </c>
      <c r="CL310" s="18" t="n">
        <v>21</v>
      </c>
      <c r="CM310" s="18">
        <f>IF(COUNTIFS([2]その１２!$CU$10:CU5461,リスト!CK310),"該当","")</f>
        <v/>
      </c>
      <c r="CN310" s="18">
        <f>IF($CM310="","",COUNTIF($CK$5:CK310,CK310))</f>
        <v/>
      </c>
      <c r="CO310" s="18">
        <f>IF($CM310="","",CONCATENATE(CK310,CN310))</f>
        <v/>
      </c>
      <c r="DC310" s="21">
        <f>IF(CG310="","",CONCATENATE(CC310,CD310))</f>
        <v/>
      </c>
      <c r="DD310" s="21">
        <f>IF(CO310="","",CONCATENATE(CK310,CL310))</f>
        <v/>
      </c>
    </row>
    <row r="311">
      <c r="AV311" s="195" t="inlineStr">
        <is>
          <t>14</t>
        </is>
      </c>
      <c r="AW311" s="62" t="inlineStr">
        <is>
          <t>一般国道　14号</t>
        </is>
      </c>
      <c r="BN311" s="18" t="inlineStr">
        <is>
          <t>東庄町</t>
        </is>
      </c>
      <c r="BO311" s="197" t="inlineStr">
        <is>
          <t>266</t>
        </is>
      </c>
      <c r="BP311" s="17">
        <f>CONCATENATE(BN311,BO311)</f>
        <v/>
      </c>
      <c r="BQ311" s="18" t="inlineStr">
        <is>
          <t>一般県道　旭笹川線</t>
        </is>
      </c>
      <c r="BZ311" s="18" t="inlineStr">
        <is>
          <t>C</t>
        </is>
      </c>
      <c r="CA311" s="18" t="inlineStr">
        <is>
          <t>床版</t>
        </is>
      </c>
      <c r="CB311" s="18" t="inlineStr">
        <is>
          <t>Ds</t>
        </is>
      </c>
      <c r="CC311" s="18">
        <f>IF(LEFT(CA311,2)="基礎",CONCATENATE(BZ311,LEFT(CA311,3),CB311),CONCATENATE(BZ311,LEFT(CA311,2),CB311))</f>
        <v/>
      </c>
      <c r="CD311" s="18" t="n">
        <v>11</v>
      </c>
      <c r="CE311" s="18">
        <f>IF(COUNTIFS([2]その１１!$CV$10:CV5306,リスト!CC311),"該当","")</f>
        <v/>
      </c>
      <c r="CF311" s="18">
        <f>IF($CE311="","",COUNTIF($CC$5:CC311,CC311))</f>
        <v/>
      </c>
      <c r="CG311" s="18">
        <f>IF($CE311="","",CONCATENATE(CC311,CF311))</f>
        <v/>
      </c>
      <c r="CH311" s="18" t="inlineStr">
        <is>
          <t>S,C</t>
        </is>
      </c>
      <c r="CI311" s="18" t="inlineStr">
        <is>
          <t>塔部斜材</t>
        </is>
      </c>
      <c r="CJ311" s="18" t="inlineStr">
        <is>
          <t>Td</t>
        </is>
      </c>
      <c r="CK311" s="18">
        <f>CONCATENATE(CH311,LEFT(CI311,2),CJ311)</f>
        <v/>
      </c>
      <c r="CL311" s="18" t="n">
        <v>22</v>
      </c>
      <c r="CM311" s="18">
        <f>IF(COUNTIFS([2]その１２!$CU$10:CU5462,リスト!CK311),"該当","")</f>
        <v/>
      </c>
      <c r="CN311" s="18">
        <f>IF($CM311="","",COUNTIF($CK$5:CK311,CK311))</f>
        <v/>
      </c>
      <c r="CO311" s="18">
        <f>IF($CM311="","",CONCATENATE(CK311,CN311))</f>
        <v/>
      </c>
      <c r="DC311" s="21">
        <f>IF(CG311="","",CONCATENATE(CC311,CD311))</f>
        <v/>
      </c>
      <c r="DD311" s="21">
        <f>IF(CO311="","",CONCATENATE(CK311,CL311))</f>
        <v/>
      </c>
    </row>
    <row r="312">
      <c r="AV312" s="195" t="inlineStr">
        <is>
          <t>16</t>
        </is>
      </c>
      <c r="AW312" s="62" t="inlineStr">
        <is>
          <t>一般国道　16号</t>
        </is>
      </c>
      <c r="BN312" s="18" t="inlineStr">
        <is>
          <t>東庄町</t>
        </is>
      </c>
      <c r="BO312" s="197" t="inlineStr">
        <is>
          <t>267</t>
        </is>
      </c>
      <c r="BP312" s="17">
        <f>CONCATENATE(BN312,BO312)</f>
        <v/>
      </c>
      <c r="BQ312" s="18" t="inlineStr">
        <is>
          <t>一般県道　下総橘停車場東城線</t>
        </is>
      </c>
      <c r="BZ312" s="18" t="inlineStr">
        <is>
          <t>C</t>
        </is>
      </c>
      <c r="CA312" s="18" t="inlineStr">
        <is>
          <t>床版</t>
        </is>
      </c>
      <c r="CB312" s="18" t="inlineStr">
        <is>
          <t>Ds</t>
        </is>
      </c>
      <c r="CC312" s="18">
        <f>IF(LEFT(CA312,2)="基礎",CONCATENATE(BZ312,LEFT(CA312,3),CB312),CONCATENATE(BZ312,LEFT(CA312,2),CB312))</f>
        <v/>
      </c>
      <c r="CD312" s="18" t="n">
        <v>12</v>
      </c>
      <c r="CE312" s="18">
        <f>IF(COUNTIFS([2]その１１!$CV$10:CV5307,リスト!CC312),"該当","")</f>
        <v/>
      </c>
      <c r="CF312" s="18">
        <f>IF($CE312="","",COUNTIF($CC$5:CC312,CC312))</f>
        <v/>
      </c>
      <c r="CG312" s="18">
        <f>IF($CE312="","",CONCATENATE(CC312,CF312))</f>
        <v/>
      </c>
      <c r="CH312" s="18" t="inlineStr">
        <is>
          <t>S,C</t>
        </is>
      </c>
      <c r="CI312" s="18" t="inlineStr">
        <is>
          <t>塔部斜材</t>
        </is>
      </c>
      <c r="CJ312" s="18" t="inlineStr">
        <is>
          <t>Td</t>
        </is>
      </c>
      <c r="CK312" s="18">
        <f>CONCATENATE(CH312,LEFT(CI312,2),CJ312)</f>
        <v/>
      </c>
      <c r="CL312" s="18" t="n">
        <v>23</v>
      </c>
      <c r="CM312" s="18">
        <f>IF(COUNTIFS([2]その１２!$CU$10:CU5463,リスト!CK312),"該当","")</f>
        <v/>
      </c>
      <c r="CN312" s="18">
        <f>IF($CM312="","",COUNTIF($CK$5:CK312,CK312))</f>
        <v/>
      </c>
      <c r="CO312" s="18">
        <f>IF($CM312="","",CONCATENATE(CK312,CN312))</f>
        <v/>
      </c>
      <c r="DC312" s="21">
        <f>IF(CG312="","",CONCATENATE(CC312,CD312))</f>
        <v/>
      </c>
      <c r="DD312" s="21">
        <f>IF(CO312="","",CONCATENATE(CK312,CL312))</f>
        <v/>
      </c>
    </row>
    <row r="313">
      <c r="AV313" s="195" t="inlineStr">
        <is>
          <t>51</t>
        </is>
      </c>
      <c r="AW313" s="62" t="inlineStr">
        <is>
          <t>一般国道　51号</t>
        </is>
      </c>
      <c r="BN313" s="18" t="inlineStr">
        <is>
          <t>東庄町</t>
        </is>
      </c>
      <c r="BO313" s="197" t="inlineStr">
        <is>
          <t>404</t>
        </is>
      </c>
      <c r="BP313" s="17">
        <f>CONCATENATE(BN313,BO313)</f>
        <v/>
      </c>
      <c r="BQ313" s="18" t="inlineStr">
        <is>
          <t>一般県道　銚子小見川佐原自転車道線</t>
        </is>
      </c>
      <c r="BZ313" s="18" t="inlineStr">
        <is>
          <t>C</t>
        </is>
      </c>
      <c r="CA313" s="18" t="inlineStr">
        <is>
          <t>床版</t>
        </is>
      </c>
      <c r="CB313" s="18" t="inlineStr">
        <is>
          <t>Ds</t>
        </is>
      </c>
      <c r="CC313" s="18">
        <f>IF(LEFT(CA313,2)="基礎",CONCATENATE(BZ313,LEFT(CA313,3),CB313),CONCATENATE(BZ313,LEFT(CA313,2),CB313))</f>
        <v/>
      </c>
      <c r="CD313" s="18" t="n">
        <v>13</v>
      </c>
      <c r="CE313" s="18">
        <f>IF(COUNTIFS([2]その１１!$CV$10:CV5308,リスト!CC313),"該当","")</f>
        <v/>
      </c>
      <c r="CF313" s="18">
        <f>IF($CE313="","",COUNTIF($CC$5:CC313,CC313))</f>
        <v/>
      </c>
      <c r="CG313" s="18">
        <f>IF($CE313="","",CONCATENATE(CC313,CF313))</f>
        <v/>
      </c>
      <c r="CH313" s="18" t="inlineStr">
        <is>
          <t>S,X</t>
        </is>
      </c>
      <c r="CI313" s="18" t="inlineStr">
        <is>
          <t>塔部斜材</t>
        </is>
      </c>
      <c r="CJ313" s="18" t="inlineStr">
        <is>
          <t>Td</t>
        </is>
      </c>
      <c r="CK313" s="18">
        <f>CONCATENATE(CH313,LEFT(CI313,2),CJ313)</f>
        <v/>
      </c>
      <c r="CL313" s="18" t="n">
        <v>1</v>
      </c>
      <c r="CM313" s="18">
        <f>IF(COUNTIFS([2]その１２!$CU$10:CU5464,リスト!CK313),"該当","")</f>
        <v/>
      </c>
      <c r="CN313" s="18">
        <f>IF($CM313="","",COUNTIF($CK$5:CK313,CK313))</f>
        <v/>
      </c>
      <c r="CO313" s="18">
        <f>IF($CM313="","",CONCATENATE(CK313,CN313))</f>
        <v/>
      </c>
      <c r="DC313" s="21">
        <f>IF(CG313="","",CONCATENATE(CC313,CD313))</f>
        <v/>
      </c>
      <c r="DD313" s="21">
        <f>IF(CO313="","",CONCATENATE(CK313,CL313))</f>
        <v/>
      </c>
    </row>
    <row r="314">
      <c r="AV314" s="195" t="inlineStr">
        <is>
          <t>124</t>
        </is>
      </c>
      <c r="AW314" s="62" t="inlineStr">
        <is>
          <t>一般国道　124号</t>
        </is>
      </c>
      <c r="BN314" s="18" t="inlineStr">
        <is>
          <t>銚子市</t>
        </is>
      </c>
      <c r="BO314" s="197" t="inlineStr">
        <is>
          <t>124</t>
        </is>
      </c>
      <c r="BP314" s="17">
        <f>CONCATENATE(BN314,BO314)</f>
        <v/>
      </c>
      <c r="BQ314" s="18" t="inlineStr">
        <is>
          <t>一般国道　124号</t>
        </is>
      </c>
      <c r="BZ314" s="18" t="inlineStr">
        <is>
          <t>C</t>
        </is>
      </c>
      <c r="CA314" s="18" t="inlineStr">
        <is>
          <t>床版</t>
        </is>
      </c>
      <c r="CB314" s="18" t="inlineStr">
        <is>
          <t>Ds</t>
        </is>
      </c>
      <c r="CC314" s="18">
        <f>IF(LEFT(CA314,2)="基礎",CONCATENATE(BZ314,LEFT(CA314,3),CB314),CONCATENATE(BZ314,LEFT(CA314,2),CB314))</f>
        <v/>
      </c>
      <c r="CD314" s="18" t="n">
        <v>17</v>
      </c>
      <c r="CE314" s="18">
        <f>IF(COUNTIFS([2]その１１!$CV$10:CV5309,リスト!CC314),"該当","")</f>
        <v/>
      </c>
      <c r="CF314" s="18">
        <f>IF($CE314="","",COUNTIF($CC$5:CC314,CC314))</f>
        <v/>
      </c>
      <c r="CG314" s="18">
        <f>IF($CE314="","",CONCATENATE(CC314,CF314))</f>
        <v/>
      </c>
      <c r="CH314" s="18" t="inlineStr">
        <is>
          <t>S,X</t>
        </is>
      </c>
      <c r="CI314" s="18" t="inlineStr">
        <is>
          <t>塔部斜材</t>
        </is>
      </c>
      <c r="CJ314" s="18" t="inlineStr">
        <is>
          <t>Td</t>
        </is>
      </c>
      <c r="CK314" s="18">
        <f>CONCATENATE(CH314,LEFT(CI314,2),CJ314)</f>
        <v/>
      </c>
      <c r="CL314" s="18" t="n">
        <v>2</v>
      </c>
      <c r="CM314" s="18">
        <f>IF(COUNTIFS([2]その１２!$CU$10:CU5465,リスト!CK314),"該当","")</f>
        <v/>
      </c>
      <c r="CN314" s="18">
        <f>IF($CM314="","",COUNTIF($CK$5:CK314,CK314))</f>
        <v/>
      </c>
      <c r="CO314" s="18">
        <f>IF($CM314="","",CONCATENATE(CK314,CN314))</f>
        <v/>
      </c>
      <c r="DC314" s="21">
        <f>IF(CG314="","",CONCATENATE(CC314,CD314))</f>
        <v/>
      </c>
      <c r="DD314" s="21">
        <f>IF(CO314="","",CONCATENATE(CK314,CL314))</f>
        <v/>
      </c>
    </row>
    <row r="315">
      <c r="AV315" s="195" t="inlineStr">
        <is>
          <t>125</t>
        </is>
      </c>
      <c r="AW315" s="62" t="inlineStr">
        <is>
          <t>一般国道　125号</t>
        </is>
      </c>
      <c r="BN315" s="18" t="inlineStr">
        <is>
          <t>銚子市</t>
        </is>
      </c>
      <c r="BO315" s="197" t="inlineStr">
        <is>
          <t>126</t>
        </is>
      </c>
      <c r="BP315" s="17">
        <f>CONCATENATE(BN315,BO315)</f>
        <v/>
      </c>
      <c r="BQ315" s="18" t="inlineStr">
        <is>
          <t>一般国道　126号</t>
        </is>
      </c>
      <c r="BZ315" s="18" t="inlineStr">
        <is>
          <t>C</t>
        </is>
      </c>
      <c r="CA315" s="18" t="inlineStr">
        <is>
          <t>床版</t>
        </is>
      </c>
      <c r="CB315" s="18" t="inlineStr">
        <is>
          <t>Ds</t>
        </is>
      </c>
      <c r="CC315" s="18">
        <f>IF(LEFT(CA315,2)="基礎",CONCATENATE(BZ315,LEFT(CA315,3),CB315),CONCATENATE(BZ315,LEFT(CA315,2),CB315))</f>
        <v/>
      </c>
      <c r="CD315" s="18" t="n">
        <v>18</v>
      </c>
      <c r="CE315" s="18">
        <f>IF(COUNTIFS([2]その１１!$CV$10:CV5310,リスト!CC315),"該当","")</f>
        <v/>
      </c>
      <c r="CF315" s="18">
        <f>IF($CE315="","",COUNTIF($CC$5:CC315,CC315))</f>
        <v/>
      </c>
      <c r="CG315" s="18">
        <f>IF($CE315="","",CONCATENATE(CC315,CF315))</f>
        <v/>
      </c>
      <c r="CH315" s="18" t="inlineStr">
        <is>
          <t>S,X</t>
        </is>
      </c>
      <c r="CI315" s="18" t="inlineStr">
        <is>
          <t>塔部斜材</t>
        </is>
      </c>
      <c r="CJ315" s="18" t="inlineStr">
        <is>
          <t>Td</t>
        </is>
      </c>
      <c r="CK315" s="18">
        <f>CONCATENATE(CH315,LEFT(CI315,2),CJ315)</f>
        <v/>
      </c>
      <c r="CL315" s="18" t="n">
        <v>3</v>
      </c>
      <c r="CM315" s="18">
        <f>IF(COUNTIFS([2]その１２!$CU$10:CU5466,リスト!CK315),"該当","")</f>
        <v/>
      </c>
      <c r="CN315" s="18">
        <f>IF($CM315="","",COUNTIF($CK$5:CK315,CK315))</f>
        <v/>
      </c>
      <c r="CO315" s="18">
        <f>IF($CM315="","",CONCATENATE(CK315,CN315))</f>
        <v/>
      </c>
      <c r="DC315" s="21">
        <f>IF(CG315="","",CONCATENATE(CC315,CD315))</f>
        <v/>
      </c>
      <c r="DD315" s="21">
        <f>IF(CO315="","",CONCATENATE(CK315,CL315))</f>
        <v/>
      </c>
    </row>
    <row r="316">
      <c r="AV316" s="195" t="inlineStr">
        <is>
          <t>126</t>
        </is>
      </c>
      <c r="AW316" s="62" t="inlineStr">
        <is>
          <t>一般国道　126号</t>
        </is>
      </c>
      <c r="BN316" s="18" t="inlineStr">
        <is>
          <t>銚子市</t>
        </is>
      </c>
      <c r="BO316" s="197" t="inlineStr">
        <is>
          <t>356</t>
        </is>
      </c>
      <c r="BP316" s="17">
        <f>CONCATENATE(BN316,BO316)</f>
        <v/>
      </c>
      <c r="BQ316" s="18" t="inlineStr">
        <is>
          <t>一般国道　356号</t>
        </is>
      </c>
      <c r="BZ316" s="18" t="inlineStr">
        <is>
          <t>C</t>
        </is>
      </c>
      <c r="CA316" s="18" t="inlineStr">
        <is>
          <t>床版</t>
        </is>
      </c>
      <c r="CB316" s="18" t="inlineStr">
        <is>
          <t>Ds</t>
        </is>
      </c>
      <c r="CC316" s="18">
        <f>IF(LEFT(CA316,2)="基礎",CONCATENATE(BZ316,LEFT(CA316,3),CB316),CONCATENATE(BZ316,LEFT(CA316,2),CB316))</f>
        <v/>
      </c>
      <c r="CD316" s="18" t="n">
        <v>19</v>
      </c>
      <c r="CE316" s="18">
        <f>IF(COUNTIFS([2]その１１!$CV$10:CV5311,リスト!CC316),"該当","")</f>
        <v/>
      </c>
      <c r="CF316" s="18">
        <f>IF($CE316="","",COUNTIF($CC$5:CC316,CC316))</f>
        <v/>
      </c>
      <c r="CG316" s="18">
        <f>IF($CE316="","",CONCATENATE(CC316,CF316))</f>
        <v/>
      </c>
      <c r="CH316" s="18" t="inlineStr">
        <is>
          <t>S,X</t>
        </is>
      </c>
      <c r="CI316" s="18" t="inlineStr">
        <is>
          <t>塔部斜材</t>
        </is>
      </c>
      <c r="CJ316" s="18" t="inlineStr">
        <is>
          <t>Td</t>
        </is>
      </c>
      <c r="CK316" s="18">
        <f>CONCATENATE(CH316,LEFT(CI316,2),CJ316)</f>
        <v/>
      </c>
      <c r="CL316" s="18" t="n">
        <v>4</v>
      </c>
      <c r="CM316" s="18">
        <f>IF(COUNTIFS([2]その１２!$CU$10:CU5467,リスト!CK316),"該当","")</f>
        <v/>
      </c>
      <c r="CN316" s="18">
        <f>IF($CM316="","",COUNTIF($CK$5:CK316,CK316))</f>
        <v/>
      </c>
      <c r="CO316" s="18">
        <f>IF($CM316="","",CONCATENATE(CK316,CN316))</f>
        <v/>
      </c>
      <c r="DC316" s="21">
        <f>IF(CG316="","",CONCATENATE(CC316,CD316))</f>
        <v/>
      </c>
      <c r="DD316" s="21">
        <f>IF(CO316="","",CONCATENATE(CK316,CL316))</f>
        <v/>
      </c>
    </row>
    <row r="317">
      <c r="AV317" s="195" t="inlineStr">
        <is>
          <t>127</t>
        </is>
      </c>
      <c r="AW317" s="62" t="inlineStr">
        <is>
          <t>一般国道　127号</t>
        </is>
      </c>
      <c r="BN317" s="18" t="inlineStr">
        <is>
          <t>銚子市</t>
        </is>
      </c>
      <c r="BO317" s="197" t="inlineStr">
        <is>
          <t>37</t>
        </is>
      </c>
      <c r="BP317" s="17">
        <f>CONCATENATE(BN317,BO317)</f>
        <v/>
      </c>
      <c r="BQ317" s="18" t="inlineStr">
        <is>
          <t>主要地方道　銚子停車場線</t>
        </is>
      </c>
      <c r="BZ317" s="18" t="inlineStr">
        <is>
          <t>C</t>
        </is>
      </c>
      <c r="CA317" s="18" t="inlineStr">
        <is>
          <t>床版</t>
        </is>
      </c>
      <c r="CB317" s="18" t="inlineStr">
        <is>
          <t>Ds</t>
        </is>
      </c>
      <c r="CC317" s="18">
        <f>IF(LEFT(CA317,2)="基礎",CONCATENATE(BZ317,LEFT(CA317,3),CB317),CONCATENATE(BZ317,LEFT(CA317,2),CB317))</f>
        <v/>
      </c>
      <c r="CD317" s="18" t="n">
        <v>20</v>
      </c>
      <c r="CE317" s="18">
        <f>IF(COUNTIFS([2]その１１!$CV$10:CV5312,リスト!CC317),"該当","")</f>
        <v/>
      </c>
      <c r="CF317" s="18">
        <f>IF($CE317="","",COUNTIF($CC$5:CC317,CC317))</f>
        <v/>
      </c>
      <c r="CG317" s="18">
        <f>IF($CE317="","",CONCATENATE(CC317,CF317))</f>
        <v/>
      </c>
      <c r="CH317" s="18" t="inlineStr">
        <is>
          <t>S,X</t>
        </is>
      </c>
      <c r="CI317" s="18" t="inlineStr">
        <is>
          <t>塔部斜材</t>
        </is>
      </c>
      <c r="CJ317" s="18" t="inlineStr">
        <is>
          <t>Td</t>
        </is>
      </c>
      <c r="CK317" s="18">
        <f>CONCATENATE(CH317,LEFT(CI317,2),CJ317)</f>
        <v/>
      </c>
      <c r="CL317" s="18" t="n">
        <v>5</v>
      </c>
      <c r="CM317" s="18">
        <f>IF(COUNTIFS([2]その１２!$CU$10:CU5468,リスト!CK317),"該当","")</f>
        <v/>
      </c>
      <c r="CN317" s="18">
        <f>IF($CM317="","",COUNTIF($CK$5:CK317,CK317))</f>
        <v/>
      </c>
      <c r="CO317" s="18">
        <f>IF($CM317="","",CONCATENATE(CK317,CN317))</f>
        <v/>
      </c>
      <c r="DC317" s="21">
        <f>IF(CG317="","",CONCATENATE(CC317,CD317))</f>
        <v/>
      </c>
      <c r="DD317" s="21">
        <f>IF(CO317="","",CONCATENATE(CK317,CL317))</f>
        <v/>
      </c>
    </row>
    <row r="318">
      <c r="AV318" s="195" t="inlineStr">
        <is>
          <t>128</t>
        </is>
      </c>
      <c r="AW318" s="62" t="inlineStr">
        <is>
          <t>一般国道　128号</t>
        </is>
      </c>
      <c r="BN318" s="18" t="inlineStr">
        <is>
          <t>銚子市</t>
        </is>
      </c>
      <c r="BO318" s="197" t="inlineStr">
        <is>
          <t>71</t>
        </is>
      </c>
      <c r="BP318" s="17">
        <f>CONCATENATE(BN318,BO318)</f>
        <v/>
      </c>
      <c r="BQ318" s="18" t="inlineStr">
        <is>
          <t>主要地方道　銚子旭線</t>
        </is>
      </c>
      <c r="BZ318" s="18" t="inlineStr">
        <is>
          <t>C</t>
        </is>
      </c>
      <c r="CA318" s="18" t="inlineStr">
        <is>
          <t>床版</t>
        </is>
      </c>
      <c r="CB318" s="18" t="inlineStr">
        <is>
          <t>Ds</t>
        </is>
      </c>
      <c r="CC318" s="18">
        <f>IF(LEFT(CA318,2)="基礎",CONCATENATE(BZ318,LEFT(CA318,3),CB318),CONCATENATE(BZ318,LEFT(CA318,2),CB318))</f>
        <v/>
      </c>
      <c r="CD318" s="18" t="n">
        <v>21</v>
      </c>
      <c r="CE318" s="18">
        <f>IF(COUNTIFS([2]その１１!$CV$10:CV5313,リスト!CC318),"該当","")</f>
        <v/>
      </c>
      <c r="CF318" s="18">
        <f>IF($CE318="","",COUNTIF($CC$5:CC318,CC318))</f>
        <v/>
      </c>
      <c r="CG318" s="18">
        <f>IF($CE318="","",CONCATENATE(CC318,CF318))</f>
        <v/>
      </c>
      <c r="CH318" s="18" t="inlineStr">
        <is>
          <t>S,X</t>
        </is>
      </c>
      <c r="CI318" s="18" t="inlineStr">
        <is>
          <t>塔部斜材</t>
        </is>
      </c>
      <c r="CJ318" s="18" t="inlineStr">
        <is>
          <t>Td</t>
        </is>
      </c>
      <c r="CK318" s="18">
        <f>CONCATENATE(CH318,LEFT(CI318,2),CJ318)</f>
        <v/>
      </c>
      <c r="CL318" s="18" t="n">
        <v>10</v>
      </c>
      <c r="CM318" s="18">
        <f>IF(COUNTIFS([2]その１２!$CU$10:CU5469,リスト!CK318),"該当","")</f>
        <v/>
      </c>
      <c r="CN318" s="18">
        <f>IF($CM318="","",COUNTIF($CK$5:CK318,CK318))</f>
        <v/>
      </c>
      <c r="CO318" s="18">
        <f>IF($CM318="","",CONCATENATE(CK318,CN318))</f>
        <v/>
      </c>
      <c r="DC318" s="21">
        <f>IF(CG318="","",CONCATENATE(CC318,CD318))</f>
        <v/>
      </c>
      <c r="DD318" s="21">
        <f>IF(CO318="","",CONCATENATE(CK318,CL318))</f>
        <v/>
      </c>
    </row>
    <row r="319">
      <c r="AV319" s="195" t="inlineStr">
        <is>
          <t>294</t>
        </is>
      </c>
      <c r="AW319" s="62" t="inlineStr">
        <is>
          <t>一般国道　294号</t>
        </is>
      </c>
      <c r="BN319" s="18" t="inlineStr">
        <is>
          <t>銚子市</t>
        </is>
      </c>
      <c r="BO319" s="197" t="inlineStr">
        <is>
          <t>73</t>
        </is>
      </c>
      <c r="BP319" s="17">
        <f>CONCATENATE(BN319,BO319)</f>
        <v/>
      </c>
      <c r="BQ319" s="18" t="inlineStr">
        <is>
          <t>主要地方道　銚子海上線</t>
        </is>
      </c>
      <c r="BZ319" s="18" t="inlineStr">
        <is>
          <t>C</t>
        </is>
      </c>
      <c r="CA319" s="18" t="inlineStr">
        <is>
          <t>床版</t>
        </is>
      </c>
      <c r="CB319" s="18" t="inlineStr">
        <is>
          <t>Ds</t>
        </is>
      </c>
      <c r="CC319" s="18">
        <f>IF(LEFT(CA319,2)="基礎",CONCATENATE(BZ319,LEFT(CA319,3),CB319),CONCATENATE(BZ319,LEFT(CA319,2),CB319))</f>
        <v/>
      </c>
      <c r="CD319" s="18" t="n">
        <v>22</v>
      </c>
      <c r="CE319" s="18">
        <f>IF(COUNTIFS([2]その１１!$CV$10:CV5314,リスト!CC319),"該当","")</f>
        <v/>
      </c>
      <c r="CF319" s="18">
        <f>IF($CE319="","",COUNTIF($CC$5:CC319,CC319))</f>
        <v/>
      </c>
      <c r="CG319" s="18">
        <f>IF($CE319="","",CONCATENATE(CC319,CF319))</f>
        <v/>
      </c>
      <c r="CH319" s="18" t="inlineStr">
        <is>
          <t>S,X</t>
        </is>
      </c>
      <c r="CI319" s="18" t="inlineStr">
        <is>
          <t>塔部斜材</t>
        </is>
      </c>
      <c r="CJ319" s="18" t="inlineStr">
        <is>
          <t>Td</t>
        </is>
      </c>
      <c r="CK319" s="18">
        <f>CONCATENATE(CH319,LEFT(CI319,2),CJ319)</f>
        <v/>
      </c>
      <c r="CL319" s="18" t="n">
        <v>13</v>
      </c>
      <c r="CM319" s="18">
        <f>IF(COUNTIFS([2]その１２!$CU$10:CU5470,リスト!CK319),"該当","")</f>
        <v/>
      </c>
      <c r="CN319" s="18">
        <f>IF($CM319="","",COUNTIF($CK$5:CK319,CK319))</f>
        <v/>
      </c>
      <c r="CO319" s="18">
        <f>IF($CM319="","",CONCATENATE(CK319,CN319))</f>
        <v/>
      </c>
      <c r="DC319" s="21">
        <f>IF(CG319="","",CONCATENATE(CC319,CD319))</f>
        <v/>
      </c>
      <c r="DD319" s="21">
        <f>IF(CO319="","",CONCATENATE(CK319,CL319))</f>
        <v/>
      </c>
    </row>
    <row r="320">
      <c r="AV320" s="195" t="inlineStr">
        <is>
          <t>295</t>
        </is>
      </c>
      <c r="AW320" s="62" t="inlineStr">
        <is>
          <t>一般国道　295号</t>
        </is>
      </c>
      <c r="BN320" s="18" t="inlineStr">
        <is>
          <t>銚子市</t>
        </is>
      </c>
      <c r="BO320" s="197" t="inlineStr">
        <is>
          <t>74</t>
        </is>
      </c>
      <c r="BP320" s="17">
        <f>CONCATENATE(BN320,BO320)</f>
        <v/>
      </c>
      <c r="BQ320" s="18" t="inlineStr">
        <is>
          <t>主要地方道　多古笹本線</t>
        </is>
      </c>
      <c r="BZ320" s="18" t="inlineStr">
        <is>
          <t>C</t>
        </is>
      </c>
      <c r="CA320" s="18" t="inlineStr">
        <is>
          <t>床版</t>
        </is>
      </c>
      <c r="CB320" s="18" t="inlineStr">
        <is>
          <t>Ds</t>
        </is>
      </c>
      <c r="CC320" s="18">
        <f>IF(LEFT(CA320,2)="基礎",CONCATENATE(BZ320,LEFT(CA320,3),CB320),CONCATENATE(BZ320,LEFT(CA320,2),CB320))</f>
        <v/>
      </c>
      <c r="CD320" s="18" t="n">
        <v>23</v>
      </c>
      <c r="CE320" s="18">
        <f>IF(COUNTIFS([2]その１１!$CV$10:CV5315,リスト!CC320),"該当","")</f>
        <v/>
      </c>
      <c r="CF320" s="18">
        <f>IF($CE320="","",COUNTIF($CC$5:CC320,CC320))</f>
        <v/>
      </c>
      <c r="CG320" s="18">
        <f>IF($CE320="","",CONCATENATE(CC320,CF320))</f>
        <v/>
      </c>
      <c r="CH320" s="18" t="inlineStr">
        <is>
          <t>S,X</t>
        </is>
      </c>
      <c r="CI320" s="18" t="inlineStr">
        <is>
          <t>塔部斜材</t>
        </is>
      </c>
      <c r="CJ320" s="18" t="inlineStr">
        <is>
          <t>Td</t>
        </is>
      </c>
      <c r="CK320" s="18">
        <f>CONCATENATE(CH320,LEFT(CI320,2),CJ320)</f>
        <v/>
      </c>
      <c r="CL320" s="18" t="n">
        <v>17</v>
      </c>
      <c r="CM320" s="18">
        <f>IF(COUNTIFS([2]その１２!$CU$10:CU5471,リスト!CK320),"該当","")</f>
        <v/>
      </c>
      <c r="CN320" s="18">
        <f>IF($CM320="","",COUNTIF($CK$5:CK320,CK320))</f>
        <v/>
      </c>
      <c r="CO320" s="18">
        <f>IF($CM320="","",CONCATENATE(CK320,CN320))</f>
        <v/>
      </c>
      <c r="DC320" s="21">
        <f>IF(CG320="","",CONCATENATE(CC320,CD320))</f>
        <v/>
      </c>
      <c r="DD320" s="21">
        <f>IF(CO320="","",CONCATENATE(CK320,CL320))</f>
        <v/>
      </c>
    </row>
    <row r="321">
      <c r="AV321" s="195" t="inlineStr">
        <is>
          <t>296</t>
        </is>
      </c>
      <c r="AW321" s="62" t="inlineStr">
        <is>
          <t>一般国道　296号</t>
        </is>
      </c>
      <c r="BN321" s="18" t="inlineStr">
        <is>
          <t>銚子市</t>
        </is>
      </c>
      <c r="BO321" s="197" t="inlineStr">
        <is>
          <t>198</t>
        </is>
      </c>
      <c r="BP321" s="17">
        <f>CONCATENATE(BN321,BO321)</f>
        <v/>
      </c>
      <c r="BQ321" s="18" t="inlineStr">
        <is>
          <t>一般県道　銚子波崎線</t>
        </is>
      </c>
      <c r="BZ321" s="18" t="inlineStr">
        <is>
          <t>S,C</t>
        </is>
      </c>
      <c r="CA321" s="18" t="inlineStr">
        <is>
          <t>床版</t>
        </is>
      </c>
      <c r="CB321" s="18" t="inlineStr">
        <is>
          <t>Ds</t>
        </is>
      </c>
      <c r="CC321" s="18">
        <f>IF(LEFT(CA321,2)="基礎",CONCATENATE(BZ321,LEFT(CA321,3),CB321),CONCATENATE(BZ321,LEFT(CA321,2),CB321))</f>
        <v/>
      </c>
      <c r="CD321" s="18" t="n">
        <v>1</v>
      </c>
      <c r="CE321" s="18">
        <f>IF(COUNTIFS([2]その１１!$CV$10:CV5316,リスト!CC321),"該当","")</f>
        <v/>
      </c>
      <c r="CF321" s="18">
        <f>IF($CE321="","",COUNTIF($CC$5:CC321,CC321))</f>
        <v/>
      </c>
      <c r="CG321" s="18">
        <f>IF($CE321="","",CONCATENATE(CC321,CF321))</f>
        <v/>
      </c>
      <c r="CH321" s="18" t="inlineStr">
        <is>
          <t>S,X</t>
        </is>
      </c>
      <c r="CI321" s="18" t="inlineStr">
        <is>
          <t>塔部斜材</t>
        </is>
      </c>
      <c r="CJ321" s="18" t="inlineStr">
        <is>
          <t>Td</t>
        </is>
      </c>
      <c r="CK321" s="18">
        <f>CONCATENATE(CH321,LEFT(CI321,2),CJ321)</f>
        <v/>
      </c>
      <c r="CL321" s="18" t="n">
        <v>18</v>
      </c>
      <c r="CM321" s="18">
        <f>IF(COUNTIFS([2]その１２!$CU$10:CU5472,リスト!CK321),"該当","")</f>
        <v/>
      </c>
      <c r="CN321" s="18">
        <f>IF($CM321="","",COUNTIF($CK$5:CK321,CK321))</f>
        <v/>
      </c>
      <c r="CO321" s="18">
        <f>IF($CM321="","",CONCATENATE(CK321,CN321))</f>
        <v/>
      </c>
      <c r="DC321" s="21">
        <f>IF(CG321="","",CONCATENATE(CC321,CD321))</f>
        <v/>
      </c>
      <c r="DD321" s="21">
        <f>IF(CO321="","",CONCATENATE(CK321,CL321))</f>
        <v/>
      </c>
    </row>
    <row r="322">
      <c r="AV322" s="195" t="inlineStr">
        <is>
          <t>297</t>
        </is>
      </c>
      <c r="AW322" s="62" t="inlineStr">
        <is>
          <t>一般国道　297号</t>
        </is>
      </c>
      <c r="BN322" s="18" t="inlineStr">
        <is>
          <t>銚子市</t>
        </is>
      </c>
      <c r="BO322" s="197" t="inlineStr">
        <is>
          <t>211</t>
        </is>
      </c>
      <c r="BP322" s="17">
        <f>CONCATENATE(BN322,BO322)</f>
        <v/>
      </c>
      <c r="BQ322" s="18" t="inlineStr">
        <is>
          <t>一般県道　飯岡猿田停車場線</t>
        </is>
      </c>
      <c r="BZ322" s="18" t="inlineStr">
        <is>
          <t>S,C</t>
        </is>
      </c>
      <c r="CA322" s="18" t="inlineStr">
        <is>
          <t>床版</t>
        </is>
      </c>
      <c r="CB322" s="18" t="inlineStr">
        <is>
          <t>Ds</t>
        </is>
      </c>
      <c r="CC322" s="18">
        <f>IF(LEFT(CA322,2)="基礎",CONCATENATE(BZ322,LEFT(CA322,3),CB322),CONCATENATE(BZ322,LEFT(CA322,2),CB322))</f>
        <v/>
      </c>
      <c r="CD322" s="18" t="n">
        <v>2</v>
      </c>
      <c r="CE322" s="18">
        <f>IF(COUNTIFS([2]その１１!$CV$10:CV5317,リスト!CC322),"該当","")</f>
        <v/>
      </c>
      <c r="CF322" s="18">
        <f>IF($CE322="","",COUNTIF($CC$5:CC322,CC322))</f>
        <v/>
      </c>
      <c r="CG322" s="18">
        <f>IF($CE322="","",CONCATENATE(CC322,CF322))</f>
        <v/>
      </c>
      <c r="CH322" s="18" t="inlineStr">
        <is>
          <t>S,X</t>
        </is>
      </c>
      <c r="CI322" s="18" t="inlineStr">
        <is>
          <t>塔部斜材</t>
        </is>
      </c>
      <c r="CJ322" s="18" t="inlineStr">
        <is>
          <t>Td</t>
        </is>
      </c>
      <c r="CK322" s="18">
        <f>CONCATENATE(CH322,LEFT(CI322,2),CJ322)</f>
        <v/>
      </c>
      <c r="CL322" s="18" t="n">
        <v>20</v>
      </c>
      <c r="CM322" s="18">
        <f>IF(COUNTIFS([2]その１２!$CU$10:CU5473,リスト!CK322),"該当","")</f>
        <v/>
      </c>
      <c r="CN322" s="18">
        <f>IF($CM322="","",COUNTIF($CK$5:CK322,CK322))</f>
        <v/>
      </c>
      <c r="CO322" s="18">
        <f>IF($CM322="","",CONCATENATE(CK322,CN322))</f>
        <v/>
      </c>
      <c r="DC322" s="21">
        <f>IF(CG322="","",CONCATENATE(CC322,CD322))</f>
        <v/>
      </c>
      <c r="DD322" s="21">
        <f>IF(CO322="","",CONCATENATE(CK322,CL322))</f>
        <v/>
      </c>
    </row>
    <row r="323">
      <c r="AV323" s="195" t="inlineStr">
        <is>
          <t>298</t>
        </is>
      </c>
      <c r="AW323" s="62" t="inlineStr">
        <is>
          <t>一般国道　298号</t>
        </is>
      </c>
      <c r="BN323" s="18" t="inlineStr">
        <is>
          <t>銚子市</t>
        </is>
      </c>
      <c r="BO323" s="197" t="inlineStr">
        <is>
          <t>216</t>
        </is>
      </c>
      <c r="BP323" s="17">
        <f>CONCATENATE(BN323,BO323)</f>
        <v/>
      </c>
      <c r="BQ323" s="18" t="inlineStr">
        <is>
          <t>一般県道　飯岡松岸停車場線</t>
        </is>
      </c>
      <c r="BZ323" s="18" t="inlineStr">
        <is>
          <t>S,C</t>
        </is>
      </c>
      <c r="CA323" s="18" t="inlineStr">
        <is>
          <t>床版</t>
        </is>
      </c>
      <c r="CB323" s="18" t="inlineStr">
        <is>
          <t>Ds</t>
        </is>
      </c>
      <c r="CC323" s="18">
        <f>IF(LEFT(CA323,2)="基礎",CONCATENATE(BZ323,LEFT(CA323,3),CB323),CONCATENATE(BZ323,LEFT(CA323,2),CB323))</f>
        <v/>
      </c>
      <c r="CD323" s="18" t="n">
        <v>3</v>
      </c>
      <c r="CE323" s="18">
        <f>IF(COUNTIFS([2]その１１!$CV$10:CV5318,リスト!CC323),"該当","")</f>
        <v/>
      </c>
      <c r="CF323" s="18">
        <f>IF($CE323="","",COUNTIF($CC$5:CC323,CC323))</f>
        <v/>
      </c>
      <c r="CG323" s="18">
        <f>IF($CE323="","",CONCATENATE(CC323,CF323))</f>
        <v/>
      </c>
      <c r="CH323" s="18" t="inlineStr">
        <is>
          <t>S,X</t>
        </is>
      </c>
      <c r="CI323" s="18" t="inlineStr">
        <is>
          <t>塔部斜材</t>
        </is>
      </c>
      <c r="CJ323" s="18" t="inlineStr">
        <is>
          <t>Td</t>
        </is>
      </c>
      <c r="CK323" s="18">
        <f>CONCATENATE(CH323,LEFT(CI323,2),CJ323)</f>
        <v/>
      </c>
      <c r="CL323" s="18" t="n">
        <v>21</v>
      </c>
      <c r="CM323" s="18">
        <f>IF(COUNTIFS([2]その１２!$CU$10:CU5474,リスト!CK323),"該当","")</f>
        <v/>
      </c>
      <c r="CN323" s="18">
        <f>IF($CM323="","",COUNTIF($CK$5:CK323,CK323))</f>
        <v/>
      </c>
      <c r="CO323" s="18">
        <f>IF($CM323="","",CONCATENATE(CK323,CN323))</f>
        <v/>
      </c>
      <c r="DC323" s="21">
        <f>IF(CG323="","",CONCATENATE(CC323,CD323))</f>
        <v/>
      </c>
      <c r="DD323" s="21">
        <f>IF(CO323="","",CONCATENATE(CK323,CL323))</f>
        <v/>
      </c>
    </row>
    <row r="324">
      <c r="AV324" s="201" t="inlineStr">
        <is>
          <t>355</t>
        </is>
      </c>
      <c r="AW324" s="62" t="inlineStr">
        <is>
          <t>一般国道　355号</t>
        </is>
      </c>
      <c r="BN324" s="18" t="inlineStr">
        <is>
          <t>銚子市</t>
        </is>
      </c>
      <c r="BO324" s="197" t="inlineStr">
        <is>
          <t>244</t>
        </is>
      </c>
      <c r="BP324" s="17">
        <f>CONCATENATE(BN324,BO324)</f>
        <v/>
      </c>
      <c r="BQ324" s="18" t="inlineStr">
        <is>
          <t>一般県道　外川港線</t>
        </is>
      </c>
      <c r="BZ324" s="18" t="inlineStr">
        <is>
          <t>S,C</t>
        </is>
      </c>
      <c r="CA324" s="18" t="inlineStr">
        <is>
          <t>床版</t>
        </is>
      </c>
      <c r="CB324" s="18" t="inlineStr">
        <is>
          <t>Ds</t>
        </is>
      </c>
      <c r="CC324" s="18">
        <f>IF(LEFT(CA324,2)="基礎",CONCATENATE(BZ324,LEFT(CA324,3),CB324),CONCATENATE(BZ324,LEFT(CA324,2),CB324))</f>
        <v/>
      </c>
      <c r="CD324" s="18" t="n">
        <v>4</v>
      </c>
      <c r="CE324" s="18">
        <f>IF(COUNTIFS([2]その１１!$CV$10:CV5319,リスト!CC324),"該当","")</f>
        <v/>
      </c>
      <c r="CF324" s="18">
        <f>IF($CE324="","",COUNTIF($CC$5:CC324,CC324))</f>
        <v/>
      </c>
      <c r="CG324" s="18">
        <f>IF($CE324="","",CONCATENATE(CC324,CF324))</f>
        <v/>
      </c>
      <c r="CH324" s="18" t="inlineStr">
        <is>
          <t>S,X</t>
        </is>
      </c>
      <c r="CI324" s="18" t="inlineStr">
        <is>
          <t>塔部斜材</t>
        </is>
      </c>
      <c r="CJ324" s="18" t="inlineStr">
        <is>
          <t>Td</t>
        </is>
      </c>
      <c r="CK324" s="18">
        <f>CONCATENATE(CH324,LEFT(CI324,2),CJ324)</f>
        <v/>
      </c>
      <c r="CL324" s="18" t="n">
        <v>22</v>
      </c>
      <c r="CM324" s="18">
        <f>IF(COUNTIFS([2]その１２!$CU$10:CU5475,リスト!CK324),"該当","")</f>
        <v/>
      </c>
      <c r="CN324" s="18">
        <f>IF($CM324="","",COUNTIF($CK$5:CK324,CK324))</f>
        <v/>
      </c>
      <c r="CO324" s="18">
        <f>IF($CM324="","",CONCATENATE(CK324,CN324))</f>
        <v/>
      </c>
      <c r="DC324" s="21">
        <f>IF(CG324="","",CONCATENATE(CC324,CD324))</f>
        <v/>
      </c>
      <c r="DD324" s="21">
        <f>IF(CO324="","",CONCATENATE(CK324,CL324))</f>
        <v/>
      </c>
    </row>
    <row r="325">
      <c r="AV325" s="202" t="inlineStr">
        <is>
          <t>356</t>
        </is>
      </c>
      <c r="AW325" s="27" t="inlineStr">
        <is>
          <t>一般国道　356号</t>
        </is>
      </c>
      <c r="BN325" s="18" t="inlineStr">
        <is>
          <t>銚子市</t>
        </is>
      </c>
      <c r="BO325" s="197" t="inlineStr">
        <is>
          <t>254</t>
        </is>
      </c>
      <c r="BP325" s="17">
        <f>CONCATENATE(BN325,BO325)</f>
        <v/>
      </c>
      <c r="BQ325" s="18" t="inlineStr">
        <is>
          <t>一般県道　銚子公園線</t>
        </is>
      </c>
      <c r="BZ325" s="18" t="inlineStr">
        <is>
          <t>S,C</t>
        </is>
      </c>
      <c r="CA325" s="18" t="inlineStr">
        <is>
          <t>床版</t>
        </is>
      </c>
      <c r="CB325" s="18" t="inlineStr">
        <is>
          <t>Ds</t>
        </is>
      </c>
      <c r="CC325" s="18">
        <f>IF(LEFT(CA325,2)="基礎",CONCATENATE(BZ325,LEFT(CA325,3),CB325),CONCATENATE(BZ325,LEFT(CA325,2),CB325))</f>
        <v/>
      </c>
      <c r="CD325" s="18" t="n">
        <v>5</v>
      </c>
      <c r="CE325" s="18">
        <f>IF(COUNTIFS([2]その１１!$CV$10:CV5320,リスト!CC325),"該当","")</f>
        <v/>
      </c>
      <c r="CF325" s="18">
        <f>IF($CE325="","",COUNTIF($CC$5:CC325,CC325))</f>
        <v/>
      </c>
      <c r="CG325" s="18">
        <f>IF($CE325="","",CONCATENATE(CC325,CF325))</f>
        <v/>
      </c>
      <c r="CH325" s="18" t="inlineStr">
        <is>
          <t>S,X</t>
        </is>
      </c>
      <c r="CI325" s="18" t="inlineStr">
        <is>
          <t>塔部斜材</t>
        </is>
      </c>
      <c r="CJ325" s="18" t="inlineStr">
        <is>
          <t>Td</t>
        </is>
      </c>
      <c r="CK325" s="18">
        <f>CONCATENATE(CH325,LEFT(CI325,2),CJ325)</f>
        <v/>
      </c>
      <c r="CL325" s="18" t="n">
        <v>23</v>
      </c>
      <c r="CM325" s="18">
        <f>IF(COUNTIFS([2]その１２!$CU$10:CU5476,リスト!CK325),"該当","")</f>
        <v/>
      </c>
      <c r="CN325" s="18">
        <f>IF($CM325="","",COUNTIF($CK$5:CK325,CK325))</f>
        <v/>
      </c>
      <c r="CO325" s="18">
        <f>IF($CM325="","",CONCATENATE(CK325,CN325))</f>
        <v/>
      </c>
      <c r="DC325" s="21">
        <f>IF(CG325="","",CONCATENATE(CC325,CD325))</f>
        <v/>
      </c>
      <c r="DD325" s="21">
        <f>IF(CO325="","",CONCATENATE(CK325,CL325))</f>
        <v/>
      </c>
    </row>
    <row r="326">
      <c r="AV326" s="195" t="inlineStr">
        <is>
          <t>357</t>
        </is>
      </c>
      <c r="AW326" s="18" t="inlineStr">
        <is>
          <t>一般国道　357号</t>
        </is>
      </c>
      <c r="BN326" s="18" t="inlineStr">
        <is>
          <t>銚子市</t>
        </is>
      </c>
      <c r="BO326" s="197" t="inlineStr">
        <is>
          <t>286</t>
        </is>
      </c>
      <c r="BP326" s="17">
        <f>CONCATENATE(BN326,BO326)</f>
        <v/>
      </c>
      <c r="BQ326" s="18" t="inlineStr">
        <is>
          <t>一般県道　愛宕山公園線</t>
        </is>
      </c>
      <c r="BZ326" s="18" t="inlineStr">
        <is>
          <t>S,C</t>
        </is>
      </c>
      <c r="CA326" s="18" t="inlineStr">
        <is>
          <t>床版</t>
        </is>
      </c>
      <c r="CB326" s="18" t="inlineStr">
        <is>
          <t>Ds</t>
        </is>
      </c>
      <c r="CC326" s="18">
        <f>IF(LEFT(CA326,2)="基礎",CONCATENATE(BZ326,LEFT(CA326,3),CB326),CONCATENATE(BZ326,LEFT(CA326,2),CB326))</f>
        <v/>
      </c>
      <c r="CD326" s="18" t="n">
        <v>6</v>
      </c>
      <c r="CE326" s="18">
        <f>IF(COUNTIFS([2]その１１!$CV$10:CV5321,リスト!CC326),"該当","")</f>
        <v/>
      </c>
      <c r="CF326" s="18">
        <f>IF($CE326="","",COUNTIF($CC$5:CC326,CC326))</f>
        <v/>
      </c>
      <c r="CG326" s="18">
        <f>IF($CE326="","",CONCATENATE(CC326,CF326))</f>
        <v/>
      </c>
      <c r="CH326" s="18" t="inlineStr">
        <is>
          <t>C,X</t>
        </is>
      </c>
      <c r="CI326" s="18" t="inlineStr">
        <is>
          <t>塔部斜材</t>
        </is>
      </c>
      <c r="CJ326" s="18" t="inlineStr">
        <is>
          <t>Td</t>
        </is>
      </c>
      <c r="CK326" s="18">
        <f>CONCATENATE(CH326,LEFT(CI326,2),CJ326)</f>
        <v/>
      </c>
      <c r="CL326" s="18" t="n">
        <v>6</v>
      </c>
      <c r="CM326" s="18">
        <f>IF(COUNTIFS([2]その１２!$CU$10:CU5477,リスト!CK326),"該当","")</f>
        <v/>
      </c>
      <c r="CN326" s="18">
        <f>IF($CM326="","",COUNTIF($CK$5:CK326,CK326))</f>
        <v/>
      </c>
      <c r="CO326" s="18">
        <f>IF($CM326="","",CONCATENATE(CK326,CN326))</f>
        <v/>
      </c>
      <c r="DC326" s="21">
        <f>IF(CG326="","",CONCATENATE(CC326,CD326))</f>
        <v/>
      </c>
      <c r="DD326" s="21">
        <f>IF(CO326="","",CONCATENATE(CK326,CL326))</f>
        <v/>
      </c>
    </row>
    <row r="327">
      <c r="AV327" s="195" t="inlineStr">
        <is>
          <t>408</t>
        </is>
      </c>
      <c r="AW327" s="18" t="inlineStr">
        <is>
          <t>一般国道　408号</t>
        </is>
      </c>
      <c r="BN327" s="18" t="inlineStr">
        <is>
          <t>銚子市</t>
        </is>
      </c>
      <c r="BO327" s="197" t="inlineStr">
        <is>
          <t>404</t>
        </is>
      </c>
      <c r="BP327" s="17">
        <f>CONCATENATE(BN327,BO327)</f>
        <v/>
      </c>
      <c r="BQ327" s="18" t="inlineStr">
        <is>
          <t>一般県道　銚子小見川佐原自転車道線</t>
        </is>
      </c>
      <c r="BZ327" s="18" t="inlineStr">
        <is>
          <t>S,C</t>
        </is>
      </c>
      <c r="CA327" s="18" t="inlineStr">
        <is>
          <t>床版</t>
        </is>
      </c>
      <c r="CB327" s="18" t="inlineStr">
        <is>
          <t>Ds</t>
        </is>
      </c>
      <c r="CC327" s="18">
        <f>IF(LEFT(CA327,2)="基礎",CONCATENATE(BZ327,LEFT(CA327,3),CB327),CONCATENATE(BZ327,LEFT(CA327,2),CB327))</f>
        <v/>
      </c>
      <c r="CD327" s="18" t="n">
        <v>7</v>
      </c>
      <c r="CE327" s="18">
        <f>IF(COUNTIFS([2]その１１!$CV$10:CV5322,リスト!CC327),"該当","")</f>
        <v/>
      </c>
      <c r="CF327" s="18">
        <f>IF($CE327="","",COUNTIF($CC$5:CC327,CC327))</f>
        <v/>
      </c>
      <c r="CG327" s="18">
        <f>IF($CE327="","",CONCATENATE(CC327,CF327))</f>
        <v/>
      </c>
      <c r="CH327" s="18" t="inlineStr">
        <is>
          <t>C,X</t>
        </is>
      </c>
      <c r="CI327" s="18" t="inlineStr">
        <is>
          <t>塔部斜材</t>
        </is>
      </c>
      <c r="CJ327" s="18" t="inlineStr">
        <is>
          <t>Td</t>
        </is>
      </c>
      <c r="CK327" s="18">
        <f>CONCATENATE(CH327,LEFT(CI327,2),CJ327)</f>
        <v/>
      </c>
      <c r="CL327" s="18" t="n">
        <v>7</v>
      </c>
      <c r="CM327" s="18">
        <f>IF(COUNTIFS([2]その１２!$CU$10:CU5478,リスト!CK327),"該当","")</f>
        <v/>
      </c>
      <c r="CN327" s="18">
        <f>IF($CM327="","",COUNTIF($CK$5:CK327,CK327))</f>
        <v/>
      </c>
      <c r="CO327" s="18">
        <f>IF($CM327="","",CONCATENATE(CK327,CN327))</f>
        <v/>
      </c>
      <c r="DC327" s="21">
        <f>IF(CG327="","",CONCATENATE(CC327,CD327))</f>
        <v/>
      </c>
      <c r="DD327" s="21">
        <f>IF(CO327="","",CONCATENATE(CK327,CL327))</f>
        <v/>
      </c>
    </row>
    <row r="328">
      <c r="AV328" s="195" t="inlineStr">
        <is>
          <t>409</t>
        </is>
      </c>
      <c r="AW328" s="18" t="inlineStr">
        <is>
          <t>一般国道　409号</t>
        </is>
      </c>
      <c r="BN328" s="18" t="inlineStr">
        <is>
          <t>旭市</t>
        </is>
      </c>
      <c r="BO328" s="197" t="inlineStr">
        <is>
          <t>126</t>
        </is>
      </c>
      <c r="BP328" s="17">
        <f>CONCATENATE(BN328,BO328)</f>
        <v/>
      </c>
      <c r="BQ328" s="18" t="inlineStr">
        <is>
          <t>一般国道　126号</t>
        </is>
      </c>
      <c r="BZ328" s="18" t="inlineStr">
        <is>
          <t>S,C</t>
        </is>
      </c>
      <c r="CA328" s="18" t="inlineStr">
        <is>
          <t>床版</t>
        </is>
      </c>
      <c r="CB328" s="18" t="inlineStr">
        <is>
          <t>Ds</t>
        </is>
      </c>
      <c r="CC328" s="18">
        <f>IF(LEFT(CA328,2)="基礎",CONCATENATE(BZ328,LEFT(CA328,3),CB328),CONCATENATE(BZ328,LEFT(CA328,2),CB328))</f>
        <v/>
      </c>
      <c r="CD328" s="18" t="n">
        <v>8</v>
      </c>
      <c r="CE328" s="18">
        <f>IF(COUNTIFS([2]その１１!$CV$10:CV5323,リスト!CC328),"該当","")</f>
        <v/>
      </c>
      <c r="CF328" s="18">
        <f>IF($CE328="","",COUNTIF($CC$5:CC328,CC328))</f>
        <v/>
      </c>
      <c r="CG328" s="18">
        <f>IF($CE328="","",CONCATENATE(CC328,CF328))</f>
        <v/>
      </c>
      <c r="CH328" s="18" t="inlineStr">
        <is>
          <t>C,X</t>
        </is>
      </c>
      <c r="CI328" s="18" t="inlineStr">
        <is>
          <t>塔部斜材</t>
        </is>
      </c>
      <c r="CJ328" s="18" t="inlineStr">
        <is>
          <t>Td</t>
        </is>
      </c>
      <c r="CK328" s="18">
        <f>CONCATENATE(CH328,LEFT(CI328,2),CJ328)</f>
        <v/>
      </c>
      <c r="CL328" s="18" t="n">
        <v>8</v>
      </c>
      <c r="CM328" s="18">
        <f>IF(COUNTIFS([2]その１２!$CU$10:CU5479,リスト!CK328),"該当","")</f>
        <v/>
      </c>
      <c r="CN328" s="18">
        <f>IF($CM328="","",COUNTIF($CK$5:CK328,CK328))</f>
        <v/>
      </c>
      <c r="CO328" s="18">
        <f>IF($CM328="","",CONCATENATE(CK328,CN328))</f>
        <v/>
      </c>
      <c r="DC328" s="21">
        <f>IF(CG328="","",CONCATENATE(CC328,CD328))</f>
        <v/>
      </c>
      <c r="DD328" s="21">
        <f>IF(CO328="","",CONCATENATE(CK328,CL328))</f>
        <v/>
      </c>
    </row>
    <row r="329">
      <c r="AV329" s="195" t="inlineStr">
        <is>
          <t>410</t>
        </is>
      </c>
      <c r="AW329" s="18" t="inlineStr">
        <is>
          <t>一般国道　410号</t>
        </is>
      </c>
      <c r="BN329" s="18" t="inlineStr">
        <is>
          <t>旭市</t>
        </is>
      </c>
      <c r="BO329" s="197" t="inlineStr">
        <is>
          <t>28</t>
        </is>
      </c>
      <c r="BP329" s="17">
        <f>CONCATENATE(BN329,BO329)</f>
        <v/>
      </c>
      <c r="BQ329" s="18" t="inlineStr">
        <is>
          <t>主要地方道　旭小見川線</t>
        </is>
      </c>
      <c r="BZ329" s="18" t="inlineStr">
        <is>
          <t>S,C</t>
        </is>
      </c>
      <c r="CA329" s="18" t="inlineStr">
        <is>
          <t>床版</t>
        </is>
      </c>
      <c r="CB329" s="18" t="inlineStr">
        <is>
          <t>Ds</t>
        </is>
      </c>
      <c r="CC329" s="18">
        <f>IF(LEFT(CA329,2)="基礎",CONCATENATE(BZ329,LEFT(CA329,3),CB329),CONCATENATE(BZ329,LEFT(CA329,2),CB329))</f>
        <v/>
      </c>
      <c r="CD329" s="18" t="n">
        <v>9</v>
      </c>
      <c r="CE329" s="18">
        <f>IF(COUNTIFS([2]その１１!$CV$10:CV5324,リスト!CC329),"該当","")</f>
        <v/>
      </c>
      <c r="CF329" s="18">
        <f>IF($CE329="","",COUNTIF($CC$5:CC329,CC329))</f>
        <v/>
      </c>
      <c r="CG329" s="18">
        <f>IF($CE329="","",CONCATENATE(CC329,CF329))</f>
        <v/>
      </c>
      <c r="CH329" s="18" t="inlineStr">
        <is>
          <t>C,X</t>
        </is>
      </c>
      <c r="CI329" s="18" t="inlineStr">
        <is>
          <t>塔部斜材</t>
        </is>
      </c>
      <c r="CJ329" s="18" t="inlineStr">
        <is>
          <t>Td</t>
        </is>
      </c>
      <c r="CK329" s="18">
        <f>CONCATENATE(CH329,LEFT(CI329,2),CJ329)</f>
        <v/>
      </c>
      <c r="CL329" s="18" t="n">
        <v>9</v>
      </c>
      <c r="CM329" s="18">
        <f>IF(COUNTIFS([2]その１２!$CU$10:CU5480,リスト!CK329),"該当","")</f>
        <v/>
      </c>
      <c r="CN329" s="18">
        <f>IF($CM329="","",COUNTIF($CK$5:CK329,CK329))</f>
        <v/>
      </c>
      <c r="CO329" s="18">
        <f>IF($CM329="","",CONCATENATE(CK329,CN329))</f>
        <v/>
      </c>
      <c r="DC329" s="21">
        <f>IF(CG329="","",CONCATENATE(CC329,CD329))</f>
        <v/>
      </c>
      <c r="DD329" s="21">
        <f>IF(CO329="","",CONCATENATE(CK329,CL329))</f>
        <v/>
      </c>
    </row>
    <row r="330">
      <c r="AV330" s="195" t="inlineStr">
        <is>
          <t>464</t>
        </is>
      </c>
      <c r="AW330" s="18" t="inlineStr">
        <is>
          <t>一般国道　464号</t>
        </is>
      </c>
      <c r="BN330" s="18" t="inlineStr">
        <is>
          <t>旭市</t>
        </is>
      </c>
      <c r="BO330" s="197" t="inlineStr">
        <is>
          <t>30</t>
        </is>
      </c>
      <c r="BP330" s="17">
        <f>CONCATENATE(BN330,BO330)</f>
        <v/>
      </c>
      <c r="BQ330" s="18" t="inlineStr">
        <is>
          <t>主要地方道　飯岡一宮線</t>
        </is>
      </c>
      <c r="BZ330" s="18" t="inlineStr">
        <is>
          <t>S,C</t>
        </is>
      </c>
      <c r="CA330" s="18" t="inlineStr">
        <is>
          <t>床版</t>
        </is>
      </c>
      <c r="CB330" s="18" t="inlineStr">
        <is>
          <t>Ds</t>
        </is>
      </c>
      <c r="CC330" s="18">
        <f>IF(LEFT(CA330,2)="基礎",CONCATENATE(BZ330,LEFT(CA330,3),CB330),CONCATENATE(BZ330,LEFT(CA330,2),CB330))</f>
        <v/>
      </c>
      <c r="CD330" s="18" t="n">
        <v>10</v>
      </c>
      <c r="CE330" s="18">
        <f>IF(COUNTIFS([2]その１１!$CV$10:CV5325,リスト!CC330),"該当","")</f>
        <v/>
      </c>
      <c r="CF330" s="18">
        <f>IF($CE330="","",COUNTIF($CC$5:CC330,CC330))</f>
        <v/>
      </c>
      <c r="CG330" s="18">
        <f>IF($CE330="","",CONCATENATE(CC330,CF330))</f>
        <v/>
      </c>
      <c r="CH330" s="18" t="inlineStr">
        <is>
          <t>C,X</t>
        </is>
      </c>
      <c r="CI330" s="18" t="inlineStr">
        <is>
          <t>塔部斜材</t>
        </is>
      </c>
      <c r="CJ330" s="18" t="inlineStr">
        <is>
          <t>Td</t>
        </is>
      </c>
      <c r="CK330" s="18">
        <f>CONCATENATE(CH330,LEFT(CI330,2),CJ330)</f>
        <v/>
      </c>
      <c r="CL330" s="18" t="n">
        <v>10</v>
      </c>
      <c r="CM330" s="18">
        <f>IF(COUNTIFS([2]その１２!$CU$10:CU5481,リスト!CK330),"該当","")</f>
        <v/>
      </c>
      <c r="CN330" s="18">
        <f>IF($CM330="","",COUNTIF($CK$5:CK330,CK330))</f>
        <v/>
      </c>
      <c r="CO330" s="18">
        <f>IF($CM330="","",CONCATENATE(CK330,CN330))</f>
        <v/>
      </c>
      <c r="DC330" s="21">
        <f>IF(CG330="","",CONCATENATE(CC330,CD330))</f>
        <v/>
      </c>
      <c r="DD330" s="21">
        <f>IF(CO330="","",CONCATENATE(CK330,CL330))</f>
        <v/>
      </c>
    </row>
    <row r="331">
      <c r="AV331" s="203" t="inlineStr">
        <is>
          <t>465</t>
        </is>
      </c>
      <c r="AW331" s="39" t="inlineStr">
        <is>
          <t>一般国道　465号</t>
        </is>
      </c>
      <c r="BN331" s="18" t="inlineStr">
        <is>
          <t>旭市</t>
        </is>
      </c>
      <c r="BO331" s="197" t="inlineStr">
        <is>
          <t>35</t>
        </is>
      </c>
      <c r="BP331" s="17">
        <f>CONCATENATE(BN331,BO331)</f>
        <v/>
      </c>
      <c r="BQ331" s="18" t="inlineStr">
        <is>
          <t>主要地方道　旭停車場線</t>
        </is>
      </c>
      <c r="BZ331" s="18" t="inlineStr">
        <is>
          <t>S,C</t>
        </is>
      </c>
      <c r="CA331" s="18" t="inlineStr">
        <is>
          <t>床版</t>
        </is>
      </c>
      <c r="CB331" s="18" t="inlineStr">
        <is>
          <t>Ds</t>
        </is>
      </c>
      <c r="CC331" s="18">
        <f>IF(LEFT(CA331,2)="基礎",CONCATENATE(BZ331,LEFT(CA331,3),CB331),CONCATENATE(BZ331,LEFT(CA331,2),CB331))</f>
        <v/>
      </c>
      <c r="CD331" s="18" t="n">
        <v>11</v>
      </c>
      <c r="CE331" s="18">
        <f>IF(COUNTIFS([2]その１１!$CV$10:CV5326,リスト!CC331),"該当","")</f>
        <v/>
      </c>
      <c r="CF331" s="18">
        <f>IF($CE331="","",COUNTIF($CC$5:CC331,CC331))</f>
        <v/>
      </c>
      <c r="CG331" s="18">
        <f>IF($CE331="","",CONCATENATE(CC331,CF331))</f>
        <v/>
      </c>
      <c r="CH331" s="18" t="inlineStr">
        <is>
          <t>C,X</t>
        </is>
      </c>
      <c r="CI331" s="18" t="inlineStr">
        <is>
          <t>塔部斜材</t>
        </is>
      </c>
      <c r="CJ331" s="18" t="inlineStr">
        <is>
          <t>Td</t>
        </is>
      </c>
      <c r="CK331" s="18">
        <f>CONCATENATE(CH331,LEFT(CI331,2),CJ331)</f>
        <v/>
      </c>
      <c r="CL331" s="18" t="n">
        <v>11</v>
      </c>
      <c r="CM331" s="18">
        <f>IF(COUNTIFS([2]その１２!$CU$10:CU5482,リスト!CK331),"該当","")</f>
        <v/>
      </c>
      <c r="CN331" s="18">
        <f>IF($CM331="","",COUNTIF($CK$5:CK331,CK331))</f>
        <v/>
      </c>
      <c r="CO331" s="18">
        <f>IF($CM331="","",CONCATENATE(CK331,CN331))</f>
        <v/>
      </c>
      <c r="DC331" s="21">
        <f>IF(CG331="","",CONCATENATE(CC331,CD331))</f>
        <v/>
      </c>
      <c r="DD331" s="21">
        <f>IF(CO331="","",CONCATENATE(CK331,CL331))</f>
        <v/>
      </c>
    </row>
    <row r="332">
      <c r="BN332" s="18" t="inlineStr">
        <is>
          <t>旭市</t>
        </is>
      </c>
      <c r="BO332" s="197" t="inlineStr">
        <is>
          <t>56</t>
        </is>
      </c>
      <c r="BP332" s="17">
        <f>CONCATENATE(BN332,BO332)</f>
        <v/>
      </c>
      <c r="BQ332" s="18" t="inlineStr">
        <is>
          <t>主要地方道　佐原椿海線</t>
        </is>
      </c>
      <c r="BZ332" s="18" t="inlineStr">
        <is>
          <t>S,C</t>
        </is>
      </c>
      <c r="CA332" s="18" t="inlineStr">
        <is>
          <t>床版</t>
        </is>
      </c>
      <c r="CB332" s="18" t="inlineStr">
        <is>
          <t>Ds</t>
        </is>
      </c>
      <c r="CC332" s="18">
        <f>IF(LEFT(CA332,2)="基礎",CONCATENATE(BZ332,LEFT(CA332,3),CB332),CONCATENATE(BZ332,LEFT(CA332,2),CB332))</f>
        <v/>
      </c>
      <c r="CD332" s="18" t="n">
        <v>12</v>
      </c>
      <c r="CE332" s="18">
        <f>IF(COUNTIFS([2]その１１!$CV$10:CV5327,リスト!CC332),"該当","")</f>
        <v/>
      </c>
      <c r="CF332" s="18">
        <f>IF($CE332="","",COUNTIF($CC$5:CC332,CC332))</f>
        <v/>
      </c>
      <c r="CG332" s="18">
        <f>IF($CE332="","",CONCATENATE(CC332,CF332))</f>
        <v/>
      </c>
      <c r="CH332" s="18" t="inlineStr">
        <is>
          <t>C,X</t>
        </is>
      </c>
      <c r="CI332" s="18" t="inlineStr">
        <is>
          <t>塔部斜材</t>
        </is>
      </c>
      <c r="CJ332" s="18" t="inlineStr">
        <is>
          <t>Td</t>
        </is>
      </c>
      <c r="CK332" s="18">
        <f>CONCATENATE(CH332,LEFT(CI332,2),CJ332)</f>
        <v/>
      </c>
      <c r="CL332" s="18" t="n">
        <v>12</v>
      </c>
      <c r="CM332" s="18">
        <f>IF(COUNTIFS([2]その１２!$CU$10:CU5483,リスト!CK332),"該当","")</f>
        <v/>
      </c>
      <c r="CN332" s="18">
        <f>IF($CM332="","",COUNTIF($CK$5:CK332,CK332))</f>
        <v/>
      </c>
      <c r="CO332" s="18">
        <f>IF($CM332="","",CONCATENATE(CK332,CN332))</f>
        <v/>
      </c>
      <c r="DC332" s="21">
        <f>IF(CG332="","",CONCATENATE(CC332,CD332))</f>
        <v/>
      </c>
      <c r="DD332" s="21">
        <f>IF(CO332="","",CONCATENATE(CK332,CL332))</f>
        <v/>
      </c>
    </row>
    <row r="333">
      <c r="BN333" s="18" t="inlineStr">
        <is>
          <t>旭市</t>
        </is>
      </c>
      <c r="BO333" s="197" t="inlineStr">
        <is>
          <t>70</t>
        </is>
      </c>
      <c r="BP333" s="17">
        <f>CONCATENATE(BN333,BO333)</f>
        <v/>
      </c>
      <c r="BQ333" s="18" t="inlineStr">
        <is>
          <t>主要地方道　大栄栗源干潟線</t>
        </is>
      </c>
      <c r="BZ333" s="18" t="inlineStr">
        <is>
          <t>S,C</t>
        </is>
      </c>
      <c r="CA333" s="18" t="inlineStr">
        <is>
          <t>床版</t>
        </is>
      </c>
      <c r="CB333" s="18" t="inlineStr">
        <is>
          <t>Ds</t>
        </is>
      </c>
      <c r="CC333" s="18">
        <f>IF(LEFT(CA333,2)="基礎",CONCATENATE(BZ333,LEFT(CA333,3),CB333),CONCATENATE(BZ333,LEFT(CA333,2),CB333))</f>
        <v/>
      </c>
      <c r="CD333" s="18" t="n">
        <v>13</v>
      </c>
      <c r="CE333" s="18">
        <f>IF(COUNTIFS([2]その１１!$CV$10:CV5328,リスト!CC333),"該当","")</f>
        <v/>
      </c>
      <c r="CF333" s="18">
        <f>IF($CE333="","",COUNTIF($CC$5:CC333,CC333))</f>
        <v/>
      </c>
      <c r="CG333" s="18">
        <f>IF($CE333="","",CONCATENATE(CC333,CF333))</f>
        <v/>
      </c>
      <c r="CH333" s="18" t="inlineStr">
        <is>
          <t>C,X</t>
        </is>
      </c>
      <c r="CI333" s="18" t="inlineStr">
        <is>
          <t>塔部斜材</t>
        </is>
      </c>
      <c r="CJ333" s="18" t="inlineStr">
        <is>
          <t>Td</t>
        </is>
      </c>
      <c r="CK333" s="18">
        <f>CONCATENATE(CH333,LEFT(CI333,2),CJ333)</f>
        <v/>
      </c>
      <c r="CL333" s="18" t="n">
        <v>13</v>
      </c>
      <c r="CM333" s="18">
        <f>IF(COUNTIFS([2]その１２!$CU$10:CU5484,リスト!CK333),"該当","")</f>
        <v/>
      </c>
      <c r="CN333" s="18">
        <f>IF($CM333="","",COUNTIF($CK$5:CK333,CK333))</f>
        <v/>
      </c>
      <c r="CO333" s="18">
        <f>IF($CM333="","",CONCATENATE(CK333,CN333))</f>
        <v/>
      </c>
      <c r="DC333" s="21">
        <f>IF(CG333="","",CONCATENATE(CC333,CD333))</f>
        <v/>
      </c>
      <c r="DD333" s="21">
        <f>IF(CO333="","",CONCATENATE(CK333,CL333))</f>
        <v/>
      </c>
    </row>
    <row r="334">
      <c r="BN334" s="18" t="inlineStr">
        <is>
          <t>旭市</t>
        </is>
      </c>
      <c r="BO334" s="197" t="inlineStr">
        <is>
          <t>71</t>
        </is>
      </c>
      <c r="BP334" s="17">
        <f>CONCATENATE(BN334,BO334)</f>
        <v/>
      </c>
      <c r="BQ334" s="18" t="inlineStr">
        <is>
          <t>主要地方道　銚子旭線</t>
        </is>
      </c>
      <c r="BZ334" s="18" t="inlineStr">
        <is>
          <t>S,C</t>
        </is>
      </c>
      <c r="CA334" s="18" t="inlineStr">
        <is>
          <t>床版</t>
        </is>
      </c>
      <c r="CB334" s="18" t="inlineStr">
        <is>
          <t>Ds</t>
        </is>
      </c>
      <c r="CC334" s="18">
        <f>IF(LEFT(CA334,2)="基礎",CONCATENATE(BZ334,LEFT(CA334,3),CB334),CONCATENATE(BZ334,LEFT(CA334,2),CB334))</f>
        <v/>
      </c>
      <c r="CD334" s="18" t="n">
        <v>17</v>
      </c>
      <c r="CE334" s="18">
        <f>IF(COUNTIFS([2]その１１!$CV$10:CV5329,リスト!CC334),"該当","")</f>
        <v/>
      </c>
      <c r="CF334" s="18">
        <f>IF($CE334="","",COUNTIF($CC$5:CC334,CC334))</f>
        <v/>
      </c>
      <c r="CG334" s="18">
        <f>IF($CE334="","",CONCATENATE(CC334,CF334))</f>
        <v/>
      </c>
      <c r="CH334" s="18" t="inlineStr">
        <is>
          <t>C,X</t>
        </is>
      </c>
      <c r="CI334" s="18" t="inlineStr">
        <is>
          <t>塔部斜材</t>
        </is>
      </c>
      <c r="CJ334" s="18" t="inlineStr">
        <is>
          <t>Td</t>
        </is>
      </c>
      <c r="CK334" s="18">
        <f>CONCATENATE(CH334,LEFT(CI334,2),CJ334)</f>
        <v/>
      </c>
      <c r="CL334" s="18" t="n">
        <v>17</v>
      </c>
      <c r="CM334" s="18">
        <f>IF(COUNTIFS([2]その１２!$CU$10:CU5485,リスト!CK334),"該当","")</f>
        <v/>
      </c>
      <c r="CN334" s="18">
        <f>IF($CM334="","",COUNTIF($CK$5:CK334,CK334))</f>
        <v/>
      </c>
      <c r="CO334" s="18">
        <f>IF($CM334="","",CONCATENATE(CK334,CN334))</f>
        <v/>
      </c>
      <c r="DC334" s="21">
        <f>IF(CG334="","",CONCATENATE(CC334,CD334))</f>
        <v/>
      </c>
      <c r="DD334" s="21">
        <f>IF(CO334="","",CONCATENATE(CK334,CL334))</f>
        <v/>
      </c>
    </row>
    <row r="335">
      <c r="BN335" s="18" t="inlineStr">
        <is>
          <t>旭市</t>
        </is>
      </c>
      <c r="BO335" s="197" t="inlineStr">
        <is>
          <t>73</t>
        </is>
      </c>
      <c r="BP335" s="17">
        <f>CONCATENATE(BN335,BO335)</f>
        <v/>
      </c>
      <c r="BQ335" s="18" t="inlineStr">
        <is>
          <t>主要地方道　銚子海上線</t>
        </is>
      </c>
      <c r="BZ335" s="18" t="inlineStr">
        <is>
          <t>S,C</t>
        </is>
      </c>
      <c r="CA335" s="18" t="inlineStr">
        <is>
          <t>床版</t>
        </is>
      </c>
      <c r="CB335" s="18" t="inlineStr">
        <is>
          <t>Ds</t>
        </is>
      </c>
      <c r="CC335" s="18">
        <f>IF(LEFT(CA335,2)="基礎",CONCATENATE(BZ335,LEFT(CA335,3),CB335),CONCATENATE(BZ335,LEFT(CA335,2),CB335))</f>
        <v/>
      </c>
      <c r="CD335" s="18" t="n">
        <v>18</v>
      </c>
      <c r="CE335" s="18">
        <f>IF(COUNTIFS([2]その１１!$CV$10:CV5330,リスト!CC335),"該当","")</f>
        <v/>
      </c>
      <c r="CF335" s="18">
        <f>IF($CE335="","",COUNTIF($CC$5:CC335,CC335))</f>
        <v/>
      </c>
      <c r="CG335" s="18">
        <f>IF($CE335="","",CONCATENATE(CC335,CF335))</f>
        <v/>
      </c>
      <c r="CH335" s="18" t="inlineStr">
        <is>
          <t>C,X</t>
        </is>
      </c>
      <c r="CI335" s="18" t="inlineStr">
        <is>
          <t>塔部斜材</t>
        </is>
      </c>
      <c r="CJ335" s="18" t="inlineStr">
        <is>
          <t>Td</t>
        </is>
      </c>
      <c r="CK335" s="18">
        <f>CONCATENATE(CH335,LEFT(CI335,2),CJ335)</f>
        <v/>
      </c>
      <c r="CL335" s="18" t="n">
        <v>18</v>
      </c>
      <c r="CM335" s="18">
        <f>IF(COUNTIFS([2]その１２!$CU$10:CU5486,リスト!CK335),"該当","")</f>
        <v/>
      </c>
      <c r="CN335" s="18">
        <f>IF($CM335="","",COUNTIF($CK$5:CK335,CK335))</f>
        <v/>
      </c>
      <c r="CO335" s="18">
        <f>IF($CM335="","",CONCATENATE(CK335,CN335))</f>
        <v/>
      </c>
      <c r="DC335" s="21">
        <f>IF(CG335="","",CONCATENATE(CC335,CD335))</f>
        <v/>
      </c>
      <c r="DD335" s="21">
        <f>IF(CO335="","",CONCATENATE(CK335,CL335))</f>
        <v/>
      </c>
    </row>
    <row r="336">
      <c r="BN336" s="18" t="inlineStr">
        <is>
          <t>旭市</t>
        </is>
      </c>
      <c r="BO336" s="197" t="inlineStr">
        <is>
          <t>74</t>
        </is>
      </c>
      <c r="BP336" s="17">
        <f>CONCATENATE(BN336,BO336)</f>
        <v/>
      </c>
      <c r="BQ336" s="18" t="inlineStr">
        <is>
          <t>主要地方道　多古笹本線</t>
        </is>
      </c>
      <c r="BZ336" s="18" t="inlineStr">
        <is>
          <t>S,C</t>
        </is>
      </c>
      <c r="CA336" s="18" t="inlineStr">
        <is>
          <t>床版</t>
        </is>
      </c>
      <c r="CB336" s="18" t="inlineStr">
        <is>
          <t>Ds</t>
        </is>
      </c>
      <c r="CC336" s="18">
        <f>IF(LEFT(CA336,2)="基礎",CONCATENATE(BZ336,LEFT(CA336,3),CB336),CONCATENATE(BZ336,LEFT(CA336,2),CB336))</f>
        <v/>
      </c>
      <c r="CD336" s="18" t="n">
        <v>19</v>
      </c>
      <c r="CE336" s="18">
        <f>IF(COUNTIFS([2]その１１!$CV$10:CV5331,リスト!CC336),"該当","")</f>
        <v/>
      </c>
      <c r="CF336" s="18">
        <f>IF($CE336="","",COUNTIF($CC$5:CC336,CC336))</f>
        <v/>
      </c>
      <c r="CG336" s="18">
        <f>IF($CE336="","",CONCATENATE(CC336,CF336))</f>
        <v/>
      </c>
      <c r="CH336" s="18" t="inlineStr">
        <is>
          <t>C,X</t>
        </is>
      </c>
      <c r="CI336" s="18" t="inlineStr">
        <is>
          <t>塔部斜材</t>
        </is>
      </c>
      <c r="CJ336" s="18" t="inlineStr">
        <is>
          <t>Td</t>
        </is>
      </c>
      <c r="CK336" s="18">
        <f>CONCATENATE(CH336,LEFT(CI336,2),CJ336)</f>
        <v/>
      </c>
      <c r="CL336" s="18" t="n">
        <v>19</v>
      </c>
      <c r="CM336" s="18">
        <f>IF(COUNTIFS([2]その１２!$CU$10:CU5487,リスト!CK336),"該当","")</f>
        <v/>
      </c>
      <c r="CN336" s="18">
        <f>IF($CM336="","",COUNTIF($CK$5:CK336,CK336))</f>
        <v/>
      </c>
      <c r="CO336" s="18">
        <f>IF($CM336="","",CONCATENATE(CK336,CN336))</f>
        <v/>
      </c>
      <c r="DC336" s="21">
        <f>IF(CG336="","",CONCATENATE(CC336,CD336))</f>
        <v/>
      </c>
      <c r="DD336" s="21">
        <f>IF(CO336="","",CONCATENATE(CK336,CL336))</f>
        <v/>
      </c>
    </row>
    <row r="337">
      <c r="BN337" s="18" t="inlineStr">
        <is>
          <t>旭市</t>
        </is>
      </c>
      <c r="BO337" s="197" t="inlineStr">
        <is>
          <t>104</t>
        </is>
      </c>
      <c r="BP337" s="17">
        <f>CONCATENATE(BN337,BO337)</f>
        <v/>
      </c>
      <c r="BQ337" s="18" t="inlineStr">
        <is>
          <t>一般県道　八日市場井戸野旭線</t>
        </is>
      </c>
      <c r="BZ337" s="18" t="inlineStr">
        <is>
          <t>S,C</t>
        </is>
      </c>
      <c r="CA337" s="18" t="inlineStr">
        <is>
          <t>床版</t>
        </is>
      </c>
      <c r="CB337" s="18" t="inlineStr">
        <is>
          <t>Ds</t>
        </is>
      </c>
      <c r="CC337" s="18">
        <f>IF(LEFT(CA337,2)="基礎",CONCATENATE(BZ337,LEFT(CA337,3),CB337),CONCATENATE(BZ337,LEFT(CA337,2),CB337))</f>
        <v/>
      </c>
      <c r="CD337" s="18" t="n">
        <v>20</v>
      </c>
      <c r="CE337" s="18">
        <f>IF(COUNTIFS([2]その１１!$CV$10:CV5332,リスト!CC337),"該当","")</f>
        <v/>
      </c>
      <c r="CF337" s="18">
        <f>IF($CE337="","",COUNTIF($CC$5:CC337,CC337))</f>
        <v/>
      </c>
      <c r="CG337" s="18">
        <f>IF($CE337="","",CONCATENATE(CC337,CF337))</f>
        <v/>
      </c>
      <c r="CH337" s="18" t="inlineStr">
        <is>
          <t>C,X</t>
        </is>
      </c>
      <c r="CI337" s="18" t="inlineStr">
        <is>
          <t>塔部斜材</t>
        </is>
      </c>
      <c r="CJ337" s="18" t="inlineStr">
        <is>
          <t>Td</t>
        </is>
      </c>
      <c r="CK337" s="18">
        <f>CONCATENATE(CH337,LEFT(CI337,2),CJ337)</f>
        <v/>
      </c>
      <c r="CL337" s="18" t="n">
        <v>20</v>
      </c>
      <c r="CM337" s="18">
        <f>IF(COUNTIFS([2]その１２!$CU$10:CU5488,リスト!CK337),"該当","")</f>
        <v/>
      </c>
      <c r="CN337" s="18">
        <f>IF($CM337="","",COUNTIF($CK$5:CK337,CK337))</f>
        <v/>
      </c>
      <c r="CO337" s="18">
        <f>IF($CM337="","",CONCATENATE(CK337,CN337))</f>
        <v/>
      </c>
      <c r="DC337" s="21">
        <f>IF(CG337="","",CONCATENATE(CC337,CD337))</f>
        <v/>
      </c>
      <c r="DD337" s="21">
        <f>IF(CO337="","",CONCATENATE(CK337,CL337))</f>
        <v/>
      </c>
    </row>
    <row r="338">
      <c r="BN338" s="18" t="inlineStr">
        <is>
          <t>旭市</t>
        </is>
      </c>
      <c r="BO338" s="197" t="inlineStr">
        <is>
          <t>105</t>
        </is>
      </c>
      <c r="BP338" s="17">
        <f>CONCATENATE(BN338,BO338)</f>
        <v/>
      </c>
      <c r="BQ338" s="18" t="inlineStr">
        <is>
          <t>一般県道　干潟停車場豊畑線</t>
        </is>
      </c>
      <c r="BZ338" s="18" t="inlineStr">
        <is>
          <t>S,C</t>
        </is>
      </c>
      <c r="CA338" s="18" t="inlineStr">
        <is>
          <t>床版</t>
        </is>
      </c>
      <c r="CB338" s="18" t="inlineStr">
        <is>
          <t>Ds</t>
        </is>
      </c>
      <c r="CC338" s="18">
        <f>IF(LEFT(CA338,2)="基礎",CONCATENATE(BZ338,LEFT(CA338,3),CB338),CONCATENATE(BZ338,LEFT(CA338,2),CB338))</f>
        <v/>
      </c>
      <c r="CD338" s="18" t="n">
        <v>21</v>
      </c>
      <c r="CE338" s="18">
        <f>IF(COUNTIFS([2]その１１!$CV$10:CV5333,リスト!CC338),"該当","")</f>
        <v/>
      </c>
      <c r="CF338" s="18">
        <f>IF($CE338="","",COUNTIF($CC$5:CC338,CC338))</f>
        <v/>
      </c>
      <c r="CG338" s="18">
        <f>IF($CE338="","",CONCATENATE(CC338,CF338))</f>
        <v/>
      </c>
      <c r="CH338" s="18" t="inlineStr">
        <is>
          <t>C,X</t>
        </is>
      </c>
      <c r="CI338" s="18" t="inlineStr">
        <is>
          <t>塔部斜材</t>
        </is>
      </c>
      <c r="CJ338" s="18" t="inlineStr">
        <is>
          <t>Td</t>
        </is>
      </c>
      <c r="CK338" s="18">
        <f>CONCATENATE(CH338,LEFT(CI338,2),CJ338)</f>
        <v/>
      </c>
      <c r="CL338" s="18" t="n">
        <v>21</v>
      </c>
      <c r="CM338" s="18">
        <f>IF(COUNTIFS([2]その１２!$CU$10:CU5489,リスト!CK338),"該当","")</f>
        <v/>
      </c>
      <c r="CN338" s="18">
        <f>IF($CM338="","",COUNTIF($CK$5:CK338,CK338))</f>
        <v/>
      </c>
      <c r="CO338" s="18">
        <f>IF($CM338="","",CONCATENATE(CK338,CN338))</f>
        <v/>
      </c>
      <c r="DC338" s="21">
        <f>IF(CG338="","",CONCATENATE(CC338,CD338))</f>
        <v/>
      </c>
      <c r="DD338" s="21">
        <f>IF(CO338="","",CONCATENATE(CK338,CL338))</f>
        <v/>
      </c>
    </row>
    <row r="339">
      <c r="BN339" s="18" t="inlineStr">
        <is>
          <t>旭市</t>
        </is>
      </c>
      <c r="BO339" s="197" t="inlineStr">
        <is>
          <t>114</t>
        </is>
      </c>
      <c r="BP339" s="17">
        <f>CONCATENATE(BN339,BO339)</f>
        <v/>
      </c>
      <c r="BQ339" s="18" t="inlineStr">
        <is>
          <t>一般県道　八日市場山田線</t>
        </is>
      </c>
      <c r="BZ339" s="18" t="inlineStr">
        <is>
          <t>S,C</t>
        </is>
      </c>
      <c r="CA339" s="18" t="inlineStr">
        <is>
          <t>床版</t>
        </is>
      </c>
      <c r="CB339" s="18" t="inlineStr">
        <is>
          <t>Ds</t>
        </is>
      </c>
      <c r="CC339" s="18">
        <f>IF(LEFT(CA339,2)="基礎",CONCATENATE(BZ339,LEFT(CA339,3),CB339),CONCATENATE(BZ339,LEFT(CA339,2),CB339))</f>
        <v/>
      </c>
      <c r="CD339" s="18" t="n">
        <v>22</v>
      </c>
      <c r="CE339" s="18">
        <f>IF(COUNTIFS([2]その１１!$CV$10:CV5334,リスト!CC339),"該当","")</f>
        <v/>
      </c>
      <c r="CF339" s="18">
        <f>IF($CE339="","",COUNTIF($CC$5:CC339,CC339))</f>
        <v/>
      </c>
      <c r="CG339" s="18">
        <f>IF($CE339="","",CONCATENATE(CC339,CF339))</f>
        <v/>
      </c>
      <c r="CH339" s="18" t="inlineStr">
        <is>
          <t>C,X</t>
        </is>
      </c>
      <c r="CI339" s="18" t="inlineStr">
        <is>
          <t>塔部斜材</t>
        </is>
      </c>
      <c r="CJ339" s="18" t="inlineStr">
        <is>
          <t>Td</t>
        </is>
      </c>
      <c r="CK339" s="18">
        <f>CONCATENATE(CH339,LEFT(CI339,2),CJ339)</f>
        <v/>
      </c>
      <c r="CL339" s="18" t="n">
        <v>22</v>
      </c>
      <c r="CM339" s="18">
        <f>IF(COUNTIFS([2]その１２!$CU$10:CU5490,リスト!CK339),"該当","")</f>
        <v/>
      </c>
      <c r="CN339" s="18">
        <f>IF($CM339="","",COUNTIF($CK$5:CK339,CK339))</f>
        <v/>
      </c>
      <c r="CO339" s="18">
        <f>IF($CM339="","",CONCATENATE(CK339,CN339))</f>
        <v/>
      </c>
      <c r="DC339" s="21">
        <f>IF(CG339="","",CONCATENATE(CC339,CD339))</f>
        <v/>
      </c>
      <c r="DD339" s="21">
        <f>IF(CO339="","",CONCATENATE(CK339,CL339))</f>
        <v/>
      </c>
    </row>
    <row r="340">
      <c r="BN340" s="18" t="inlineStr">
        <is>
          <t>旭市</t>
        </is>
      </c>
      <c r="BO340" s="197" t="inlineStr">
        <is>
          <t>133</t>
        </is>
      </c>
      <c r="BP340" s="17">
        <f>CONCATENATE(BN340,BO340)</f>
        <v/>
      </c>
      <c r="BQ340" s="18" t="inlineStr">
        <is>
          <t>一般県道　稲毛停車場穴川線</t>
        </is>
      </c>
      <c r="BZ340" s="18" t="inlineStr">
        <is>
          <t>S,C</t>
        </is>
      </c>
      <c r="CA340" s="18" t="inlineStr">
        <is>
          <t>床版</t>
        </is>
      </c>
      <c r="CB340" s="18" t="inlineStr">
        <is>
          <t>Ds</t>
        </is>
      </c>
      <c r="CC340" s="18">
        <f>IF(LEFT(CA340,2)="基礎",CONCATENATE(BZ340,LEFT(CA340,3),CB340),CONCATENATE(BZ340,LEFT(CA340,2),CB340))</f>
        <v/>
      </c>
      <c r="CD340" s="18" t="n">
        <v>23</v>
      </c>
      <c r="CE340" s="18">
        <f>IF(COUNTIFS([2]その１１!$CV$10:CV5335,リスト!CC340),"該当","")</f>
        <v/>
      </c>
      <c r="CF340" s="18">
        <f>IF($CE340="","",COUNTIF($CC$5:CC340,CC340))</f>
        <v/>
      </c>
      <c r="CG340" s="18">
        <f>IF($CE340="","",CONCATENATE(CC340,CF340))</f>
        <v/>
      </c>
      <c r="CH340" s="18" t="inlineStr">
        <is>
          <t>C,X</t>
        </is>
      </c>
      <c r="CI340" s="18" t="inlineStr">
        <is>
          <t>塔部斜材</t>
        </is>
      </c>
      <c r="CJ340" s="18" t="inlineStr">
        <is>
          <t>Td</t>
        </is>
      </c>
      <c r="CK340" s="18">
        <f>CONCATENATE(CH340,LEFT(CI340,2),CJ340)</f>
        <v/>
      </c>
      <c r="CL340" s="18" t="n">
        <v>23</v>
      </c>
      <c r="CM340" s="18">
        <f>IF(COUNTIFS([2]その１２!$CU$10:CU5491,リスト!CK340),"該当","")</f>
        <v/>
      </c>
      <c r="CN340" s="18">
        <f>IF($CM340="","",COUNTIF($CK$5:CK340,CK340))</f>
        <v/>
      </c>
      <c r="CO340" s="18">
        <f>IF($CM340="","",CONCATENATE(CK340,CN340))</f>
        <v/>
      </c>
      <c r="DC340" s="21">
        <f>IF(CG340="","",CONCATENATE(CC340,CD340))</f>
        <v/>
      </c>
      <c r="DD340" s="21">
        <f>IF(CO340="","",CONCATENATE(CK340,CL340))</f>
        <v/>
      </c>
    </row>
    <row r="341">
      <c r="BN341" s="18" t="inlineStr">
        <is>
          <t>旭市</t>
        </is>
      </c>
      <c r="BO341" s="197" t="inlineStr">
        <is>
          <t>149</t>
        </is>
      </c>
      <c r="BP341" s="17">
        <f>CONCATENATE(BN341,BO341)</f>
        <v/>
      </c>
      <c r="BQ341" s="18" t="inlineStr">
        <is>
          <t>一般県道　八日市場府馬線</t>
        </is>
      </c>
      <c r="BZ341" s="18" t="inlineStr">
        <is>
          <t>S,X</t>
        </is>
      </c>
      <c r="CA341" s="18" t="inlineStr">
        <is>
          <t>床版</t>
        </is>
      </c>
      <c r="CB341" s="18" t="inlineStr">
        <is>
          <t>Ds</t>
        </is>
      </c>
      <c r="CC341" s="18">
        <f>IF(LEFT(CA341,2)="基礎",CONCATENATE(BZ341,LEFT(CA341,3),CB341),CONCATENATE(BZ341,LEFT(CA341,2),CB341))</f>
        <v/>
      </c>
      <c r="CD341" s="18" t="n">
        <v>1</v>
      </c>
      <c r="CE341" s="18">
        <f>IF(COUNTIFS([2]その１１!$CV$10:CV5336,リスト!CC341),"該当","")</f>
        <v/>
      </c>
      <c r="CF341" s="18">
        <f>IF($CE341="","",COUNTIF($CC$5:CC341,CC341))</f>
        <v/>
      </c>
      <c r="CG341" s="18">
        <f>IF($CE341="","",CONCATENATE(CC341,CF341))</f>
        <v/>
      </c>
      <c r="CH341" s="18" t="inlineStr">
        <is>
          <t>S,C,X</t>
        </is>
      </c>
      <c r="CI341" s="18" t="inlineStr">
        <is>
          <t>塔部斜材</t>
        </is>
      </c>
      <c r="CJ341" s="18" t="inlineStr">
        <is>
          <t>Td</t>
        </is>
      </c>
      <c r="CK341" s="18">
        <f>CONCATENATE(CH341,LEFT(CI341,2),CJ341)</f>
        <v/>
      </c>
      <c r="CL341" s="18" t="n">
        <v>1</v>
      </c>
      <c r="CM341" s="18">
        <f>IF(COUNTIFS([2]その１２!$CU$10:CU5492,リスト!CK341),"該当","")</f>
        <v/>
      </c>
      <c r="CN341" s="18">
        <f>IF($CM341="","",COUNTIF($CK$5:CK341,CK341))</f>
        <v/>
      </c>
      <c r="CO341" s="18">
        <f>IF($CM341="","",CONCATENATE(CK341,CN341))</f>
        <v/>
      </c>
      <c r="DC341" s="21">
        <f>IF(CG341="","",CONCATENATE(CC341,CD341))</f>
        <v/>
      </c>
      <c r="DD341" s="21">
        <f>IF(CO341="","",CONCATENATE(CK341,CL341))</f>
        <v/>
      </c>
    </row>
    <row r="342">
      <c r="BN342" s="18" t="inlineStr">
        <is>
          <t>旭市</t>
        </is>
      </c>
      <c r="BO342" s="197" t="inlineStr">
        <is>
          <t>210</t>
        </is>
      </c>
      <c r="BP342" s="17">
        <f>CONCATENATE(BN342,BO342)</f>
        <v/>
      </c>
      <c r="BQ342" s="18" t="inlineStr">
        <is>
          <t>一般県道　飯岡停車場線</t>
        </is>
      </c>
      <c r="BZ342" s="18" t="inlineStr">
        <is>
          <t>S,X</t>
        </is>
      </c>
      <c r="CA342" s="18" t="inlineStr">
        <is>
          <t>床版</t>
        </is>
      </c>
      <c r="CB342" s="18" t="inlineStr">
        <is>
          <t>Ds</t>
        </is>
      </c>
      <c r="CC342" s="18">
        <f>IF(LEFT(CA342,2)="基礎",CONCATENATE(BZ342,LEFT(CA342,3),CB342),CONCATENATE(BZ342,LEFT(CA342,2),CB342))</f>
        <v/>
      </c>
      <c r="CD342" s="18" t="n">
        <v>2</v>
      </c>
      <c r="CE342" s="18">
        <f>IF(COUNTIFS([2]その１１!$CV$10:CV5337,リスト!CC342),"該当","")</f>
        <v/>
      </c>
      <c r="CF342" s="18">
        <f>IF($CE342="","",COUNTIF($CC$5:CC342,CC342))</f>
        <v/>
      </c>
      <c r="CG342" s="18">
        <f>IF($CE342="","",CONCATENATE(CC342,CF342))</f>
        <v/>
      </c>
      <c r="CH342" s="18" t="inlineStr">
        <is>
          <t>S,C,X</t>
        </is>
      </c>
      <c r="CI342" s="18" t="inlineStr">
        <is>
          <t>塔部斜材</t>
        </is>
      </c>
      <c r="CJ342" s="18" t="inlineStr">
        <is>
          <t>Td</t>
        </is>
      </c>
      <c r="CK342" s="18">
        <f>CONCATENATE(CH342,LEFT(CI342,2),CJ342)</f>
        <v/>
      </c>
      <c r="CL342" s="18" t="n">
        <v>2</v>
      </c>
      <c r="CM342" s="18">
        <f>IF(COUNTIFS([2]その１２!$CU$10:CU5493,リスト!CK342),"該当","")</f>
        <v/>
      </c>
      <c r="CN342" s="18">
        <f>IF($CM342="","",COUNTIF($CK$5:CK342,CK342))</f>
        <v/>
      </c>
      <c r="CO342" s="18">
        <f>IF($CM342="","",CONCATENATE(CK342,CN342))</f>
        <v/>
      </c>
      <c r="DC342" s="21">
        <f>IF(CG342="","",CONCATENATE(CC342,CD342))</f>
        <v/>
      </c>
      <c r="DD342" s="21">
        <f>IF(CO342="","",CONCATENATE(CK342,CL342))</f>
        <v/>
      </c>
    </row>
    <row r="343">
      <c r="BN343" s="18" t="inlineStr">
        <is>
          <t>旭市</t>
        </is>
      </c>
      <c r="BO343" s="197" t="inlineStr">
        <is>
          <t>211</t>
        </is>
      </c>
      <c r="BP343" s="17">
        <f>CONCATENATE(BN343,BO343)</f>
        <v/>
      </c>
      <c r="BQ343" s="18" t="inlineStr">
        <is>
          <t>一般県道　飯岡猿田停車場線</t>
        </is>
      </c>
      <c r="BZ343" s="18" t="inlineStr">
        <is>
          <t>S,X</t>
        </is>
      </c>
      <c r="CA343" s="18" t="inlineStr">
        <is>
          <t>床版</t>
        </is>
      </c>
      <c r="CB343" s="18" t="inlineStr">
        <is>
          <t>Ds</t>
        </is>
      </c>
      <c r="CC343" s="18">
        <f>IF(LEFT(CA343,2)="基礎",CONCATENATE(BZ343,LEFT(CA343,3),CB343),CONCATENATE(BZ343,LEFT(CA343,2),CB343))</f>
        <v/>
      </c>
      <c r="CD343" s="18" t="n">
        <v>3</v>
      </c>
      <c r="CE343" s="18">
        <f>IF(COUNTIFS([2]その１１!$CV$10:CV5338,リスト!CC343),"該当","")</f>
        <v/>
      </c>
      <c r="CF343" s="18">
        <f>IF($CE343="","",COUNTIF($CC$5:CC343,CC343))</f>
        <v/>
      </c>
      <c r="CG343" s="18">
        <f>IF($CE343="","",CONCATENATE(CC343,CF343))</f>
        <v/>
      </c>
      <c r="CH343" s="18" t="inlineStr">
        <is>
          <t>S,C,X</t>
        </is>
      </c>
      <c r="CI343" s="18" t="inlineStr">
        <is>
          <t>塔部斜材</t>
        </is>
      </c>
      <c r="CJ343" s="18" t="inlineStr">
        <is>
          <t>Td</t>
        </is>
      </c>
      <c r="CK343" s="18">
        <f>CONCATENATE(CH343,LEFT(CI343,2),CJ343)</f>
        <v/>
      </c>
      <c r="CL343" s="18" t="n">
        <v>3</v>
      </c>
      <c r="CM343" s="18">
        <f>IF(COUNTIFS([2]その１２!$CU$10:CU5494,リスト!CK343),"該当","")</f>
        <v/>
      </c>
      <c r="CN343" s="18">
        <f>IF($CM343="","",COUNTIF($CK$5:CK343,CK343))</f>
        <v/>
      </c>
      <c r="CO343" s="18">
        <f>IF($CM343="","",CONCATENATE(CK343,CN343))</f>
        <v/>
      </c>
      <c r="DC343" s="21">
        <f>IF(CG343="","",CONCATENATE(CC343,CD343))</f>
        <v/>
      </c>
      <c r="DD343" s="21">
        <f>IF(CO343="","",CONCATENATE(CK343,CL343))</f>
        <v/>
      </c>
    </row>
    <row r="344">
      <c r="BN344" s="18" t="inlineStr">
        <is>
          <t>旭市</t>
        </is>
      </c>
      <c r="BO344" s="197" t="inlineStr">
        <is>
          <t>216</t>
        </is>
      </c>
      <c r="BP344" s="17">
        <f>CONCATENATE(BN344,BO344)</f>
        <v/>
      </c>
      <c r="BQ344" s="18" t="inlineStr">
        <is>
          <t>一般県道　飯岡松岸停車場線</t>
        </is>
      </c>
      <c r="BZ344" s="18" t="inlineStr">
        <is>
          <t>S,X</t>
        </is>
      </c>
      <c r="CA344" s="18" t="inlineStr">
        <is>
          <t>床版</t>
        </is>
      </c>
      <c r="CB344" s="18" t="inlineStr">
        <is>
          <t>Ds</t>
        </is>
      </c>
      <c r="CC344" s="18">
        <f>IF(LEFT(CA344,2)="基礎",CONCATENATE(BZ344,LEFT(CA344,3),CB344),CONCATENATE(BZ344,LEFT(CA344,2),CB344))</f>
        <v/>
      </c>
      <c r="CD344" s="18" t="n">
        <v>4</v>
      </c>
      <c r="CE344" s="18">
        <f>IF(COUNTIFS([2]その１１!$CV$10:CV5339,リスト!CC344),"該当","")</f>
        <v/>
      </c>
      <c r="CF344" s="18">
        <f>IF($CE344="","",COUNTIF($CC$5:CC344,CC344))</f>
        <v/>
      </c>
      <c r="CG344" s="18">
        <f>IF($CE344="","",CONCATENATE(CC344,CF344))</f>
        <v/>
      </c>
      <c r="CH344" s="18" t="inlineStr">
        <is>
          <t>S,C,X</t>
        </is>
      </c>
      <c r="CI344" s="18" t="inlineStr">
        <is>
          <t>塔部斜材</t>
        </is>
      </c>
      <c r="CJ344" s="18" t="inlineStr">
        <is>
          <t>Td</t>
        </is>
      </c>
      <c r="CK344" s="18">
        <f>CONCATENATE(CH344,LEFT(CI344,2),CJ344)</f>
        <v/>
      </c>
      <c r="CL344" s="18" t="n">
        <v>4</v>
      </c>
      <c r="CM344" s="18">
        <f>IF(COUNTIFS([2]その１２!$CU$10:CU5495,リスト!CK344),"該当","")</f>
        <v/>
      </c>
      <c r="CN344" s="18">
        <f>IF($CM344="","",COUNTIF($CK$5:CK344,CK344))</f>
        <v/>
      </c>
      <c r="CO344" s="18">
        <f>IF($CM344="","",CONCATENATE(CK344,CN344))</f>
        <v/>
      </c>
      <c r="DC344" s="21">
        <f>IF(CG344="","",CONCATENATE(CC344,CD344))</f>
        <v/>
      </c>
      <c r="DD344" s="21">
        <f>IF(CO344="","",CONCATENATE(CK344,CL344))</f>
        <v/>
      </c>
    </row>
    <row r="345">
      <c r="BN345" s="18" t="inlineStr">
        <is>
          <t>旭市</t>
        </is>
      </c>
      <c r="BO345" s="197" t="inlineStr">
        <is>
          <t>265</t>
        </is>
      </c>
      <c r="BP345" s="17">
        <f>CONCATENATE(BN345,BO345)</f>
        <v/>
      </c>
      <c r="BQ345" s="18" t="inlineStr">
        <is>
          <t>一般県道　小見川海上線</t>
        </is>
      </c>
      <c r="BZ345" s="18" t="inlineStr">
        <is>
          <t>S,X</t>
        </is>
      </c>
      <c r="CA345" s="18" t="inlineStr">
        <is>
          <t>床版</t>
        </is>
      </c>
      <c r="CB345" s="18" t="inlineStr">
        <is>
          <t>Ds</t>
        </is>
      </c>
      <c r="CC345" s="18">
        <f>IF(LEFT(CA345,2)="基礎",CONCATENATE(BZ345,LEFT(CA345,3),CB345),CONCATENATE(BZ345,LEFT(CA345,2),CB345))</f>
        <v/>
      </c>
      <c r="CD345" s="18" t="n">
        <v>5</v>
      </c>
      <c r="CE345" s="18">
        <f>IF(COUNTIFS([2]その１１!$CV$10:CV5340,リスト!CC345),"該当","")</f>
        <v/>
      </c>
      <c r="CF345" s="18">
        <f>IF($CE345="","",COUNTIF($CC$5:CC345,CC345))</f>
        <v/>
      </c>
      <c r="CG345" s="18">
        <f>IF($CE345="","",CONCATENATE(CC345,CF345))</f>
        <v/>
      </c>
      <c r="CH345" s="18" t="inlineStr">
        <is>
          <t>S,C,X</t>
        </is>
      </c>
      <c r="CI345" s="18" t="inlineStr">
        <is>
          <t>塔部斜材</t>
        </is>
      </c>
      <c r="CJ345" s="18" t="inlineStr">
        <is>
          <t>Td</t>
        </is>
      </c>
      <c r="CK345" s="18">
        <f>CONCATENATE(CH345,LEFT(CI345,2),CJ345)</f>
        <v/>
      </c>
      <c r="CL345" s="18" t="n">
        <v>5</v>
      </c>
      <c r="CM345" s="18">
        <f>IF(COUNTIFS([2]その１２!$CU$10:CU5496,リスト!CK345),"該当","")</f>
        <v/>
      </c>
      <c r="CN345" s="18">
        <f>IF($CM345="","",COUNTIF($CK$5:CK345,CK345))</f>
        <v/>
      </c>
      <c r="CO345" s="18">
        <f>IF($CM345="","",CONCATENATE(CK345,CN345))</f>
        <v/>
      </c>
      <c r="DC345" s="21">
        <f>IF(CG345="","",CONCATENATE(CC345,CD345))</f>
        <v/>
      </c>
      <c r="DD345" s="21">
        <f>IF(CO345="","",CONCATENATE(CK345,CL345))</f>
        <v/>
      </c>
    </row>
    <row r="346">
      <c r="BN346" s="18" t="inlineStr">
        <is>
          <t>旭市</t>
        </is>
      </c>
      <c r="BO346" s="197" t="inlineStr">
        <is>
          <t>266</t>
        </is>
      </c>
      <c r="BP346" s="17">
        <f>CONCATENATE(BN346,BO346)</f>
        <v/>
      </c>
      <c r="BQ346" s="18" t="inlineStr">
        <is>
          <t>一般県道　旭笹川線</t>
        </is>
      </c>
      <c r="BZ346" s="18" t="inlineStr">
        <is>
          <t>S,X</t>
        </is>
      </c>
      <c r="CA346" s="18" t="inlineStr">
        <is>
          <t>床版</t>
        </is>
      </c>
      <c r="CB346" s="18" t="inlineStr">
        <is>
          <t>Ds</t>
        </is>
      </c>
      <c r="CC346" s="18">
        <f>IF(LEFT(CA346,2)="基礎",CONCATENATE(BZ346,LEFT(CA346,3),CB346),CONCATENATE(BZ346,LEFT(CA346,2),CB346))</f>
        <v/>
      </c>
      <c r="CD346" s="18" t="n">
        <v>10</v>
      </c>
      <c r="CE346" s="18">
        <f>IF(COUNTIFS([2]その１１!$CV$10:CV5341,リスト!CC346),"該当","")</f>
        <v/>
      </c>
      <c r="CF346" s="18">
        <f>IF($CE346="","",COUNTIF($CC$5:CC346,CC346))</f>
        <v/>
      </c>
      <c r="CG346" s="18">
        <f>IF($CE346="","",CONCATENATE(CC346,CF346))</f>
        <v/>
      </c>
      <c r="CH346" s="18" t="inlineStr">
        <is>
          <t>S,C,X</t>
        </is>
      </c>
      <c r="CI346" s="18" t="inlineStr">
        <is>
          <t>塔部斜材</t>
        </is>
      </c>
      <c r="CJ346" s="18" t="inlineStr">
        <is>
          <t>Td</t>
        </is>
      </c>
      <c r="CK346" s="18">
        <f>CONCATENATE(CH346,LEFT(CI346,2),CJ346)</f>
        <v/>
      </c>
      <c r="CL346" s="18" t="n">
        <v>6</v>
      </c>
      <c r="CM346" s="18">
        <f>IF(COUNTIFS([2]その１２!$CU$10:CU5497,リスト!CK346),"該当","")</f>
        <v/>
      </c>
      <c r="CN346" s="18">
        <f>IF($CM346="","",COUNTIF($CK$5:CK346,CK346))</f>
        <v/>
      </c>
      <c r="CO346" s="18">
        <f>IF($CM346="","",CONCATENATE(CK346,CN346))</f>
        <v/>
      </c>
      <c r="DC346" s="21">
        <f>IF(CG346="","",CONCATENATE(CC346,CD346))</f>
        <v/>
      </c>
      <c r="DD346" s="21">
        <f>IF(CO346="","",CONCATENATE(CK346,CL346))</f>
        <v/>
      </c>
    </row>
    <row r="347">
      <c r="BN347" s="18" t="inlineStr">
        <is>
          <t>旭市</t>
        </is>
      </c>
      <c r="BO347" s="197" t="inlineStr">
        <is>
          <t>408</t>
        </is>
      </c>
      <c r="BP347" s="17">
        <f>CONCATENATE(BN347,BO347)</f>
        <v/>
      </c>
      <c r="BQ347" s="18" t="inlineStr">
        <is>
          <t>一般県道　飯岡九十九里自転車道線</t>
        </is>
      </c>
      <c r="BZ347" s="18" t="inlineStr">
        <is>
          <t>S,X</t>
        </is>
      </c>
      <c r="CA347" s="18" t="inlineStr">
        <is>
          <t>床版</t>
        </is>
      </c>
      <c r="CB347" s="18" t="inlineStr">
        <is>
          <t>Ds</t>
        </is>
      </c>
      <c r="CC347" s="18">
        <f>IF(LEFT(CA347,2)="基礎",CONCATENATE(BZ347,LEFT(CA347,3),CB347),CONCATENATE(BZ347,LEFT(CA347,2),CB347))</f>
        <v/>
      </c>
      <c r="CD347" s="18" t="n">
        <v>13</v>
      </c>
      <c r="CE347" s="18">
        <f>IF(COUNTIFS([2]その１１!$CV$10:CV5342,リスト!CC347),"該当","")</f>
        <v/>
      </c>
      <c r="CF347" s="18">
        <f>IF($CE347="","",COUNTIF($CC$5:CC347,CC347))</f>
        <v/>
      </c>
      <c r="CG347" s="18">
        <f>IF($CE347="","",CONCATENATE(CC347,CF347))</f>
        <v/>
      </c>
      <c r="CH347" s="18" t="inlineStr">
        <is>
          <t>S,C,X</t>
        </is>
      </c>
      <c r="CI347" s="18" t="inlineStr">
        <is>
          <t>塔部斜材</t>
        </is>
      </c>
      <c r="CJ347" s="18" t="inlineStr">
        <is>
          <t>Td</t>
        </is>
      </c>
      <c r="CK347" s="18">
        <f>CONCATENATE(CH347,LEFT(CI347,2),CJ347)</f>
        <v/>
      </c>
      <c r="CL347" s="18" t="n">
        <v>7</v>
      </c>
      <c r="CM347" s="18">
        <f>IF(COUNTIFS([2]その１２!$CU$10:CU5498,リスト!CK347),"該当","")</f>
        <v/>
      </c>
      <c r="CN347" s="18">
        <f>IF($CM347="","",COUNTIF($CK$5:CK347,CK347))</f>
        <v/>
      </c>
      <c r="CO347" s="18">
        <f>IF($CM347="","",CONCATENATE(CK347,CN347))</f>
        <v/>
      </c>
      <c r="DC347" s="21">
        <f>IF(CG347="","",CONCATENATE(CC347,CD347))</f>
        <v/>
      </c>
      <c r="DD347" s="21">
        <f>IF(CO347="","",CONCATENATE(CK347,CL347))</f>
        <v/>
      </c>
    </row>
    <row r="348">
      <c r="BN348" s="18" t="inlineStr">
        <is>
          <t>匝瑳市</t>
        </is>
      </c>
      <c r="BO348" s="197" t="inlineStr">
        <is>
          <t>126</t>
        </is>
      </c>
      <c r="BP348" s="17">
        <f>CONCATENATE(BN348,BO348)</f>
        <v/>
      </c>
      <c r="BQ348" s="18" t="inlineStr">
        <is>
          <t>一般国道　126号</t>
        </is>
      </c>
      <c r="BZ348" s="18" t="inlineStr">
        <is>
          <t>S,X</t>
        </is>
      </c>
      <c r="CA348" s="18" t="inlineStr">
        <is>
          <t>床版</t>
        </is>
      </c>
      <c r="CB348" s="18" t="inlineStr">
        <is>
          <t>Ds</t>
        </is>
      </c>
      <c r="CC348" s="18">
        <f>IF(LEFT(CA348,2)="基礎",CONCATENATE(BZ348,LEFT(CA348,3),CB348),CONCATENATE(BZ348,LEFT(CA348,2),CB348))</f>
        <v/>
      </c>
      <c r="CD348" s="18" t="n">
        <v>17</v>
      </c>
      <c r="CE348" s="18">
        <f>IF(COUNTIFS([2]その１１!$CV$10:CV5343,リスト!CC348),"該当","")</f>
        <v/>
      </c>
      <c r="CF348" s="18">
        <f>IF($CE348="","",COUNTIF($CC$5:CC348,CC348))</f>
        <v/>
      </c>
      <c r="CG348" s="18">
        <f>IF($CE348="","",CONCATENATE(CC348,CF348))</f>
        <v/>
      </c>
      <c r="CH348" s="18" t="inlineStr">
        <is>
          <t>S,C,X</t>
        </is>
      </c>
      <c r="CI348" s="18" t="inlineStr">
        <is>
          <t>塔部斜材</t>
        </is>
      </c>
      <c r="CJ348" s="18" t="inlineStr">
        <is>
          <t>Td</t>
        </is>
      </c>
      <c r="CK348" s="18">
        <f>CONCATENATE(CH348,LEFT(CI348,2),CJ348)</f>
        <v/>
      </c>
      <c r="CL348" s="18" t="n">
        <v>8</v>
      </c>
      <c r="CM348" s="18">
        <f>IF(COUNTIFS([2]その１２!$CU$10:CU5499,リスト!CK348),"該当","")</f>
        <v/>
      </c>
      <c r="CN348" s="18">
        <f>IF($CM348="","",COUNTIF($CK$5:CK348,CK348))</f>
        <v/>
      </c>
      <c r="CO348" s="18">
        <f>IF($CM348="","",CONCATENATE(CK348,CN348))</f>
        <v/>
      </c>
      <c r="DC348" s="21">
        <f>IF(CG348="","",CONCATENATE(CC348,CD348))</f>
        <v/>
      </c>
      <c r="DD348" s="21">
        <f>IF(CO348="","",CONCATENATE(CK348,CL348))</f>
        <v/>
      </c>
    </row>
    <row r="349">
      <c r="BN349" s="18" t="inlineStr">
        <is>
          <t>匝瑳市</t>
        </is>
      </c>
      <c r="BO349" s="197" t="inlineStr">
        <is>
          <t>296</t>
        </is>
      </c>
      <c r="BP349" s="17">
        <f>CONCATENATE(BN349,BO349)</f>
        <v/>
      </c>
      <c r="BQ349" s="18" t="inlineStr">
        <is>
          <t>一般国道　296号</t>
        </is>
      </c>
      <c r="BZ349" s="18" t="inlineStr">
        <is>
          <t>S,X</t>
        </is>
      </c>
      <c r="CA349" s="18" t="inlineStr">
        <is>
          <t>床版</t>
        </is>
      </c>
      <c r="CB349" s="18" t="inlineStr">
        <is>
          <t>Ds</t>
        </is>
      </c>
      <c r="CC349" s="18">
        <f>IF(LEFT(CA349,2)="基礎",CONCATENATE(BZ349,LEFT(CA349,3),CB349),CONCATENATE(BZ349,LEFT(CA349,2),CB349))</f>
        <v/>
      </c>
      <c r="CD349" s="18" t="n">
        <v>18</v>
      </c>
      <c r="CE349" s="18">
        <f>IF(COUNTIFS([2]その１１!$CV$10:CV5344,リスト!CC349),"該当","")</f>
        <v/>
      </c>
      <c r="CF349" s="18">
        <f>IF($CE349="","",COUNTIF($CC$5:CC349,CC349))</f>
        <v/>
      </c>
      <c r="CG349" s="18">
        <f>IF($CE349="","",CONCATENATE(CC349,CF349))</f>
        <v/>
      </c>
      <c r="CH349" s="18" t="inlineStr">
        <is>
          <t>S,C,X</t>
        </is>
      </c>
      <c r="CI349" s="18" t="inlineStr">
        <is>
          <t>塔部斜材</t>
        </is>
      </c>
      <c r="CJ349" s="18" t="inlineStr">
        <is>
          <t>Td</t>
        </is>
      </c>
      <c r="CK349" s="18">
        <f>CONCATENATE(CH349,LEFT(CI349,2),CJ349)</f>
        <v/>
      </c>
      <c r="CL349" s="18" t="n">
        <v>9</v>
      </c>
      <c r="CM349" s="18">
        <f>IF(COUNTIFS([2]その１２!$CU$10:CU5500,リスト!CK349),"該当","")</f>
        <v/>
      </c>
      <c r="CN349" s="18">
        <f>IF($CM349="","",COUNTIF($CK$5:CK349,CK349))</f>
        <v/>
      </c>
      <c r="CO349" s="18">
        <f>IF($CM349="","",CONCATENATE(CK349,CN349))</f>
        <v/>
      </c>
      <c r="DC349" s="21">
        <f>IF(CG349="","",CONCATENATE(CC349,CD349))</f>
        <v/>
      </c>
      <c r="DD349" s="21">
        <f>IF(CO349="","",CONCATENATE(CK349,CL349))</f>
        <v/>
      </c>
    </row>
    <row r="350">
      <c r="BN350" s="18" t="inlineStr">
        <is>
          <t>匝瑳市</t>
        </is>
      </c>
      <c r="BO350" s="197" t="inlineStr">
        <is>
          <t>16</t>
        </is>
      </c>
      <c r="BP350" s="17">
        <f>CONCATENATE(BN350,BO350)</f>
        <v/>
      </c>
      <c r="BQ350" s="18" t="inlineStr">
        <is>
          <t>主要地方道　佐原八日市場線</t>
        </is>
      </c>
      <c r="BZ350" s="18" t="inlineStr">
        <is>
          <t>S,X</t>
        </is>
      </c>
      <c r="CA350" s="18" t="inlineStr">
        <is>
          <t>床版</t>
        </is>
      </c>
      <c r="CB350" s="18" t="inlineStr">
        <is>
          <t>Ds</t>
        </is>
      </c>
      <c r="CC350" s="18">
        <f>IF(LEFT(CA350,2)="基礎",CONCATENATE(BZ350,LEFT(CA350,3),CB350),CONCATENATE(BZ350,LEFT(CA350,2),CB350))</f>
        <v/>
      </c>
      <c r="CD350" s="18" t="n">
        <v>20</v>
      </c>
      <c r="CE350" s="18">
        <f>IF(COUNTIFS([2]その１１!$CV$10:CV5345,リスト!CC350),"該当","")</f>
        <v/>
      </c>
      <c r="CF350" s="18">
        <f>IF($CE350="","",COUNTIF($CC$5:CC350,CC350))</f>
        <v/>
      </c>
      <c r="CG350" s="18">
        <f>IF($CE350="","",CONCATENATE(CC350,CF350))</f>
        <v/>
      </c>
      <c r="CH350" s="18" t="inlineStr">
        <is>
          <t>S,C,X</t>
        </is>
      </c>
      <c r="CI350" s="18" t="inlineStr">
        <is>
          <t>塔部斜材</t>
        </is>
      </c>
      <c r="CJ350" s="18" t="inlineStr">
        <is>
          <t>Td</t>
        </is>
      </c>
      <c r="CK350" s="18">
        <f>CONCATENATE(CH350,LEFT(CI350,2),CJ350)</f>
        <v/>
      </c>
      <c r="CL350" s="18" t="n">
        <v>10</v>
      </c>
      <c r="CM350" s="18">
        <f>IF(COUNTIFS([2]その１２!$CU$10:CU5501,リスト!CK350),"該当","")</f>
        <v/>
      </c>
      <c r="CN350" s="18">
        <f>IF($CM350="","",COUNTIF($CK$5:CK350,CK350))</f>
        <v/>
      </c>
      <c r="CO350" s="18">
        <f>IF($CM350="","",CONCATENATE(CK350,CN350))</f>
        <v/>
      </c>
      <c r="DC350" s="21">
        <f>IF(CG350="","",CONCATENATE(CC350,CD350))</f>
        <v/>
      </c>
      <c r="DD350" s="21">
        <f>IF(CO350="","",CONCATENATE(CK350,CL350))</f>
        <v/>
      </c>
    </row>
    <row r="351">
      <c r="BN351" s="18" t="inlineStr">
        <is>
          <t>匝瑳市</t>
        </is>
      </c>
      <c r="BO351" s="197" t="inlineStr">
        <is>
          <t>30</t>
        </is>
      </c>
      <c r="BP351" s="17">
        <f>CONCATENATE(BN351,BO351)</f>
        <v/>
      </c>
      <c r="BQ351" s="18" t="inlineStr">
        <is>
          <t>主要地方道　飯岡一宮線</t>
        </is>
      </c>
      <c r="BZ351" s="18" t="inlineStr">
        <is>
          <t>S,X</t>
        </is>
      </c>
      <c r="CA351" s="18" t="inlineStr">
        <is>
          <t>床版</t>
        </is>
      </c>
      <c r="CB351" s="18" t="inlineStr">
        <is>
          <t>Ds</t>
        </is>
      </c>
      <c r="CC351" s="18">
        <f>IF(LEFT(CA351,2)="基礎",CONCATENATE(BZ351,LEFT(CA351,3),CB351),CONCATENATE(BZ351,LEFT(CA351,2),CB351))</f>
        <v/>
      </c>
      <c r="CD351" s="18" t="n">
        <v>21</v>
      </c>
      <c r="CE351" s="18">
        <f>IF(COUNTIFS([2]その１１!$CV$10:CV5346,リスト!CC351),"該当","")</f>
        <v/>
      </c>
      <c r="CF351" s="18">
        <f>IF($CE351="","",COUNTIF($CC$5:CC351,CC351))</f>
        <v/>
      </c>
      <c r="CG351" s="18">
        <f>IF($CE351="","",CONCATENATE(CC351,CF351))</f>
        <v/>
      </c>
      <c r="CH351" s="18" t="inlineStr">
        <is>
          <t>S,C,X</t>
        </is>
      </c>
      <c r="CI351" s="18" t="inlineStr">
        <is>
          <t>塔部斜材</t>
        </is>
      </c>
      <c r="CJ351" s="18" t="inlineStr">
        <is>
          <t>Td</t>
        </is>
      </c>
      <c r="CK351" s="18">
        <f>CONCATENATE(CH351,LEFT(CI351,2),CJ351)</f>
        <v/>
      </c>
      <c r="CL351" s="18" t="n">
        <v>11</v>
      </c>
      <c r="CM351" s="18">
        <f>IF(COUNTIFS([2]その１２!$CU$10:CU5502,リスト!CK351),"該当","")</f>
        <v/>
      </c>
      <c r="CN351" s="18">
        <f>IF($CM351="","",COUNTIF($CK$5:CK351,CK351))</f>
        <v/>
      </c>
      <c r="CO351" s="18">
        <f>IF($CM351="","",CONCATENATE(CK351,CN351))</f>
        <v/>
      </c>
      <c r="DC351" s="21">
        <f>IF(CG351="","",CONCATENATE(CC351,CD351))</f>
        <v/>
      </c>
      <c r="DD351" s="21">
        <f>IF(CO351="","",CONCATENATE(CK351,CL351))</f>
        <v/>
      </c>
    </row>
    <row r="352">
      <c r="BN352" s="18" t="inlineStr">
        <is>
          <t>匝瑳市</t>
        </is>
      </c>
      <c r="BO352" s="197" t="inlineStr">
        <is>
          <t>45</t>
        </is>
      </c>
      <c r="BP352" s="17">
        <f>CONCATENATE(BN352,BO352)</f>
        <v/>
      </c>
      <c r="BQ352" s="18" t="inlineStr">
        <is>
          <t>主要地方道　八日市場八街線</t>
        </is>
      </c>
      <c r="BZ352" s="18" t="inlineStr">
        <is>
          <t>S,X</t>
        </is>
      </c>
      <c r="CA352" s="18" t="inlineStr">
        <is>
          <t>床版</t>
        </is>
      </c>
      <c r="CB352" s="18" t="inlineStr">
        <is>
          <t>Ds</t>
        </is>
      </c>
      <c r="CC352" s="18">
        <f>IF(LEFT(CA352,2)="基礎",CONCATENATE(BZ352,LEFT(CA352,3),CB352),CONCATENATE(BZ352,LEFT(CA352,2),CB352))</f>
        <v/>
      </c>
      <c r="CD352" s="18" t="n">
        <v>22</v>
      </c>
      <c r="CE352" s="18">
        <f>IF(COUNTIFS([2]その１１!$CV$10:CV5347,リスト!CC352),"該当","")</f>
        <v/>
      </c>
      <c r="CF352" s="18">
        <f>IF($CE352="","",COUNTIF($CC$5:CC352,CC352))</f>
        <v/>
      </c>
      <c r="CG352" s="18">
        <f>IF($CE352="","",CONCATENATE(CC352,CF352))</f>
        <v/>
      </c>
      <c r="CH352" s="18" t="inlineStr">
        <is>
          <t>S,C,X</t>
        </is>
      </c>
      <c r="CI352" s="18" t="inlineStr">
        <is>
          <t>塔部斜材</t>
        </is>
      </c>
      <c r="CJ352" s="18" t="inlineStr">
        <is>
          <t>Td</t>
        </is>
      </c>
      <c r="CK352" s="18">
        <f>CONCATENATE(CH352,LEFT(CI352,2),CJ352)</f>
        <v/>
      </c>
      <c r="CL352" s="18" t="n">
        <v>12</v>
      </c>
      <c r="CM352" s="18">
        <f>IF(COUNTIFS([2]その１２!$CU$10:CU5503,リスト!CK352),"該当","")</f>
        <v/>
      </c>
      <c r="CN352" s="18">
        <f>IF($CM352="","",COUNTIF($CK$5:CK352,CK352))</f>
        <v/>
      </c>
      <c r="CO352" s="18">
        <f>IF($CM352="","",CONCATENATE(CK352,CN352))</f>
        <v/>
      </c>
      <c r="DC352" s="21">
        <f>IF(CG352="","",CONCATENATE(CC352,CD352))</f>
        <v/>
      </c>
      <c r="DD352" s="21">
        <f>IF(CO352="","",CONCATENATE(CK352,CL352))</f>
        <v/>
      </c>
    </row>
    <row r="353">
      <c r="BN353" s="18" t="inlineStr">
        <is>
          <t>匝瑳市</t>
        </is>
      </c>
      <c r="BO353" s="197" t="inlineStr">
        <is>
          <t>48</t>
        </is>
      </c>
      <c r="BP353" s="17">
        <f>CONCATENATE(BN353,BO353)</f>
        <v/>
      </c>
      <c r="BQ353" s="18" t="inlineStr">
        <is>
          <t>主要地方道　八日市場野栄線</t>
        </is>
      </c>
      <c r="BZ353" s="18" t="inlineStr">
        <is>
          <t>S,X</t>
        </is>
      </c>
      <c r="CA353" s="18" t="inlineStr">
        <is>
          <t>床版</t>
        </is>
      </c>
      <c r="CB353" s="18" t="inlineStr">
        <is>
          <t>Ds</t>
        </is>
      </c>
      <c r="CC353" s="18">
        <f>IF(LEFT(CA353,2)="基礎",CONCATENATE(BZ353,LEFT(CA353,3),CB353),CONCATENATE(BZ353,LEFT(CA353,2),CB353))</f>
        <v/>
      </c>
      <c r="CD353" s="18" t="n">
        <v>23</v>
      </c>
      <c r="CE353" s="18">
        <f>IF(COUNTIFS([2]その１１!$CV$10:CV5348,リスト!CC353),"該当","")</f>
        <v/>
      </c>
      <c r="CF353" s="18">
        <f>IF($CE353="","",COUNTIF($CC$5:CC353,CC353))</f>
        <v/>
      </c>
      <c r="CG353" s="18">
        <f>IF($CE353="","",CONCATENATE(CC353,CF353))</f>
        <v/>
      </c>
      <c r="CH353" s="18" t="inlineStr">
        <is>
          <t>S,C,X</t>
        </is>
      </c>
      <c r="CI353" s="18" t="inlineStr">
        <is>
          <t>塔部斜材</t>
        </is>
      </c>
      <c r="CJ353" s="18" t="inlineStr">
        <is>
          <t>Td</t>
        </is>
      </c>
      <c r="CK353" s="18">
        <f>CONCATENATE(CH353,LEFT(CI353,2),CJ353)</f>
        <v/>
      </c>
      <c r="CL353" s="18" t="n">
        <v>13</v>
      </c>
      <c r="CM353" s="18">
        <f>IF(COUNTIFS([2]その１２!$CU$10:CU5504,リスト!CK353),"該当","")</f>
        <v/>
      </c>
      <c r="CN353" s="18">
        <f>IF($CM353="","",COUNTIF($CK$5:CK353,CK353))</f>
        <v/>
      </c>
      <c r="CO353" s="18">
        <f>IF($CM353="","",CONCATENATE(CK353,CN353))</f>
        <v/>
      </c>
      <c r="DC353" s="21">
        <f>IF(CG353="","",CONCATENATE(CC353,CD353))</f>
        <v/>
      </c>
      <c r="DD353" s="21">
        <f>IF(CO353="","",CONCATENATE(CK353,CL353))</f>
        <v/>
      </c>
    </row>
    <row r="354">
      <c r="BN354" s="18" t="inlineStr">
        <is>
          <t>匝瑳市</t>
        </is>
      </c>
      <c r="BO354" s="197" t="inlineStr">
        <is>
          <t>49</t>
        </is>
      </c>
      <c r="BP354" s="17">
        <f>CONCATENATE(BN354,BO354)</f>
        <v/>
      </c>
      <c r="BQ354" s="18" t="inlineStr">
        <is>
          <t>主要地方道　八日市場栄線</t>
        </is>
      </c>
      <c r="BZ354" s="18" t="inlineStr">
        <is>
          <t>C,X</t>
        </is>
      </c>
      <c r="CA354" s="18" t="inlineStr">
        <is>
          <t>床版</t>
        </is>
      </c>
      <c r="CB354" s="18" t="inlineStr">
        <is>
          <t>Ds</t>
        </is>
      </c>
      <c r="CC354" s="18">
        <f>IF(LEFT(CA354,2)="基礎",CONCATENATE(BZ354,LEFT(CA354,3),CB354),CONCATENATE(BZ354,LEFT(CA354,2),CB354))</f>
        <v/>
      </c>
      <c r="CD354" s="18" t="n">
        <v>6</v>
      </c>
      <c r="CE354" s="18">
        <f>IF(COUNTIFS([2]その１１!$CV$10:CV5349,リスト!CC354),"該当","")</f>
        <v/>
      </c>
      <c r="CF354" s="18">
        <f>IF($CE354="","",COUNTIF($CC$5:CC354,CC354))</f>
        <v/>
      </c>
      <c r="CG354" s="18">
        <f>IF($CE354="","",CONCATENATE(CC354,CF354))</f>
        <v/>
      </c>
      <c r="CH354" s="18" t="inlineStr">
        <is>
          <t>S,C,X</t>
        </is>
      </c>
      <c r="CI354" s="18" t="inlineStr">
        <is>
          <t>塔部斜材</t>
        </is>
      </c>
      <c r="CJ354" s="18" t="inlineStr">
        <is>
          <t>Td</t>
        </is>
      </c>
      <c r="CK354" s="18">
        <f>CONCATENATE(CH354,LEFT(CI354,2),CJ354)</f>
        <v/>
      </c>
      <c r="CL354" s="18" t="n">
        <v>17</v>
      </c>
      <c r="CM354" s="18">
        <f>IF(COUNTIFS([2]その１２!$CU$10:CU5505,リスト!CK354),"該当","")</f>
        <v/>
      </c>
      <c r="CN354" s="18">
        <f>IF($CM354="","",COUNTIF($CK$5:CK354,CK354))</f>
        <v/>
      </c>
      <c r="CO354" s="18">
        <f>IF($CM354="","",CONCATENATE(CK354,CN354))</f>
        <v/>
      </c>
      <c r="DC354" s="21">
        <f>IF(CG354="","",CONCATENATE(CC354,CD354))</f>
        <v/>
      </c>
      <c r="DD354" s="21">
        <f>IF(CO354="","",CONCATENATE(CK354,CL354))</f>
        <v/>
      </c>
    </row>
    <row r="355">
      <c r="BN355" s="18" t="inlineStr">
        <is>
          <t>匝瑳市</t>
        </is>
      </c>
      <c r="BO355" s="197" t="inlineStr">
        <is>
          <t>56</t>
        </is>
      </c>
      <c r="BP355" s="17">
        <f>CONCATENATE(BN355,BO355)</f>
        <v/>
      </c>
      <c r="BQ355" s="18" t="inlineStr">
        <is>
          <t>主要地方道　佐原椿海線</t>
        </is>
      </c>
      <c r="BZ355" s="18" t="inlineStr">
        <is>
          <t>C,X</t>
        </is>
      </c>
      <c r="CA355" s="18" t="inlineStr">
        <is>
          <t>床版</t>
        </is>
      </c>
      <c r="CB355" s="18" t="inlineStr">
        <is>
          <t>Ds</t>
        </is>
      </c>
      <c r="CC355" s="18">
        <f>IF(LEFT(CA355,2)="基礎",CONCATENATE(BZ355,LEFT(CA355,3),CB355),CONCATENATE(BZ355,LEFT(CA355,2),CB355))</f>
        <v/>
      </c>
      <c r="CD355" s="18" t="n">
        <v>7</v>
      </c>
      <c r="CE355" s="18">
        <f>IF(COUNTIFS([2]その１１!$CV$10:CV5350,リスト!CC355),"該当","")</f>
        <v/>
      </c>
      <c r="CF355" s="18">
        <f>IF($CE355="","",COUNTIF($CC$5:CC355,CC355))</f>
        <v/>
      </c>
      <c r="CG355" s="18">
        <f>IF($CE355="","",CONCATENATE(CC355,CF355))</f>
        <v/>
      </c>
      <c r="CH355" s="18" t="inlineStr">
        <is>
          <t>S,C,X</t>
        </is>
      </c>
      <c r="CI355" s="18" t="inlineStr">
        <is>
          <t>塔部斜材</t>
        </is>
      </c>
      <c r="CJ355" s="18" t="inlineStr">
        <is>
          <t>Td</t>
        </is>
      </c>
      <c r="CK355" s="18">
        <f>CONCATENATE(CH355,LEFT(CI355,2),CJ355)</f>
        <v/>
      </c>
      <c r="CL355" s="18" t="n">
        <v>18</v>
      </c>
      <c r="CM355" s="18">
        <f>IF(COUNTIFS([2]その１２!$CU$10:CU5506,リスト!CK355),"該当","")</f>
        <v/>
      </c>
      <c r="CN355" s="18">
        <f>IF($CM355="","",COUNTIF($CK$5:CK355,CK355))</f>
        <v/>
      </c>
      <c r="CO355" s="18">
        <f>IF($CM355="","",CONCATENATE(CK355,CN355))</f>
        <v/>
      </c>
      <c r="DC355" s="21">
        <f>IF(CG355="","",CONCATENATE(CC355,CD355))</f>
        <v/>
      </c>
      <c r="DD355" s="21">
        <f>IF(CO355="","",CONCATENATE(CK355,CL355))</f>
        <v/>
      </c>
    </row>
    <row r="356">
      <c r="BN356" s="18" t="inlineStr">
        <is>
          <t>匝瑳市</t>
        </is>
      </c>
      <c r="BO356" s="197" t="inlineStr">
        <is>
          <t>74</t>
        </is>
      </c>
      <c r="BP356" s="17">
        <f>CONCATENATE(BN356,BO356)</f>
        <v/>
      </c>
      <c r="BQ356" s="18" t="inlineStr">
        <is>
          <t>主要地方道　多古笹本線</t>
        </is>
      </c>
      <c r="BZ356" s="18" t="inlineStr">
        <is>
          <t>C,X</t>
        </is>
      </c>
      <c r="CA356" s="18" t="inlineStr">
        <is>
          <t>床版</t>
        </is>
      </c>
      <c r="CB356" s="18" t="inlineStr">
        <is>
          <t>Ds</t>
        </is>
      </c>
      <c r="CC356" s="18">
        <f>IF(LEFT(CA356,2)="基礎",CONCATENATE(BZ356,LEFT(CA356,3),CB356),CONCATENATE(BZ356,LEFT(CA356,2),CB356))</f>
        <v/>
      </c>
      <c r="CD356" s="18" t="n">
        <v>8</v>
      </c>
      <c r="CE356" s="18">
        <f>IF(COUNTIFS([2]その１１!$CV$10:CV5351,リスト!CC356),"該当","")</f>
        <v/>
      </c>
      <c r="CF356" s="18">
        <f>IF($CE356="","",COUNTIF($CC$5:CC356,CC356))</f>
        <v/>
      </c>
      <c r="CG356" s="18">
        <f>IF($CE356="","",CONCATENATE(CC356,CF356))</f>
        <v/>
      </c>
      <c r="CH356" s="18" t="inlineStr">
        <is>
          <t>S,C,X</t>
        </is>
      </c>
      <c r="CI356" s="18" t="inlineStr">
        <is>
          <t>塔部斜材</t>
        </is>
      </c>
      <c r="CJ356" s="18" t="inlineStr">
        <is>
          <t>Td</t>
        </is>
      </c>
      <c r="CK356" s="18">
        <f>CONCATENATE(CH356,LEFT(CI356,2),CJ356)</f>
        <v/>
      </c>
      <c r="CL356" s="18" t="n">
        <v>19</v>
      </c>
      <c r="CM356" s="18">
        <f>IF(COUNTIFS([2]その１２!$CU$10:CU5507,リスト!CK356),"該当","")</f>
        <v/>
      </c>
      <c r="CN356" s="18">
        <f>IF($CM356="","",COUNTIF($CK$5:CK356,CK356))</f>
        <v/>
      </c>
      <c r="CO356" s="18">
        <f>IF($CM356="","",CONCATENATE(CK356,CN356))</f>
        <v/>
      </c>
      <c r="DC356" s="21">
        <f>IF(CG356="","",CONCATENATE(CC356,CD356))</f>
        <v/>
      </c>
      <c r="DD356" s="21">
        <f>IF(CO356="","",CONCATENATE(CK356,CL356))</f>
        <v/>
      </c>
    </row>
    <row r="357">
      <c r="BN357" s="18" t="inlineStr">
        <is>
          <t>匝瑳市</t>
        </is>
      </c>
      <c r="BO357" s="197" t="inlineStr">
        <is>
          <t>104</t>
        </is>
      </c>
      <c r="BP357" s="17">
        <f>CONCATENATE(BN357,BO357)</f>
        <v/>
      </c>
      <c r="BQ357" s="18" t="inlineStr">
        <is>
          <t>一般県道　八日市場井戸野旭線</t>
        </is>
      </c>
      <c r="BZ357" s="18" t="inlineStr">
        <is>
          <t>C,X</t>
        </is>
      </c>
      <c r="CA357" s="18" t="inlineStr">
        <is>
          <t>床版</t>
        </is>
      </c>
      <c r="CB357" s="18" t="inlineStr">
        <is>
          <t>Ds</t>
        </is>
      </c>
      <c r="CC357" s="18">
        <f>IF(LEFT(CA357,2)="基礎",CONCATENATE(BZ357,LEFT(CA357,3),CB357),CONCATENATE(BZ357,LEFT(CA357,2),CB357))</f>
        <v/>
      </c>
      <c r="CD357" s="18" t="n">
        <v>9</v>
      </c>
      <c r="CE357" s="18">
        <f>IF(COUNTIFS([2]その１１!$CV$10:CV5352,リスト!CC357),"該当","")</f>
        <v/>
      </c>
      <c r="CF357" s="18">
        <f>IF($CE357="","",COUNTIF($CC$5:CC357,CC357))</f>
        <v/>
      </c>
      <c r="CG357" s="18">
        <f>IF($CE357="","",CONCATENATE(CC357,CF357))</f>
        <v/>
      </c>
      <c r="CH357" s="18" t="inlineStr">
        <is>
          <t>S,C,X</t>
        </is>
      </c>
      <c r="CI357" s="18" t="inlineStr">
        <is>
          <t>塔部斜材</t>
        </is>
      </c>
      <c r="CJ357" s="18" t="inlineStr">
        <is>
          <t>Td</t>
        </is>
      </c>
      <c r="CK357" s="18">
        <f>CONCATENATE(CH357,LEFT(CI357,2),CJ357)</f>
        <v/>
      </c>
      <c r="CL357" s="18" t="n">
        <v>20</v>
      </c>
      <c r="CM357" s="18">
        <f>IF(COUNTIFS([2]その１２!$CU$10:CU5508,リスト!CK357),"該当","")</f>
        <v/>
      </c>
      <c r="CN357" s="18">
        <f>IF($CM357="","",COUNTIF($CK$5:CK357,CK357))</f>
        <v/>
      </c>
      <c r="CO357" s="18">
        <f>IF($CM357="","",CONCATENATE(CK357,CN357))</f>
        <v/>
      </c>
      <c r="DC357" s="21">
        <f>IF(CG357="","",CONCATENATE(CC357,CD357))</f>
        <v/>
      </c>
      <c r="DD357" s="21">
        <f>IF(CO357="","",CONCATENATE(CK357,CL357))</f>
        <v/>
      </c>
    </row>
    <row r="358">
      <c r="BN358" s="18" t="inlineStr">
        <is>
          <t>匝瑳市</t>
        </is>
      </c>
      <c r="BO358" s="197" t="inlineStr">
        <is>
          <t>106</t>
        </is>
      </c>
      <c r="BP358" s="17">
        <f>CONCATENATE(BN358,BO358)</f>
        <v/>
      </c>
      <c r="BQ358" s="18" t="inlineStr">
        <is>
          <t>一般県道　八日市場佐倉線</t>
        </is>
      </c>
      <c r="BZ358" s="18" t="inlineStr">
        <is>
          <t>C,X</t>
        </is>
      </c>
      <c r="CA358" s="18" t="inlineStr">
        <is>
          <t>床版</t>
        </is>
      </c>
      <c r="CB358" s="18" t="inlineStr">
        <is>
          <t>Ds</t>
        </is>
      </c>
      <c r="CC358" s="18">
        <f>IF(LEFT(CA358,2)="基礎",CONCATENATE(BZ358,LEFT(CA358,3),CB358),CONCATENATE(BZ358,LEFT(CA358,2),CB358))</f>
        <v/>
      </c>
      <c r="CD358" s="18" t="n">
        <v>10</v>
      </c>
      <c r="CE358" s="18">
        <f>IF(COUNTIFS([2]その１１!$CV$10:CV5353,リスト!CC358),"該当","")</f>
        <v/>
      </c>
      <c r="CF358" s="18">
        <f>IF($CE358="","",COUNTIF($CC$5:CC358,CC358))</f>
        <v/>
      </c>
      <c r="CG358" s="18">
        <f>IF($CE358="","",CONCATENATE(CC358,CF358))</f>
        <v/>
      </c>
      <c r="CH358" s="18" t="inlineStr">
        <is>
          <t>S,C,X</t>
        </is>
      </c>
      <c r="CI358" s="18" t="inlineStr">
        <is>
          <t>塔部斜材</t>
        </is>
      </c>
      <c r="CJ358" s="18" t="inlineStr">
        <is>
          <t>Td</t>
        </is>
      </c>
      <c r="CK358" s="18">
        <f>CONCATENATE(CH358,LEFT(CI358,2),CJ358)</f>
        <v/>
      </c>
      <c r="CL358" s="18" t="n">
        <v>21</v>
      </c>
      <c r="CM358" s="18">
        <f>IF(COUNTIFS([2]その１２!$CU$10:CU5509,リスト!CK358),"該当","")</f>
        <v/>
      </c>
      <c r="CN358" s="18">
        <f>IF($CM358="","",COUNTIF($CK$5:CK358,CK358))</f>
        <v/>
      </c>
      <c r="CO358" s="18">
        <f>IF($CM358="","",CONCATENATE(CK358,CN358))</f>
        <v/>
      </c>
      <c r="DC358" s="21">
        <f>IF(CG358="","",CONCATENATE(CC358,CD358))</f>
        <v/>
      </c>
      <c r="DD358" s="21">
        <f>IF(CO358="","",CONCATENATE(CK358,CL358))</f>
        <v/>
      </c>
    </row>
    <row r="359">
      <c r="BN359" s="18" t="inlineStr">
        <is>
          <t>匝瑳市</t>
        </is>
      </c>
      <c r="BO359" s="197" t="inlineStr">
        <is>
          <t>109</t>
        </is>
      </c>
      <c r="BP359" s="17">
        <f>CONCATENATE(BN359,BO359)</f>
        <v/>
      </c>
      <c r="BQ359" s="18" t="inlineStr">
        <is>
          <t>一般県道　横芝停車場吉田線</t>
        </is>
      </c>
      <c r="BZ359" s="18" t="inlineStr">
        <is>
          <t>C,X</t>
        </is>
      </c>
      <c r="CA359" s="18" t="inlineStr">
        <is>
          <t>床版</t>
        </is>
      </c>
      <c r="CB359" s="18" t="inlineStr">
        <is>
          <t>Ds</t>
        </is>
      </c>
      <c r="CC359" s="18">
        <f>IF(LEFT(CA359,2)="基礎",CONCATENATE(BZ359,LEFT(CA359,3),CB359),CONCATENATE(BZ359,LEFT(CA359,2),CB359))</f>
        <v/>
      </c>
      <c r="CD359" s="18" t="n">
        <v>11</v>
      </c>
      <c r="CE359" s="18">
        <f>IF(COUNTIFS([2]その１１!$CV$10:CV5354,リスト!CC359),"該当","")</f>
        <v/>
      </c>
      <c r="CF359" s="18">
        <f>IF($CE359="","",COUNTIF($CC$5:CC359,CC359))</f>
        <v/>
      </c>
      <c r="CG359" s="18">
        <f>IF($CE359="","",CONCATENATE(CC359,CF359))</f>
        <v/>
      </c>
      <c r="CH359" s="18" t="inlineStr">
        <is>
          <t>S,C,X</t>
        </is>
      </c>
      <c r="CI359" s="18" t="inlineStr">
        <is>
          <t>塔部斜材</t>
        </is>
      </c>
      <c r="CJ359" s="18" t="inlineStr">
        <is>
          <t>Td</t>
        </is>
      </c>
      <c r="CK359" s="18">
        <f>CONCATENATE(CH359,LEFT(CI359,2),CJ359)</f>
        <v/>
      </c>
      <c r="CL359" s="18" t="n">
        <v>22</v>
      </c>
      <c r="CM359" s="18">
        <f>IF(COUNTIFS([2]その１２!$CU$10:CU5510,リスト!CK359),"該当","")</f>
        <v/>
      </c>
      <c r="CN359" s="18">
        <f>IF($CM359="","",COUNTIF($CK$5:CK359,CK359))</f>
        <v/>
      </c>
      <c r="CO359" s="18">
        <f>IF($CM359="","",CONCATENATE(CK359,CN359))</f>
        <v/>
      </c>
      <c r="DC359" s="21">
        <f>IF(CG359="","",CONCATENATE(CC359,CD359))</f>
        <v/>
      </c>
      <c r="DD359" s="21">
        <f>IF(CO359="","",CONCATENATE(CK359,CL359))</f>
        <v/>
      </c>
    </row>
    <row r="360">
      <c r="BN360" s="18" t="inlineStr">
        <is>
          <t>匝瑳市</t>
        </is>
      </c>
      <c r="BO360" s="197" t="inlineStr">
        <is>
          <t>114</t>
        </is>
      </c>
      <c r="BP360" s="17">
        <f>CONCATENATE(BN360,BO360)</f>
        <v/>
      </c>
      <c r="BQ360" s="18" t="inlineStr">
        <is>
          <t>一般県道　八日市場山田線</t>
        </is>
      </c>
      <c r="BZ360" s="18" t="inlineStr">
        <is>
          <t>C,X</t>
        </is>
      </c>
      <c r="CA360" s="18" t="inlineStr">
        <is>
          <t>床版</t>
        </is>
      </c>
      <c r="CB360" s="18" t="inlineStr">
        <is>
          <t>Ds</t>
        </is>
      </c>
      <c r="CC360" s="18">
        <f>IF(LEFT(CA360,2)="基礎",CONCATENATE(BZ360,LEFT(CA360,3),CB360),CONCATENATE(BZ360,LEFT(CA360,2),CB360))</f>
        <v/>
      </c>
      <c r="CD360" s="18" t="n">
        <v>12</v>
      </c>
      <c r="CE360" s="18">
        <f>IF(COUNTIFS([2]その１１!$CV$10:CV5355,リスト!CC360),"該当","")</f>
        <v/>
      </c>
      <c r="CF360" s="18">
        <f>IF($CE360="","",COUNTIF($CC$5:CC360,CC360))</f>
        <v/>
      </c>
      <c r="CG360" s="18">
        <f>IF($CE360="","",CONCATENATE(CC360,CF360))</f>
        <v/>
      </c>
      <c r="CH360" s="18" t="inlineStr">
        <is>
          <t>S,C,X</t>
        </is>
      </c>
      <c r="CI360" s="18" t="inlineStr">
        <is>
          <t>塔部斜材</t>
        </is>
      </c>
      <c r="CJ360" s="18" t="inlineStr">
        <is>
          <t>Td</t>
        </is>
      </c>
      <c r="CK360" s="18">
        <f>CONCATENATE(CH360,LEFT(CI360,2),CJ360)</f>
        <v/>
      </c>
      <c r="CL360" s="18" t="n">
        <v>23</v>
      </c>
      <c r="CM360" s="18">
        <f>IF(COUNTIFS([2]その１２!$CU$10:CU5511,リスト!CK360),"該当","")</f>
        <v/>
      </c>
      <c r="CN360" s="18">
        <f>IF($CM360="","",COUNTIF($CK$5:CK360,CK360))</f>
        <v/>
      </c>
      <c r="CO360" s="18">
        <f>IF($CM360="","",CONCATENATE(CK360,CN360))</f>
        <v/>
      </c>
      <c r="DC360" s="21">
        <f>IF(CG360="","",CONCATENATE(CC360,CD360))</f>
        <v/>
      </c>
      <c r="DD360" s="21">
        <f>IF(CO360="","",CONCATENATE(CK360,CL360))</f>
        <v/>
      </c>
    </row>
    <row r="361">
      <c r="BN361" s="18" t="inlineStr">
        <is>
          <t>匝瑳市</t>
        </is>
      </c>
      <c r="BO361" s="197" t="inlineStr">
        <is>
          <t>122</t>
        </is>
      </c>
      <c r="BP361" s="17">
        <f>CONCATENATE(BN361,BO361)</f>
        <v/>
      </c>
      <c r="BQ361" s="18" t="inlineStr">
        <is>
          <t>一般県道　飯岡片貝線</t>
        </is>
      </c>
      <c r="BZ361" s="18" t="inlineStr">
        <is>
          <t>C,X</t>
        </is>
      </c>
      <c r="CA361" s="18" t="inlineStr">
        <is>
          <t>床版</t>
        </is>
      </c>
      <c r="CB361" s="18" t="inlineStr">
        <is>
          <t>Ds</t>
        </is>
      </c>
      <c r="CC361" s="18">
        <f>IF(LEFT(CA361,2)="基礎",CONCATENATE(BZ361,LEFT(CA361,3),CB361),CONCATENATE(BZ361,LEFT(CA361,2),CB361))</f>
        <v/>
      </c>
      <c r="CD361" s="18" t="n">
        <v>13</v>
      </c>
      <c r="CE361" s="18">
        <f>IF(COUNTIFS([2]その１１!$CV$10:CV5356,リスト!CC361),"該当","")</f>
        <v/>
      </c>
      <c r="CF361" s="18">
        <f>IF($CE361="","",COUNTIF($CC$5:CC361,CC361))</f>
        <v/>
      </c>
      <c r="CG361" s="18">
        <f>IF($CE361="","",CONCATENATE(CC361,CF361))</f>
        <v/>
      </c>
      <c r="CH361" s="18" t="inlineStr">
        <is>
          <t>S</t>
        </is>
      </c>
      <c r="CI361" s="18" t="inlineStr">
        <is>
          <t>その他</t>
        </is>
      </c>
      <c r="CJ361" s="18" t="inlineStr">
        <is>
          <t>Sx</t>
        </is>
      </c>
      <c r="CK361" s="18">
        <f>CONCATENATE(CH361,LEFT(CI361,2),CJ361)</f>
        <v/>
      </c>
      <c r="CL361" s="18" t="n">
        <v>1</v>
      </c>
      <c r="CM361" s="18">
        <f>IF(COUNTIFS([2]その１２!$CU$10:CU5512,リスト!CK361),"該当","")</f>
        <v/>
      </c>
      <c r="CN361" s="18">
        <f>IF($CM361="","",COUNTIF($CK$5:CK361,CK361))</f>
        <v/>
      </c>
      <c r="CO361" s="18">
        <f>IF($CM361="","",CONCATENATE(CK361,CN361))</f>
        <v/>
      </c>
      <c r="DC361" s="21">
        <f>IF(CG361="","",CONCATENATE(CC361,CD361))</f>
        <v/>
      </c>
      <c r="DD361" s="21">
        <f>IF(CO361="","",CONCATENATE(CK361,CL361))</f>
        <v/>
      </c>
    </row>
    <row r="362">
      <c r="BN362" s="18" t="inlineStr">
        <is>
          <t>匝瑳市</t>
        </is>
      </c>
      <c r="BO362" s="197" t="inlineStr">
        <is>
          <t>149</t>
        </is>
      </c>
      <c r="BP362" s="17">
        <f>CONCATENATE(BN362,BO362)</f>
        <v/>
      </c>
      <c r="BQ362" s="18" t="inlineStr">
        <is>
          <t>一般県道　八日市場府馬線</t>
        </is>
      </c>
      <c r="BZ362" s="18" t="inlineStr">
        <is>
          <t>C,X</t>
        </is>
      </c>
      <c r="CA362" s="18" t="inlineStr">
        <is>
          <t>床版</t>
        </is>
      </c>
      <c r="CB362" s="18" t="inlineStr">
        <is>
          <t>Ds</t>
        </is>
      </c>
      <c r="CC362" s="18">
        <f>IF(LEFT(CA362,2)="基礎",CONCATENATE(BZ362,LEFT(CA362,3),CB362),CONCATENATE(BZ362,LEFT(CA362,2),CB362))</f>
        <v/>
      </c>
      <c r="CD362" s="18" t="n">
        <v>17</v>
      </c>
      <c r="CE362" s="18">
        <f>IF(COUNTIFS([2]その１１!$CV$10:CV5357,リスト!CC362),"該当","")</f>
        <v/>
      </c>
      <c r="CF362" s="18">
        <f>IF($CE362="","",COUNTIF($CC$5:CC362,CC362))</f>
        <v/>
      </c>
      <c r="CG362" s="18">
        <f>IF($CE362="","",CONCATENATE(CC362,CF362))</f>
        <v/>
      </c>
      <c r="CH362" s="18" t="inlineStr">
        <is>
          <t>S</t>
        </is>
      </c>
      <c r="CI362" s="18" t="inlineStr">
        <is>
          <t>その他</t>
        </is>
      </c>
      <c r="CJ362" s="18" t="inlineStr">
        <is>
          <t>Sx</t>
        </is>
      </c>
      <c r="CK362" s="18">
        <f>CONCATENATE(CH362,LEFT(CI362,2),CJ362)</f>
        <v/>
      </c>
      <c r="CL362" s="18" t="n">
        <v>2</v>
      </c>
      <c r="CM362" s="18">
        <f>IF(COUNTIFS([2]その１２!$CU$10:CU5513,リスト!CK362),"該当","")</f>
        <v/>
      </c>
      <c r="CN362" s="18">
        <f>IF($CM362="","",COUNTIF($CK$5:CK362,CK362))</f>
        <v/>
      </c>
      <c r="CO362" s="18">
        <f>IF($CM362="","",CONCATENATE(CK362,CN362))</f>
        <v/>
      </c>
      <c r="DC362" s="21">
        <f>IF(CG362="","",CONCATENATE(CC362,CD362))</f>
        <v/>
      </c>
      <c r="DD362" s="21">
        <f>IF(CO362="","",CONCATENATE(CK362,CL362))</f>
        <v/>
      </c>
    </row>
    <row r="363">
      <c r="BN363" s="18" t="inlineStr">
        <is>
          <t>匝瑳市</t>
        </is>
      </c>
      <c r="BO363" s="197" t="inlineStr">
        <is>
          <t>212</t>
        </is>
      </c>
      <c r="BP363" s="17">
        <f>CONCATENATE(BN363,BO363)</f>
        <v/>
      </c>
      <c r="BQ363" s="18" t="inlineStr">
        <is>
          <t>一般県道　八日市場停車場線</t>
        </is>
      </c>
      <c r="BZ363" s="18" t="inlineStr">
        <is>
          <t>C,X</t>
        </is>
      </c>
      <c r="CA363" s="18" t="inlineStr">
        <is>
          <t>床版</t>
        </is>
      </c>
      <c r="CB363" s="18" t="inlineStr">
        <is>
          <t>Ds</t>
        </is>
      </c>
      <c r="CC363" s="18">
        <f>IF(LEFT(CA363,2)="基礎",CONCATENATE(BZ363,LEFT(CA363,3),CB363),CONCATENATE(BZ363,LEFT(CA363,2),CB363))</f>
        <v/>
      </c>
      <c r="CD363" s="18" t="n">
        <v>18</v>
      </c>
      <c r="CE363" s="18">
        <f>IF(COUNTIFS([2]その１１!$CV$10:CV5358,リスト!CC363),"該当","")</f>
        <v/>
      </c>
      <c r="CF363" s="18">
        <f>IF($CE363="","",COUNTIF($CC$5:CC363,CC363))</f>
        <v/>
      </c>
      <c r="CG363" s="18">
        <f>IF($CE363="","",CONCATENATE(CC363,CF363))</f>
        <v/>
      </c>
      <c r="CH363" s="18" t="inlineStr">
        <is>
          <t>S</t>
        </is>
      </c>
      <c r="CI363" s="18" t="inlineStr">
        <is>
          <t>その他</t>
        </is>
      </c>
      <c r="CJ363" s="18" t="inlineStr">
        <is>
          <t>Sx</t>
        </is>
      </c>
      <c r="CK363" s="18">
        <f>CONCATENATE(CH363,LEFT(CI363,2),CJ363)</f>
        <v/>
      </c>
      <c r="CL363" s="18" t="n">
        <v>3</v>
      </c>
      <c r="CM363" s="18">
        <f>IF(COUNTIFS([2]その１２!$CU$10:CU5514,リスト!CK363),"該当","")</f>
        <v/>
      </c>
      <c r="CN363" s="18">
        <f>IF($CM363="","",COUNTIF($CK$5:CK363,CK363))</f>
        <v/>
      </c>
      <c r="CO363" s="18">
        <f>IF($CM363="","",CONCATENATE(CK363,CN363))</f>
        <v/>
      </c>
      <c r="DC363" s="21">
        <f>IF(CG363="","",CONCATENATE(CC363,CD363))</f>
        <v/>
      </c>
      <c r="DD363" s="21">
        <f>IF(CO363="","",CONCATENATE(CK363,CL363))</f>
        <v/>
      </c>
    </row>
    <row r="364">
      <c r="BN364" s="18" t="inlineStr">
        <is>
          <t>匝瑳市</t>
        </is>
      </c>
      <c r="BO364" s="197" t="inlineStr">
        <is>
          <t>299</t>
        </is>
      </c>
      <c r="BP364" s="17">
        <f>CONCATENATE(BN364,BO364)</f>
        <v/>
      </c>
      <c r="BQ364" s="18" t="inlineStr">
        <is>
          <t>一般県道　平和共興線</t>
        </is>
      </c>
      <c r="BZ364" s="18" t="inlineStr">
        <is>
          <t>C,X</t>
        </is>
      </c>
      <c r="CA364" s="18" t="inlineStr">
        <is>
          <t>床版</t>
        </is>
      </c>
      <c r="CB364" s="18" t="inlineStr">
        <is>
          <t>Ds</t>
        </is>
      </c>
      <c r="CC364" s="18">
        <f>IF(LEFT(CA364,2)="基礎",CONCATENATE(BZ364,LEFT(CA364,3),CB364),CONCATENATE(BZ364,LEFT(CA364,2),CB364))</f>
        <v/>
      </c>
      <c r="CD364" s="18" t="n">
        <v>19</v>
      </c>
      <c r="CE364" s="18">
        <f>IF(COUNTIFS([2]その１１!$CV$10:CV5359,リスト!CC364),"該当","")</f>
        <v/>
      </c>
      <c r="CF364" s="18">
        <f>IF($CE364="","",COUNTIF($CC$5:CC364,CC364))</f>
        <v/>
      </c>
      <c r="CG364" s="18">
        <f>IF($CE364="","",CONCATENATE(CC364,CF364))</f>
        <v/>
      </c>
      <c r="CH364" s="18" t="inlineStr">
        <is>
          <t>S</t>
        </is>
      </c>
      <c r="CI364" s="18" t="inlineStr">
        <is>
          <t>その他</t>
        </is>
      </c>
      <c r="CJ364" s="18" t="inlineStr">
        <is>
          <t>Sx</t>
        </is>
      </c>
      <c r="CK364" s="18">
        <f>CONCATENATE(CH364,LEFT(CI364,2),CJ364)</f>
        <v/>
      </c>
      <c r="CL364" s="18" t="n">
        <v>4</v>
      </c>
      <c r="CM364" s="18">
        <f>IF(COUNTIFS([2]その１２!$CU$10:CU5515,リスト!CK364),"該当","")</f>
        <v/>
      </c>
      <c r="CN364" s="18">
        <f>IF($CM364="","",COUNTIF($CK$5:CK364,CK364))</f>
        <v/>
      </c>
      <c r="CO364" s="18">
        <f>IF($CM364="","",CONCATENATE(CK364,CN364))</f>
        <v/>
      </c>
      <c r="DC364" s="21">
        <f>IF(CG364="","",CONCATENATE(CC364,CD364))</f>
        <v/>
      </c>
      <c r="DD364" s="21">
        <f>IF(CO364="","",CONCATENATE(CK364,CL364))</f>
        <v/>
      </c>
    </row>
    <row r="365">
      <c r="BN365" s="18" t="inlineStr">
        <is>
          <t>匝瑳市</t>
        </is>
      </c>
      <c r="BO365" s="197" t="inlineStr">
        <is>
          <t>408</t>
        </is>
      </c>
      <c r="BP365" s="17">
        <f>CONCATENATE(BN365,BO365)</f>
        <v/>
      </c>
      <c r="BQ365" s="18" t="inlineStr">
        <is>
          <t>一般県道　飯岡九十九里自転車道線</t>
        </is>
      </c>
      <c r="BZ365" s="18" t="inlineStr">
        <is>
          <t>C,X</t>
        </is>
      </c>
      <c r="CA365" s="18" t="inlineStr">
        <is>
          <t>床版</t>
        </is>
      </c>
      <c r="CB365" s="18" t="inlineStr">
        <is>
          <t>Ds</t>
        </is>
      </c>
      <c r="CC365" s="18">
        <f>IF(LEFT(CA365,2)="基礎",CONCATENATE(BZ365,LEFT(CA365,3),CB365),CONCATENATE(BZ365,LEFT(CA365,2),CB365))</f>
        <v/>
      </c>
      <c r="CD365" s="18" t="n">
        <v>20</v>
      </c>
      <c r="CE365" s="18">
        <f>IF(COUNTIFS([2]その１１!$CV$10:CV5360,リスト!CC365),"該当","")</f>
        <v/>
      </c>
      <c r="CF365" s="18">
        <f>IF($CE365="","",COUNTIF($CC$5:CC365,CC365))</f>
        <v/>
      </c>
      <c r="CG365" s="18">
        <f>IF($CE365="","",CONCATENATE(CC365,CF365))</f>
        <v/>
      </c>
      <c r="CH365" s="18" t="inlineStr">
        <is>
          <t>S</t>
        </is>
      </c>
      <c r="CI365" s="18" t="inlineStr">
        <is>
          <t>その他</t>
        </is>
      </c>
      <c r="CJ365" s="18" t="inlineStr">
        <is>
          <t>Sx</t>
        </is>
      </c>
      <c r="CK365" s="18">
        <f>CONCATENATE(CH365,LEFT(CI365,2),CJ365)</f>
        <v/>
      </c>
      <c r="CL365" s="18" t="n">
        <v>5</v>
      </c>
      <c r="CM365" s="18">
        <f>IF(COUNTIFS([2]その１２!$CU$10:CU5516,リスト!CK365),"該当","")</f>
        <v/>
      </c>
      <c r="CN365" s="18">
        <f>IF($CM365="","",COUNTIF($CK$5:CK365,CK365))</f>
        <v/>
      </c>
      <c r="CO365" s="18">
        <f>IF($CM365="","",CONCATENATE(CK365,CN365))</f>
        <v/>
      </c>
      <c r="DC365" s="21">
        <f>IF(CG365="","",CONCATENATE(CC365,CD365))</f>
        <v/>
      </c>
      <c r="DD365" s="21">
        <f>IF(CO365="","",CONCATENATE(CK365,CL365))</f>
        <v/>
      </c>
    </row>
    <row r="366">
      <c r="BN366" s="18" t="inlineStr">
        <is>
          <t>横芝光町</t>
        </is>
      </c>
      <c r="BO366" s="197" t="inlineStr">
        <is>
          <t>126</t>
        </is>
      </c>
      <c r="BP366" s="17">
        <f>CONCATENATE(BN366,BO366)</f>
        <v/>
      </c>
      <c r="BQ366" s="18" t="inlineStr">
        <is>
          <t>一般国道　126号</t>
        </is>
      </c>
      <c r="BZ366" s="18" t="inlineStr">
        <is>
          <t>C,X</t>
        </is>
      </c>
      <c r="CA366" s="18" t="inlineStr">
        <is>
          <t>床版</t>
        </is>
      </c>
      <c r="CB366" s="18" t="inlineStr">
        <is>
          <t>Ds</t>
        </is>
      </c>
      <c r="CC366" s="18">
        <f>IF(LEFT(CA366,2)="基礎",CONCATENATE(BZ366,LEFT(CA366,3),CB366),CONCATENATE(BZ366,LEFT(CA366,2),CB366))</f>
        <v/>
      </c>
      <c r="CD366" s="18" t="n">
        <v>21</v>
      </c>
      <c r="CE366" s="18">
        <f>IF(COUNTIFS([2]その１１!$CV$10:CV5361,リスト!CC366),"該当","")</f>
        <v/>
      </c>
      <c r="CF366" s="18">
        <f>IF($CE366="","",COUNTIF($CC$5:CC366,CC366))</f>
        <v/>
      </c>
      <c r="CG366" s="18">
        <f>IF($CE366="","",CONCATENATE(CC366,CF366))</f>
        <v/>
      </c>
      <c r="CH366" s="18" t="inlineStr">
        <is>
          <t>S</t>
        </is>
      </c>
      <c r="CI366" s="18" t="inlineStr">
        <is>
          <t>その他</t>
        </is>
      </c>
      <c r="CJ366" s="18" t="inlineStr">
        <is>
          <t>Sx</t>
        </is>
      </c>
      <c r="CK366" s="18">
        <f>CONCATENATE(CH366,LEFT(CI366,2),CJ366)</f>
        <v/>
      </c>
      <c r="CL366" s="18" t="n">
        <v>10</v>
      </c>
      <c r="CM366" s="18">
        <f>IF(COUNTIFS([2]その１２!$CU$10:CU5517,リスト!CK366),"該当","")</f>
        <v/>
      </c>
      <c r="CN366" s="18">
        <f>IF($CM366="","",COUNTIF($CK$5:CK366,CK366))</f>
        <v/>
      </c>
      <c r="CO366" s="18">
        <f>IF($CM366="","",CONCATENATE(CK366,CN366))</f>
        <v/>
      </c>
      <c r="DC366" s="21">
        <f>IF(CG366="","",CONCATENATE(CC366,CD366))</f>
        <v/>
      </c>
      <c r="DD366" s="21">
        <f>IF(CO366="","",CONCATENATE(CK366,CL366))</f>
        <v/>
      </c>
    </row>
    <row r="367">
      <c r="BN367" s="18" t="inlineStr">
        <is>
          <t>横芝光町</t>
        </is>
      </c>
      <c r="BO367" s="197" t="inlineStr">
        <is>
          <t>22</t>
        </is>
      </c>
      <c r="BP367" s="17">
        <f>CONCATENATE(BN367,BO367)</f>
        <v/>
      </c>
      <c r="BQ367" s="18" t="inlineStr">
        <is>
          <t>主要地方道　千葉八街横芝線</t>
        </is>
      </c>
      <c r="BZ367" s="18" t="inlineStr">
        <is>
          <t>C,X</t>
        </is>
      </c>
      <c r="CA367" s="18" t="inlineStr">
        <is>
          <t>床版</t>
        </is>
      </c>
      <c r="CB367" s="18" t="inlineStr">
        <is>
          <t>Ds</t>
        </is>
      </c>
      <c r="CC367" s="18">
        <f>IF(LEFT(CA367,2)="基礎",CONCATENATE(BZ367,LEFT(CA367,3),CB367),CONCATENATE(BZ367,LEFT(CA367,2),CB367))</f>
        <v/>
      </c>
      <c r="CD367" s="18" t="n">
        <v>22</v>
      </c>
      <c r="CE367" s="18">
        <f>IF(COUNTIFS([2]その１１!$CV$10:CV5362,リスト!CC367),"該当","")</f>
        <v/>
      </c>
      <c r="CF367" s="18">
        <f>IF($CE367="","",COUNTIF($CC$5:CC367,CC367))</f>
        <v/>
      </c>
      <c r="CG367" s="18">
        <f>IF($CE367="","",CONCATENATE(CC367,CF367))</f>
        <v/>
      </c>
      <c r="CH367" s="18" t="inlineStr">
        <is>
          <t>S</t>
        </is>
      </c>
      <c r="CI367" s="18" t="inlineStr">
        <is>
          <t>その他</t>
        </is>
      </c>
      <c r="CJ367" s="18" t="inlineStr">
        <is>
          <t>Sx</t>
        </is>
      </c>
      <c r="CK367" s="18">
        <f>CONCATENATE(CH367,LEFT(CI367,2),CJ367)</f>
        <v/>
      </c>
      <c r="CL367" s="18" t="n">
        <v>13</v>
      </c>
      <c r="CM367" s="18">
        <f>IF(COUNTIFS([2]その１２!$CU$10:CU5518,リスト!CK367),"該当","")</f>
        <v/>
      </c>
      <c r="CN367" s="18">
        <f>IF($CM367="","",COUNTIF($CK$5:CK367,CK367))</f>
        <v/>
      </c>
      <c r="CO367" s="18">
        <f>IF($CM367="","",CONCATENATE(CK367,CN367))</f>
        <v/>
      </c>
      <c r="DC367" s="21">
        <f>IF(CG367="","",CONCATENATE(CC367,CD367))</f>
        <v/>
      </c>
      <c r="DD367" s="21">
        <f>IF(CO367="","",CONCATENATE(CK367,CL367))</f>
        <v/>
      </c>
    </row>
    <row r="368">
      <c r="BN368" s="18" t="inlineStr">
        <is>
          <t>横芝光町</t>
        </is>
      </c>
      <c r="BO368" s="197" t="inlineStr">
        <is>
          <t>30</t>
        </is>
      </c>
      <c r="BP368" s="17">
        <f>CONCATENATE(BN368,BO368)</f>
        <v/>
      </c>
      <c r="BQ368" s="18" t="inlineStr">
        <is>
          <t>主要地方道　飯岡一宮線</t>
        </is>
      </c>
      <c r="BZ368" s="18" t="inlineStr">
        <is>
          <t>C,X</t>
        </is>
      </c>
      <c r="CA368" s="18" t="inlineStr">
        <is>
          <t>床版</t>
        </is>
      </c>
      <c r="CB368" s="18" t="inlineStr">
        <is>
          <t>Ds</t>
        </is>
      </c>
      <c r="CC368" s="18">
        <f>IF(LEFT(CA368,2)="基礎",CONCATENATE(BZ368,LEFT(CA368,3),CB368),CONCATENATE(BZ368,LEFT(CA368,2),CB368))</f>
        <v/>
      </c>
      <c r="CD368" s="18" t="n">
        <v>23</v>
      </c>
      <c r="CE368" s="18">
        <f>IF(COUNTIFS([2]その１１!$CV$10:CV5363,リスト!CC368),"該当","")</f>
        <v/>
      </c>
      <c r="CF368" s="18">
        <f>IF($CE368="","",COUNTIF($CC$5:CC368,CC368))</f>
        <v/>
      </c>
      <c r="CG368" s="18">
        <f>IF($CE368="","",CONCATENATE(CC368,CF368))</f>
        <v/>
      </c>
      <c r="CH368" s="18" t="inlineStr">
        <is>
          <t>S</t>
        </is>
      </c>
      <c r="CI368" s="18" t="inlineStr">
        <is>
          <t>その他</t>
        </is>
      </c>
      <c r="CJ368" s="18" t="inlineStr">
        <is>
          <t>Sx</t>
        </is>
      </c>
      <c r="CK368" s="18">
        <f>CONCATENATE(CH368,LEFT(CI368,2),CJ368)</f>
        <v/>
      </c>
      <c r="CL368" s="18" t="n">
        <v>17</v>
      </c>
      <c r="CM368" s="18">
        <f>IF(COUNTIFS([2]その１２!$CU$10:CU5519,リスト!CK368),"該当","")</f>
        <v/>
      </c>
      <c r="CN368" s="18">
        <f>IF($CM368="","",COUNTIF($CK$5:CK368,CK368))</f>
        <v/>
      </c>
      <c r="CO368" s="18">
        <f>IF($CM368="","",CONCATENATE(CK368,CN368))</f>
        <v/>
      </c>
      <c r="DC368" s="21">
        <f>IF(CG368="","",CONCATENATE(CC368,CD368))</f>
        <v/>
      </c>
      <c r="DD368" s="21">
        <f>IF(CO368="","",CONCATENATE(CK368,CL368))</f>
        <v/>
      </c>
    </row>
    <row r="369">
      <c r="BN369" s="18" t="inlineStr">
        <is>
          <t>横芝光町</t>
        </is>
      </c>
      <c r="BO369" s="197" t="inlineStr">
        <is>
          <t>45</t>
        </is>
      </c>
      <c r="BP369" s="17">
        <f>CONCATENATE(BN369,BO369)</f>
        <v/>
      </c>
      <c r="BQ369" s="18" t="inlineStr">
        <is>
          <t>主要地方道　八日市場八街線</t>
        </is>
      </c>
      <c r="BZ369" s="18" t="inlineStr">
        <is>
          <t>S,C,X</t>
        </is>
      </c>
      <c r="CA369" s="18" t="inlineStr">
        <is>
          <t>床版</t>
        </is>
      </c>
      <c r="CB369" s="18" t="inlineStr">
        <is>
          <t>Ds</t>
        </is>
      </c>
      <c r="CC369" s="18">
        <f>IF(LEFT(CA369,2)="基礎",CONCATENATE(BZ369,LEFT(CA369,3),CB369),CONCATENATE(BZ369,LEFT(CA369,2),CB369))</f>
        <v/>
      </c>
      <c r="CD369" s="18" t="n">
        <v>1</v>
      </c>
      <c r="CE369" s="18">
        <f>IF(COUNTIFS([2]その１１!$CV$10:CV5364,リスト!CC369),"該当","")</f>
        <v/>
      </c>
      <c r="CF369" s="18">
        <f>IF($CE369="","",COUNTIF($CC$5:CC369,CC369))</f>
        <v/>
      </c>
      <c r="CG369" s="18">
        <f>IF($CE369="","",CONCATENATE(CC369,CF369))</f>
        <v/>
      </c>
      <c r="CH369" s="18" t="inlineStr">
        <is>
          <t>S</t>
        </is>
      </c>
      <c r="CI369" s="18" t="inlineStr">
        <is>
          <t>その他</t>
        </is>
      </c>
      <c r="CJ369" s="18" t="inlineStr">
        <is>
          <t>Sx</t>
        </is>
      </c>
      <c r="CK369" s="18">
        <f>CONCATENATE(CH369,LEFT(CI369,2),CJ369)</f>
        <v/>
      </c>
      <c r="CL369" s="18" t="n">
        <v>18</v>
      </c>
      <c r="CM369" s="18">
        <f>IF(COUNTIFS([2]その１２!$CU$10:CU5520,リスト!CK369),"該当","")</f>
        <v/>
      </c>
      <c r="CN369" s="18">
        <f>IF($CM369="","",COUNTIF($CK$5:CK369,CK369))</f>
        <v/>
      </c>
      <c r="CO369" s="18">
        <f>IF($CM369="","",CONCATENATE(CK369,CN369))</f>
        <v/>
      </c>
      <c r="DC369" s="21">
        <f>IF(CG369="","",CONCATENATE(CC369,CD369))</f>
        <v/>
      </c>
      <c r="DD369" s="21">
        <f>IF(CO369="","",CONCATENATE(CK369,CL369))</f>
        <v/>
      </c>
    </row>
    <row r="370">
      <c r="BN370" s="18" t="inlineStr">
        <is>
          <t>横芝光町</t>
        </is>
      </c>
      <c r="BO370" s="197" t="inlineStr">
        <is>
          <t>49</t>
        </is>
      </c>
      <c r="BP370" s="17">
        <f>CONCATENATE(BN370,BO370)</f>
        <v/>
      </c>
      <c r="BQ370" s="18" t="inlineStr">
        <is>
          <t>主要地方道　八日市場栄線</t>
        </is>
      </c>
      <c r="BZ370" s="18" t="inlineStr">
        <is>
          <t>S,C,X</t>
        </is>
      </c>
      <c r="CA370" s="18" t="inlineStr">
        <is>
          <t>床版</t>
        </is>
      </c>
      <c r="CB370" s="18" t="inlineStr">
        <is>
          <t>Ds</t>
        </is>
      </c>
      <c r="CC370" s="18">
        <f>IF(LEFT(CA370,2)="基礎",CONCATENATE(BZ370,LEFT(CA370,3),CB370),CONCATENATE(BZ370,LEFT(CA370,2),CB370))</f>
        <v/>
      </c>
      <c r="CD370" s="18" t="n">
        <v>2</v>
      </c>
      <c r="CE370" s="18">
        <f>IF(COUNTIFS([2]その１１!$CV$10:CV5365,リスト!CC370),"該当","")</f>
        <v/>
      </c>
      <c r="CF370" s="18">
        <f>IF($CE370="","",COUNTIF($CC$5:CC370,CC370))</f>
        <v/>
      </c>
      <c r="CG370" s="18">
        <f>IF($CE370="","",CONCATENATE(CC370,CF370))</f>
        <v/>
      </c>
      <c r="CH370" s="18" t="inlineStr">
        <is>
          <t>S</t>
        </is>
      </c>
      <c r="CI370" s="18" t="inlineStr">
        <is>
          <t>その他</t>
        </is>
      </c>
      <c r="CJ370" s="18" t="inlineStr">
        <is>
          <t>Sx</t>
        </is>
      </c>
      <c r="CK370" s="18">
        <f>CONCATENATE(CH370,LEFT(CI370,2),CJ370)</f>
        <v/>
      </c>
      <c r="CL370" s="18" t="n">
        <v>20</v>
      </c>
      <c r="CM370" s="18">
        <f>IF(COUNTIFS([2]その１２!$CU$10:CU5521,リスト!CK370),"該当","")</f>
        <v/>
      </c>
      <c r="CN370" s="18">
        <f>IF($CM370="","",COUNTIF($CK$5:CK370,CK370))</f>
        <v/>
      </c>
      <c r="CO370" s="18">
        <f>IF($CM370="","",CONCATENATE(CK370,CN370))</f>
        <v/>
      </c>
      <c r="DC370" s="21">
        <f>IF(CG370="","",CONCATENATE(CC370,CD370))</f>
        <v/>
      </c>
      <c r="DD370" s="21">
        <f>IF(CO370="","",CONCATENATE(CK370,CL370))</f>
        <v/>
      </c>
    </row>
    <row r="371">
      <c r="BN371" s="18" t="inlineStr">
        <is>
          <t>横芝光町</t>
        </is>
      </c>
      <c r="BO371" s="197" t="inlineStr">
        <is>
          <t>62</t>
        </is>
      </c>
      <c r="BP371" s="17">
        <f>CONCATENATE(BN371,BO371)</f>
        <v/>
      </c>
      <c r="BQ371" s="18" t="inlineStr">
        <is>
          <t>主要地方道　成田松尾線</t>
        </is>
      </c>
      <c r="BZ371" s="18" t="inlineStr">
        <is>
          <t>S,C,X</t>
        </is>
      </c>
      <c r="CA371" s="18" t="inlineStr">
        <is>
          <t>床版</t>
        </is>
      </c>
      <c r="CB371" s="18" t="inlineStr">
        <is>
          <t>Ds</t>
        </is>
      </c>
      <c r="CC371" s="18">
        <f>IF(LEFT(CA371,2)="基礎",CONCATENATE(BZ371,LEFT(CA371,3),CB371),CONCATENATE(BZ371,LEFT(CA371,2),CB371))</f>
        <v/>
      </c>
      <c r="CD371" s="18" t="n">
        <v>3</v>
      </c>
      <c r="CE371" s="18">
        <f>IF(COUNTIFS([2]その１１!$CV$10:CV5366,リスト!CC371),"該当","")</f>
        <v/>
      </c>
      <c r="CF371" s="18">
        <f>IF($CE371="","",COUNTIF($CC$5:CC371,CC371))</f>
        <v/>
      </c>
      <c r="CG371" s="18">
        <f>IF($CE371="","",CONCATENATE(CC371,CF371))</f>
        <v/>
      </c>
      <c r="CH371" s="18" t="inlineStr">
        <is>
          <t>S</t>
        </is>
      </c>
      <c r="CI371" s="18" t="inlineStr">
        <is>
          <t>その他</t>
        </is>
      </c>
      <c r="CJ371" s="18" t="inlineStr">
        <is>
          <t>Sx</t>
        </is>
      </c>
      <c r="CK371" s="18">
        <f>CONCATENATE(CH371,LEFT(CI371,2),CJ371)</f>
        <v/>
      </c>
      <c r="CL371" s="18" t="n">
        <v>21</v>
      </c>
      <c r="CM371" s="18">
        <f>IF(COUNTIFS([2]その１２!$CU$10:CU5522,リスト!CK371),"該当","")</f>
        <v/>
      </c>
      <c r="CN371" s="18">
        <f>IF($CM371="","",COUNTIF($CK$5:CK371,CK371))</f>
        <v/>
      </c>
      <c r="CO371" s="18">
        <f>IF($CM371="","",CONCATENATE(CK371,CN371))</f>
        <v/>
      </c>
      <c r="DC371" s="21">
        <f>IF(CG371="","",CONCATENATE(CC371,CD371))</f>
        <v/>
      </c>
      <c r="DD371" s="21">
        <f>IF(CO371="","",CONCATENATE(CK371,CL371))</f>
        <v/>
      </c>
    </row>
    <row r="372">
      <c r="BN372" s="18" t="inlineStr">
        <is>
          <t>横芝光町</t>
        </is>
      </c>
      <c r="BO372" s="197" t="inlineStr">
        <is>
          <t>78</t>
        </is>
      </c>
      <c r="BP372" s="17">
        <f>CONCATENATE(BN372,BO372)</f>
        <v/>
      </c>
      <c r="BQ372" s="18" t="inlineStr">
        <is>
          <t>主要地方道　横芝上堺線</t>
        </is>
      </c>
      <c r="BZ372" s="18" t="inlineStr">
        <is>
          <t>S,C,X</t>
        </is>
      </c>
      <c r="CA372" s="18" t="inlineStr">
        <is>
          <t>床版</t>
        </is>
      </c>
      <c r="CB372" s="18" t="inlineStr">
        <is>
          <t>Ds</t>
        </is>
      </c>
      <c r="CC372" s="18">
        <f>IF(LEFT(CA372,2)="基礎",CONCATENATE(BZ372,LEFT(CA372,3),CB372),CONCATENATE(BZ372,LEFT(CA372,2),CB372))</f>
        <v/>
      </c>
      <c r="CD372" s="18" t="n">
        <v>4</v>
      </c>
      <c r="CE372" s="18">
        <f>IF(COUNTIFS([2]その１１!$CV$10:CV5367,リスト!CC372),"該当","")</f>
        <v/>
      </c>
      <c r="CF372" s="18">
        <f>IF($CE372="","",COUNTIF($CC$5:CC372,CC372))</f>
        <v/>
      </c>
      <c r="CG372" s="18">
        <f>IF($CE372="","",CONCATENATE(CC372,CF372))</f>
        <v/>
      </c>
      <c r="CH372" s="18" t="inlineStr">
        <is>
          <t>S</t>
        </is>
      </c>
      <c r="CI372" s="18" t="inlineStr">
        <is>
          <t>その他</t>
        </is>
      </c>
      <c r="CJ372" s="18" t="inlineStr">
        <is>
          <t>Sx</t>
        </is>
      </c>
      <c r="CK372" s="18">
        <f>CONCATENATE(CH372,LEFT(CI372,2),CJ372)</f>
        <v/>
      </c>
      <c r="CL372" s="18" t="n">
        <v>22</v>
      </c>
      <c r="CM372" s="18">
        <f>IF(COUNTIFS([2]その１２!$CU$10:CU5523,リスト!CK372),"該当","")</f>
        <v/>
      </c>
      <c r="CN372" s="18">
        <f>IF($CM372="","",COUNTIF($CK$5:CK372,CK372))</f>
        <v/>
      </c>
      <c r="CO372" s="18">
        <f>IF($CM372="","",CONCATENATE(CK372,CN372))</f>
        <v/>
      </c>
      <c r="DC372" s="21">
        <f>IF(CG372="","",CONCATENATE(CC372,CD372))</f>
        <v/>
      </c>
      <c r="DD372" s="21">
        <f>IF(CO372="","",CONCATENATE(CK372,CL372))</f>
        <v/>
      </c>
    </row>
    <row r="373">
      <c r="BN373" s="18" t="inlineStr">
        <is>
          <t>横芝光町</t>
        </is>
      </c>
      <c r="BO373" s="197" t="inlineStr">
        <is>
          <t>79</t>
        </is>
      </c>
      <c r="BP373" s="17">
        <f>CONCATENATE(BN373,BO373)</f>
        <v/>
      </c>
      <c r="BQ373" s="18" t="inlineStr">
        <is>
          <t>主要地方道　横芝下総線</t>
        </is>
      </c>
      <c r="BZ373" s="18" t="inlineStr">
        <is>
          <t>S,C,X</t>
        </is>
      </c>
      <c r="CA373" s="18" t="inlineStr">
        <is>
          <t>床版</t>
        </is>
      </c>
      <c r="CB373" s="18" t="inlineStr">
        <is>
          <t>Ds</t>
        </is>
      </c>
      <c r="CC373" s="18">
        <f>IF(LEFT(CA373,2)="基礎",CONCATENATE(BZ373,LEFT(CA373,3),CB373),CONCATENATE(BZ373,LEFT(CA373,2),CB373))</f>
        <v/>
      </c>
      <c r="CD373" s="18" t="n">
        <v>5</v>
      </c>
      <c r="CE373" s="18">
        <f>IF(COUNTIFS([2]その１１!$CV$10:CV5368,リスト!CC373),"該当","")</f>
        <v/>
      </c>
      <c r="CF373" s="18">
        <f>IF($CE373="","",COUNTIF($CC$5:CC373,CC373))</f>
        <v/>
      </c>
      <c r="CG373" s="18">
        <f>IF($CE373="","",CONCATENATE(CC373,CF373))</f>
        <v/>
      </c>
      <c r="CH373" s="18" t="inlineStr">
        <is>
          <t>S</t>
        </is>
      </c>
      <c r="CI373" s="18" t="inlineStr">
        <is>
          <t>その他</t>
        </is>
      </c>
      <c r="CJ373" s="18" t="inlineStr">
        <is>
          <t>Sx</t>
        </is>
      </c>
      <c r="CK373" s="18">
        <f>CONCATENATE(CH373,LEFT(CI373,2),CJ373)</f>
        <v/>
      </c>
      <c r="CL373" s="18" t="n">
        <v>23</v>
      </c>
      <c r="CM373" s="18">
        <f>IF(COUNTIFS([2]その１２!$CU$10:CU5524,リスト!CK373),"該当","")</f>
        <v/>
      </c>
      <c r="CN373" s="18">
        <f>IF($CM373="","",COUNTIF($CK$5:CK373,CK373))</f>
        <v/>
      </c>
      <c r="CO373" s="18">
        <f>IF($CM373="","",CONCATENATE(CK373,CN373))</f>
        <v/>
      </c>
      <c r="DC373" s="21">
        <f>IF(CG373="","",CONCATENATE(CC373,CD373))</f>
        <v/>
      </c>
      <c r="DD373" s="21">
        <f>IF(CO373="","",CONCATENATE(CK373,CL373))</f>
        <v/>
      </c>
    </row>
    <row r="374">
      <c r="BN374" s="18" t="inlineStr">
        <is>
          <t>横芝光町</t>
        </is>
      </c>
      <c r="BO374" s="197" t="inlineStr">
        <is>
          <t>108</t>
        </is>
      </c>
      <c r="BP374" s="17">
        <f>CONCATENATE(BN374,BO374)</f>
        <v/>
      </c>
      <c r="BQ374" s="18" t="inlineStr">
        <is>
          <t>一般県道　横芝停車場白浜線</t>
        </is>
      </c>
      <c r="BZ374" s="18" t="inlineStr">
        <is>
          <t>S,C,X</t>
        </is>
      </c>
      <c r="CA374" s="18" t="inlineStr">
        <is>
          <t>床版</t>
        </is>
      </c>
      <c r="CB374" s="18" t="inlineStr">
        <is>
          <t>Ds</t>
        </is>
      </c>
      <c r="CC374" s="18">
        <f>IF(LEFT(CA374,2)="基礎",CONCATENATE(BZ374,LEFT(CA374,3),CB374),CONCATENATE(BZ374,LEFT(CA374,2),CB374))</f>
        <v/>
      </c>
      <c r="CD374" s="18" t="n">
        <v>6</v>
      </c>
      <c r="CE374" s="18">
        <f>IF(COUNTIFS([2]その１１!$CV$10:CV5369,リスト!CC374),"該当","")</f>
        <v/>
      </c>
      <c r="CF374" s="18">
        <f>IF($CE374="","",COUNTIF($CC$5:CC374,CC374))</f>
        <v/>
      </c>
      <c r="CG374" s="18">
        <f>IF($CE374="","",CONCATENATE(CC374,CF374))</f>
        <v/>
      </c>
      <c r="CH374" s="18" t="inlineStr">
        <is>
          <t>C</t>
        </is>
      </c>
      <c r="CI374" s="18" t="inlineStr">
        <is>
          <t>その他</t>
        </is>
      </c>
      <c r="CJ374" s="18" t="inlineStr">
        <is>
          <t>Sx</t>
        </is>
      </c>
      <c r="CK374" s="18">
        <f>CONCATENATE(CH374,LEFT(CI374,2),CJ374)</f>
        <v/>
      </c>
      <c r="CL374" s="18" t="n">
        <v>6</v>
      </c>
      <c r="CM374" s="18">
        <f>IF(COUNTIFS([2]その１２!$CU$10:CU5525,リスト!CK374),"該当","")</f>
        <v/>
      </c>
      <c r="CN374" s="18">
        <f>IF($CM374="","",COUNTIF($CK$5:CK374,CK374))</f>
        <v/>
      </c>
      <c r="CO374" s="18">
        <f>IF($CM374="","",CONCATENATE(CK374,CN374))</f>
        <v/>
      </c>
      <c r="DC374" s="21">
        <f>IF(CG374="","",CONCATENATE(CC374,CD374))</f>
        <v/>
      </c>
      <c r="DD374" s="21">
        <f>IF(CO374="","",CONCATENATE(CK374,CL374))</f>
        <v/>
      </c>
    </row>
    <row r="375">
      <c r="BN375" s="18" t="inlineStr">
        <is>
          <t>横芝光町</t>
        </is>
      </c>
      <c r="BO375" s="197" t="inlineStr">
        <is>
          <t>109</t>
        </is>
      </c>
      <c r="BP375" s="17">
        <f>CONCATENATE(BN375,BO375)</f>
        <v/>
      </c>
      <c r="BQ375" s="18" t="inlineStr">
        <is>
          <t>一般県道　横芝停車場吉田線</t>
        </is>
      </c>
      <c r="BZ375" s="18" t="inlineStr">
        <is>
          <t>S,C,X</t>
        </is>
      </c>
      <c r="CA375" s="18" t="inlineStr">
        <is>
          <t>床版</t>
        </is>
      </c>
      <c r="CB375" s="18" t="inlineStr">
        <is>
          <t>Ds</t>
        </is>
      </c>
      <c r="CC375" s="18">
        <f>IF(LEFT(CA375,2)="基礎",CONCATENATE(BZ375,LEFT(CA375,3),CB375),CONCATENATE(BZ375,LEFT(CA375,2),CB375))</f>
        <v/>
      </c>
      <c r="CD375" s="18" t="n">
        <v>7</v>
      </c>
      <c r="CE375" s="18">
        <f>IF(COUNTIFS([2]その１１!$CV$10:CV5370,リスト!CC375),"該当","")</f>
        <v/>
      </c>
      <c r="CF375" s="18">
        <f>IF($CE375="","",COUNTIF($CC$5:CC375,CC375))</f>
        <v/>
      </c>
      <c r="CG375" s="18">
        <f>IF($CE375="","",CONCATENATE(CC375,CF375))</f>
        <v/>
      </c>
      <c r="CH375" s="18" t="inlineStr">
        <is>
          <t>C</t>
        </is>
      </c>
      <c r="CI375" s="18" t="inlineStr">
        <is>
          <t>その他</t>
        </is>
      </c>
      <c r="CJ375" s="18" t="inlineStr">
        <is>
          <t>Sx</t>
        </is>
      </c>
      <c r="CK375" s="18">
        <f>CONCATENATE(CH375,LEFT(CI375,2),CJ375)</f>
        <v/>
      </c>
      <c r="CL375" s="18" t="n">
        <v>7</v>
      </c>
      <c r="CM375" s="18">
        <f>IF(COUNTIFS([2]その１２!$CU$10:CU5526,リスト!CK375),"該当","")</f>
        <v/>
      </c>
      <c r="CN375" s="18">
        <f>IF($CM375="","",COUNTIF($CK$5:CK375,CK375))</f>
        <v/>
      </c>
      <c r="CO375" s="18">
        <f>IF($CM375="","",CONCATENATE(CK375,CN375))</f>
        <v/>
      </c>
      <c r="DC375" s="21">
        <f>IF(CG375="","",CONCATENATE(CC375,CD375))</f>
        <v/>
      </c>
      <c r="DD375" s="21">
        <f>IF(CO375="","",CONCATENATE(CK375,CL375))</f>
        <v/>
      </c>
    </row>
    <row r="376">
      <c r="BN376" s="18" t="inlineStr">
        <is>
          <t>横芝光町</t>
        </is>
      </c>
      <c r="BO376" s="197" t="inlineStr">
        <is>
          <t>112</t>
        </is>
      </c>
      <c r="BP376" s="17">
        <f>CONCATENATE(BN376,BO376)</f>
        <v/>
      </c>
      <c r="BQ376" s="18" t="inlineStr">
        <is>
          <t>一般県道　成田成東線</t>
        </is>
      </c>
      <c r="BZ376" s="18" t="inlineStr">
        <is>
          <t>S,C,X</t>
        </is>
      </c>
      <c r="CA376" s="18" t="inlineStr">
        <is>
          <t>床版</t>
        </is>
      </c>
      <c r="CB376" s="18" t="inlineStr">
        <is>
          <t>Ds</t>
        </is>
      </c>
      <c r="CC376" s="18">
        <f>IF(LEFT(CA376,2)="基礎",CONCATENATE(BZ376,LEFT(CA376,3),CB376),CONCATENATE(BZ376,LEFT(CA376,2),CB376))</f>
        <v/>
      </c>
      <c r="CD376" s="18" t="n">
        <v>8</v>
      </c>
      <c r="CE376" s="18">
        <f>IF(COUNTIFS([2]その１１!$CV$10:CV5371,リスト!CC376),"該当","")</f>
        <v/>
      </c>
      <c r="CF376" s="18">
        <f>IF($CE376="","",COUNTIF($CC$5:CC376,CC376))</f>
        <v/>
      </c>
      <c r="CG376" s="18">
        <f>IF($CE376="","",CONCATENATE(CC376,CF376))</f>
        <v/>
      </c>
      <c r="CH376" s="18" t="inlineStr">
        <is>
          <t>C</t>
        </is>
      </c>
      <c r="CI376" s="18" t="inlineStr">
        <is>
          <t>その他</t>
        </is>
      </c>
      <c r="CJ376" s="18" t="inlineStr">
        <is>
          <t>Sx</t>
        </is>
      </c>
      <c r="CK376" s="18">
        <f>CONCATENATE(CH376,LEFT(CI376,2),CJ376)</f>
        <v/>
      </c>
      <c r="CL376" s="18" t="n">
        <v>8</v>
      </c>
      <c r="CM376" s="18">
        <f>IF(COUNTIFS([2]その１２!$CU$10:CU5527,リスト!CK376),"該当","")</f>
        <v/>
      </c>
      <c r="CN376" s="18">
        <f>IF($CM376="","",COUNTIF($CK$5:CK376,CK376))</f>
        <v/>
      </c>
      <c r="CO376" s="18">
        <f>IF($CM376="","",CONCATENATE(CK376,CN376))</f>
        <v/>
      </c>
      <c r="DC376" s="21">
        <f>IF(CG376="","",CONCATENATE(CC376,CD376))</f>
        <v/>
      </c>
      <c r="DD376" s="21">
        <f>IF(CO376="","",CONCATENATE(CK376,CL376))</f>
        <v/>
      </c>
    </row>
    <row r="377">
      <c r="BN377" s="18" t="inlineStr">
        <is>
          <t>横芝光町</t>
        </is>
      </c>
      <c r="BO377" s="197" t="inlineStr">
        <is>
          <t>116</t>
        </is>
      </c>
      <c r="BP377" s="17">
        <f>CONCATENATE(BN377,BO377)</f>
        <v/>
      </c>
      <c r="BQ377" s="18" t="inlineStr">
        <is>
          <t>一般県道　横芝山武線</t>
        </is>
      </c>
      <c r="BZ377" s="18" t="inlineStr">
        <is>
          <t>S,C,X</t>
        </is>
      </c>
      <c r="CA377" s="18" t="inlineStr">
        <is>
          <t>床版</t>
        </is>
      </c>
      <c r="CB377" s="18" t="inlineStr">
        <is>
          <t>Ds</t>
        </is>
      </c>
      <c r="CC377" s="18">
        <f>IF(LEFT(CA377,2)="基礎",CONCATENATE(BZ377,LEFT(CA377,3),CB377),CONCATENATE(BZ377,LEFT(CA377,2),CB377))</f>
        <v/>
      </c>
      <c r="CD377" s="18" t="n">
        <v>9</v>
      </c>
      <c r="CE377" s="18">
        <f>IF(COUNTIFS([2]その１１!$CV$10:CV5372,リスト!CC377),"該当","")</f>
        <v/>
      </c>
      <c r="CF377" s="18">
        <f>IF($CE377="","",COUNTIF($CC$5:CC377,CC377))</f>
        <v/>
      </c>
      <c r="CG377" s="18">
        <f>IF($CE377="","",CONCATENATE(CC377,CF377))</f>
        <v/>
      </c>
      <c r="CH377" s="18" t="inlineStr">
        <is>
          <t>C</t>
        </is>
      </c>
      <c r="CI377" s="18" t="inlineStr">
        <is>
          <t>その他</t>
        </is>
      </c>
      <c r="CJ377" s="18" t="inlineStr">
        <is>
          <t>Sx</t>
        </is>
      </c>
      <c r="CK377" s="18">
        <f>CONCATENATE(CH377,LEFT(CI377,2),CJ377)</f>
        <v/>
      </c>
      <c r="CL377" s="18" t="n">
        <v>9</v>
      </c>
      <c r="CM377" s="18">
        <f>IF(COUNTIFS([2]その１２!$CU$10:CU5528,リスト!CK377),"該当","")</f>
        <v/>
      </c>
      <c r="CN377" s="18">
        <f>IF($CM377="","",COUNTIF($CK$5:CK377,CK377))</f>
        <v/>
      </c>
      <c r="CO377" s="18">
        <f>IF($CM377="","",CONCATENATE(CK377,CN377))</f>
        <v/>
      </c>
      <c r="DC377" s="21">
        <f>IF(CG377="","",CONCATENATE(CC377,CD377))</f>
        <v/>
      </c>
      <c r="DD377" s="21">
        <f>IF(CO377="","",CONCATENATE(CK377,CL377))</f>
        <v/>
      </c>
    </row>
    <row r="378">
      <c r="BN378" s="18" t="inlineStr">
        <is>
          <t>横芝光町</t>
        </is>
      </c>
      <c r="BO378" s="197" t="inlineStr">
        <is>
          <t>122</t>
        </is>
      </c>
      <c r="BP378" s="17">
        <f>CONCATENATE(BN378,BO378)</f>
        <v/>
      </c>
      <c r="BQ378" s="18" t="inlineStr">
        <is>
          <t>一般県道　飯岡片貝線</t>
        </is>
      </c>
      <c r="BZ378" s="18" t="inlineStr">
        <is>
          <t>S,C,X</t>
        </is>
      </c>
      <c r="CA378" s="18" t="inlineStr">
        <is>
          <t>床版</t>
        </is>
      </c>
      <c r="CB378" s="18" t="inlineStr">
        <is>
          <t>Ds</t>
        </is>
      </c>
      <c r="CC378" s="18">
        <f>IF(LEFT(CA378,2)="基礎",CONCATENATE(BZ378,LEFT(CA378,3),CB378),CONCATENATE(BZ378,LEFT(CA378,2),CB378))</f>
        <v/>
      </c>
      <c r="CD378" s="18" t="n">
        <v>10</v>
      </c>
      <c r="CE378" s="18">
        <f>IF(COUNTIFS([2]その１１!$CV$10:CV5373,リスト!CC378),"該当","")</f>
        <v/>
      </c>
      <c r="CF378" s="18">
        <f>IF($CE378="","",COUNTIF($CC$5:CC378,CC378))</f>
        <v/>
      </c>
      <c r="CG378" s="18">
        <f>IF($CE378="","",CONCATENATE(CC378,CF378))</f>
        <v/>
      </c>
      <c r="CH378" s="18" t="inlineStr">
        <is>
          <t>C</t>
        </is>
      </c>
      <c r="CI378" s="18" t="inlineStr">
        <is>
          <t>その他</t>
        </is>
      </c>
      <c r="CJ378" s="18" t="inlineStr">
        <is>
          <t>Sx</t>
        </is>
      </c>
      <c r="CK378" s="18">
        <f>CONCATENATE(CH378,LEFT(CI378,2),CJ378)</f>
        <v/>
      </c>
      <c r="CL378" s="18" t="n">
        <v>10</v>
      </c>
      <c r="CM378" s="18">
        <f>IF(COUNTIFS([2]その１２!$CU$10:CU5529,リスト!CK378),"該当","")</f>
        <v/>
      </c>
      <c r="CN378" s="18">
        <f>IF($CM378="","",COUNTIF($CK$5:CK378,CK378))</f>
        <v/>
      </c>
      <c r="CO378" s="18">
        <f>IF($CM378="","",CONCATENATE(CK378,CN378))</f>
        <v/>
      </c>
      <c r="DC378" s="21">
        <f>IF(CG378="","",CONCATENATE(CC378,CD378))</f>
        <v/>
      </c>
      <c r="DD378" s="21">
        <f>IF(CO378="","",CONCATENATE(CK378,CL378))</f>
        <v/>
      </c>
    </row>
    <row r="379">
      <c r="BN379" s="18" t="inlineStr">
        <is>
          <t>横芝光町</t>
        </is>
      </c>
      <c r="BO379" s="197" t="inlineStr">
        <is>
          <t>408</t>
        </is>
      </c>
      <c r="BP379" s="17">
        <f>CONCATENATE(BN379,BO379)</f>
        <v/>
      </c>
      <c r="BQ379" s="18" t="inlineStr">
        <is>
          <t>一般県道　飯岡九十九里自転車道線</t>
        </is>
      </c>
      <c r="BZ379" s="18" t="inlineStr">
        <is>
          <t>S,C,X</t>
        </is>
      </c>
      <c r="CA379" s="18" t="inlineStr">
        <is>
          <t>床版</t>
        </is>
      </c>
      <c r="CB379" s="18" t="inlineStr">
        <is>
          <t>Ds</t>
        </is>
      </c>
      <c r="CC379" s="18">
        <f>IF(LEFT(CA379,2)="基礎",CONCATENATE(BZ379,LEFT(CA379,3),CB379),CONCATENATE(BZ379,LEFT(CA379,2),CB379))</f>
        <v/>
      </c>
      <c r="CD379" s="18" t="n">
        <v>11</v>
      </c>
      <c r="CE379" s="18">
        <f>IF(COUNTIFS([2]その１１!$CV$10:CV5374,リスト!CC379),"該当","")</f>
        <v/>
      </c>
      <c r="CF379" s="18">
        <f>IF($CE379="","",COUNTIF($CC$5:CC379,CC379))</f>
        <v/>
      </c>
      <c r="CG379" s="18">
        <f>IF($CE379="","",CONCATENATE(CC379,CF379))</f>
        <v/>
      </c>
      <c r="CH379" s="18" t="inlineStr">
        <is>
          <t>C</t>
        </is>
      </c>
      <c r="CI379" s="18" t="inlineStr">
        <is>
          <t>その他</t>
        </is>
      </c>
      <c r="CJ379" s="18" t="inlineStr">
        <is>
          <t>Sx</t>
        </is>
      </c>
      <c r="CK379" s="18">
        <f>CONCATENATE(CH379,LEFT(CI379,2),CJ379)</f>
        <v/>
      </c>
      <c r="CL379" s="18" t="n">
        <v>11</v>
      </c>
      <c r="CM379" s="18">
        <f>IF(COUNTIFS([2]その１２!$CU$10:CU5530,リスト!CK379),"該当","")</f>
        <v/>
      </c>
      <c r="CN379" s="18">
        <f>IF($CM379="","",COUNTIF($CK$5:CK379,CK379))</f>
        <v/>
      </c>
      <c r="CO379" s="18">
        <f>IF($CM379="","",CONCATENATE(CK379,CN379))</f>
        <v/>
      </c>
      <c r="DC379" s="21">
        <f>IF(CG379="","",CONCATENATE(CC379,CD379))</f>
        <v/>
      </c>
      <c r="DD379" s="21">
        <f>IF(CO379="","",CONCATENATE(CK379,CL379))</f>
        <v/>
      </c>
    </row>
    <row r="380">
      <c r="BN380" s="18" t="inlineStr">
        <is>
          <t>山武市</t>
        </is>
      </c>
      <c r="BO380" s="197" t="inlineStr">
        <is>
          <t>126</t>
        </is>
      </c>
      <c r="BP380" s="17">
        <f>CONCATENATE(BN380,BO380)</f>
        <v/>
      </c>
      <c r="BQ380" s="18" t="inlineStr">
        <is>
          <t>一般国道　126号</t>
        </is>
      </c>
      <c r="BZ380" s="18" t="inlineStr">
        <is>
          <t>S,C,X</t>
        </is>
      </c>
      <c r="CA380" s="18" t="inlineStr">
        <is>
          <t>床版</t>
        </is>
      </c>
      <c r="CB380" s="18" t="inlineStr">
        <is>
          <t>Ds</t>
        </is>
      </c>
      <c r="CC380" s="18">
        <f>IF(LEFT(CA380,2)="基礎",CONCATENATE(BZ380,LEFT(CA380,3),CB380),CONCATENATE(BZ380,LEFT(CA380,2),CB380))</f>
        <v/>
      </c>
      <c r="CD380" s="18" t="n">
        <v>12</v>
      </c>
      <c r="CE380" s="18">
        <f>IF(COUNTIFS([2]その１１!$CV$10:CV5375,リスト!CC380),"該当","")</f>
        <v/>
      </c>
      <c r="CF380" s="18">
        <f>IF($CE380="","",COUNTIF($CC$5:CC380,CC380))</f>
        <v/>
      </c>
      <c r="CG380" s="18">
        <f>IF($CE380="","",CONCATENATE(CC380,CF380))</f>
        <v/>
      </c>
      <c r="CH380" s="18" t="inlineStr">
        <is>
          <t>C</t>
        </is>
      </c>
      <c r="CI380" s="18" t="inlineStr">
        <is>
          <t>その他</t>
        </is>
      </c>
      <c r="CJ380" s="18" t="inlineStr">
        <is>
          <t>Sx</t>
        </is>
      </c>
      <c r="CK380" s="18">
        <f>CONCATENATE(CH380,LEFT(CI380,2),CJ380)</f>
        <v/>
      </c>
      <c r="CL380" s="18" t="n">
        <v>12</v>
      </c>
      <c r="CM380" s="18">
        <f>IF(COUNTIFS([2]その１２!$CU$10:CU5531,リスト!CK380),"該当","")</f>
        <v/>
      </c>
      <c r="CN380" s="18">
        <f>IF($CM380="","",COUNTIF($CK$5:CK380,CK380))</f>
        <v/>
      </c>
      <c r="CO380" s="18">
        <f>IF($CM380="","",CONCATENATE(CK380,CN380))</f>
        <v/>
      </c>
      <c r="DC380" s="21">
        <f>IF(CG380="","",CONCATENATE(CC380,CD380))</f>
        <v/>
      </c>
      <c r="DD380" s="21">
        <f>IF(CO380="","",CONCATENATE(CK380,CL380))</f>
        <v/>
      </c>
    </row>
    <row r="381">
      <c r="BN381" s="18" t="inlineStr">
        <is>
          <t>山武市</t>
        </is>
      </c>
      <c r="BO381" s="197" t="inlineStr">
        <is>
          <t>22</t>
        </is>
      </c>
      <c r="BP381" s="17">
        <f>CONCATENATE(BN381,BO381)</f>
        <v/>
      </c>
      <c r="BQ381" s="18" t="inlineStr">
        <is>
          <t>主要地方道　千葉八街横芝線</t>
        </is>
      </c>
      <c r="BZ381" s="18" t="inlineStr">
        <is>
          <t>S,C,X</t>
        </is>
      </c>
      <c r="CA381" s="18" t="inlineStr">
        <is>
          <t>床版</t>
        </is>
      </c>
      <c r="CB381" s="18" t="inlineStr">
        <is>
          <t>Ds</t>
        </is>
      </c>
      <c r="CC381" s="18">
        <f>IF(LEFT(CA381,2)="基礎",CONCATENATE(BZ381,LEFT(CA381,3),CB381),CONCATENATE(BZ381,LEFT(CA381,2),CB381))</f>
        <v/>
      </c>
      <c r="CD381" s="18" t="n">
        <v>13</v>
      </c>
      <c r="CE381" s="18">
        <f>IF(COUNTIFS([2]その１１!$CV$10:CV5376,リスト!CC381),"該当","")</f>
        <v/>
      </c>
      <c r="CF381" s="18">
        <f>IF($CE381="","",COUNTIF($CC$5:CC381,CC381))</f>
        <v/>
      </c>
      <c r="CG381" s="18">
        <f>IF($CE381="","",CONCATENATE(CC381,CF381))</f>
        <v/>
      </c>
      <c r="CH381" s="18" t="inlineStr">
        <is>
          <t>C</t>
        </is>
      </c>
      <c r="CI381" s="18" t="inlineStr">
        <is>
          <t>その他</t>
        </is>
      </c>
      <c r="CJ381" s="18" t="inlineStr">
        <is>
          <t>Sx</t>
        </is>
      </c>
      <c r="CK381" s="18">
        <f>CONCATENATE(CH381,LEFT(CI381,2),CJ381)</f>
        <v/>
      </c>
      <c r="CL381" s="18" t="n">
        <v>13</v>
      </c>
      <c r="CM381" s="18">
        <f>IF(COUNTIFS([2]その１２!$CU$10:CU5532,リスト!CK381),"該当","")</f>
        <v/>
      </c>
      <c r="CN381" s="18">
        <f>IF($CM381="","",COUNTIF($CK$5:CK381,CK381))</f>
        <v/>
      </c>
      <c r="CO381" s="18">
        <f>IF($CM381="","",CONCATENATE(CK381,CN381))</f>
        <v/>
      </c>
      <c r="DC381" s="21">
        <f>IF(CG381="","",CONCATENATE(CC381,CD381))</f>
        <v/>
      </c>
      <c r="DD381" s="21">
        <f>IF(CO381="","",CONCATENATE(CK381,CL381))</f>
        <v/>
      </c>
    </row>
    <row r="382">
      <c r="BN382" s="18" t="inlineStr">
        <is>
          <t>山武市</t>
        </is>
      </c>
      <c r="BO382" s="197" t="inlineStr">
        <is>
          <t>30</t>
        </is>
      </c>
      <c r="BP382" s="17">
        <f>CONCATENATE(BN382,BO382)</f>
        <v/>
      </c>
      <c r="BQ382" s="18" t="inlineStr">
        <is>
          <t>主要地方道　飯岡一宮線</t>
        </is>
      </c>
      <c r="BZ382" s="18" t="inlineStr">
        <is>
          <t>S,C,X</t>
        </is>
      </c>
      <c r="CA382" s="18" t="inlineStr">
        <is>
          <t>床版</t>
        </is>
      </c>
      <c r="CB382" s="18" t="inlineStr">
        <is>
          <t>Ds</t>
        </is>
      </c>
      <c r="CC382" s="18">
        <f>IF(LEFT(CA382,2)="基礎",CONCATENATE(BZ382,LEFT(CA382,3),CB382),CONCATENATE(BZ382,LEFT(CA382,2),CB382))</f>
        <v/>
      </c>
      <c r="CD382" s="18" t="n">
        <v>17</v>
      </c>
      <c r="CE382" s="18">
        <f>IF(COUNTIFS([2]その１１!$CV$10:CV5377,リスト!CC382),"該当","")</f>
        <v/>
      </c>
      <c r="CF382" s="18">
        <f>IF($CE382="","",COUNTIF($CC$5:CC382,CC382))</f>
        <v/>
      </c>
      <c r="CG382" s="18">
        <f>IF($CE382="","",CONCATENATE(CC382,CF382))</f>
        <v/>
      </c>
      <c r="CH382" s="18" t="inlineStr">
        <is>
          <t>C</t>
        </is>
      </c>
      <c r="CI382" s="18" t="inlineStr">
        <is>
          <t>その他</t>
        </is>
      </c>
      <c r="CJ382" s="18" t="inlineStr">
        <is>
          <t>Sx</t>
        </is>
      </c>
      <c r="CK382" s="18">
        <f>CONCATENATE(CH382,LEFT(CI382,2),CJ382)</f>
        <v/>
      </c>
      <c r="CL382" s="18" t="n">
        <v>17</v>
      </c>
      <c r="CM382" s="18">
        <f>IF(COUNTIFS([2]その１２!$CU$10:CU5533,リスト!CK382),"該当","")</f>
        <v/>
      </c>
      <c r="CN382" s="18">
        <f>IF($CM382="","",COUNTIF($CK$5:CK382,CK382))</f>
        <v/>
      </c>
      <c r="CO382" s="18">
        <f>IF($CM382="","",CONCATENATE(CK382,CN382))</f>
        <v/>
      </c>
      <c r="DC382" s="21">
        <f>IF(CG382="","",CONCATENATE(CC382,CD382))</f>
        <v/>
      </c>
      <c r="DD382" s="21">
        <f>IF(CO382="","",CONCATENATE(CK382,CL382))</f>
        <v/>
      </c>
    </row>
    <row r="383">
      <c r="BN383" s="18" t="inlineStr">
        <is>
          <t>山武市</t>
        </is>
      </c>
      <c r="BO383" s="197" t="inlineStr">
        <is>
          <t>45</t>
        </is>
      </c>
      <c r="BP383" s="17">
        <f>CONCATENATE(BN383,BO383)</f>
        <v/>
      </c>
      <c r="BQ383" s="18" t="inlineStr">
        <is>
          <t>主要地方道　八日市場八街線</t>
        </is>
      </c>
      <c r="BZ383" s="18" t="inlineStr">
        <is>
          <t>S,C,X</t>
        </is>
      </c>
      <c r="CA383" s="18" t="inlineStr">
        <is>
          <t>床版</t>
        </is>
      </c>
      <c r="CB383" s="18" t="inlineStr">
        <is>
          <t>Ds</t>
        </is>
      </c>
      <c r="CC383" s="18">
        <f>IF(LEFT(CA383,2)="基礎",CONCATENATE(BZ383,LEFT(CA383,3),CB383),CONCATENATE(BZ383,LEFT(CA383,2),CB383))</f>
        <v/>
      </c>
      <c r="CD383" s="18" t="n">
        <v>18</v>
      </c>
      <c r="CE383" s="18">
        <f>IF(COUNTIFS([2]その１１!$CV$10:CV5378,リスト!CC383),"該当","")</f>
        <v/>
      </c>
      <c r="CF383" s="18">
        <f>IF($CE383="","",COUNTIF($CC$5:CC383,CC383))</f>
        <v/>
      </c>
      <c r="CG383" s="18">
        <f>IF($CE383="","",CONCATENATE(CC383,CF383))</f>
        <v/>
      </c>
      <c r="CH383" s="18" t="inlineStr">
        <is>
          <t>C</t>
        </is>
      </c>
      <c r="CI383" s="18" t="inlineStr">
        <is>
          <t>その他</t>
        </is>
      </c>
      <c r="CJ383" s="18" t="inlineStr">
        <is>
          <t>Sx</t>
        </is>
      </c>
      <c r="CK383" s="18">
        <f>CONCATENATE(CH383,LEFT(CI383,2),CJ383)</f>
        <v/>
      </c>
      <c r="CL383" s="18" t="n">
        <v>18</v>
      </c>
      <c r="CM383" s="18">
        <f>IF(COUNTIFS([2]その１２!$CU$10:CU5534,リスト!CK383),"該当","")</f>
        <v/>
      </c>
      <c r="CN383" s="18">
        <f>IF($CM383="","",COUNTIF($CK$5:CK383,CK383))</f>
        <v/>
      </c>
      <c r="CO383" s="18">
        <f>IF($CM383="","",CONCATENATE(CK383,CN383))</f>
        <v/>
      </c>
      <c r="DC383" s="21">
        <f>IF(CG383="","",CONCATENATE(CC383,CD383))</f>
        <v/>
      </c>
      <c r="DD383" s="21">
        <f>IF(CO383="","",CONCATENATE(CK383,CL383))</f>
        <v/>
      </c>
    </row>
    <row r="384">
      <c r="BN384" s="18" t="inlineStr">
        <is>
          <t>山武市</t>
        </is>
      </c>
      <c r="BO384" s="197" t="inlineStr">
        <is>
          <t>58</t>
        </is>
      </c>
      <c r="BP384" s="17">
        <f>CONCATENATE(BN384,BO384)</f>
        <v/>
      </c>
      <c r="BQ384" s="18" t="inlineStr">
        <is>
          <t>主要地方道　松尾蓮沼線</t>
        </is>
      </c>
      <c r="BZ384" s="18" t="inlineStr">
        <is>
          <t>S,C,X</t>
        </is>
      </c>
      <c r="CA384" s="18" t="inlineStr">
        <is>
          <t>床版</t>
        </is>
      </c>
      <c r="CB384" s="18" t="inlineStr">
        <is>
          <t>Ds</t>
        </is>
      </c>
      <c r="CC384" s="18">
        <f>IF(LEFT(CA384,2)="基礎",CONCATENATE(BZ384,LEFT(CA384,3),CB384),CONCATENATE(BZ384,LEFT(CA384,2),CB384))</f>
        <v/>
      </c>
      <c r="CD384" s="18" t="n">
        <v>19</v>
      </c>
      <c r="CE384" s="18">
        <f>IF(COUNTIFS([2]その１１!$CV$10:CV5379,リスト!CC384),"該当","")</f>
        <v/>
      </c>
      <c r="CF384" s="18">
        <f>IF($CE384="","",COUNTIF($CC$5:CC384,CC384))</f>
        <v/>
      </c>
      <c r="CG384" s="18">
        <f>IF($CE384="","",CONCATENATE(CC384,CF384))</f>
        <v/>
      </c>
      <c r="CH384" s="18" t="inlineStr">
        <is>
          <t>C</t>
        </is>
      </c>
      <c r="CI384" s="18" t="inlineStr">
        <is>
          <t>その他</t>
        </is>
      </c>
      <c r="CJ384" s="18" t="inlineStr">
        <is>
          <t>Sx</t>
        </is>
      </c>
      <c r="CK384" s="18">
        <f>CONCATENATE(CH384,LEFT(CI384,2),CJ384)</f>
        <v/>
      </c>
      <c r="CL384" s="18" t="n">
        <v>19</v>
      </c>
      <c r="CM384" s="18">
        <f>IF(COUNTIFS([2]その１２!$CU$10:CU5535,リスト!CK384),"該当","")</f>
        <v/>
      </c>
      <c r="CN384" s="18">
        <f>IF($CM384="","",COUNTIF($CK$5:CK384,CK384))</f>
        <v/>
      </c>
      <c r="CO384" s="18">
        <f>IF($CM384="","",CONCATENATE(CK384,CN384))</f>
        <v/>
      </c>
      <c r="DC384" s="21">
        <f>IF(CG384="","",CONCATENATE(CC384,CD384))</f>
        <v/>
      </c>
      <c r="DD384" s="21">
        <f>IF(CO384="","",CONCATENATE(CK384,CL384))</f>
        <v/>
      </c>
    </row>
    <row r="385">
      <c r="BN385" s="18" t="inlineStr">
        <is>
          <t>山武市</t>
        </is>
      </c>
      <c r="BO385" s="197" t="inlineStr">
        <is>
          <t>62</t>
        </is>
      </c>
      <c r="BP385" s="17">
        <f>CONCATENATE(BN385,BO385)</f>
        <v/>
      </c>
      <c r="BQ385" s="18" t="inlineStr">
        <is>
          <t>主要地方道　成田松尾線</t>
        </is>
      </c>
      <c r="BZ385" s="18" t="inlineStr">
        <is>
          <t>S,C,X</t>
        </is>
      </c>
      <c r="CA385" s="18" t="inlineStr">
        <is>
          <t>床版</t>
        </is>
      </c>
      <c r="CB385" s="18" t="inlineStr">
        <is>
          <t>Ds</t>
        </is>
      </c>
      <c r="CC385" s="18">
        <f>IF(LEFT(CA385,2)="基礎",CONCATENATE(BZ385,LEFT(CA385,3),CB385),CONCATENATE(BZ385,LEFT(CA385,2),CB385))</f>
        <v/>
      </c>
      <c r="CD385" s="18" t="n">
        <v>20</v>
      </c>
      <c r="CE385" s="18">
        <f>IF(COUNTIFS([2]その１１!$CV$10:CV5380,リスト!CC385),"該当","")</f>
        <v/>
      </c>
      <c r="CF385" s="18">
        <f>IF($CE385="","",COUNTIF($CC$5:CC385,CC385))</f>
        <v/>
      </c>
      <c r="CG385" s="18">
        <f>IF($CE385="","",CONCATENATE(CC385,CF385))</f>
        <v/>
      </c>
      <c r="CH385" s="18" t="inlineStr">
        <is>
          <t>C</t>
        </is>
      </c>
      <c r="CI385" s="18" t="inlineStr">
        <is>
          <t>その他</t>
        </is>
      </c>
      <c r="CJ385" s="18" t="inlineStr">
        <is>
          <t>Sx</t>
        </is>
      </c>
      <c r="CK385" s="18">
        <f>CONCATENATE(CH385,LEFT(CI385,2),CJ385)</f>
        <v/>
      </c>
      <c r="CL385" s="18" t="n">
        <v>20</v>
      </c>
      <c r="CM385" s="18">
        <f>IF(COUNTIFS([2]その１２!$CU$10:CU5536,リスト!CK385),"該当","")</f>
        <v/>
      </c>
      <c r="CN385" s="18">
        <f>IF($CM385="","",COUNTIF($CK$5:CK385,CK385))</f>
        <v/>
      </c>
      <c r="CO385" s="18">
        <f>IF($CM385="","",CONCATENATE(CK385,CN385))</f>
        <v/>
      </c>
      <c r="DC385" s="21">
        <f>IF(CG385="","",CONCATENATE(CC385,CD385))</f>
        <v/>
      </c>
      <c r="DD385" s="21">
        <f>IF(CO385="","",CONCATENATE(CK385,CL385))</f>
        <v/>
      </c>
    </row>
    <row r="386">
      <c r="BN386" s="18" t="inlineStr">
        <is>
          <t>山武市</t>
        </is>
      </c>
      <c r="BO386" s="197" t="inlineStr">
        <is>
          <t>76</t>
        </is>
      </c>
      <c r="BP386" s="17">
        <f>CONCATENATE(BN386,BO386)</f>
        <v/>
      </c>
      <c r="BQ386" s="18" t="inlineStr">
        <is>
          <t>主要地方道　成東酒々井線</t>
        </is>
      </c>
      <c r="BZ386" s="18" t="inlineStr">
        <is>
          <t>S,C,X</t>
        </is>
      </c>
      <c r="CA386" s="18" t="inlineStr">
        <is>
          <t>床版</t>
        </is>
      </c>
      <c r="CB386" s="18" t="inlineStr">
        <is>
          <t>Ds</t>
        </is>
      </c>
      <c r="CC386" s="18">
        <f>IF(LEFT(CA386,2)="基礎",CONCATENATE(BZ386,LEFT(CA386,3),CB386),CONCATENATE(BZ386,LEFT(CA386,2),CB386))</f>
        <v/>
      </c>
      <c r="CD386" s="18" t="n">
        <v>21</v>
      </c>
      <c r="CE386" s="18">
        <f>IF(COUNTIFS([2]その１１!$CV$10:CV5381,リスト!CC386),"該当","")</f>
        <v/>
      </c>
      <c r="CF386" s="18">
        <f>IF($CE386="","",COUNTIF($CC$5:CC386,CC386))</f>
        <v/>
      </c>
      <c r="CG386" s="18">
        <f>IF($CE386="","",CONCATENATE(CC386,CF386))</f>
        <v/>
      </c>
      <c r="CH386" s="18" t="inlineStr">
        <is>
          <t>C</t>
        </is>
      </c>
      <c r="CI386" s="18" t="inlineStr">
        <is>
          <t>その他</t>
        </is>
      </c>
      <c r="CJ386" s="18" t="inlineStr">
        <is>
          <t>Sx</t>
        </is>
      </c>
      <c r="CK386" s="18">
        <f>CONCATENATE(CH386,LEFT(CI386,2),CJ386)</f>
        <v/>
      </c>
      <c r="CL386" s="18" t="n">
        <v>21</v>
      </c>
      <c r="CM386" s="18">
        <f>IF(COUNTIFS([2]その１２!$CU$10:CU5537,リスト!CK386),"該当","")</f>
        <v/>
      </c>
      <c r="CN386" s="18">
        <f>IF($CM386="","",COUNTIF($CK$5:CK386,CK386))</f>
        <v/>
      </c>
      <c r="CO386" s="18">
        <f>IF($CM386="","",CONCATENATE(CK386,CN386))</f>
        <v/>
      </c>
      <c r="DC386" s="21">
        <f>IF(CG386="","",CONCATENATE(CC386,CD386))</f>
        <v/>
      </c>
      <c r="DD386" s="21">
        <f>IF(CO386="","",CONCATENATE(CK386,CL386))</f>
        <v/>
      </c>
    </row>
    <row r="387">
      <c r="BN387" s="18" t="inlineStr">
        <is>
          <t>山武市</t>
        </is>
      </c>
      <c r="BO387" s="197" t="inlineStr">
        <is>
          <t>111</t>
        </is>
      </c>
      <c r="BP387" s="17">
        <f>CONCATENATE(BN387,BO387)</f>
        <v/>
      </c>
      <c r="BQ387" s="18" t="inlineStr">
        <is>
          <t>一般県道　松尾停車場線</t>
        </is>
      </c>
      <c r="BZ387" s="18" t="inlineStr">
        <is>
          <t>S,C,X</t>
        </is>
      </c>
      <c r="CA387" s="18" t="inlineStr">
        <is>
          <t>床版</t>
        </is>
      </c>
      <c r="CB387" s="18" t="inlineStr">
        <is>
          <t>Ds</t>
        </is>
      </c>
      <c r="CC387" s="18">
        <f>IF(LEFT(CA387,2)="基礎",CONCATENATE(BZ387,LEFT(CA387,3),CB387),CONCATENATE(BZ387,LEFT(CA387,2),CB387))</f>
        <v/>
      </c>
      <c r="CD387" s="18" t="n">
        <v>22</v>
      </c>
      <c r="CE387" s="18">
        <f>IF(COUNTIFS([2]その１１!$CV$10:CV5382,リスト!CC387),"該当","")</f>
        <v/>
      </c>
      <c r="CF387" s="18">
        <f>IF($CE387="","",COUNTIF($CC$5:CC387,CC387))</f>
        <v/>
      </c>
      <c r="CG387" s="18">
        <f>IF($CE387="","",CONCATENATE(CC387,CF387))</f>
        <v/>
      </c>
      <c r="CH387" s="18" t="inlineStr">
        <is>
          <t>C</t>
        </is>
      </c>
      <c r="CI387" s="18" t="inlineStr">
        <is>
          <t>その他</t>
        </is>
      </c>
      <c r="CJ387" s="18" t="inlineStr">
        <is>
          <t>Sx</t>
        </is>
      </c>
      <c r="CK387" s="18">
        <f>CONCATENATE(CH387,LEFT(CI387,2),CJ387)</f>
        <v/>
      </c>
      <c r="CL387" s="18" t="n">
        <v>22</v>
      </c>
      <c r="CM387" s="18">
        <f>IF(COUNTIFS([2]その１２!$CU$10:CU5538,リスト!CK387),"該当","")</f>
        <v/>
      </c>
      <c r="CN387" s="18">
        <f>IF($CM387="","",COUNTIF($CK$5:CK387,CK387))</f>
        <v/>
      </c>
      <c r="CO387" s="18">
        <f>IF($CM387="","",CONCATENATE(CK387,CN387))</f>
        <v/>
      </c>
      <c r="DC387" s="21">
        <f>IF(CG387="","",CONCATENATE(CC387,CD387))</f>
        <v/>
      </c>
      <c r="DD387" s="21">
        <f>IF(CO387="","",CONCATENATE(CK387,CL387))</f>
        <v/>
      </c>
    </row>
    <row r="388">
      <c r="BN388" s="18" t="inlineStr">
        <is>
          <t>山武市</t>
        </is>
      </c>
      <c r="BO388" s="197" t="inlineStr">
        <is>
          <t>112</t>
        </is>
      </c>
      <c r="BP388" s="17">
        <f>CONCATENATE(BN388,BO388)</f>
        <v/>
      </c>
      <c r="BQ388" s="18" t="inlineStr">
        <is>
          <t>一般県道　成田成東線</t>
        </is>
      </c>
      <c r="BZ388" s="18" t="inlineStr">
        <is>
          <t>S,C,X</t>
        </is>
      </c>
      <c r="CA388" s="18" t="inlineStr">
        <is>
          <t>床版</t>
        </is>
      </c>
      <c r="CB388" s="18" t="inlineStr">
        <is>
          <t>Ds</t>
        </is>
      </c>
      <c r="CC388" s="18">
        <f>IF(LEFT(CA388,2)="基礎",CONCATENATE(BZ388,LEFT(CA388,3),CB388),CONCATENATE(BZ388,LEFT(CA388,2),CB388))</f>
        <v/>
      </c>
      <c r="CD388" s="18" t="n">
        <v>23</v>
      </c>
      <c r="CE388" s="18">
        <f>IF(COUNTIFS([2]その１１!$CV$10:CV5383,リスト!CC388),"該当","")</f>
        <v/>
      </c>
      <c r="CF388" s="18">
        <f>IF($CE388="","",COUNTIF($CC$5:CC388,CC388))</f>
        <v/>
      </c>
      <c r="CG388" s="18">
        <f>IF($CE388="","",CONCATENATE(CC388,CF388))</f>
        <v/>
      </c>
      <c r="CH388" s="18" t="inlineStr">
        <is>
          <t>C</t>
        </is>
      </c>
      <c r="CI388" s="18" t="inlineStr">
        <is>
          <t>その他</t>
        </is>
      </c>
      <c r="CJ388" s="18" t="inlineStr">
        <is>
          <t>Sx</t>
        </is>
      </c>
      <c r="CK388" s="18">
        <f>CONCATENATE(CH388,LEFT(CI388,2),CJ388)</f>
        <v/>
      </c>
      <c r="CL388" s="18" t="n">
        <v>23</v>
      </c>
      <c r="CM388" s="18">
        <f>IF(COUNTIFS([2]その１２!$CU$10:CU5539,リスト!CK388),"該当","")</f>
        <v/>
      </c>
      <c r="CN388" s="18">
        <f>IF($CM388="","",COUNTIF($CK$5:CK388,CK388))</f>
        <v/>
      </c>
      <c r="CO388" s="18">
        <f>IF($CM388="","",CONCATENATE(CK388,CN388))</f>
        <v/>
      </c>
      <c r="DC388" s="21">
        <f>IF(CG388="","",CONCATENATE(CC388,CD388))</f>
        <v/>
      </c>
      <c r="DD388" s="21">
        <f>IF(CO388="","",CONCATENATE(CK388,CL388))</f>
        <v/>
      </c>
    </row>
    <row r="389">
      <c r="BN389" s="18" t="inlineStr">
        <is>
          <t>山武市</t>
        </is>
      </c>
      <c r="BO389" s="197" t="inlineStr">
        <is>
          <t>116</t>
        </is>
      </c>
      <c r="BP389" s="17">
        <f>CONCATENATE(BN389,BO389)</f>
        <v/>
      </c>
      <c r="BQ389" s="18" t="inlineStr">
        <is>
          <t>一般県道　横芝山武線</t>
        </is>
      </c>
      <c r="BZ389" s="18" t="inlineStr">
        <is>
          <t>S</t>
        </is>
      </c>
      <c r="CA389" s="18" t="inlineStr">
        <is>
          <t>上・下弦材</t>
        </is>
      </c>
      <c r="CB389" s="18" t="inlineStr">
        <is>
          <t>Bt</t>
        </is>
      </c>
      <c r="CC389" s="18">
        <f>IF(LEFT(CA389,2)="基礎",CONCATENATE(BZ389,LEFT(CA389,3),CB389),CONCATENATE(BZ389,LEFT(CA389,2),CB389))</f>
        <v/>
      </c>
      <c r="CD389" s="18" t="n">
        <v>1</v>
      </c>
      <c r="CE389" s="18">
        <f>IF(COUNTIFS([2]その１１!$CV$10:CV5384,リスト!CC389),"該当","")</f>
        <v/>
      </c>
      <c r="CF389" s="18">
        <f>IF($CE389="","",COUNTIF($CC$5:CC389,CC389))</f>
        <v/>
      </c>
      <c r="CG389" s="18">
        <f>IF($CE389="","",CONCATENATE(CC389,CF389))</f>
        <v/>
      </c>
      <c r="CH389" s="18" t="inlineStr">
        <is>
          <t>S,C</t>
        </is>
      </c>
      <c r="CI389" s="18" t="inlineStr">
        <is>
          <t>その他</t>
        </is>
      </c>
      <c r="CJ389" s="18" t="inlineStr">
        <is>
          <t>Sx</t>
        </is>
      </c>
      <c r="CK389" s="18">
        <f>CONCATENATE(CH389,LEFT(CI389,2),CJ389)</f>
        <v/>
      </c>
      <c r="CL389" s="18" t="n">
        <v>1</v>
      </c>
      <c r="CM389" s="18">
        <f>IF(COUNTIFS([2]その１２!$CU$10:CU5540,リスト!CK389),"該当","")</f>
        <v/>
      </c>
      <c r="CN389" s="18">
        <f>IF($CM389="","",COUNTIF($CK$5:CK389,CK389))</f>
        <v/>
      </c>
      <c r="CO389" s="18">
        <f>IF($CM389="","",CONCATENATE(CK389,CN389))</f>
        <v/>
      </c>
      <c r="DC389" s="21">
        <f>IF(CG389="","",CONCATENATE(CC389,CD389))</f>
        <v/>
      </c>
      <c r="DD389" s="21">
        <f>IF(CO389="","",CONCATENATE(CK389,CL389))</f>
        <v/>
      </c>
    </row>
    <row r="390">
      <c r="BN390" s="18" t="inlineStr">
        <is>
          <t>山武市</t>
        </is>
      </c>
      <c r="BO390" s="197" t="inlineStr">
        <is>
          <t>117</t>
        </is>
      </c>
      <c r="BP390" s="17">
        <f>CONCATENATE(BN390,BO390)</f>
        <v/>
      </c>
      <c r="BQ390" s="18" t="inlineStr">
        <is>
          <t>一般県道　日向停車場極楽寺線</t>
        </is>
      </c>
      <c r="BZ390" s="18" t="inlineStr">
        <is>
          <t>S</t>
        </is>
      </c>
      <c r="CA390" s="18" t="inlineStr">
        <is>
          <t>上・下弦材</t>
        </is>
      </c>
      <c r="CB390" s="18" t="inlineStr">
        <is>
          <t>Bt</t>
        </is>
      </c>
      <c r="CC390" s="18">
        <f>IF(LEFT(CA390,2)="基礎",CONCATENATE(BZ390,LEFT(CA390,3),CB390),CONCATENATE(BZ390,LEFT(CA390,2),CB390))</f>
        <v/>
      </c>
      <c r="CD390" s="18" t="n">
        <v>2</v>
      </c>
      <c r="CE390" s="18">
        <f>IF(COUNTIFS([2]その１１!$CV$10:CV5385,リスト!CC390),"該当","")</f>
        <v/>
      </c>
      <c r="CF390" s="18">
        <f>IF($CE390="","",COUNTIF($CC$5:CC390,CC390))</f>
        <v/>
      </c>
      <c r="CG390" s="18">
        <f>IF($CE390="","",CONCATENATE(CC390,CF390))</f>
        <v/>
      </c>
      <c r="CH390" s="18" t="inlineStr">
        <is>
          <t>S,C</t>
        </is>
      </c>
      <c r="CI390" s="18" t="inlineStr">
        <is>
          <t>その他</t>
        </is>
      </c>
      <c r="CJ390" s="18" t="inlineStr">
        <is>
          <t>Sx</t>
        </is>
      </c>
      <c r="CK390" s="18">
        <f>CONCATENATE(CH390,LEFT(CI390,2),CJ390)</f>
        <v/>
      </c>
      <c r="CL390" s="18" t="n">
        <v>2</v>
      </c>
      <c r="CM390" s="18">
        <f>IF(COUNTIFS([2]その１２!$CU$10:CU5541,リスト!CK390),"該当","")</f>
        <v/>
      </c>
      <c r="CN390" s="18">
        <f>IF($CM390="","",COUNTIF($CK$5:CK390,CK390))</f>
        <v/>
      </c>
      <c r="CO390" s="18">
        <f>IF($CM390="","",CONCATENATE(CK390,CN390))</f>
        <v/>
      </c>
      <c r="DC390" s="21">
        <f>IF(CG390="","",CONCATENATE(CC390,CD390))</f>
        <v/>
      </c>
      <c r="DD390" s="21">
        <f>IF(CO390="","",CONCATENATE(CK390,CL390))</f>
        <v/>
      </c>
    </row>
    <row r="391">
      <c r="BN391" s="18" t="inlineStr">
        <is>
          <t>山武市</t>
        </is>
      </c>
      <c r="BO391" s="197" t="inlineStr">
        <is>
          <t>118</t>
        </is>
      </c>
      <c r="BP391" s="17">
        <f>CONCATENATE(BN391,BO391)</f>
        <v/>
      </c>
      <c r="BQ391" s="18" t="inlineStr">
        <is>
          <t>一般県道　成東山武線</t>
        </is>
      </c>
      <c r="BZ391" s="18" t="inlineStr">
        <is>
          <t>S</t>
        </is>
      </c>
      <c r="CA391" s="18" t="inlineStr">
        <is>
          <t>上・下弦材</t>
        </is>
      </c>
      <c r="CB391" s="18" t="inlineStr">
        <is>
          <t>Bt</t>
        </is>
      </c>
      <c r="CC391" s="18">
        <f>IF(LEFT(CA391,2)="基礎",CONCATENATE(BZ391,LEFT(CA391,3),CB391),CONCATENATE(BZ391,LEFT(CA391,2),CB391))</f>
        <v/>
      </c>
      <c r="CD391" s="18" t="n">
        <v>3</v>
      </c>
      <c r="CE391" s="18">
        <f>IF(COUNTIFS([2]その１１!$CV$10:CV5386,リスト!CC391),"該当","")</f>
        <v/>
      </c>
      <c r="CF391" s="18">
        <f>IF($CE391="","",COUNTIF($CC$5:CC391,CC391))</f>
        <v/>
      </c>
      <c r="CG391" s="18">
        <f>IF($CE391="","",CONCATENATE(CC391,CF391))</f>
        <v/>
      </c>
      <c r="CH391" s="18" t="inlineStr">
        <is>
          <t>S,C</t>
        </is>
      </c>
      <c r="CI391" s="18" t="inlineStr">
        <is>
          <t>その他</t>
        </is>
      </c>
      <c r="CJ391" s="18" t="inlineStr">
        <is>
          <t>Sx</t>
        </is>
      </c>
      <c r="CK391" s="18">
        <f>CONCATENATE(CH391,LEFT(CI391,2),CJ391)</f>
        <v/>
      </c>
      <c r="CL391" s="18" t="n">
        <v>3</v>
      </c>
      <c r="CM391" s="18">
        <f>IF(COUNTIFS([2]その１２!$CU$10:CU5542,リスト!CK391),"該当","")</f>
        <v/>
      </c>
      <c r="CN391" s="18">
        <f>IF($CM391="","",COUNTIF($CK$5:CK391,CK391))</f>
        <v/>
      </c>
      <c r="CO391" s="18">
        <f>IF($CM391="","",CONCATENATE(CK391,CN391))</f>
        <v/>
      </c>
      <c r="DC391" s="21">
        <f>IF(CG391="","",CONCATENATE(CC391,CD391))</f>
        <v/>
      </c>
      <c r="DD391" s="21">
        <f>IF(CO391="","",CONCATENATE(CK391,CL391))</f>
        <v/>
      </c>
    </row>
    <row r="392">
      <c r="BN392" s="18" t="inlineStr">
        <is>
          <t>山武市</t>
        </is>
      </c>
      <c r="BO392" s="197" t="inlineStr">
        <is>
          <t>121</t>
        </is>
      </c>
      <c r="BP392" s="17">
        <f>CONCATENATE(BN392,BO392)</f>
        <v/>
      </c>
      <c r="BQ392" s="18" t="inlineStr">
        <is>
          <t>一般県道　成東鳴浜線</t>
        </is>
      </c>
      <c r="BZ392" s="18" t="inlineStr">
        <is>
          <t>S</t>
        </is>
      </c>
      <c r="CA392" s="18" t="inlineStr">
        <is>
          <t>上・下弦材</t>
        </is>
      </c>
      <c r="CB392" s="18" t="inlineStr">
        <is>
          <t>Bt</t>
        </is>
      </c>
      <c r="CC392" s="18">
        <f>IF(LEFT(CA392,2)="基礎",CONCATENATE(BZ392,LEFT(CA392,3),CB392),CONCATENATE(BZ392,LEFT(CA392,2),CB392))</f>
        <v/>
      </c>
      <c r="CD392" s="18" t="n">
        <v>4</v>
      </c>
      <c r="CE392" s="18">
        <f>IF(COUNTIFS([2]その１１!$CV$10:CV5387,リスト!CC392),"該当","")</f>
        <v/>
      </c>
      <c r="CF392" s="18">
        <f>IF($CE392="","",COUNTIF($CC$5:CC392,CC392))</f>
        <v/>
      </c>
      <c r="CG392" s="18">
        <f>IF($CE392="","",CONCATENATE(CC392,CF392))</f>
        <v/>
      </c>
      <c r="CH392" s="18" t="inlineStr">
        <is>
          <t>S,C</t>
        </is>
      </c>
      <c r="CI392" s="18" t="inlineStr">
        <is>
          <t>その他</t>
        </is>
      </c>
      <c r="CJ392" s="18" t="inlineStr">
        <is>
          <t>Sx</t>
        </is>
      </c>
      <c r="CK392" s="18">
        <f>CONCATENATE(CH392,LEFT(CI392,2),CJ392)</f>
        <v/>
      </c>
      <c r="CL392" s="18" t="n">
        <v>4</v>
      </c>
      <c r="CM392" s="18">
        <f>IF(COUNTIFS([2]その１２!$CU$10:CU5543,リスト!CK392),"該当","")</f>
        <v/>
      </c>
      <c r="CN392" s="18">
        <f>IF($CM392="","",COUNTIF($CK$5:CK392,CK392))</f>
        <v/>
      </c>
      <c r="CO392" s="18">
        <f>IF($CM392="","",CONCATENATE(CK392,CN392))</f>
        <v/>
      </c>
      <c r="DC392" s="21">
        <f>IF(CG392="","",CONCATENATE(CC392,CD392))</f>
        <v/>
      </c>
      <c r="DD392" s="21">
        <f>IF(CO392="","",CONCATENATE(CK392,CL392))</f>
        <v/>
      </c>
    </row>
    <row r="393">
      <c r="BN393" s="18" t="inlineStr">
        <is>
          <t>山武市</t>
        </is>
      </c>
      <c r="BO393" s="197" t="inlineStr">
        <is>
          <t>122</t>
        </is>
      </c>
      <c r="BP393" s="17">
        <f>CONCATENATE(BN393,BO393)</f>
        <v/>
      </c>
      <c r="BQ393" s="18" t="inlineStr">
        <is>
          <t>一般県道　飯岡片貝線</t>
        </is>
      </c>
      <c r="BZ393" s="18" t="inlineStr">
        <is>
          <t>S</t>
        </is>
      </c>
      <c r="CA393" s="18" t="inlineStr">
        <is>
          <t>上・下弦材</t>
        </is>
      </c>
      <c r="CB393" s="18" t="inlineStr">
        <is>
          <t>Bt</t>
        </is>
      </c>
      <c r="CC393" s="18">
        <f>IF(LEFT(CA393,2)="基礎",CONCATENATE(BZ393,LEFT(CA393,3),CB393),CONCATENATE(BZ393,LEFT(CA393,2),CB393))</f>
        <v/>
      </c>
      <c r="CD393" s="18" t="n">
        <v>5</v>
      </c>
      <c r="CE393" s="18">
        <f>IF(COUNTIFS([2]その１１!$CV$10:CV5388,リスト!CC393),"該当","")</f>
        <v/>
      </c>
      <c r="CF393" s="18">
        <f>IF($CE393="","",COUNTIF($CC$5:CC393,CC393))</f>
        <v/>
      </c>
      <c r="CG393" s="18">
        <f>IF($CE393="","",CONCATENATE(CC393,CF393))</f>
        <v/>
      </c>
      <c r="CH393" s="18" t="inlineStr">
        <is>
          <t>S,C</t>
        </is>
      </c>
      <c r="CI393" s="18" t="inlineStr">
        <is>
          <t>その他</t>
        </is>
      </c>
      <c r="CJ393" s="18" t="inlineStr">
        <is>
          <t>Sx</t>
        </is>
      </c>
      <c r="CK393" s="18">
        <f>CONCATENATE(CH393,LEFT(CI393,2),CJ393)</f>
        <v/>
      </c>
      <c r="CL393" s="18" t="n">
        <v>5</v>
      </c>
      <c r="CM393" s="18">
        <f>IF(COUNTIFS([2]その１２!$CU$10:CU5544,リスト!CK393),"該当","")</f>
        <v/>
      </c>
      <c r="CN393" s="18">
        <f>IF($CM393="","",COUNTIF($CK$5:CK393,CK393))</f>
        <v/>
      </c>
      <c r="CO393" s="18">
        <f>IF($CM393="","",CONCATENATE(CK393,CN393))</f>
        <v/>
      </c>
      <c r="DC393" s="21">
        <f>IF(CG393="","",CONCATENATE(CC393,CD393))</f>
        <v/>
      </c>
      <c r="DD393" s="21">
        <f>IF(CO393="","",CONCATENATE(CK393,CL393))</f>
        <v/>
      </c>
    </row>
    <row r="394">
      <c r="BN394" s="18" t="inlineStr">
        <is>
          <t>山武市</t>
        </is>
      </c>
      <c r="BO394" s="197" t="inlineStr">
        <is>
          <t>124</t>
        </is>
      </c>
      <c r="BP394" s="17">
        <f>CONCATENATE(BN394,BO394)</f>
        <v/>
      </c>
      <c r="BQ394" s="18" t="inlineStr">
        <is>
          <t>一般県道　緑海東金線</t>
        </is>
      </c>
      <c r="BZ394" s="18" t="inlineStr">
        <is>
          <t>S</t>
        </is>
      </c>
      <c r="CA394" s="18" t="inlineStr">
        <is>
          <t>上・下弦材</t>
        </is>
      </c>
      <c r="CB394" s="18" t="inlineStr">
        <is>
          <t>Bt</t>
        </is>
      </c>
      <c r="CC394" s="18">
        <f>IF(LEFT(CA394,2)="基礎",CONCATENATE(BZ394,LEFT(CA394,3),CB394),CONCATENATE(BZ394,LEFT(CA394,2),CB394))</f>
        <v/>
      </c>
      <c r="CD394" s="18" t="n">
        <v>10</v>
      </c>
      <c r="CE394" s="18">
        <f>IF(COUNTIFS([2]その１１!$CV$10:CV5389,リスト!CC394),"該当","")</f>
        <v/>
      </c>
      <c r="CF394" s="18">
        <f>IF($CE394="","",COUNTIF($CC$5:CC394,CC394))</f>
        <v/>
      </c>
      <c r="CG394" s="18">
        <f>IF($CE394="","",CONCATENATE(CC394,CF394))</f>
        <v/>
      </c>
      <c r="CH394" s="18" t="inlineStr">
        <is>
          <t>S,C</t>
        </is>
      </c>
      <c r="CI394" s="18" t="inlineStr">
        <is>
          <t>その他</t>
        </is>
      </c>
      <c r="CJ394" s="18" t="inlineStr">
        <is>
          <t>Sx</t>
        </is>
      </c>
      <c r="CK394" s="18">
        <f>CONCATENATE(CH394,LEFT(CI394,2),CJ394)</f>
        <v/>
      </c>
      <c r="CL394" s="18" t="n">
        <v>6</v>
      </c>
      <c r="CM394" s="18">
        <f>IF(COUNTIFS([2]その１２!$CU$10:CU5545,リスト!CK394),"該当","")</f>
        <v/>
      </c>
      <c r="CN394" s="18">
        <f>IF($CM394="","",COUNTIF($CK$5:CK394,CK394))</f>
        <v/>
      </c>
      <c r="CO394" s="18">
        <f>IF($CM394="","",CONCATENATE(CK394,CN394))</f>
        <v/>
      </c>
      <c r="DC394" s="21">
        <f>IF(CG394="","",CONCATENATE(CC394,CD394))</f>
        <v/>
      </c>
      <c r="DD394" s="21">
        <f>IF(CO394="","",CONCATENATE(CK394,CL394))</f>
        <v/>
      </c>
    </row>
    <row r="395">
      <c r="BN395" s="18" t="inlineStr">
        <is>
          <t>東金市</t>
        </is>
      </c>
      <c r="BO395" s="197" t="inlineStr">
        <is>
          <t>126</t>
        </is>
      </c>
      <c r="BP395" s="17">
        <f>CONCATENATE(BN395,BO395)</f>
        <v/>
      </c>
      <c r="BQ395" s="18" t="inlineStr">
        <is>
          <t>一般国道　126号</t>
        </is>
      </c>
      <c r="BZ395" s="18" t="inlineStr">
        <is>
          <t>S</t>
        </is>
      </c>
      <c r="CA395" s="18" t="inlineStr">
        <is>
          <t>上・下弦材</t>
        </is>
      </c>
      <c r="CB395" s="18" t="inlineStr">
        <is>
          <t>Bt</t>
        </is>
      </c>
      <c r="CC395" s="18">
        <f>IF(LEFT(CA395,2)="基礎",CONCATENATE(BZ395,LEFT(CA395,3),CB395),CONCATENATE(BZ395,LEFT(CA395,2),CB395))</f>
        <v/>
      </c>
      <c r="CD395" s="18" t="n">
        <v>13</v>
      </c>
      <c r="CE395" s="18">
        <f>IF(COUNTIFS([2]その１１!$CV$10:CV5390,リスト!CC395),"該当","")</f>
        <v/>
      </c>
      <c r="CF395" s="18">
        <f>IF($CE395="","",COUNTIF($CC$5:CC395,CC395))</f>
        <v/>
      </c>
      <c r="CG395" s="18">
        <f>IF($CE395="","",CONCATENATE(CC395,CF395))</f>
        <v/>
      </c>
      <c r="CH395" s="18" t="inlineStr">
        <is>
          <t>S,C</t>
        </is>
      </c>
      <c r="CI395" s="18" t="inlineStr">
        <is>
          <t>その他</t>
        </is>
      </c>
      <c r="CJ395" s="18" t="inlineStr">
        <is>
          <t>Sx</t>
        </is>
      </c>
      <c r="CK395" s="18">
        <f>CONCATENATE(CH395,LEFT(CI395,2),CJ395)</f>
        <v/>
      </c>
      <c r="CL395" s="18" t="n">
        <v>7</v>
      </c>
      <c r="CM395" s="18">
        <f>IF(COUNTIFS([2]その１２!$CU$10:CU5546,リスト!CK395),"該当","")</f>
        <v/>
      </c>
      <c r="CN395" s="18">
        <f>IF($CM395="","",COUNTIF($CK$5:CK395,CK395))</f>
        <v/>
      </c>
      <c r="CO395" s="18">
        <f>IF($CM395="","",CONCATENATE(CK395,CN395))</f>
        <v/>
      </c>
      <c r="DC395" s="21">
        <f>IF(CG395="","",CONCATENATE(CC395,CD395))</f>
        <v/>
      </c>
      <c r="DD395" s="21">
        <f>IF(CO395="","",CONCATENATE(CK395,CL395))</f>
        <v/>
      </c>
    </row>
    <row r="396">
      <c r="BN396" s="18" t="inlineStr">
        <is>
          <t>東金市</t>
        </is>
      </c>
      <c r="BO396" s="197" t="inlineStr">
        <is>
          <t>128</t>
        </is>
      </c>
      <c r="BP396" s="17">
        <f>CONCATENATE(BN396,BO396)</f>
        <v/>
      </c>
      <c r="BQ396" s="18" t="inlineStr">
        <is>
          <t>一般国道　128号</t>
        </is>
      </c>
      <c r="BZ396" s="18" t="inlineStr">
        <is>
          <t>S</t>
        </is>
      </c>
      <c r="CA396" s="18" t="inlineStr">
        <is>
          <t>上・下弦材</t>
        </is>
      </c>
      <c r="CB396" s="18" t="inlineStr">
        <is>
          <t>Bt</t>
        </is>
      </c>
      <c r="CC396" s="18">
        <f>IF(LEFT(CA396,2)="基礎",CONCATENATE(BZ396,LEFT(CA396,3),CB396),CONCATENATE(BZ396,LEFT(CA396,2),CB396))</f>
        <v/>
      </c>
      <c r="CD396" s="18" t="n">
        <v>17</v>
      </c>
      <c r="CE396" s="18">
        <f>IF(COUNTIFS([2]その１１!$CV$10:CV5391,リスト!CC396),"該当","")</f>
        <v/>
      </c>
      <c r="CF396" s="18">
        <f>IF($CE396="","",COUNTIF($CC$5:CC396,CC396))</f>
        <v/>
      </c>
      <c r="CG396" s="18">
        <f>IF($CE396="","",CONCATENATE(CC396,CF396))</f>
        <v/>
      </c>
      <c r="CH396" s="18" t="inlineStr">
        <is>
          <t>S,C</t>
        </is>
      </c>
      <c r="CI396" s="18" t="inlineStr">
        <is>
          <t>その他</t>
        </is>
      </c>
      <c r="CJ396" s="18" t="inlineStr">
        <is>
          <t>Sx</t>
        </is>
      </c>
      <c r="CK396" s="18">
        <f>CONCATENATE(CH396,LEFT(CI396,2),CJ396)</f>
        <v/>
      </c>
      <c r="CL396" s="18" t="n">
        <v>8</v>
      </c>
      <c r="CM396" s="18">
        <f>IF(COUNTIFS([2]その１２!$CU$10:CU5547,リスト!CK396),"該当","")</f>
        <v/>
      </c>
      <c r="CN396" s="18">
        <f>IF($CM396="","",COUNTIF($CK$5:CK396,CK396))</f>
        <v/>
      </c>
      <c r="CO396" s="18">
        <f>IF($CM396="","",CONCATENATE(CK396,CN396))</f>
        <v/>
      </c>
      <c r="DC396" s="21">
        <f>IF(CG396="","",CONCATENATE(CC396,CD396))</f>
        <v/>
      </c>
      <c r="DD396" s="21">
        <f>IF(CO396="","",CONCATENATE(CK396,CL396))</f>
        <v/>
      </c>
    </row>
    <row r="397">
      <c r="BN397" s="18" t="inlineStr">
        <is>
          <t>東金市</t>
        </is>
      </c>
      <c r="BO397" s="197" t="inlineStr">
        <is>
          <t>409</t>
        </is>
      </c>
      <c r="BP397" s="17">
        <f>CONCATENATE(BN397,BO397)</f>
        <v/>
      </c>
      <c r="BQ397" s="18" t="inlineStr">
        <is>
          <t>一般国道　409号</t>
        </is>
      </c>
      <c r="BZ397" s="18" t="inlineStr">
        <is>
          <t>S</t>
        </is>
      </c>
      <c r="CA397" s="18" t="inlineStr">
        <is>
          <t>上・下弦材</t>
        </is>
      </c>
      <c r="CB397" s="18" t="inlineStr">
        <is>
          <t>Bt</t>
        </is>
      </c>
      <c r="CC397" s="18">
        <f>IF(LEFT(CA397,2)="基礎",CONCATENATE(BZ397,LEFT(CA397,3),CB397),CONCATENATE(BZ397,LEFT(CA397,2),CB397))</f>
        <v/>
      </c>
      <c r="CD397" s="18" t="n">
        <v>18</v>
      </c>
      <c r="CE397" s="18">
        <f>IF(COUNTIFS([2]その１１!$CV$10:CV5392,リスト!CC397),"該当","")</f>
        <v/>
      </c>
      <c r="CF397" s="18">
        <f>IF($CE397="","",COUNTIF($CC$5:CC397,CC397))</f>
        <v/>
      </c>
      <c r="CG397" s="18">
        <f>IF($CE397="","",CONCATENATE(CC397,CF397))</f>
        <v/>
      </c>
      <c r="CH397" s="18" t="inlineStr">
        <is>
          <t>S,C</t>
        </is>
      </c>
      <c r="CI397" s="18" t="inlineStr">
        <is>
          <t>その他</t>
        </is>
      </c>
      <c r="CJ397" s="18" t="inlineStr">
        <is>
          <t>Sx</t>
        </is>
      </c>
      <c r="CK397" s="18">
        <f>CONCATENATE(CH397,LEFT(CI397,2),CJ397)</f>
        <v/>
      </c>
      <c r="CL397" s="18" t="n">
        <v>9</v>
      </c>
      <c r="CM397" s="18">
        <f>IF(COUNTIFS([2]その１２!$CU$10:CU5548,リスト!CK397),"該当","")</f>
        <v/>
      </c>
      <c r="CN397" s="18">
        <f>IF($CM397="","",COUNTIF($CK$5:CK397,CK397))</f>
        <v/>
      </c>
      <c r="CO397" s="18">
        <f>IF($CM397="","",CONCATENATE(CK397,CN397))</f>
        <v/>
      </c>
      <c r="DC397" s="21">
        <f>IF(CG397="","",CONCATENATE(CC397,CD397))</f>
        <v/>
      </c>
      <c r="DD397" s="21">
        <f>IF(CO397="","",CONCATENATE(CK397,CL397))</f>
        <v/>
      </c>
    </row>
    <row r="398">
      <c r="BN398" s="18" t="inlineStr">
        <is>
          <t>東金市</t>
        </is>
      </c>
      <c r="BO398" s="197" t="inlineStr">
        <is>
          <t>25</t>
        </is>
      </c>
      <c r="BP398" s="17">
        <f>CONCATENATE(BN398,BO398)</f>
        <v/>
      </c>
      <c r="BQ398" s="18" t="inlineStr">
        <is>
          <t>主要地方道　東金片貝線</t>
        </is>
      </c>
      <c r="BZ398" s="18" t="inlineStr">
        <is>
          <t>S</t>
        </is>
      </c>
      <c r="CA398" s="18" t="inlineStr">
        <is>
          <t>上・下弦材</t>
        </is>
      </c>
      <c r="CB398" s="18" t="inlineStr">
        <is>
          <t>Bt</t>
        </is>
      </c>
      <c r="CC398" s="18">
        <f>IF(LEFT(CA398,2)="基礎",CONCATENATE(BZ398,LEFT(CA398,3),CB398),CONCATENATE(BZ398,LEFT(CA398,2),CB398))</f>
        <v/>
      </c>
      <c r="CD398" s="18" t="n">
        <v>20</v>
      </c>
      <c r="CE398" s="18">
        <f>IF(COUNTIFS([2]その１１!$CV$10:CV5393,リスト!CC398),"該当","")</f>
        <v/>
      </c>
      <c r="CF398" s="18">
        <f>IF($CE398="","",COUNTIF($CC$5:CC398,CC398))</f>
        <v/>
      </c>
      <c r="CG398" s="18">
        <f>IF($CE398="","",CONCATENATE(CC398,CF398))</f>
        <v/>
      </c>
      <c r="CH398" s="18" t="inlineStr">
        <is>
          <t>S,C</t>
        </is>
      </c>
      <c r="CI398" s="18" t="inlineStr">
        <is>
          <t>その他</t>
        </is>
      </c>
      <c r="CJ398" s="18" t="inlineStr">
        <is>
          <t>Sx</t>
        </is>
      </c>
      <c r="CK398" s="18">
        <f>CONCATENATE(CH398,LEFT(CI398,2),CJ398)</f>
        <v/>
      </c>
      <c r="CL398" s="18" t="n">
        <v>10</v>
      </c>
      <c r="CM398" s="18">
        <f>IF(COUNTIFS([2]その１２!$CU$10:CU5549,リスト!CK398),"該当","")</f>
        <v/>
      </c>
      <c r="CN398" s="18">
        <f>IF($CM398="","",COUNTIF($CK$5:CK398,CK398))</f>
        <v/>
      </c>
      <c r="CO398" s="18">
        <f>IF($CM398="","",CONCATENATE(CK398,CN398))</f>
        <v/>
      </c>
      <c r="DC398" s="21">
        <f>IF(CG398="","",CONCATENATE(CC398,CD398))</f>
        <v/>
      </c>
      <c r="DD398" s="21">
        <f>IF(CO398="","",CONCATENATE(CK398,CL398))</f>
        <v/>
      </c>
    </row>
    <row r="399">
      <c r="BN399" s="18" t="inlineStr">
        <is>
          <t>東金市</t>
        </is>
      </c>
      <c r="BO399" s="197" t="inlineStr">
        <is>
          <t>75</t>
        </is>
      </c>
      <c r="BP399" s="17">
        <f>CONCATENATE(BN399,BO399)</f>
        <v/>
      </c>
      <c r="BQ399" s="18" t="inlineStr">
        <is>
          <t>主要地方道　東金豊海線</t>
        </is>
      </c>
      <c r="BZ399" s="18" t="inlineStr">
        <is>
          <t>S</t>
        </is>
      </c>
      <c r="CA399" s="18" t="inlineStr">
        <is>
          <t>上・下弦材</t>
        </is>
      </c>
      <c r="CB399" s="18" t="inlineStr">
        <is>
          <t>Bt</t>
        </is>
      </c>
      <c r="CC399" s="18">
        <f>IF(LEFT(CA399,2)="基礎",CONCATENATE(BZ399,LEFT(CA399,3),CB399),CONCATENATE(BZ399,LEFT(CA399,2),CB399))</f>
        <v/>
      </c>
      <c r="CD399" s="18" t="n">
        <v>21</v>
      </c>
      <c r="CE399" s="18">
        <f>IF(COUNTIFS([2]その１１!$CV$10:CV5394,リスト!CC399),"該当","")</f>
        <v/>
      </c>
      <c r="CF399" s="18">
        <f>IF($CE399="","",COUNTIF($CC$5:CC399,CC399))</f>
        <v/>
      </c>
      <c r="CG399" s="18">
        <f>IF($CE399="","",CONCATENATE(CC399,CF399))</f>
        <v/>
      </c>
      <c r="CH399" s="18" t="inlineStr">
        <is>
          <t>S,C</t>
        </is>
      </c>
      <c r="CI399" s="18" t="inlineStr">
        <is>
          <t>その他</t>
        </is>
      </c>
      <c r="CJ399" s="18" t="inlineStr">
        <is>
          <t>Sx</t>
        </is>
      </c>
      <c r="CK399" s="18">
        <f>CONCATENATE(CH399,LEFT(CI399,2),CJ399)</f>
        <v/>
      </c>
      <c r="CL399" s="18" t="n">
        <v>11</v>
      </c>
      <c r="CM399" s="18">
        <f>IF(COUNTIFS([2]その１２!$CU$10:CU5550,リスト!CK399),"該当","")</f>
        <v/>
      </c>
      <c r="CN399" s="18">
        <f>IF($CM399="","",COUNTIF($CK$5:CK399,CK399))</f>
        <v/>
      </c>
      <c r="CO399" s="18">
        <f>IF($CM399="","",CONCATENATE(CK399,CN399))</f>
        <v/>
      </c>
      <c r="DC399" s="21">
        <f>IF(CG399="","",CONCATENATE(CC399,CD399))</f>
        <v/>
      </c>
      <c r="DD399" s="21">
        <f>IF(CO399="","",CONCATENATE(CK399,CL399))</f>
        <v/>
      </c>
    </row>
    <row r="400">
      <c r="BN400" s="18" t="inlineStr">
        <is>
          <t>東金市</t>
        </is>
      </c>
      <c r="BO400" s="197" t="inlineStr">
        <is>
          <t>83</t>
        </is>
      </c>
      <c r="BP400" s="17">
        <f>CONCATENATE(BN400,BO400)</f>
        <v/>
      </c>
      <c r="BQ400" s="18" t="inlineStr">
        <is>
          <t>主要地方道　山田台大網白里線</t>
        </is>
      </c>
      <c r="BZ400" s="18" t="inlineStr">
        <is>
          <t>S</t>
        </is>
      </c>
      <c r="CA400" s="18" t="inlineStr">
        <is>
          <t>上・下弦材</t>
        </is>
      </c>
      <c r="CB400" s="18" t="inlineStr">
        <is>
          <t>Bt</t>
        </is>
      </c>
      <c r="CC400" s="18">
        <f>IF(LEFT(CA400,2)="基礎",CONCATENATE(BZ400,LEFT(CA400,3),CB400),CONCATENATE(BZ400,LEFT(CA400,2),CB400))</f>
        <v/>
      </c>
      <c r="CD400" s="18" t="n">
        <v>22</v>
      </c>
      <c r="CE400" s="18">
        <f>IF(COUNTIFS([2]その１１!$CV$10:CV5395,リスト!CC400),"該当","")</f>
        <v/>
      </c>
      <c r="CF400" s="18">
        <f>IF($CE400="","",COUNTIF($CC$5:CC400,CC400))</f>
        <v/>
      </c>
      <c r="CG400" s="18">
        <f>IF($CE400="","",CONCATENATE(CC400,CF400))</f>
        <v/>
      </c>
      <c r="CH400" s="18" t="inlineStr">
        <is>
          <t>S,C</t>
        </is>
      </c>
      <c r="CI400" s="18" t="inlineStr">
        <is>
          <t>その他</t>
        </is>
      </c>
      <c r="CJ400" s="18" t="inlineStr">
        <is>
          <t>Sx</t>
        </is>
      </c>
      <c r="CK400" s="18">
        <f>CONCATENATE(CH400,LEFT(CI400,2),CJ400)</f>
        <v/>
      </c>
      <c r="CL400" s="18" t="n">
        <v>12</v>
      </c>
      <c r="CM400" s="18">
        <f>IF(COUNTIFS([2]その１２!$CU$10:CU5551,リスト!CK400),"該当","")</f>
        <v/>
      </c>
      <c r="CN400" s="18">
        <f>IF($CM400="","",COUNTIF($CK$5:CK400,CK400))</f>
        <v/>
      </c>
      <c r="CO400" s="18">
        <f>IF($CM400="","",CONCATENATE(CK400,CN400))</f>
        <v/>
      </c>
      <c r="DC400" s="21">
        <f>IF(CG400="","",CONCATENATE(CC400,CD400))</f>
        <v/>
      </c>
      <c r="DD400" s="21">
        <f>IF(CO400="","",CONCATENATE(CK400,CL400))</f>
        <v/>
      </c>
    </row>
    <row r="401">
      <c r="BN401" s="18" t="inlineStr">
        <is>
          <t>東金市</t>
        </is>
      </c>
      <c r="BO401" s="197" t="inlineStr">
        <is>
          <t>119</t>
        </is>
      </c>
      <c r="BP401" s="17">
        <f>CONCATENATE(BN401,BO401)</f>
        <v/>
      </c>
      <c r="BQ401" s="18" t="inlineStr">
        <is>
          <t>一般県道　東金源線</t>
        </is>
      </c>
      <c r="BZ401" s="18" t="inlineStr">
        <is>
          <t>S</t>
        </is>
      </c>
      <c r="CA401" s="18" t="inlineStr">
        <is>
          <t>上・下弦材</t>
        </is>
      </c>
      <c r="CB401" s="18" t="inlineStr">
        <is>
          <t>Bt</t>
        </is>
      </c>
      <c r="CC401" s="18">
        <f>IF(LEFT(CA401,2)="基礎",CONCATENATE(BZ401,LEFT(CA401,3),CB401),CONCATENATE(BZ401,LEFT(CA401,2),CB401))</f>
        <v/>
      </c>
      <c r="CD401" s="18" t="n">
        <v>23</v>
      </c>
      <c r="CE401" s="18">
        <f>IF(COUNTIFS([2]その１１!$CV$10:CV5396,リスト!CC401),"該当","")</f>
        <v/>
      </c>
      <c r="CF401" s="18">
        <f>IF($CE401="","",COUNTIF($CC$5:CC401,CC401))</f>
        <v/>
      </c>
      <c r="CG401" s="18">
        <f>IF($CE401="","",CONCATENATE(CC401,CF401))</f>
        <v/>
      </c>
      <c r="CH401" s="18" t="inlineStr">
        <is>
          <t>S,C</t>
        </is>
      </c>
      <c r="CI401" s="18" t="inlineStr">
        <is>
          <t>その他</t>
        </is>
      </c>
      <c r="CJ401" s="18" t="inlineStr">
        <is>
          <t>Sx</t>
        </is>
      </c>
      <c r="CK401" s="18">
        <f>CONCATENATE(CH401,LEFT(CI401,2),CJ401)</f>
        <v/>
      </c>
      <c r="CL401" s="18" t="n">
        <v>13</v>
      </c>
      <c r="CM401" s="18">
        <f>IF(COUNTIFS([2]その１２!$CU$10:CU5552,リスト!CK401),"該当","")</f>
        <v/>
      </c>
      <c r="CN401" s="18">
        <f>IF($CM401="","",COUNTIF($CK$5:CK401,CK401))</f>
        <v/>
      </c>
      <c r="CO401" s="18">
        <f>IF($CM401="","",CONCATENATE(CK401,CN401))</f>
        <v/>
      </c>
      <c r="DC401" s="21">
        <f>IF(CG401="","",CONCATENATE(CC401,CD401))</f>
        <v/>
      </c>
      <c r="DD401" s="21">
        <f>IF(CO401="","",CONCATENATE(CK401,CL401))</f>
        <v/>
      </c>
    </row>
    <row r="402">
      <c r="BN402" s="18" t="inlineStr">
        <is>
          <t>東金市</t>
        </is>
      </c>
      <c r="BO402" s="197" t="inlineStr">
        <is>
          <t>124</t>
        </is>
      </c>
      <c r="BP402" s="17">
        <f>CONCATENATE(BN402,BO402)</f>
        <v/>
      </c>
      <c r="BQ402" s="18" t="inlineStr">
        <is>
          <t>一般県道　緑海東金線</t>
        </is>
      </c>
      <c r="BZ402" s="18" t="inlineStr">
        <is>
          <t>S,X</t>
        </is>
      </c>
      <c r="CA402" s="18" t="inlineStr">
        <is>
          <t>上・下弦材</t>
        </is>
      </c>
      <c r="CB402" s="18" t="inlineStr">
        <is>
          <t>Bt</t>
        </is>
      </c>
      <c r="CC402" s="18">
        <f>IF(LEFT(CA402,2)="基礎",CONCATENATE(BZ402,LEFT(CA402,3),CB402),CONCATENATE(BZ402,LEFT(CA402,2),CB402))</f>
        <v/>
      </c>
      <c r="CD402" s="18" t="n">
        <v>1</v>
      </c>
      <c r="CE402" s="18">
        <f>IF(COUNTIFS([2]その１１!$CV$10:CV5397,リスト!CC402),"該当","")</f>
        <v/>
      </c>
      <c r="CF402" s="18">
        <f>IF($CE402="","",COUNTIF($CC$5:CC402,CC402))</f>
        <v/>
      </c>
      <c r="CG402" s="18">
        <f>IF($CE402="","",CONCATENATE(CC402,CF402))</f>
        <v/>
      </c>
      <c r="CH402" s="18" t="inlineStr">
        <is>
          <t>S,C</t>
        </is>
      </c>
      <c r="CI402" s="18" t="inlineStr">
        <is>
          <t>その他</t>
        </is>
      </c>
      <c r="CJ402" s="18" t="inlineStr">
        <is>
          <t>Sx</t>
        </is>
      </c>
      <c r="CK402" s="18">
        <f>CONCATENATE(CH402,LEFT(CI402,2),CJ402)</f>
        <v/>
      </c>
      <c r="CL402" s="18" t="n">
        <v>17</v>
      </c>
      <c r="CM402" s="18">
        <f>IF(COUNTIFS([2]その１２!$CU$10:CU5553,リスト!CK402),"該当","")</f>
        <v/>
      </c>
      <c r="CN402" s="18">
        <f>IF($CM402="","",COUNTIF($CK$5:CK402,CK402))</f>
        <v/>
      </c>
      <c r="CO402" s="18">
        <f>IF($CM402="","",CONCATENATE(CK402,CN402))</f>
        <v/>
      </c>
      <c r="DC402" s="21">
        <f>IF(CG402="","",CONCATENATE(CC402,CD402))</f>
        <v/>
      </c>
      <c r="DD402" s="21">
        <f>IF(CO402="","",CONCATENATE(CK402,CL402))</f>
        <v/>
      </c>
    </row>
    <row r="403">
      <c r="BN403" s="18" t="inlineStr">
        <is>
          <t>東金市</t>
        </is>
      </c>
      <c r="BO403" s="197" t="inlineStr">
        <is>
          <t>214</t>
        </is>
      </c>
      <c r="BP403" s="17">
        <f>CONCATENATE(BN403,BO403)</f>
        <v/>
      </c>
      <c r="BQ403" s="18" t="inlineStr">
        <is>
          <t>一般県道　東金停車場線</t>
        </is>
      </c>
      <c r="BZ403" s="18" t="inlineStr">
        <is>
          <t>S,X</t>
        </is>
      </c>
      <c r="CA403" s="18" t="inlineStr">
        <is>
          <t>上・下弦材</t>
        </is>
      </c>
      <c r="CB403" s="18" t="inlineStr">
        <is>
          <t>Bt</t>
        </is>
      </c>
      <c r="CC403" s="18">
        <f>IF(LEFT(CA403,2)="基礎",CONCATENATE(BZ403,LEFT(CA403,3),CB403),CONCATENATE(BZ403,LEFT(CA403,2),CB403))</f>
        <v/>
      </c>
      <c r="CD403" s="18" t="n">
        <v>2</v>
      </c>
      <c r="CE403" s="18">
        <f>IF(COUNTIFS([2]その１１!$CV$10:CV5398,リスト!CC403),"該当","")</f>
        <v/>
      </c>
      <c r="CF403" s="18">
        <f>IF($CE403="","",COUNTIF($CC$5:CC403,CC403))</f>
        <v/>
      </c>
      <c r="CG403" s="18">
        <f>IF($CE403="","",CONCATENATE(CC403,CF403))</f>
        <v/>
      </c>
      <c r="CH403" s="18" t="inlineStr">
        <is>
          <t>S,C</t>
        </is>
      </c>
      <c r="CI403" s="18" t="inlineStr">
        <is>
          <t>その他</t>
        </is>
      </c>
      <c r="CJ403" s="18" t="inlineStr">
        <is>
          <t>Sx</t>
        </is>
      </c>
      <c r="CK403" s="18">
        <f>CONCATENATE(CH403,LEFT(CI403,2),CJ403)</f>
        <v/>
      </c>
      <c r="CL403" s="18" t="n">
        <v>18</v>
      </c>
      <c r="CM403" s="18">
        <f>IF(COUNTIFS([2]その１２!$CU$10:CU5554,リスト!CK403),"該当","")</f>
        <v/>
      </c>
      <c r="CN403" s="18">
        <f>IF($CM403="","",COUNTIF($CK$5:CK403,CK403))</f>
        <v/>
      </c>
      <c r="CO403" s="18">
        <f>IF($CM403="","",CONCATENATE(CK403,CN403))</f>
        <v/>
      </c>
      <c r="DC403" s="21">
        <f>IF(CG403="","",CONCATENATE(CC403,CD403))</f>
        <v/>
      </c>
      <c r="DD403" s="21">
        <f>IF(CO403="","",CONCATENATE(CK403,CL403))</f>
        <v/>
      </c>
    </row>
    <row r="404">
      <c r="BN404" s="18" t="inlineStr">
        <is>
          <t>東金市</t>
        </is>
      </c>
      <c r="BO404" s="197" t="inlineStr">
        <is>
          <t>275</t>
        </is>
      </c>
      <c r="BP404" s="17">
        <f>CONCATENATE(BN404,BO404)</f>
        <v/>
      </c>
      <c r="BQ404" s="18" t="inlineStr">
        <is>
          <t>一般県道　求名停車場線</t>
        </is>
      </c>
      <c r="BZ404" s="18" t="inlineStr">
        <is>
          <t>S,X</t>
        </is>
      </c>
      <c r="CA404" s="18" t="inlineStr">
        <is>
          <t>上・下弦材</t>
        </is>
      </c>
      <c r="CB404" s="18" t="inlineStr">
        <is>
          <t>Bt</t>
        </is>
      </c>
      <c r="CC404" s="18">
        <f>IF(LEFT(CA404,2)="基礎",CONCATENATE(BZ404,LEFT(CA404,3),CB404),CONCATENATE(BZ404,LEFT(CA404,2),CB404))</f>
        <v/>
      </c>
      <c r="CD404" s="18" t="n">
        <v>3</v>
      </c>
      <c r="CE404" s="18">
        <f>IF(COUNTIFS([2]その１１!$CV$10:CV5399,リスト!CC404),"該当","")</f>
        <v/>
      </c>
      <c r="CF404" s="18">
        <f>IF($CE404="","",COUNTIF($CC$5:CC404,CC404))</f>
        <v/>
      </c>
      <c r="CG404" s="18">
        <f>IF($CE404="","",CONCATENATE(CC404,CF404))</f>
        <v/>
      </c>
      <c r="CH404" s="18" t="inlineStr">
        <is>
          <t>S,C</t>
        </is>
      </c>
      <c r="CI404" s="18" t="inlineStr">
        <is>
          <t>その他</t>
        </is>
      </c>
      <c r="CJ404" s="18" t="inlineStr">
        <is>
          <t>Sx</t>
        </is>
      </c>
      <c r="CK404" s="18">
        <f>CONCATENATE(CH404,LEFT(CI404,2),CJ404)</f>
        <v/>
      </c>
      <c r="CL404" s="18" t="n">
        <v>19</v>
      </c>
      <c r="CM404" s="18">
        <f>IF(COUNTIFS([2]その１２!$CU$10:CU5555,リスト!CK404),"該当","")</f>
        <v/>
      </c>
      <c r="CN404" s="18">
        <f>IF($CM404="","",COUNTIF($CK$5:CK404,CK404))</f>
        <v/>
      </c>
      <c r="CO404" s="18">
        <f>IF($CM404="","",CONCATENATE(CK404,CN404))</f>
        <v/>
      </c>
      <c r="DC404" s="21">
        <f>IF(CG404="","",CONCATENATE(CC404,CD404))</f>
        <v/>
      </c>
      <c r="DD404" s="21">
        <f>IF(CO404="","",CONCATENATE(CK404,CL404))</f>
        <v/>
      </c>
    </row>
    <row r="405">
      <c r="BN405" s="18" t="inlineStr">
        <is>
          <t>東金市</t>
        </is>
      </c>
      <c r="BO405" s="197" t="inlineStr">
        <is>
          <t>301</t>
        </is>
      </c>
      <c r="BP405" s="17">
        <f>CONCATENATE(BN405,BO405)</f>
        <v/>
      </c>
      <c r="BQ405" s="18" t="inlineStr">
        <is>
          <t>一般県道　東金山田台線</t>
        </is>
      </c>
      <c r="BZ405" s="18" t="inlineStr">
        <is>
          <t>S,X</t>
        </is>
      </c>
      <c r="CA405" s="18" t="inlineStr">
        <is>
          <t>上・下弦材</t>
        </is>
      </c>
      <c r="CB405" s="18" t="inlineStr">
        <is>
          <t>Bt</t>
        </is>
      </c>
      <c r="CC405" s="18">
        <f>IF(LEFT(CA405,2)="基礎",CONCATENATE(BZ405,LEFT(CA405,3),CB405),CONCATENATE(BZ405,LEFT(CA405,2),CB405))</f>
        <v/>
      </c>
      <c r="CD405" s="18" t="n">
        <v>4</v>
      </c>
      <c r="CE405" s="18">
        <f>IF(COUNTIFS([2]その１１!$CV$10:CV5400,リスト!CC405),"該当","")</f>
        <v/>
      </c>
      <c r="CF405" s="18">
        <f>IF($CE405="","",COUNTIF($CC$5:CC405,CC405))</f>
        <v/>
      </c>
      <c r="CG405" s="18">
        <f>IF($CE405="","",CONCATENATE(CC405,CF405))</f>
        <v/>
      </c>
      <c r="CH405" s="18" t="inlineStr">
        <is>
          <t>S,C</t>
        </is>
      </c>
      <c r="CI405" s="18" t="inlineStr">
        <is>
          <t>その他</t>
        </is>
      </c>
      <c r="CJ405" s="18" t="inlineStr">
        <is>
          <t>Sx</t>
        </is>
      </c>
      <c r="CK405" s="18">
        <f>CONCATENATE(CH405,LEFT(CI405,2),CJ405)</f>
        <v/>
      </c>
      <c r="CL405" s="18" t="n">
        <v>20</v>
      </c>
      <c r="CM405" s="18">
        <f>IF(COUNTIFS([2]その１２!$CU$10:CU5556,リスト!CK405),"該当","")</f>
        <v/>
      </c>
      <c r="CN405" s="18">
        <f>IF($CM405="","",COUNTIF($CK$5:CK405,CK405))</f>
        <v/>
      </c>
      <c r="CO405" s="18">
        <f>IF($CM405="","",CONCATENATE(CK405,CN405))</f>
        <v/>
      </c>
      <c r="DC405" s="21">
        <f>IF(CG405="","",CONCATENATE(CC405,CD405))</f>
        <v/>
      </c>
      <c r="DD405" s="21">
        <f>IF(CO405="","",CONCATENATE(CK405,CL405))</f>
        <v/>
      </c>
    </row>
    <row r="406">
      <c r="BN406" s="18" t="inlineStr">
        <is>
          <t>九十九里町</t>
        </is>
      </c>
      <c r="BO406" s="197" t="inlineStr">
        <is>
          <t>25</t>
        </is>
      </c>
      <c r="BP406" s="17">
        <f>CONCATENATE(BN406,BO406)</f>
        <v/>
      </c>
      <c r="BQ406" s="18" t="inlineStr">
        <is>
          <t>主要地方道　東金片貝線</t>
        </is>
      </c>
      <c r="BZ406" s="18" t="inlineStr">
        <is>
          <t>S,X</t>
        </is>
      </c>
      <c r="CA406" s="18" t="inlineStr">
        <is>
          <t>上・下弦材</t>
        </is>
      </c>
      <c r="CB406" s="18" t="inlineStr">
        <is>
          <t>Bt</t>
        </is>
      </c>
      <c r="CC406" s="18">
        <f>IF(LEFT(CA406,2)="基礎",CONCATENATE(BZ406,LEFT(CA406,3),CB406),CONCATENATE(BZ406,LEFT(CA406,2),CB406))</f>
        <v/>
      </c>
      <c r="CD406" s="18" t="n">
        <v>5</v>
      </c>
      <c r="CE406" s="18">
        <f>IF(COUNTIFS([2]その１１!$CV$10:CV5401,リスト!CC406),"該当","")</f>
        <v/>
      </c>
      <c r="CF406" s="18">
        <f>IF($CE406="","",COUNTIF($CC$5:CC406,CC406))</f>
        <v/>
      </c>
      <c r="CG406" s="18">
        <f>IF($CE406="","",CONCATENATE(CC406,CF406))</f>
        <v/>
      </c>
      <c r="CH406" s="18" t="inlineStr">
        <is>
          <t>S,C</t>
        </is>
      </c>
      <c r="CI406" s="18" t="inlineStr">
        <is>
          <t>その他</t>
        </is>
      </c>
      <c r="CJ406" s="18" t="inlineStr">
        <is>
          <t>Sx</t>
        </is>
      </c>
      <c r="CK406" s="18">
        <f>CONCATENATE(CH406,LEFT(CI406,2),CJ406)</f>
        <v/>
      </c>
      <c r="CL406" s="18" t="n">
        <v>21</v>
      </c>
      <c r="CM406" s="18">
        <f>IF(COUNTIFS([2]その１２!$CU$10:CU5557,リスト!CK406),"該当","")</f>
        <v/>
      </c>
      <c r="CN406" s="18">
        <f>IF($CM406="","",COUNTIF($CK$5:CK406,CK406))</f>
        <v/>
      </c>
      <c r="CO406" s="18">
        <f>IF($CM406="","",CONCATENATE(CK406,CN406))</f>
        <v/>
      </c>
      <c r="DC406" s="21">
        <f>IF(CG406="","",CONCATENATE(CC406,CD406))</f>
        <v/>
      </c>
      <c r="DD406" s="21">
        <f>IF(CO406="","",CONCATENATE(CK406,CL406))</f>
        <v/>
      </c>
    </row>
    <row r="407">
      <c r="BN407" s="18" t="inlineStr">
        <is>
          <t>九十九里町</t>
        </is>
      </c>
      <c r="BO407" s="197" t="inlineStr">
        <is>
          <t>30</t>
        </is>
      </c>
      <c r="BP407" s="17">
        <f>CONCATENATE(BN407,BO407)</f>
        <v/>
      </c>
      <c r="BQ407" s="18" t="inlineStr">
        <is>
          <t>主要地方道　飯岡一宮線</t>
        </is>
      </c>
      <c r="BZ407" s="18" t="inlineStr">
        <is>
          <t>S,X</t>
        </is>
      </c>
      <c r="CA407" s="18" t="inlineStr">
        <is>
          <t>上・下弦材</t>
        </is>
      </c>
      <c r="CB407" s="18" t="inlineStr">
        <is>
          <t>Bt</t>
        </is>
      </c>
      <c r="CC407" s="18">
        <f>IF(LEFT(CA407,2)="基礎",CONCATENATE(BZ407,LEFT(CA407,3),CB407),CONCATENATE(BZ407,LEFT(CA407,2),CB407))</f>
        <v/>
      </c>
      <c r="CD407" s="18" t="n">
        <v>10</v>
      </c>
      <c r="CE407" s="18">
        <f>IF(COUNTIFS([2]その１１!$CV$10:CV5402,リスト!CC407),"該当","")</f>
        <v/>
      </c>
      <c r="CF407" s="18">
        <f>IF($CE407="","",COUNTIF($CC$5:CC407,CC407))</f>
        <v/>
      </c>
      <c r="CG407" s="18">
        <f>IF($CE407="","",CONCATENATE(CC407,CF407))</f>
        <v/>
      </c>
      <c r="CH407" s="18" t="inlineStr">
        <is>
          <t>S,C</t>
        </is>
      </c>
      <c r="CI407" s="18" t="inlineStr">
        <is>
          <t>その他</t>
        </is>
      </c>
      <c r="CJ407" s="18" t="inlineStr">
        <is>
          <t>Sx</t>
        </is>
      </c>
      <c r="CK407" s="18">
        <f>CONCATENATE(CH407,LEFT(CI407,2),CJ407)</f>
        <v/>
      </c>
      <c r="CL407" s="18" t="n">
        <v>22</v>
      </c>
      <c r="CM407" s="18">
        <f>IF(COUNTIFS([2]その１２!$CU$10:CU5558,リスト!CK407),"該当","")</f>
        <v/>
      </c>
      <c r="CN407" s="18">
        <f>IF($CM407="","",COUNTIF($CK$5:CK407,CK407))</f>
        <v/>
      </c>
      <c r="CO407" s="18">
        <f>IF($CM407="","",CONCATENATE(CK407,CN407))</f>
        <v/>
      </c>
      <c r="DC407" s="21">
        <f>IF(CG407="","",CONCATENATE(CC407,CD407))</f>
        <v/>
      </c>
      <c r="DD407" s="21">
        <f>IF(CO407="","",CONCATENATE(CK407,CL407))</f>
        <v/>
      </c>
    </row>
    <row r="408">
      <c r="BN408" s="18" t="inlineStr">
        <is>
          <t>九十九里町</t>
        </is>
      </c>
      <c r="BO408" s="197" t="inlineStr">
        <is>
          <t>75</t>
        </is>
      </c>
      <c r="BP408" s="17">
        <f>CONCATENATE(BN408,BO408)</f>
        <v/>
      </c>
      <c r="BQ408" s="18" t="inlineStr">
        <is>
          <t>主要地方道　東金豊海線</t>
        </is>
      </c>
      <c r="BZ408" s="18" t="inlineStr">
        <is>
          <t>S,X</t>
        </is>
      </c>
      <c r="CA408" s="18" t="inlineStr">
        <is>
          <t>上・下弦材</t>
        </is>
      </c>
      <c r="CB408" s="18" t="inlineStr">
        <is>
          <t>Bt</t>
        </is>
      </c>
      <c r="CC408" s="18">
        <f>IF(LEFT(CA408,2)="基礎",CONCATENATE(BZ408,LEFT(CA408,3),CB408),CONCATENATE(BZ408,LEFT(CA408,2),CB408))</f>
        <v/>
      </c>
      <c r="CD408" s="18" t="n">
        <v>13</v>
      </c>
      <c r="CE408" s="18">
        <f>IF(COUNTIFS([2]その１１!$CV$10:CV5403,リスト!CC408),"該当","")</f>
        <v/>
      </c>
      <c r="CF408" s="18">
        <f>IF($CE408="","",COUNTIF($CC$5:CC408,CC408))</f>
        <v/>
      </c>
      <c r="CG408" s="18">
        <f>IF($CE408="","",CONCATENATE(CC408,CF408))</f>
        <v/>
      </c>
      <c r="CH408" s="18" t="inlineStr">
        <is>
          <t>S,C</t>
        </is>
      </c>
      <c r="CI408" s="18" t="inlineStr">
        <is>
          <t>その他</t>
        </is>
      </c>
      <c r="CJ408" s="18" t="inlineStr">
        <is>
          <t>Sx</t>
        </is>
      </c>
      <c r="CK408" s="18">
        <f>CONCATENATE(CH408,LEFT(CI408,2),CJ408)</f>
        <v/>
      </c>
      <c r="CL408" s="18" t="n">
        <v>23</v>
      </c>
      <c r="CM408" s="18">
        <f>IF(COUNTIFS([2]その１２!$CU$10:CU5559,リスト!CK408),"該当","")</f>
        <v/>
      </c>
      <c r="CN408" s="18">
        <f>IF($CM408="","",COUNTIF($CK$5:CK408,CK408))</f>
        <v/>
      </c>
      <c r="CO408" s="18">
        <f>IF($CM408="","",CONCATENATE(CK408,CN408))</f>
        <v/>
      </c>
      <c r="DC408" s="21">
        <f>IF(CG408="","",CONCATENATE(CC408,CD408))</f>
        <v/>
      </c>
      <c r="DD408" s="21">
        <f>IF(CO408="","",CONCATENATE(CK408,CL408))</f>
        <v/>
      </c>
    </row>
    <row r="409">
      <c r="BN409" s="18" t="inlineStr">
        <is>
          <t>九十九里町</t>
        </is>
      </c>
      <c r="BO409" s="197" t="inlineStr">
        <is>
          <t>122</t>
        </is>
      </c>
      <c r="BP409" s="17">
        <f>CONCATENATE(BN409,BO409)</f>
        <v/>
      </c>
      <c r="BQ409" s="18" t="inlineStr">
        <is>
          <t>一般県道　飯岡片貝線</t>
        </is>
      </c>
      <c r="BZ409" s="18" t="inlineStr">
        <is>
          <t>S,X</t>
        </is>
      </c>
      <c r="CA409" s="18" t="inlineStr">
        <is>
          <t>上・下弦材</t>
        </is>
      </c>
      <c r="CB409" s="18" t="inlineStr">
        <is>
          <t>Bt</t>
        </is>
      </c>
      <c r="CC409" s="18">
        <f>IF(LEFT(CA409,2)="基礎",CONCATENATE(BZ409,LEFT(CA409,3),CB409),CONCATENATE(BZ409,LEFT(CA409,2),CB409))</f>
        <v/>
      </c>
      <c r="CD409" s="18" t="n">
        <v>17</v>
      </c>
      <c r="CE409" s="18">
        <f>IF(COUNTIFS([2]その１１!$CV$10:CV5404,リスト!CC409),"該当","")</f>
        <v/>
      </c>
      <c r="CF409" s="18">
        <f>IF($CE409="","",COUNTIF($CC$5:CC409,CC409))</f>
        <v/>
      </c>
      <c r="CG409" s="18">
        <f>IF($CE409="","",CONCATENATE(CC409,CF409))</f>
        <v/>
      </c>
      <c r="CH409" s="18" t="inlineStr">
        <is>
          <t>S,X</t>
        </is>
      </c>
      <c r="CI409" s="18" t="inlineStr">
        <is>
          <t>その他</t>
        </is>
      </c>
      <c r="CJ409" s="18" t="inlineStr">
        <is>
          <t>Sx</t>
        </is>
      </c>
      <c r="CK409" s="18">
        <f>CONCATENATE(CH409,LEFT(CI409,2),CJ409)</f>
        <v/>
      </c>
      <c r="CL409" s="18" t="n">
        <v>1</v>
      </c>
      <c r="CM409" s="18">
        <f>IF(COUNTIFS([2]その１２!$CU$10:CU5560,リスト!CK409),"該当","")</f>
        <v/>
      </c>
      <c r="CN409" s="18">
        <f>IF($CM409="","",COUNTIF($CK$5:CK409,CK409))</f>
        <v/>
      </c>
      <c r="CO409" s="18">
        <f>IF($CM409="","",CONCATENATE(CK409,CN409))</f>
        <v/>
      </c>
      <c r="DC409" s="21">
        <f>IF(CG409="","",CONCATENATE(CC409,CD409))</f>
        <v/>
      </c>
      <c r="DD409" s="21">
        <f>IF(CO409="","",CONCATENATE(CK409,CL409))</f>
        <v/>
      </c>
    </row>
    <row r="410">
      <c r="BN410" s="18" t="inlineStr">
        <is>
          <t>九十九里町</t>
        </is>
      </c>
      <c r="BO410" s="197" t="inlineStr">
        <is>
          <t>123</t>
        </is>
      </c>
      <c r="BP410" s="17">
        <f>CONCATENATE(BN410,BO410)</f>
        <v/>
      </c>
      <c r="BQ410" s="18" t="inlineStr">
        <is>
          <t>一般県道　一宮片貝線</t>
        </is>
      </c>
      <c r="BZ410" s="18" t="inlineStr">
        <is>
          <t>S,X</t>
        </is>
      </c>
      <c r="CA410" s="18" t="inlineStr">
        <is>
          <t>上・下弦材</t>
        </is>
      </c>
      <c r="CB410" s="18" t="inlineStr">
        <is>
          <t>Bt</t>
        </is>
      </c>
      <c r="CC410" s="18">
        <f>IF(LEFT(CA410,2)="基礎",CONCATENATE(BZ410,LEFT(CA410,3),CB410),CONCATENATE(BZ410,LEFT(CA410,2),CB410))</f>
        <v/>
      </c>
      <c r="CD410" s="18" t="n">
        <v>18</v>
      </c>
      <c r="CE410" s="18">
        <f>IF(COUNTIFS([2]その１１!$CV$10:CV5405,リスト!CC410),"該当","")</f>
        <v/>
      </c>
      <c r="CF410" s="18">
        <f>IF($CE410="","",COUNTIF($CC$5:CC410,CC410))</f>
        <v/>
      </c>
      <c r="CG410" s="18">
        <f>IF($CE410="","",CONCATENATE(CC410,CF410))</f>
        <v/>
      </c>
      <c r="CH410" s="18" t="inlineStr">
        <is>
          <t>S,X</t>
        </is>
      </c>
      <c r="CI410" s="18" t="inlineStr">
        <is>
          <t>その他</t>
        </is>
      </c>
      <c r="CJ410" s="18" t="inlineStr">
        <is>
          <t>Sx</t>
        </is>
      </c>
      <c r="CK410" s="18">
        <f>CONCATENATE(CH410,LEFT(CI410,2),CJ410)</f>
        <v/>
      </c>
      <c r="CL410" s="18" t="n">
        <v>2</v>
      </c>
      <c r="CM410" s="18">
        <f>IF(COUNTIFS([2]その１２!$CU$10:CU5561,リスト!CK410),"該当","")</f>
        <v/>
      </c>
      <c r="CN410" s="18">
        <f>IF($CM410="","",COUNTIF($CK$5:CK410,CK410))</f>
        <v/>
      </c>
      <c r="CO410" s="18">
        <f>IF($CM410="","",CONCATENATE(CK410,CN410))</f>
        <v/>
      </c>
      <c r="DC410" s="21">
        <f>IF(CG410="","",CONCATENATE(CC410,CD410))</f>
        <v/>
      </c>
      <c r="DD410" s="21">
        <f>IF(CO410="","",CONCATENATE(CK410,CL410))</f>
        <v/>
      </c>
    </row>
    <row r="411">
      <c r="BN411" s="18" t="inlineStr">
        <is>
          <t>九十九里町</t>
        </is>
      </c>
      <c r="BO411" s="197" t="inlineStr">
        <is>
          <t>405</t>
        </is>
      </c>
      <c r="BP411" s="17">
        <f>CONCATENATE(BN411,BO411)</f>
        <v/>
      </c>
      <c r="BQ411" s="18" t="inlineStr">
        <is>
          <t>一般県道　九十九里一宮大原自転車道線</t>
        </is>
      </c>
      <c r="BZ411" s="18" t="inlineStr">
        <is>
          <t>S,X</t>
        </is>
      </c>
      <c r="CA411" s="18" t="inlineStr">
        <is>
          <t>上・下弦材</t>
        </is>
      </c>
      <c r="CB411" s="18" t="inlineStr">
        <is>
          <t>Bt</t>
        </is>
      </c>
      <c r="CC411" s="18">
        <f>IF(LEFT(CA411,2)="基礎",CONCATENATE(BZ411,LEFT(CA411,3),CB411),CONCATENATE(BZ411,LEFT(CA411,2),CB411))</f>
        <v/>
      </c>
      <c r="CD411" s="18" t="n">
        <v>20</v>
      </c>
      <c r="CE411" s="18">
        <f>IF(COUNTIFS([2]その１１!$CV$10:CV5406,リスト!CC411),"該当","")</f>
        <v/>
      </c>
      <c r="CF411" s="18">
        <f>IF($CE411="","",COUNTIF($CC$5:CC411,CC411))</f>
        <v/>
      </c>
      <c r="CG411" s="18">
        <f>IF($CE411="","",CONCATENATE(CC411,CF411))</f>
        <v/>
      </c>
      <c r="CH411" s="18" t="inlineStr">
        <is>
          <t>S,X</t>
        </is>
      </c>
      <c r="CI411" s="18" t="inlineStr">
        <is>
          <t>その他</t>
        </is>
      </c>
      <c r="CJ411" s="18" t="inlineStr">
        <is>
          <t>Sx</t>
        </is>
      </c>
      <c r="CK411" s="18">
        <f>CONCATENATE(CH411,LEFT(CI411,2),CJ411)</f>
        <v/>
      </c>
      <c r="CL411" s="18" t="n">
        <v>3</v>
      </c>
      <c r="CM411" s="18">
        <f>IF(COUNTIFS([2]その１２!$CU$10:CU5562,リスト!CK411),"該当","")</f>
        <v/>
      </c>
      <c r="CN411" s="18">
        <f>IF($CM411="","",COUNTIF($CK$5:CK411,CK411))</f>
        <v/>
      </c>
      <c r="CO411" s="18">
        <f>IF($CM411="","",CONCATENATE(CK411,CN411))</f>
        <v/>
      </c>
      <c r="DC411" s="21">
        <f>IF(CG411="","",CONCATENATE(CC411,CD411))</f>
        <v/>
      </c>
      <c r="DD411" s="21">
        <f>IF(CO411="","",CONCATENATE(CK411,CL411))</f>
        <v/>
      </c>
    </row>
    <row r="412">
      <c r="BN412" s="18" t="inlineStr">
        <is>
          <t>九十九里町</t>
        </is>
      </c>
      <c r="BO412" s="197" t="inlineStr">
        <is>
          <t>408</t>
        </is>
      </c>
      <c r="BP412" s="17">
        <f>CONCATENATE(BN412,BO412)</f>
        <v/>
      </c>
      <c r="BQ412" s="18" t="inlineStr">
        <is>
          <t>一般県道　飯岡九十九里自転車道線</t>
        </is>
      </c>
      <c r="BZ412" s="18" t="inlineStr">
        <is>
          <t>S,X</t>
        </is>
      </c>
      <c r="CA412" s="18" t="inlineStr">
        <is>
          <t>上・下弦材</t>
        </is>
      </c>
      <c r="CB412" s="18" t="inlineStr">
        <is>
          <t>Bt</t>
        </is>
      </c>
      <c r="CC412" s="18">
        <f>IF(LEFT(CA412,2)="基礎",CONCATENATE(BZ412,LEFT(CA412,3),CB412),CONCATENATE(BZ412,LEFT(CA412,2),CB412))</f>
        <v/>
      </c>
      <c r="CD412" s="18" t="n">
        <v>21</v>
      </c>
      <c r="CE412" s="18">
        <f>IF(COUNTIFS([2]その１１!$CV$10:CV5407,リスト!CC412),"該当","")</f>
        <v/>
      </c>
      <c r="CF412" s="18">
        <f>IF($CE412="","",COUNTIF($CC$5:CC412,CC412))</f>
        <v/>
      </c>
      <c r="CG412" s="18">
        <f>IF($CE412="","",CONCATENATE(CC412,CF412))</f>
        <v/>
      </c>
      <c r="CH412" s="18" t="inlineStr">
        <is>
          <t>S,X</t>
        </is>
      </c>
      <c r="CI412" s="18" t="inlineStr">
        <is>
          <t>その他</t>
        </is>
      </c>
      <c r="CJ412" s="18" t="inlineStr">
        <is>
          <t>Sx</t>
        </is>
      </c>
      <c r="CK412" s="18">
        <f>CONCATENATE(CH412,LEFT(CI412,2),CJ412)</f>
        <v/>
      </c>
      <c r="CL412" s="18" t="n">
        <v>4</v>
      </c>
      <c r="CM412" s="18">
        <f>IF(COUNTIFS([2]その１２!$CU$10:CU5563,リスト!CK412),"該当","")</f>
        <v/>
      </c>
      <c r="CN412" s="18">
        <f>IF($CM412="","",COUNTIF($CK$5:CK412,CK412))</f>
        <v/>
      </c>
      <c r="CO412" s="18">
        <f>IF($CM412="","",CONCATENATE(CK412,CN412))</f>
        <v/>
      </c>
      <c r="DC412" s="21">
        <f>IF(CG412="","",CONCATENATE(CC412,CD412))</f>
        <v/>
      </c>
      <c r="DD412" s="21">
        <f>IF(CO412="","",CONCATENATE(CK412,CL412))</f>
        <v/>
      </c>
    </row>
    <row r="413">
      <c r="BN413" s="18" t="inlineStr">
        <is>
          <t>大網白里市</t>
        </is>
      </c>
      <c r="BO413" s="197" t="inlineStr">
        <is>
          <t>128</t>
        </is>
      </c>
      <c r="BP413" s="17">
        <f>CONCATENATE(BN413,BO413)</f>
        <v/>
      </c>
      <c r="BQ413" s="18" t="inlineStr">
        <is>
          <t>一般国道　128号</t>
        </is>
      </c>
      <c r="BZ413" s="18" t="inlineStr">
        <is>
          <t>S,X</t>
        </is>
      </c>
      <c r="CA413" s="18" t="inlineStr">
        <is>
          <t>上・下弦材</t>
        </is>
      </c>
      <c r="CB413" s="18" t="inlineStr">
        <is>
          <t>Bt</t>
        </is>
      </c>
      <c r="CC413" s="18">
        <f>IF(LEFT(CA413,2)="基礎",CONCATENATE(BZ413,LEFT(CA413,3),CB413),CONCATENATE(BZ413,LEFT(CA413,2),CB413))</f>
        <v/>
      </c>
      <c r="CD413" s="18" t="n">
        <v>22</v>
      </c>
      <c r="CE413" s="18">
        <f>IF(COUNTIFS([2]その１１!$CV$10:CV5408,リスト!CC413),"該当","")</f>
        <v/>
      </c>
      <c r="CF413" s="18">
        <f>IF($CE413="","",COUNTIF($CC$5:CC413,CC413))</f>
        <v/>
      </c>
      <c r="CG413" s="18">
        <f>IF($CE413="","",CONCATENATE(CC413,CF413))</f>
        <v/>
      </c>
      <c r="CH413" s="18" t="inlineStr">
        <is>
          <t>S,X</t>
        </is>
      </c>
      <c r="CI413" s="18" t="inlineStr">
        <is>
          <t>その他</t>
        </is>
      </c>
      <c r="CJ413" s="18" t="inlineStr">
        <is>
          <t>Sx</t>
        </is>
      </c>
      <c r="CK413" s="18">
        <f>CONCATENATE(CH413,LEFT(CI413,2),CJ413)</f>
        <v/>
      </c>
      <c r="CL413" s="18" t="n">
        <v>5</v>
      </c>
      <c r="CM413" s="18">
        <f>IF(COUNTIFS([2]その１２!$CU$10:CU5564,リスト!CK413),"該当","")</f>
        <v/>
      </c>
      <c r="CN413" s="18">
        <f>IF($CM413="","",COUNTIF($CK$5:CK413,CK413))</f>
        <v/>
      </c>
      <c r="CO413" s="18">
        <f>IF($CM413="","",CONCATENATE(CK413,CN413))</f>
        <v/>
      </c>
      <c r="DC413" s="21">
        <f>IF(CG413="","",CONCATENATE(CC413,CD413))</f>
        <v/>
      </c>
      <c r="DD413" s="21">
        <f>IF(CO413="","",CONCATENATE(CK413,CL413))</f>
        <v/>
      </c>
    </row>
    <row r="414">
      <c r="BN414" s="18" t="inlineStr">
        <is>
          <t>大網白里市</t>
        </is>
      </c>
      <c r="BO414" s="197" t="inlineStr">
        <is>
          <t>409</t>
        </is>
      </c>
      <c r="BP414" s="17">
        <f>CONCATENATE(BN414,BO414)</f>
        <v/>
      </c>
      <c r="BQ414" s="18" t="inlineStr">
        <is>
          <t>一般国道　409号</t>
        </is>
      </c>
      <c r="BZ414" s="18" t="inlineStr">
        <is>
          <t>S,X</t>
        </is>
      </c>
      <c r="CA414" s="18" t="inlineStr">
        <is>
          <t>上・下弦材</t>
        </is>
      </c>
      <c r="CB414" s="18" t="inlineStr">
        <is>
          <t>Bt</t>
        </is>
      </c>
      <c r="CC414" s="18">
        <f>IF(LEFT(CA414,2)="基礎",CONCATENATE(BZ414,LEFT(CA414,3),CB414),CONCATENATE(BZ414,LEFT(CA414,2),CB414))</f>
        <v/>
      </c>
      <c r="CD414" s="18" t="n">
        <v>23</v>
      </c>
      <c r="CE414" s="18">
        <f>IF(COUNTIFS([2]その１１!$CV$10:CV5409,リスト!CC414),"該当","")</f>
        <v/>
      </c>
      <c r="CF414" s="18">
        <f>IF($CE414="","",COUNTIF($CC$5:CC414,CC414))</f>
        <v/>
      </c>
      <c r="CG414" s="18">
        <f>IF($CE414="","",CONCATENATE(CC414,CF414))</f>
        <v/>
      </c>
      <c r="CH414" s="18" t="inlineStr">
        <is>
          <t>S,X</t>
        </is>
      </c>
      <c r="CI414" s="18" t="inlineStr">
        <is>
          <t>その他</t>
        </is>
      </c>
      <c r="CJ414" s="18" t="inlineStr">
        <is>
          <t>Sx</t>
        </is>
      </c>
      <c r="CK414" s="18">
        <f>CONCATENATE(CH414,LEFT(CI414,2),CJ414)</f>
        <v/>
      </c>
      <c r="CL414" s="18" t="n">
        <v>10</v>
      </c>
      <c r="CM414" s="18">
        <f>IF(COUNTIFS([2]その１２!$CU$10:CU5565,リスト!CK414),"該当","")</f>
        <v/>
      </c>
      <c r="CN414" s="18">
        <f>IF($CM414="","",COUNTIF($CK$5:CK414,CK414))</f>
        <v/>
      </c>
      <c r="CO414" s="18">
        <f>IF($CM414="","",CONCATENATE(CK414,CN414))</f>
        <v/>
      </c>
      <c r="DC414" s="21">
        <f>IF(CG414="","",CONCATENATE(CC414,CD414))</f>
        <v/>
      </c>
      <c r="DD414" s="21">
        <f>IF(CO414="","",CONCATENATE(CK414,CL414))</f>
        <v/>
      </c>
    </row>
    <row r="415">
      <c r="BN415" s="18" t="inlineStr">
        <is>
          <t>大網白里市</t>
        </is>
      </c>
      <c r="BO415" s="197" t="inlineStr">
        <is>
          <t>20</t>
        </is>
      </c>
      <c r="BP415" s="17">
        <f>CONCATENATE(BN415,BO415)</f>
        <v/>
      </c>
      <c r="BQ415" s="18" t="inlineStr">
        <is>
          <t>主要地方道　千葉大網線</t>
        </is>
      </c>
      <c r="BZ415" s="18" t="inlineStr">
        <is>
          <t>S</t>
        </is>
      </c>
      <c r="CA415" s="18" t="inlineStr">
        <is>
          <t>斜材・垂直材</t>
        </is>
      </c>
      <c r="CB415" s="18" t="inlineStr">
        <is>
          <t>Dt</t>
        </is>
      </c>
      <c r="CC415" s="18">
        <f>IF(LEFT(CA415,2)="基礎",CONCATENATE(BZ415,LEFT(CA415,3),CB415),CONCATENATE(BZ415,LEFT(CA415,2),CB415))</f>
        <v/>
      </c>
      <c r="CD415" s="18" t="n">
        <v>1</v>
      </c>
      <c r="CE415" s="18">
        <f>IF(COUNTIFS([2]その１１!$CV$10:CV5410,リスト!CC415),"該当","")</f>
        <v/>
      </c>
      <c r="CF415" s="18">
        <f>IF($CE415="","",COUNTIF($CC$5:CC415,CC415))</f>
        <v/>
      </c>
      <c r="CG415" s="18">
        <f>IF($CE415="","",CONCATENATE(CC415,CF415))</f>
        <v/>
      </c>
      <c r="CH415" s="18" t="inlineStr">
        <is>
          <t>S,X</t>
        </is>
      </c>
      <c r="CI415" s="18" t="inlineStr">
        <is>
          <t>その他</t>
        </is>
      </c>
      <c r="CJ415" s="18" t="inlineStr">
        <is>
          <t>Sx</t>
        </is>
      </c>
      <c r="CK415" s="18">
        <f>CONCATENATE(CH415,LEFT(CI415,2),CJ415)</f>
        <v/>
      </c>
      <c r="CL415" s="18" t="n">
        <v>13</v>
      </c>
      <c r="CM415" s="18">
        <f>IF(COUNTIFS([2]その１２!$CU$10:CU5566,リスト!CK415),"該当","")</f>
        <v/>
      </c>
      <c r="CN415" s="18">
        <f>IF($CM415="","",COUNTIF($CK$5:CK415,CK415))</f>
        <v/>
      </c>
      <c r="CO415" s="18">
        <f>IF($CM415="","",CONCATENATE(CK415,CN415))</f>
        <v/>
      </c>
      <c r="DC415" s="21">
        <f>IF(CG415="","",CONCATENATE(CC415,CD415))</f>
        <v/>
      </c>
      <c r="DD415" s="21">
        <f>IF(CO415="","",CONCATENATE(CK415,CL415))</f>
        <v/>
      </c>
    </row>
    <row r="416">
      <c r="BN416" s="18" t="inlineStr">
        <is>
          <t>大網白里市</t>
        </is>
      </c>
      <c r="BO416" s="197" t="inlineStr">
        <is>
          <t>30</t>
        </is>
      </c>
      <c r="BP416" s="17">
        <f>CONCATENATE(BN416,BO416)</f>
        <v/>
      </c>
      <c r="BQ416" s="18" t="inlineStr">
        <is>
          <t>主要地方道　飯岡一宮線</t>
        </is>
      </c>
      <c r="BZ416" s="18" t="inlineStr">
        <is>
          <t>S</t>
        </is>
      </c>
      <c r="CA416" s="18" t="inlineStr">
        <is>
          <t>斜材・垂直材</t>
        </is>
      </c>
      <c r="CB416" s="18" t="inlineStr">
        <is>
          <t>Dt</t>
        </is>
      </c>
      <c r="CC416" s="18">
        <f>IF(LEFT(CA416,2)="基礎",CONCATENATE(BZ416,LEFT(CA416,3),CB416),CONCATENATE(BZ416,LEFT(CA416,2),CB416))</f>
        <v/>
      </c>
      <c r="CD416" s="18" t="n">
        <v>2</v>
      </c>
      <c r="CE416" s="18">
        <f>IF(COUNTIFS([2]その１１!$CV$10:CV5411,リスト!CC416),"該当","")</f>
        <v/>
      </c>
      <c r="CF416" s="18">
        <f>IF($CE416="","",COUNTIF($CC$5:CC416,CC416))</f>
        <v/>
      </c>
      <c r="CG416" s="18">
        <f>IF($CE416="","",CONCATENATE(CC416,CF416))</f>
        <v/>
      </c>
      <c r="CH416" s="18" t="inlineStr">
        <is>
          <t>S,X</t>
        </is>
      </c>
      <c r="CI416" s="18" t="inlineStr">
        <is>
          <t>その他</t>
        </is>
      </c>
      <c r="CJ416" s="18" t="inlineStr">
        <is>
          <t>Sx</t>
        </is>
      </c>
      <c r="CK416" s="18">
        <f>CONCATENATE(CH416,LEFT(CI416,2),CJ416)</f>
        <v/>
      </c>
      <c r="CL416" s="18" t="n">
        <v>17</v>
      </c>
      <c r="CM416" s="18">
        <f>IF(COUNTIFS([2]その１２!$CU$10:CU5567,リスト!CK416),"該当","")</f>
        <v/>
      </c>
      <c r="CN416" s="18">
        <f>IF($CM416="","",COUNTIF($CK$5:CK416,CK416))</f>
        <v/>
      </c>
      <c r="CO416" s="18">
        <f>IF($CM416="","",CONCATENATE(CK416,CN416))</f>
        <v/>
      </c>
      <c r="DC416" s="21">
        <f>IF(CG416="","",CONCATENATE(CC416,CD416))</f>
        <v/>
      </c>
      <c r="DD416" s="21">
        <f>IF(CO416="","",CONCATENATE(CK416,CL416))</f>
        <v/>
      </c>
    </row>
    <row r="417">
      <c r="BN417" s="18" t="inlineStr">
        <is>
          <t>大網白里市</t>
        </is>
      </c>
      <c r="BO417" s="197" t="inlineStr">
        <is>
          <t>83</t>
        </is>
      </c>
      <c r="BP417" s="17">
        <f>CONCATENATE(BN417,BO417)</f>
        <v/>
      </c>
      <c r="BQ417" s="18" t="inlineStr">
        <is>
          <t>主要地方道　山田台大網白里線</t>
        </is>
      </c>
      <c r="BZ417" s="18" t="inlineStr">
        <is>
          <t>S</t>
        </is>
      </c>
      <c r="CA417" s="18" t="inlineStr">
        <is>
          <t>斜材・垂直材</t>
        </is>
      </c>
      <c r="CB417" s="18" t="inlineStr">
        <is>
          <t>Dt</t>
        </is>
      </c>
      <c r="CC417" s="18">
        <f>IF(LEFT(CA417,2)="基礎",CONCATENATE(BZ417,LEFT(CA417,3),CB417),CONCATENATE(BZ417,LEFT(CA417,2),CB417))</f>
        <v/>
      </c>
      <c r="CD417" s="18" t="n">
        <v>3</v>
      </c>
      <c r="CE417" s="18">
        <f>IF(COUNTIFS([2]その１１!$CV$10:CV5412,リスト!CC417),"該当","")</f>
        <v/>
      </c>
      <c r="CF417" s="18">
        <f>IF($CE417="","",COUNTIF($CC$5:CC417,CC417))</f>
        <v/>
      </c>
      <c r="CG417" s="18">
        <f>IF($CE417="","",CONCATENATE(CC417,CF417))</f>
        <v/>
      </c>
      <c r="CH417" s="18" t="inlineStr">
        <is>
          <t>S,X</t>
        </is>
      </c>
      <c r="CI417" s="18" t="inlineStr">
        <is>
          <t>その他</t>
        </is>
      </c>
      <c r="CJ417" s="18" t="inlineStr">
        <is>
          <t>Sx</t>
        </is>
      </c>
      <c r="CK417" s="18">
        <f>CONCATENATE(CH417,LEFT(CI417,2),CJ417)</f>
        <v/>
      </c>
      <c r="CL417" s="18" t="n">
        <v>18</v>
      </c>
      <c r="CM417" s="18">
        <f>IF(COUNTIFS([2]その１２!$CU$10:CU5568,リスト!CK417),"該当","")</f>
        <v/>
      </c>
      <c r="CN417" s="18">
        <f>IF($CM417="","",COUNTIF($CK$5:CK417,CK417))</f>
        <v/>
      </c>
      <c r="CO417" s="18">
        <f>IF($CM417="","",CONCATENATE(CK417,CN417))</f>
        <v/>
      </c>
      <c r="DC417" s="21">
        <f>IF(CG417="","",CONCATENATE(CC417,CD417))</f>
        <v/>
      </c>
      <c r="DD417" s="21">
        <f>IF(CO417="","",CONCATENATE(CK417,CL417))</f>
        <v/>
      </c>
    </row>
    <row r="418">
      <c r="BN418" s="18" t="inlineStr">
        <is>
          <t>大網白里市</t>
        </is>
      </c>
      <c r="BO418" s="197" t="inlineStr">
        <is>
          <t>123</t>
        </is>
      </c>
      <c r="BP418" s="17">
        <f>CONCATENATE(BN418,BO418)</f>
        <v/>
      </c>
      <c r="BQ418" s="18" t="inlineStr">
        <is>
          <t>一般県道　一宮片貝線</t>
        </is>
      </c>
      <c r="BZ418" s="18" t="inlineStr">
        <is>
          <t>S</t>
        </is>
      </c>
      <c r="CA418" s="18" t="inlineStr">
        <is>
          <t>斜材・垂直材</t>
        </is>
      </c>
      <c r="CB418" s="18" t="inlineStr">
        <is>
          <t>Dt</t>
        </is>
      </c>
      <c r="CC418" s="18">
        <f>IF(LEFT(CA418,2)="基礎",CONCATENATE(BZ418,LEFT(CA418,3),CB418),CONCATENATE(BZ418,LEFT(CA418,2),CB418))</f>
        <v/>
      </c>
      <c r="CD418" s="18" t="n">
        <v>4</v>
      </c>
      <c r="CE418" s="18">
        <f>IF(COUNTIFS([2]その１１!$CV$10:CV5413,リスト!CC418),"該当","")</f>
        <v/>
      </c>
      <c r="CF418" s="18">
        <f>IF($CE418="","",COUNTIF($CC$5:CC418,CC418))</f>
        <v/>
      </c>
      <c r="CG418" s="18">
        <f>IF($CE418="","",CONCATENATE(CC418,CF418))</f>
        <v/>
      </c>
      <c r="CH418" s="18" t="inlineStr">
        <is>
          <t>S,X</t>
        </is>
      </c>
      <c r="CI418" s="18" t="inlineStr">
        <is>
          <t>その他</t>
        </is>
      </c>
      <c r="CJ418" s="18" t="inlineStr">
        <is>
          <t>Sx</t>
        </is>
      </c>
      <c r="CK418" s="18">
        <f>CONCATENATE(CH418,LEFT(CI418,2),CJ418)</f>
        <v/>
      </c>
      <c r="CL418" s="18" t="n">
        <v>20</v>
      </c>
      <c r="CM418" s="18">
        <f>IF(COUNTIFS([2]その１２!$CU$10:CU5569,リスト!CK418),"該当","")</f>
        <v/>
      </c>
      <c r="CN418" s="18">
        <f>IF($CM418="","",COUNTIF($CK$5:CK418,CK418))</f>
        <v/>
      </c>
      <c r="CO418" s="18">
        <f>IF($CM418="","",CONCATENATE(CK418,CN418))</f>
        <v/>
      </c>
      <c r="DC418" s="21">
        <f>IF(CG418="","",CONCATENATE(CC418,CD418))</f>
        <v/>
      </c>
      <c r="DD418" s="21">
        <f>IF(CO418="","",CONCATENATE(CK418,CL418))</f>
        <v/>
      </c>
    </row>
    <row r="419">
      <c r="BN419" s="18" t="inlineStr">
        <is>
          <t>大網白里市</t>
        </is>
      </c>
      <c r="BO419" s="197" t="inlineStr">
        <is>
          <t>138</t>
        </is>
      </c>
      <c r="BP419" s="17">
        <f>CONCATENATE(BN419,BO419)</f>
        <v/>
      </c>
      <c r="BQ419" s="18" t="inlineStr">
        <is>
          <t>一般県道　正気茂原線</t>
        </is>
      </c>
      <c r="BZ419" s="18" t="inlineStr">
        <is>
          <t>S</t>
        </is>
      </c>
      <c r="CA419" s="18" t="inlineStr">
        <is>
          <t>斜材・垂直材</t>
        </is>
      </c>
      <c r="CB419" s="18" t="inlineStr">
        <is>
          <t>Dt</t>
        </is>
      </c>
      <c r="CC419" s="18">
        <f>IF(LEFT(CA419,2)="基礎",CONCATENATE(BZ419,LEFT(CA419,3),CB419),CONCATENATE(BZ419,LEFT(CA419,2),CB419))</f>
        <v/>
      </c>
      <c r="CD419" s="18" t="n">
        <v>5</v>
      </c>
      <c r="CE419" s="18">
        <f>IF(COUNTIFS([2]その１１!$CV$10:CV5414,リスト!CC419),"該当","")</f>
        <v/>
      </c>
      <c r="CF419" s="18">
        <f>IF($CE419="","",COUNTIF($CC$5:CC419,CC419))</f>
        <v/>
      </c>
      <c r="CG419" s="18">
        <f>IF($CE419="","",CONCATENATE(CC419,CF419))</f>
        <v/>
      </c>
      <c r="CH419" s="18" t="inlineStr">
        <is>
          <t>S,X</t>
        </is>
      </c>
      <c r="CI419" s="18" t="inlineStr">
        <is>
          <t>その他</t>
        </is>
      </c>
      <c r="CJ419" s="18" t="inlineStr">
        <is>
          <t>Sx</t>
        </is>
      </c>
      <c r="CK419" s="18">
        <f>CONCATENATE(CH419,LEFT(CI419,2),CJ419)</f>
        <v/>
      </c>
      <c r="CL419" s="18" t="n">
        <v>21</v>
      </c>
      <c r="CM419" s="18">
        <f>IF(COUNTIFS([2]その１２!$CU$10:CU5570,リスト!CK419),"該当","")</f>
        <v/>
      </c>
      <c r="CN419" s="18">
        <f>IF($CM419="","",COUNTIF($CK$5:CK419,CK419))</f>
        <v/>
      </c>
      <c r="CO419" s="18">
        <f>IF($CM419="","",CONCATENATE(CK419,CN419))</f>
        <v/>
      </c>
      <c r="DC419" s="21">
        <f>IF(CG419="","",CONCATENATE(CC419,CD419))</f>
        <v/>
      </c>
      <c r="DD419" s="21">
        <f>IF(CO419="","",CONCATENATE(CK419,CL419))</f>
        <v/>
      </c>
    </row>
    <row r="420">
      <c r="BN420" s="18" t="inlineStr">
        <is>
          <t>茂原市</t>
        </is>
      </c>
      <c r="BO420" s="197" t="inlineStr">
        <is>
          <t>128</t>
        </is>
      </c>
      <c r="BP420" s="17">
        <f>CONCATENATE(BN420,BO420)</f>
        <v/>
      </c>
      <c r="BQ420" s="18" t="inlineStr">
        <is>
          <t>一般国道　128号</t>
        </is>
      </c>
      <c r="BZ420" s="18" t="inlineStr">
        <is>
          <t>S</t>
        </is>
      </c>
      <c r="CA420" s="18" t="inlineStr">
        <is>
          <t>斜材・垂直材</t>
        </is>
      </c>
      <c r="CB420" s="18" t="inlineStr">
        <is>
          <t>Dt</t>
        </is>
      </c>
      <c r="CC420" s="18">
        <f>IF(LEFT(CA420,2)="基礎",CONCATENATE(BZ420,LEFT(CA420,3),CB420),CONCATENATE(BZ420,LEFT(CA420,2),CB420))</f>
        <v/>
      </c>
      <c r="CD420" s="18" t="n">
        <v>10</v>
      </c>
      <c r="CE420" s="18">
        <f>IF(COUNTIFS([2]その１１!$CV$10:CV5415,リスト!CC420),"該当","")</f>
        <v/>
      </c>
      <c r="CF420" s="18">
        <f>IF($CE420="","",COUNTIF($CC$5:CC420,CC420))</f>
        <v/>
      </c>
      <c r="CG420" s="18">
        <f>IF($CE420="","",CONCATENATE(CC420,CF420))</f>
        <v/>
      </c>
      <c r="CH420" s="18" t="inlineStr">
        <is>
          <t>S,X</t>
        </is>
      </c>
      <c r="CI420" s="18" t="inlineStr">
        <is>
          <t>その他</t>
        </is>
      </c>
      <c r="CJ420" s="18" t="inlineStr">
        <is>
          <t>Sx</t>
        </is>
      </c>
      <c r="CK420" s="18">
        <f>CONCATENATE(CH420,LEFT(CI420,2),CJ420)</f>
        <v/>
      </c>
      <c r="CL420" s="18" t="n">
        <v>22</v>
      </c>
      <c r="CM420" s="18">
        <f>IF(COUNTIFS([2]その１２!$CU$10:CU5571,リスト!CK420),"該当","")</f>
        <v/>
      </c>
      <c r="CN420" s="18">
        <f>IF($CM420="","",COUNTIF($CK$5:CK420,CK420))</f>
        <v/>
      </c>
      <c r="CO420" s="18">
        <f>IF($CM420="","",CONCATENATE(CK420,CN420))</f>
        <v/>
      </c>
      <c r="DC420" s="21">
        <f>IF(CG420="","",CONCATENATE(CC420,CD420))</f>
        <v/>
      </c>
      <c r="DD420" s="21">
        <f>IF(CO420="","",CONCATENATE(CK420,CL420))</f>
        <v/>
      </c>
    </row>
    <row r="421">
      <c r="BN421" s="18" t="inlineStr">
        <is>
          <t>茂原市</t>
        </is>
      </c>
      <c r="BO421" s="197" t="inlineStr">
        <is>
          <t>409</t>
        </is>
      </c>
      <c r="BP421" s="17">
        <f>CONCATENATE(BN421,BO421)</f>
        <v/>
      </c>
      <c r="BQ421" s="18" t="inlineStr">
        <is>
          <t>一般国道　409号</t>
        </is>
      </c>
      <c r="BZ421" s="18" t="inlineStr">
        <is>
          <t>S</t>
        </is>
      </c>
      <c r="CA421" s="18" t="inlineStr">
        <is>
          <t>斜材・垂直材</t>
        </is>
      </c>
      <c r="CB421" s="18" t="inlineStr">
        <is>
          <t>Dt</t>
        </is>
      </c>
      <c r="CC421" s="18">
        <f>IF(LEFT(CA421,2)="基礎",CONCATENATE(BZ421,LEFT(CA421,3),CB421),CONCATENATE(BZ421,LEFT(CA421,2),CB421))</f>
        <v/>
      </c>
      <c r="CD421" s="18" t="n">
        <v>13</v>
      </c>
      <c r="CE421" s="18">
        <f>IF(COUNTIFS([2]その１１!$CV$10:CV5416,リスト!CC421),"該当","")</f>
        <v/>
      </c>
      <c r="CF421" s="18">
        <f>IF($CE421="","",COUNTIF($CC$5:CC421,CC421))</f>
        <v/>
      </c>
      <c r="CG421" s="18">
        <f>IF($CE421="","",CONCATENATE(CC421,CF421))</f>
        <v/>
      </c>
      <c r="CH421" s="18" t="inlineStr">
        <is>
          <t>S,X</t>
        </is>
      </c>
      <c r="CI421" s="18" t="inlineStr">
        <is>
          <t>その他</t>
        </is>
      </c>
      <c r="CJ421" s="18" t="inlineStr">
        <is>
          <t>Sx</t>
        </is>
      </c>
      <c r="CK421" s="18">
        <f>CONCATENATE(CH421,LEFT(CI421,2),CJ421)</f>
        <v/>
      </c>
      <c r="CL421" s="18" t="n">
        <v>23</v>
      </c>
      <c r="CM421" s="18">
        <f>IF(COUNTIFS([2]その１２!$CU$10:CU5572,リスト!CK421),"該当","")</f>
        <v/>
      </c>
      <c r="CN421" s="18">
        <f>IF($CM421="","",COUNTIF($CK$5:CK421,CK421))</f>
        <v/>
      </c>
      <c r="CO421" s="18">
        <f>IF($CM421="","",CONCATENATE(CK421,CN421))</f>
        <v/>
      </c>
      <c r="DC421" s="21">
        <f>IF(CG421="","",CONCATENATE(CC421,CD421))</f>
        <v/>
      </c>
      <c r="DD421" s="21">
        <f>IF(CO421="","",CONCATENATE(CK421,CL421))</f>
        <v/>
      </c>
    </row>
    <row r="422">
      <c r="BN422" s="18" t="inlineStr">
        <is>
          <t>茂原市</t>
        </is>
      </c>
      <c r="BO422" s="197" t="inlineStr">
        <is>
          <t>13</t>
        </is>
      </c>
      <c r="BP422" s="17">
        <f>CONCATENATE(BN422,BO422)</f>
        <v/>
      </c>
      <c r="BQ422" s="18" t="inlineStr">
        <is>
          <t>主要地方道　市原茂原線</t>
        </is>
      </c>
      <c r="BZ422" s="18" t="inlineStr">
        <is>
          <t>S</t>
        </is>
      </c>
      <c r="CA422" s="18" t="inlineStr">
        <is>
          <t>斜材・垂直材</t>
        </is>
      </c>
      <c r="CB422" s="18" t="inlineStr">
        <is>
          <t>Dt</t>
        </is>
      </c>
      <c r="CC422" s="18">
        <f>IF(LEFT(CA422,2)="基礎",CONCATENATE(BZ422,LEFT(CA422,3),CB422),CONCATENATE(BZ422,LEFT(CA422,2),CB422))</f>
        <v/>
      </c>
      <c r="CD422" s="18" t="n">
        <v>17</v>
      </c>
      <c r="CE422" s="18">
        <f>IF(COUNTIFS([2]その１１!$CV$10:CV5417,リスト!CC422),"該当","")</f>
        <v/>
      </c>
      <c r="CF422" s="18">
        <f>IF($CE422="","",COUNTIF($CC$5:CC422,CC422))</f>
        <v/>
      </c>
      <c r="CG422" s="18">
        <f>IF($CE422="","",CONCATENATE(CC422,CF422))</f>
        <v/>
      </c>
      <c r="CH422" s="18" t="inlineStr">
        <is>
          <t>C,X</t>
        </is>
      </c>
      <c r="CI422" s="18" t="inlineStr">
        <is>
          <t>その他</t>
        </is>
      </c>
      <c r="CJ422" s="18" t="inlineStr">
        <is>
          <t>Sx</t>
        </is>
      </c>
      <c r="CK422" s="18">
        <f>CONCATENATE(CH422,LEFT(CI422,2),CJ422)</f>
        <v/>
      </c>
      <c r="CL422" s="18" t="n">
        <v>6</v>
      </c>
      <c r="CM422" s="18">
        <f>IF(COUNTIFS([2]その１２!$CU$10:CU5573,リスト!CK422),"該当","")</f>
        <v/>
      </c>
      <c r="CN422" s="18">
        <f>IF($CM422="","",COUNTIF($CK$5:CK422,CK422))</f>
        <v/>
      </c>
      <c r="CO422" s="18">
        <f>IF($CM422="","",CONCATENATE(CK422,CN422))</f>
        <v/>
      </c>
      <c r="DC422" s="21">
        <f>IF(CG422="","",CONCATENATE(CC422,CD422))</f>
        <v/>
      </c>
      <c r="DD422" s="21">
        <f>IF(CO422="","",CONCATENATE(CK422,CL422))</f>
        <v/>
      </c>
    </row>
    <row r="423">
      <c r="BN423" s="18" t="inlineStr">
        <is>
          <t>茂原市</t>
        </is>
      </c>
      <c r="BO423" s="197" t="inlineStr">
        <is>
          <t>14</t>
        </is>
      </c>
      <c r="BP423" s="17">
        <f>CONCATENATE(BN423,BO423)</f>
        <v/>
      </c>
      <c r="BQ423" s="18" t="inlineStr">
        <is>
          <t>主要地方道　千葉茂原線</t>
        </is>
      </c>
      <c r="BZ423" s="18" t="inlineStr">
        <is>
          <t>S</t>
        </is>
      </c>
      <c r="CA423" s="18" t="inlineStr">
        <is>
          <t>斜材・垂直材</t>
        </is>
      </c>
      <c r="CB423" s="18" t="inlineStr">
        <is>
          <t>Dt</t>
        </is>
      </c>
      <c r="CC423" s="18">
        <f>IF(LEFT(CA423,2)="基礎",CONCATENATE(BZ423,LEFT(CA423,3),CB423),CONCATENATE(BZ423,LEFT(CA423,2),CB423))</f>
        <v/>
      </c>
      <c r="CD423" s="18" t="n">
        <v>18</v>
      </c>
      <c r="CE423" s="18">
        <f>IF(COUNTIFS([2]その１１!$CV$10:CV5418,リスト!CC423),"該当","")</f>
        <v/>
      </c>
      <c r="CF423" s="18">
        <f>IF($CE423="","",COUNTIF($CC$5:CC423,CC423))</f>
        <v/>
      </c>
      <c r="CG423" s="18">
        <f>IF($CE423="","",CONCATENATE(CC423,CF423))</f>
        <v/>
      </c>
      <c r="CH423" s="18" t="inlineStr">
        <is>
          <t>C,X</t>
        </is>
      </c>
      <c r="CI423" s="18" t="inlineStr">
        <is>
          <t>その他</t>
        </is>
      </c>
      <c r="CJ423" s="18" t="inlineStr">
        <is>
          <t>Sx</t>
        </is>
      </c>
      <c r="CK423" s="18">
        <f>CONCATENATE(CH423,LEFT(CI423,2),CJ423)</f>
        <v/>
      </c>
      <c r="CL423" s="18" t="n">
        <v>7</v>
      </c>
      <c r="CM423" s="18">
        <f>IF(COUNTIFS([2]その１２!$CU$10:CU5574,リスト!CK423),"該当","")</f>
        <v/>
      </c>
      <c r="CN423" s="18">
        <f>IF($CM423="","",COUNTIF($CK$5:CK423,CK423))</f>
        <v/>
      </c>
      <c r="CO423" s="18">
        <f>IF($CM423="","",CONCATENATE(CK423,CN423))</f>
        <v/>
      </c>
      <c r="DC423" s="21">
        <f>IF(CG423="","",CONCATENATE(CC423,CD423))</f>
        <v/>
      </c>
      <c r="DD423" s="21">
        <f>IF(CO423="","",CONCATENATE(CK423,CL423))</f>
        <v/>
      </c>
    </row>
    <row r="424">
      <c r="BN424" s="18" t="inlineStr">
        <is>
          <t>茂原市</t>
        </is>
      </c>
      <c r="BO424" s="197" t="inlineStr">
        <is>
          <t>21</t>
        </is>
      </c>
      <c r="BP424" s="17">
        <f>CONCATENATE(BN424,BO424)</f>
        <v/>
      </c>
      <c r="BQ424" s="18" t="inlineStr">
        <is>
          <t>主要地方道　五井本納線</t>
        </is>
      </c>
      <c r="BZ424" s="18" t="inlineStr">
        <is>
          <t>S</t>
        </is>
      </c>
      <c r="CA424" s="18" t="inlineStr">
        <is>
          <t>斜材・垂直材</t>
        </is>
      </c>
      <c r="CB424" s="18" t="inlineStr">
        <is>
          <t>Dt</t>
        </is>
      </c>
      <c r="CC424" s="18">
        <f>IF(LEFT(CA424,2)="基礎",CONCATENATE(BZ424,LEFT(CA424,3),CB424),CONCATENATE(BZ424,LEFT(CA424,2),CB424))</f>
        <v/>
      </c>
      <c r="CD424" s="18" t="n">
        <v>20</v>
      </c>
      <c r="CE424" s="18">
        <f>IF(COUNTIFS([2]その１１!$CV$10:CV5419,リスト!CC424),"該当","")</f>
        <v/>
      </c>
      <c r="CF424" s="18">
        <f>IF($CE424="","",COUNTIF($CC$5:CC424,CC424))</f>
        <v/>
      </c>
      <c r="CG424" s="18">
        <f>IF($CE424="","",CONCATENATE(CC424,CF424))</f>
        <v/>
      </c>
      <c r="CH424" s="18" t="inlineStr">
        <is>
          <t>C,X</t>
        </is>
      </c>
      <c r="CI424" s="18" t="inlineStr">
        <is>
          <t>その他</t>
        </is>
      </c>
      <c r="CJ424" s="18" t="inlineStr">
        <is>
          <t>Sx</t>
        </is>
      </c>
      <c r="CK424" s="18">
        <f>CONCATENATE(CH424,LEFT(CI424,2),CJ424)</f>
        <v/>
      </c>
      <c r="CL424" s="18" t="n">
        <v>8</v>
      </c>
      <c r="CM424" s="18">
        <f>IF(COUNTIFS([2]その１２!$CU$10:CU5575,リスト!CK424),"該当","")</f>
        <v/>
      </c>
      <c r="CN424" s="18">
        <f>IF($CM424="","",COUNTIF($CK$5:CK424,CK424))</f>
        <v/>
      </c>
      <c r="CO424" s="18">
        <f>IF($CM424="","",CONCATENATE(CK424,CN424))</f>
        <v/>
      </c>
      <c r="DC424" s="21">
        <f>IF(CG424="","",CONCATENATE(CC424,CD424))</f>
        <v/>
      </c>
      <c r="DD424" s="21">
        <f>IF(CO424="","",CONCATENATE(CK424,CL424))</f>
        <v/>
      </c>
    </row>
    <row r="425">
      <c r="BN425" s="18" t="inlineStr">
        <is>
          <t>茂原市</t>
        </is>
      </c>
      <c r="BO425" s="197" t="inlineStr">
        <is>
          <t>31</t>
        </is>
      </c>
      <c r="BP425" s="17">
        <f>CONCATENATE(BN425,BO425)</f>
        <v/>
      </c>
      <c r="BQ425" s="18" t="inlineStr">
        <is>
          <t>主要地方道　茂原白子線</t>
        </is>
      </c>
      <c r="BZ425" s="18" t="inlineStr">
        <is>
          <t>S</t>
        </is>
      </c>
      <c r="CA425" s="18" t="inlineStr">
        <is>
          <t>斜材・垂直材</t>
        </is>
      </c>
      <c r="CB425" s="18" t="inlineStr">
        <is>
          <t>Dt</t>
        </is>
      </c>
      <c r="CC425" s="18">
        <f>IF(LEFT(CA425,2)="基礎",CONCATENATE(BZ425,LEFT(CA425,3),CB425),CONCATENATE(BZ425,LEFT(CA425,2),CB425))</f>
        <v/>
      </c>
      <c r="CD425" s="18" t="n">
        <v>21</v>
      </c>
      <c r="CE425" s="18">
        <f>IF(COUNTIFS([2]その１１!$CV$10:CV5420,リスト!CC425),"該当","")</f>
        <v/>
      </c>
      <c r="CF425" s="18">
        <f>IF($CE425="","",COUNTIF($CC$5:CC425,CC425))</f>
        <v/>
      </c>
      <c r="CG425" s="18">
        <f>IF($CE425="","",CONCATENATE(CC425,CF425))</f>
        <v/>
      </c>
      <c r="CH425" s="18" t="inlineStr">
        <is>
          <t>C,X</t>
        </is>
      </c>
      <c r="CI425" s="18" t="inlineStr">
        <is>
          <t>その他</t>
        </is>
      </c>
      <c r="CJ425" s="18" t="inlineStr">
        <is>
          <t>Sx</t>
        </is>
      </c>
      <c r="CK425" s="18">
        <f>CONCATENATE(CH425,LEFT(CI425,2),CJ425)</f>
        <v/>
      </c>
      <c r="CL425" s="18" t="n">
        <v>9</v>
      </c>
      <c r="CM425" s="18">
        <f>IF(COUNTIFS([2]その１２!$CU$10:CU5576,リスト!CK425),"該当","")</f>
        <v/>
      </c>
      <c r="CN425" s="18">
        <f>IF($CM425="","",COUNTIF($CK$5:CK425,CK425))</f>
        <v/>
      </c>
      <c r="CO425" s="18">
        <f>IF($CM425="","",CONCATENATE(CK425,CN425))</f>
        <v/>
      </c>
      <c r="DC425" s="21">
        <f>IF(CG425="","",CONCATENATE(CC425,CD425))</f>
        <v/>
      </c>
      <c r="DD425" s="21">
        <f>IF(CO425="","",CONCATENATE(CK425,CL425))</f>
        <v/>
      </c>
    </row>
    <row r="426">
      <c r="BN426" s="18" t="inlineStr">
        <is>
          <t>茂原市</t>
        </is>
      </c>
      <c r="BO426" s="197" t="inlineStr">
        <is>
          <t>41</t>
        </is>
      </c>
      <c r="BP426" s="17">
        <f>CONCATENATE(BN426,BO426)</f>
        <v/>
      </c>
      <c r="BQ426" s="18" t="inlineStr">
        <is>
          <t>主要地方道　茂原停車場線</t>
        </is>
      </c>
      <c r="BZ426" s="18" t="inlineStr">
        <is>
          <t>S</t>
        </is>
      </c>
      <c r="CA426" s="18" t="inlineStr">
        <is>
          <t>斜材・垂直材</t>
        </is>
      </c>
      <c r="CB426" s="18" t="inlineStr">
        <is>
          <t>Dt</t>
        </is>
      </c>
      <c r="CC426" s="18">
        <f>IF(LEFT(CA426,2)="基礎",CONCATENATE(BZ426,LEFT(CA426,3),CB426),CONCATENATE(BZ426,LEFT(CA426,2),CB426))</f>
        <v/>
      </c>
      <c r="CD426" s="18" t="n">
        <v>22</v>
      </c>
      <c r="CE426" s="18">
        <f>IF(COUNTIFS([2]その１１!$CV$10:CV5421,リスト!CC426),"該当","")</f>
        <v/>
      </c>
      <c r="CF426" s="18">
        <f>IF($CE426="","",COUNTIF($CC$5:CC426,CC426))</f>
        <v/>
      </c>
      <c r="CG426" s="18">
        <f>IF($CE426="","",CONCATENATE(CC426,CF426))</f>
        <v/>
      </c>
      <c r="CH426" s="18" t="inlineStr">
        <is>
          <t>C,X</t>
        </is>
      </c>
      <c r="CI426" s="18" t="inlineStr">
        <is>
          <t>その他</t>
        </is>
      </c>
      <c r="CJ426" s="18" t="inlineStr">
        <is>
          <t>Sx</t>
        </is>
      </c>
      <c r="CK426" s="18">
        <f>CONCATENATE(CH426,LEFT(CI426,2),CJ426)</f>
        <v/>
      </c>
      <c r="CL426" s="18" t="n">
        <v>10</v>
      </c>
      <c r="CM426" s="18">
        <f>IF(COUNTIFS([2]その１２!$CU$10:CU5577,リスト!CK426),"該当","")</f>
        <v/>
      </c>
      <c r="CN426" s="18">
        <f>IF($CM426="","",COUNTIF($CK$5:CK426,CK426))</f>
        <v/>
      </c>
      <c r="CO426" s="18">
        <f>IF($CM426="","",CONCATENATE(CK426,CN426))</f>
        <v/>
      </c>
      <c r="DC426" s="21">
        <f>IF(CG426="","",CONCATENATE(CC426,CD426))</f>
        <v/>
      </c>
      <c r="DD426" s="21">
        <f>IF(CO426="","",CONCATENATE(CK426,CL426))</f>
        <v/>
      </c>
    </row>
    <row r="427">
      <c r="BN427" s="18" t="inlineStr">
        <is>
          <t>茂原市</t>
        </is>
      </c>
      <c r="BO427" s="197" t="inlineStr">
        <is>
          <t>67</t>
        </is>
      </c>
      <c r="BP427" s="17">
        <f>CONCATENATE(BN427,BO427)</f>
        <v/>
      </c>
      <c r="BQ427" s="18" t="inlineStr">
        <is>
          <t>主要地方道　生実本納線</t>
        </is>
      </c>
      <c r="BZ427" s="18" t="inlineStr">
        <is>
          <t>S</t>
        </is>
      </c>
      <c r="CA427" s="18" t="inlineStr">
        <is>
          <t>斜材・垂直材</t>
        </is>
      </c>
      <c r="CB427" s="18" t="inlineStr">
        <is>
          <t>Dt</t>
        </is>
      </c>
      <c r="CC427" s="18">
        <f>IF(LEFT(CA427,2)="基礎",CONCATENATE(BZ427,LEFT(CA427,3),CB427),CONCATENATE(BZ427,LEFT(CA427,2),CB427))</f>
        <v/>
      </c>
      <c r="CD427" s="18" t="n">
        <v>23</v>
      </c>
      <c r="CE427" s="18">
        <f>IF(COUNTIFS([2]その１１!$CV$10:CV5422,リスト!CC427),"該当","")</f>
        <v/>
      </c>
      <c r="CF427" s="18">
        <f>IF($CE427="","",COUNTIF($CC$5:CC427,CC427))</f>
        <v/>
      </c>
      <c r="CG427" s="18">
        <f>IF($CE427="","",CONCATENATE(CC427,CF427))</f>
        <v/>
      </c>
      <c r="CH427" s="18" t="inlineStr">
        <is>
          <t>C,X</t>
        </is>
      </c>
      <c r="CI427" s="18" t="inlineStr">
        <is>
          <t>その他</t>
        </is>
      </c>
      <c r="CJ427" s="18" t="inlineStr">
        <is>
          <t>Sx</t>
        </is>
      </c>
      <c r="CK427" s="18">
        <f>CONCATENATE(CH427,LEFT(CI427,2),CJ427)</f>
        <v/>
      </c>
      <c r="CL427" s="18" t="n">
        <v>11</v>
      </c>
      <c r="CM427" s="18">
        <f>IF(COUNTIFS([2]その１２!$CU$10:CU5578,リスト!CK427),"該当","")</f>
        <v/>
      </c>
      <c r="CN427" s="18">
        <f>IF($CM427="","",COUNTIF($CK$5:CK427,CK427))</f>
        <v/>
      </c>
      <c r="CO427" s="18">
        <f>IF($CM427="","",CONCATENATE(CK427,CN427))</f>
        <v/>
      </c>
      <c r="DC427" s="21">
        <f>IF(CG427="","",CONCATENATE(CC427,CD427))</f>
        <v/>
      </c>
      <c r="DD427" s="21">
        <f>IF(CO427="","",CONCATENATE(CK427,CL427))</f>
        <v/>
      </c>
    </row>
    <row r="428">
      <c r="BN428" s="18" t="inlineStr">
        <is>
          <t>茂原市</t>
        </is>
      </c>
      <c r="BO428" s="197" t="inlineStr">
        <is>
          <t>84</t>
        </is>
      </c>
      <c r="BP428" s="17">
        <f>CONCATENATE(BN428,BO428)</f>
        <v/>
      </c>
      <c r="BQ428" s="18" t="inlineStr">
        <is>
          <t>主要地方道　茂原長生線</t>
        </is>
      </c>
      <c r="BZ428" s="18" t="inlineStr">
        <is>
          <t>S,X</t>
        </is>
      </c>
      <c r="CA428" s="18" t="inlineStr">
        <is>
          <t>斜材・垂直材</t>
        </is>
      </c>
      <c r="CB428" s="18" t="inlineStr">
        <is>
          <t>Dt</t>
        </is>
      </c>
      <c r="CC428" s="18">
        <f>IF(LEFT(CA428,2)="基礎",CONCATENATE(BZ428,LEFT(CA428,3),CB428),CONCATENATE(BZ428,LEFT(CA428,2),CB428))</f>
        <v/>
      </c>
      <c r="CD428" s="18" t="n">
        <v>1</v>
      </c>
      <c r="CE428" s="18">
        <f>IF(COUNTIFS([2]その１１!$CV$10:CV5423,リスト!CC428),"該当","")</f>
        <v/>
      </c>
      <c r="CF428" s="18">
        <f>IF($CE428="","",COUNTIF($CC$5:CC428,CC428))</f>
        <v/>
      </c>
      <c r="CG428" s="18">
        <f>IF($CE428="","",CONCATENATE(CC428,CF428))</f>
        <v/>
      </c>
      <c r="CH428" s="18" t="inlineStr">
        <is>
          <t>C,X</t>
        </is>
      </c>
      <c r="CI428" s="18" t="inlineStr">
        <is>
          <t>その他</t>
        </is>
      </c>
      <c r="CJ428" s="18" t="inlineStr">
        <is>
          <t>Sx</t>
        </is>
      </c>
      <c r="CK428" s="18">
        <f>CONCATENATE(CH428,LEFT(CI428,2),CJ428)</f>
        <v/>
      </c>
      <c r="CL428" s="18" t="n">
        <v>12</v>
      </c>
      <c r="CM428" s="18">
        <f>IF(COUNTIFS([2]その１２!$CU$10:CU5579,リスト!CK428),"該当","")</f>
        <v/>
      </c>
      <c r="CN428" s="18">
        <f>IF($CM428="","",COUNTIF($CK$5:CK428,CK428))</f>
        <v/>
      </c>
      <c r="CO428" s="18">
        <f>IF($CM428="","",CONCATENATE(CK428,CN428))</f>
        <v/>
      </c>
      <c r="DC428" s="21">
        <f>IF(CG428="","",CONCATENATE(CC428,CD428))</f>
        <v/>
      </c>
      <c r="DD428" s="21">
        <f>IF(CO428="","",CONCATENATE(CK428,CL428))</f>
        <v/>
      </c>
    </row>
    <row r="429">
      <c r="BN429" s="18" t="inlineStr">
        <is>
          <t>茂原市</t>
        </is>
      </c>
      <c r="BO429" s="197" t="inlineStr">
        <is>
          <t>85</t>
        </is>
      </c>
      <c r="BP429" s="17">
        <f>CONCATENATE(BN429,BO429)</f>
        <v/>
      </c>
      <c r="BQ429" s="18" t="inlineStr">
        <is>
          <t>主要地方道　茂原夷隅線</t>
        </is>
      </c>
      <c r="BZ429" s="18" t="inlineStr">
        <is>
          <t>S,X</t>
        </is>
      </c>
      <c r="CA429" s="18" t="inlineStr">
        <is>
          <t>斜材・垂直材</t>
        </is>
      </c>
      <c r="CB429" s="18" t="inlineStr">
        <is>
          <t>Dt</t>
        </is>
      </c>
      <c r="CC429" s="18">
        <f>IF(LEFT(CA429,2)="基礎",CONCATENATE(BZ429,LEFT(CA429,3),CB429),CONCATENATE(BZ429,LEFT(CA429,2),CB429))</f>
        <v/>
      </c>
      <c r="CD429" s="18" t="n">
        <v>2</v>
      </c>
      <c r="CE429" s="18">
        <f>IF(COUNTIFS([2]その１１!$CV$10:CV5424,リスト!CC429),"該当","")</f>
        <v/>
      </c>
      <c r="CF429" s="18">
        <f>IF($CE429="","",COUNTIF($CC$5:CC429,CC429))</f>
        <v/>
      </c>
      <c r="CG429" s="18">
        <f>IF($CE429="","",CONCATENATE(CC429,CF429))</f>
        <v/>
      </c>
      <c r="CH429" s="18" t="inlineStr">
        <is>
          <t>C,X</t>
        </is>
      </c>
      <c r="CI429" s="18" t="inlineStr">
        <is>
          <t>その他</t>
        </is>
      </c>
      <c r="CJ429" s="18" t="inlineStr">
        <is>
          <t>Sx</t>
        </is>
      </c>
      <c r="CK429" s="18">
        <f>CONCATENATE(CH429,LEFT(CI429,2),CJ429)</f>
        <v/>
      </c>
      <c r="CL429" s="18" t="n">
        <v>13</v>
      </c>
      <c r="CM429" s="18">
        <f>IF(COUNTIFS([2]その１２!$CU$10:CU5580,リスト!CK429),"該当","")</f>
        <v/>
      </c>
      <c r="CN429" s="18">
        <f>IF($CM429="","",COUNTIF($CK$5:CK429,CK429))</f>
        <v/>
      </c>
      <c r="CO429" s="18">
        <f>IF($CM429="","",CONCATENATE(CK429,CN429))</f>
        <v/>
      </c>
      <c r="DC429" s="21">
        <f>IF(CG429="","",CONCATENATE(CC429,CD429))</f>
        <v/>
      </c>
      <c r="DD429" s="21">
        <f>IF(CO429="","",CONCATENATE(CK429,CL429))</f>
        <v/>
      </c>
    </row>
    <row r="430">
      <c r="BN430" s="18" t="inlineStr">
        <is>
          <t>茂原市</t>
        </is>
      </c>
      <c r="BO430" s="197" t="inlineStr">
        <is>
          <t>138</t>
        </is>
      </c>
      <c r="BP430" s="17">
        <f>CONCATENATE(BN430,BO430)</f>
        <v/>
      </c>
      <c r="BQ430" s="18" t="inlineStr">
        <is>
          <t>一般県道　正気茂原線</t>
        </is>
      </c>
      <c r="BZ430" s="18" t="inlineStr">
        <is>
          <t>S,X</t>
        </is>
      </c>
      <c r="CA430" s="18" t="inlineStr">
        <is>
          <t>斜材・垂直材</t>
        </is>
      </c>
      <c r="CB430" s="18" t="inlineStr">
        <is>
          <t>Dt</t>
        </is>
      </c>
      <c r="CC430" s="18">
        <f>IF(LEFT(CA430,2)="基礎",CONCATENATE(BZ430,LEFT(CA430,3),CB430),CONCATENATE(BZ430,LEFT(CA430,2),CB430))</f>
        <v/>
      </c>
      <c r="CD430" s="18" t="n">
        <v>3</v>
      </c>
      <c r="CE430" s="18">
        <f>IF(COUNTIFS([2]その１１!$CV$10:CV5425,リスト!CC430),"該当","")</f>
        <v/>
      </c>
      <c r="CF430" s="18">
        <f>IF($CE430="","",COUNTIF($CC$5:CC430,CC430))</f>
        <v/>
      </c>
      <c r="CG430" s="18">
        <f>IF($CE430="","",CONCATENATE(CC430,CF430))</f>
        <v/>
      </c>
      <c r="CH430" s="18" t="inlineStr">
        <is>
          <t>C,X</t>
        </is>
      </c>
      <c r="CI430" s="18" t="inlineStr">
        <is>
          <t>その他</t>
        </is>
      </c>
      <c r="CJ430" s="18" t="inlineStr">
        <is>
          <t>Sx</t>
        </is>
      </c>
      <c r="CK430" s="18">
        <f>CONCATENATE(CH430,LEFT(CI430,2),CJ430)</f>
        <v/>
      </c>
      <c r="CL430" s="18" t="n">
        <v>17</v>
      </c>
      <c r="CM430" s="18">
        <f>IF(COUNTIFS([2]その１２!$CU$10:CU5581,リスト!CK430),"該当","")</f>
        <v/>
      </c>
      <c r="CN430" s="18">
        <f>IF($CM430="","",COUNTIF($CK$5:CK430,CK430))</f>
        <v/>
      </c>
      <c r="CO430" s="18">
        <f>IF($CM430="","",CONCATENATE(CK430,CN430))</f>
        <v/>
      </c>
      <c r="DC430" s="21">
        <f>IF(CG430="","",CONCATENATE(CC430,CD430))</f>
        <v/>
      </c>
      <c r="DD430" s="21">
        <f>IF(CO430="","",CONCATENATE(CK430,CL430))</f>
        <v/>
      </c>
    </row>
    <row r="431">
      <c r="BN431" s="18" t="inlineStr">
        <is>
          <t>茂原市</t>
        </is>
      </c>
      <c r="BO431" s="197" t="inlineStr">
        <is>
          <t>139</t>
        </is>
      </c>
      <c r="BP431" s="17">
        <f>CONCATENATE(BN431,BO431)</f>
        <v/>
      </c>
      <c r="BQ431" s="18" t="inlineStr">
        <is>
          <t>一般県道　茂原五井線</t>
        </is>
      </c>
      <c r="BZ431" s="18" t="inlineStr">
        <is>
          <t>S,X</t>
        </is>
      </c>
      <c r="CA431" s="18" t="inlineStr">
        <is>
          <t>斜材・垂直材</t>
        </is>
      </c>
      <c r="CB431" s="18" t="inlineStr">
        <is>
          <t>Dt</t>
        </is>
      </c>
      <c r="CC431" s="18">
        <f>IF(LEFT(CA431,2)="基礎",CONCATENATE(BZ431,LEFT(CA431,3),CB431),CONCATENATE(BZ431,LEFT(CA431,2),CB431))</f>
        <v/>
      </c>
      <c r="CD431" s="18" t="n">
        <v>4</v>
      </c>
      <c r="CE431" s="18">
        <f>IF(COUNTIFS([2]その１１!$CV$10:CV5426,リスト!CC431),"該当","")</f>
        <v/>
      </c>
      <c r="CF431" s="18">
        <f>IF($CE431="","",COUNTIF($CC$5:CC431,CC431))</f>
        <v/>
      </c>
      <c r="CG431" s="18">
        <f>IF($CE431="","",CONCATENATE(CC431,CF431))</f>
        <v/>
      </c>
      <c r="CH431" s="18" t="inlineStr">
        <is>
          <t>C,X</t>
        </is>
      </c>
      <c r="CI431" s="18" t="inlineStr">
        <is>
          <t>その他</t>
        </is>
      </c>
      <c r="CJ431" s="18" t="inlineStr">
        <is>
          <t>Sx</t>
        </is>
      </c>
      <c r="CK431" s="18">
        <f>CONCATENATE(CH431,LEFT(CI431,2),CJ431)</f>
        <v/>
      </c>
      <c r="CL431" s="18" t="n">
        <v>18</v>
      </c>
      <c r="CM431" s="18">
        <f>IF(COUNTIFS([2]その１２!$CU$10:CU5582,リスト!CK431),"該当","")</f>
        <v/>
      </c>
      <c r="CN431" s="18">
        <f>IF($CM431="","",COUNTIF($CK$5:CK431,CK431))</f>
        <v/>
      </c>
      <c r="CO431" s="18">
        <f>IF($CM431="","",CONCATENATE(CK431,CN431))</f>
        <v/>
      </c>
      <c r="DC431" s="21">
        <f>IF(CG431="","",CONCATENATE(CC431,CD431))</f>
        <v/>
      </c>
      <c r="DD431" s="21">
        <f>IF(CO431="","",CONCATENATE(CK431,CL431))</f>
        <v/>
      </c>
    </row>
    <row r="432">
      <c r="BN432" s="18" t="inlineStr">
        <is>
          <t>茂原市</t>
        </is>
      </c>
      <c r="BO432" s="197" t="inlineStr">
        <is>
          <t>226</t>
        </is>
      </c>
      <c r="BP432" s="17">
        <f>CONCATENATE(BN432,BO432)</f>
        <v/>
      </c>
      <c r="BQ432" s="18" t="inlineStr">
        <is>
          <t>一般県道　本納停車場線</t>
        </is>
      </c>
      <c r="BZ432" s="18" t="inlineStr">
        <is>
          <t>S,X</t>
        </is>
      </c>
      <c r="CA432" s="18" t="inlineStr">
        <is>
          <t>斜材・垂直材</t>
        </is>
      </c>
      <c r="CB432" s="18" t="inlineStr">
        <is>
          <t>Dt</t>
        </is>
      </c>
      <c r="CC432" s="18">
        <f>IF(LEFT(CA432,2)="基礎",CONCATENATE(BZ432,LEFT(CA432,3),CB432),CONCATENATE(BZ432,LEFT(CA432,2),CB432))</f>
        <v/>
      </c>
      <c r="CD432" s="18" t="n">
        <v>5</v>
      </c>
      <c r="CE432" s="18">
        <f>IF(COUNTIFS([2]その１１!$CV$10:CV5427,リスト!CC432),"該当","")</f>
        <v/>
      </c>
      <c r="CF432" s="18">
        <f>IF($CE432="","",COUNTIF($CC$5:CC432,CC432))</f>
        <v/>
      </c>
      <c r="CG432" s="18">
        <f>IF($CE432="","",CONCATENATE(CC432,CF432))</f>
        <v/>
      </c>
      <c r="CH432" s="18" t="inlineStr">
        <is>
          <t>C,X</t>
        </is>
      </c>
      <c r="CI432" s="18" t="inlineStr">
        <is>
          <t>その他</t>
        </is>
      </c>
      <c r="CJ432" s="18" t="inlineStr">
        <is>
          <t>Sx</t>
        </is>
      </c>
      <c r="CK432" s="18">
        <f>CONCATENATE(CH432,LEFT(CI432,2),CJ432)</f>
        <v/>
      </c>
      <c r="CL432" s="18" t="n">
        <v>19</v>
      </c>
      <c r="CM432" s="18">
        <f>IF(COUNTIFS([2]その１２!$CU$10:CU5583,リスト!CK432),"該当","")</f>
        <v/>
      </c>
      <c r="CN432" s="18">
        <f>IF($CM432="","",COUNTIF($CK$5:CK432,CK432))</f>
        <v/>
      </c>
      <c r="CO432" s="18">
        <f>IF($CM432="","",CONCATENATE(CK432,CN432))</f>
        <v/>
      </c>
      <c r="DC432" s="21">
        <f>IF(CG432="","",CONCATENATE(CC432,CD432))</f>
        <v/>
      </c>
      <c r="DD432" s="21">
        <f>IF(CO432="","",CONCATENATE(CK432,CL432))</f>
        <v/>
      </c>
    </row>
    <row r="433">
      <c r="BN433" s="18" t="inlineStr">
        <is>
          <t>茂原市</t>
        </is>
      </c>
      <c r="BO433" s="197" t="inlineStr">
        <is>
          <t>293</t>
        </is>
      </c>
      <c r="BP433" s="17">
        <f>CONCATENATE(BN433,BO433)</f>
        <v/>
      </c>
      <c r="BQ433" s="18" t="inlineStr">
        <is>
          <t>一般県道　茂原環状線</t>
        </is>
      </c>
      <c r="BZ433" s="18" t="inlineStr">
        <is>
          <t>S,X</t>
        </is>
      </c>
      <c r="CA433" s="18" t="inlineStr">
        <is>
          <t>斜材・垂直材</t>
        </is>
      </c>
      <c r="CB433" s="18" t="inlineStr">
        <is>
          <t>Dt</t>
        </is>
      </c>
      <c r="CC433" s="18">
        <f>IF(LEFT(CA433,2)="基礎",CONCATENATE(BZ433,LEFT(CA433,3),CB433),CONCATENATE(BZ433,LEFT(CA433,2),CB433))</f>
        <v/>
      </c>
      <c r="CD433" s="18" t="n">
        <v>10</v>
      </c>
      <c r="CE433" s="18">
        <f>IF(COUNTIFS([2]その１１!$CV$10:CV5428,リスト!CC433),"該当","")</f>
        <v/>
      </c>
      <c r="CF433" s="18">
        <f>IF($CE433="","",COUNTIF($CC$5:CC433,CC433))</f>
        <v/>
      </c>
      <c r="CG433" s="18">
        <f>IF($CE433="","",CONCATENATE(CC433,CF433))</f>
        <v/>
      </c>
      <c r="CH433" s="18" t="inlineStr">
        <is>
          <t>C,X</t>
        </is>
      </c>
      <c r="CI433" s="18" t="inlineStr">
        <is>
          <t>その他</t>
        </is>
      </c>
      <c r="CJ433" s="18" t="inlineStr">
        <is>
          <t>Sx</t>
        </is>
      </c>
      <c r="CK433" s="18">
        <f>CONCATENATE(CH433,LEFT(CI433,2),CJ433)</f>
        <v/>
      </c>
      <c r="CL433" s="18" t="n">
        <v>20</v>
      </c>
      <c r="CM433" s="18">
        <f>IF(COUNTIFS([2]その１２!$CU$10:CU5584,リスト!CK433),"該当","")</f>
        <v/>
      </c>
      <c r="CN433" s="18">
        <f>IF($CM433="","",COUNTIF($CK$5:CK433,CK433))</f>
        <v/>
      </c>
      <c r="CO433" s="18">
        <f>IF($CM433="","",CONCATENATE(CK433,CN433))</f>
        <v/>
      </c>
      <c r="DC433" s="21">
        <f>IF(CG433="","",CONCATENATE(CC433,CD433))</f>
        <v/>
      </c>
      <c r="DD433" s="21">
        <f>IF(CO433="","",CONCATENATE(CK433,CL433))</f>
        <v/>
      </c>
    </row>
    <row r="434">
      <c r="BN434" s="18" t="inlineStr">
        <is>
          <t>茂原市</t>
        </is>
      </c>
      <c r="BO434" s="197" t="inlineStr">
        <is>
          <t>402</t>
        </is>
      </c>
      <c r="BP434" s="17">
        <f>CONCATENATE(BN434,BO434)</f>
        <v/>
      </c>
      <c r="BQ434" s="18" t="inlineStr">
        <is>
          <t>一般県道　長生茂原自転車道線</t>
        </is>
      </c>
      <c r="BZ434" s="18" t="inlineStr">
        <is>
          <t>S,X</t>
        </is>
      </c>
      <c r="CA434" s="18" t="inlineStr">
        <is>
          <t>斜材・垂直材</t>
        </is>
      </c>
      <c r="CB434" s="18" t="inlineStr">
        <is>
          <t>Dt</t>
        </is>
      </c>
      <c r="CC434" s="18">
        <f>IF(LEFT(CA434,2)="基礎",CONCATENATE(BZ434,LEFT(CA434,3),CB434),CONCATENATE(BZ434,LEFT(CA434,2),CB434))</f>
        <v/>
      </c>
      <c r="CD434" s="18" t="n">
        <v>13</v>
      </c>
      <c r="CE434" s="18">
        <f>IF(COUNTIFS([2]その１１!$CV$10:CV5429,リスト!CC434),"該当","")</f>
        <v/>
      </c>
      <c r="CF434" s="18">
        <f>IF($CE434="","",COUNTIF($CC$5:CC434,CC434))</f>
        <v/>
      </c>
      <c r="CG434" s="18">
        <f>IF($CE434="","",CONCATENATE(CC434,CF434))</f>
        <v/>
      </c>
      <c r="CH434" s="18" t="inlineStr">
        <is>
          <t>C,X</t>
        </is>
      </c>
      <c r="CI434" s="18" t="inlineStr">
        <is>
          <t>その他</t>
        </is>
      </c>
      <c r="CJ434" s="18" t="inlineStr">
        <is>
          <t>Sx</t>
        </is>
      </c>
      <c r="CK434" s="18">
        <f>CONCATENATE(CH434,LEFT(CI434,2),CJ434)</f>
        <v/>
      </c>
      <c r="CL434" s="18" t="n">
        <v>21</v>
      </c>
      <c r="CM434" s="18">
        <f>IF(COUNTIFS([2]その１２!$CU$10:CU5585,リスト!CK434),"該当","")</f>
        <v/>
      </c>
      <c r="CN434" s="18">
        <f>IF($CM434="","",COUNTIF($CK$5:CK434,CK434))</f>
        <v/>
      </c>
      <c r="CO434" s="18">
        <f>IF($CM434="","",CONCATENATE(CK434,CN434))</f>
        <v/>
      </c>
      <c r="DC434" s="21">
        <f>IF(CG434="","",CONCATENATE(CC434,CD434))</f>
        <v/>
      </c>
      <c r="DD434" s="21">
        <f>IF(CO434="","",CONCATENATE(CK434,CL434))</f>
        <v/>
      </c>
    </row>
    <row r="435">
      <c r="BN435" s="18" t="inlineStr">
        <is>
          <t>長柄町</t>
        </is>
      </c>
      <c r="BO435" s="197" t="inlineStr">
        <is>
          <t>13</t>
        </is>
      </c>
      <c r="BP435" s="17">
        <f>CONCATENATE(BN435,BO435)</f>
        <v/>
      </c>
      <c r="BQ435" s="18" t="inlineStr">
        <is>
          <t>主要地方道　市原茂原線</t>
        </is>
      </c>
      <c r="BZ435" s="18" t="inlineStr">
        <is>
          <t>S,X</t>
        </is>
      </c>
      <c r="CA435" s="18" t="inlineStr">
        <is>
          <t>斜材・垂直材</t>
        </is>
      </c>
      <c r="CB435" s="18" t="inlineStr">
        <is>
          <t>Dt</t>
        </is>
      </c>
      <c r="CC435" s="18">
        <f>IF(LEFT(CA435,2)="基礎",CONCATENATE(BZ435,LEFT(CA435,3),CB435),CONCATENATE(BZ435,LEFT(CA435,2),CB435))</f>
        <v/>
      </c>
      <c r="CD435" s="18" t="n">
        <v>17</v>
      </c>
      <c r="CE435" s="18">
        <f>IF(COUNTIFS([2]その１１!$CV$10:CV5430,リスト!CC435),"該当","")</f>
        <v/>
      </c>
      <c r="CF435" s="18">
        <f>IF($CE435="","",COUNTIF($CC$5:CC435,CC435))</f>
        <v/>
      </c>
      <c r="CG435" s="18">
        <f>IF($CE435="","",CONCATENATE(CC435,CF435))</f>
        <v/>
      </c>
      <c r="CH435" s="18" t="inlineStr">
        <is>
          <t>C,X</t>
        </is>
      </c>
      <c r="CI435" s="18" t="inlineStr">
        <is>
          <t>その他</t>
        </is>
      </c>
      <c r="CJ435" s="18" t="inlineStr">
        <is>
          <t>Sx</t>
        </is>
      </c>
      <c r="CK435" s="18">
        <f>CONCATENATE(CH435,LEFT(CI435,2),CJ435)</f>
        <v/>
      </c>
      <c r="CL435" s="18" t="n">
        <v>22</v>
      </c>
      <c r="CM435" s="18">
        <f>IF(COUNTIFS([2]その１２!$CU$10:CU5586,リスト!CK435),"該当","")</f>
        <v/>
      </c>
      <c r="CN435" s="18">
        <f>IF($CM435="","",COUNTIF($CK$5:CK435,CK435))</f>
        <v/>
      </c>
      <c r="CO435" s="18">
        <f>IF($CM435="","",CONCATENATE(CK435,CN435))</f>
        <v/>
      </c>
      <c r="DC435" s="21">
        <f>IF(CG435="","",CONCATENATE(CC435,CD435))</f>
        <v/>
      </c>
      <c r="DD435" s="21">
        <f>IF(CO435="","",CONCATENATE(CK435,CL435))</f>
        <v/>
      </c>
    </row>
    <row r="436">
      <c r="BN436" s="18" t="inlineStr">
        <is>
          <t>長柄町</t>
        </is>
      </c>
      <c r="BO436" s="197" t="inlineStr">
        <is>
          <t>14</t>
        </is>
      </c>
      <c r="BP436" s="17">
        <f>CONCATENATE(BN436,BO436)</f>
        <v/>
      </c>
      <c r="BQ436" s="18" t="inlineStr">
        <is>
          <t>主要地方道　千葉茂原線</t>
        </is>
      </c>
      <c r="BZ436" s="18" t="inlineStr">
        <is>
          <t>S,X</t>
        </is>
      </c>
      <c r="CA436" s="18" t="inlineStr">
        <is>
          <t>斜材・垂直材</t>
        </is>
      </c>
      <c r="CB436" s="18" t="inlineStr">
        <is>
          <t>Dt</t>
        </is>
      </c>
      <c r="CC436" s="18">
        <f>IF(LEFT(CA436,2)="基礎",CONCATENATE(BZ436,LEFT(CA436,3),CB436),CONCATENATE(BZ436,LEFT(CA436,2),CB436))</f>
        <v/>
      </c>
      <c r="CD436" s="18" t="n">
        <v>18</v>
      </c>
      <c r="CE436" s="18">
        <f>IF(COUNTIFS([2]その１１!$CV$10:CV5431,リスト!CC436),"該当","")</f>
        <v/>
      </c>
      <c r="CF436" s="18">
        <f>IF($CE436="","",COUNTIF($CC$5:CC436,CC436))</f>
        <v/>
      </c>
      <c r="CG436" s="18">
        <f>IF($CE436="","",CONCATENATE(CC436,CF436))</f>
        <v/>
      </c>
      <c r="CH436" s="18" t="inlineStr">
        <is>
          <t>C,X</t>
        </is>
      </c>
      <c r="CI436" s="18" t="inlineStr">
        <is>
          <t>その他</t>
        </is>
      </c>
      <c r="CJ436" s="18" t="inlineStr">
        <is>
          <t>Sx</t>
        </is>
      </c>
      <c r="CK436" s="18">
        <f>CONCATENATE(CH436,LEFT(CI436,2),CJ436)</f>
        <v/>
      </c>
      <c r="CL436" s="18" t="n">
        <v>23</v>
      </c>
      <c r="CM436" s="18">
        <f>IF(COUNTIFS([2]その１２!$CU$10:CU5587,リスト!CK436),"該当","")</f>
        <v/>
      </c>
      <c r="CN436" s="18">
        <f>IF($CM436="","",COUNTIF($CK$5:CK436,CK436))</f>
        <v/>
      </c>
      <c r="CO436" s="18">
        <f>IF($CM436="","",CONCATENATE(CK436,CN436))</f>
        <v/>
      </c>
      <c r="DC436" s="21">
        <f>IF(CG436="","",CONCATENATE(CC436,CD436))</f>
        <v/>
      </c>
      <c r="DD436" s="21">
        <f>IF(CO436="","",CONCATENATE(CK436,CL436))</f>
        <v/>
      </c>
    </row>
    <row r="437">
      <c r="BN437" s="18" t="inlineStr">
        <is>
          <t>長南町</t>
        </is>
      </c>
      <c r="BO437" s="197" t="inlineStr">
        <is>
          <t>409</t>
        </is>
      </c>
      <c r="BP437" s="17">
        <f>CONCATENATE(BN437,BO437)</f>
        <v/>
      </c>
      <c r="BQ437" s="18" t="inlineStr">
        <is>
          <t>一般国道　409号</t>
        </is>
      </c>
      <c r="BZ437" s="18" t="inlineStr">
        <is>
          <t>S,X</t>
        </is>
      </c>
      <c r="CA437" s="18" t="inlineStr">
        <is>
          <t>斜材・垂直材</t>
        </is>
      </c>
      <c r="CB437" s="18" t="inlineStr">
        <is>
          <t>Dt</t>
        </is>
      </c>
      <c r="CC437" s="18">
        <f>IF(LEFT(CA437,2)="基礎",CONCATENATE(BZ437,LEFT(CA437,3),CB437),CONCATENATE(BZ437,LEFT(CA437,2),CB437))</f>
        <v/>
      </c>
      <c r="CD437" s="18" t="n">
        <v>20</v>
      </c>
      <c r="CE437" s="18">
        <f>IF(COUNTIFS([2]その１１!$CV$10:CV5432,リスト!CC437),"該当","")</f>
        <v/>
      </c>
      <c r="CF437" s="18">
        <f>IF($CE437="","",COUNTIF($CC$5:CC437,CC437))</f>
        <v/>
      </c>
      <c r="CG437" s="18">
        <f>IF($CE437="","",CONCATENATE(CC437,CF437))</f>
        <v/>
      </c>
      <c r="CH437" s="18" t="inlineStr">
        <is>
          <t>S,C,X</t>
        </is>
      </c>
      <c r="CI437" s="18" t="inlineStr">
        <is>
          <t>その他</t>
        </is>
      </c>
      <c r="CJ437" s="18" t="inlineStr">
        <is>
          <t>Sx</t>
        </is>
      </c>
      <c r="CK437" s="18">
        <f>CONCATENATE(CH437,LEFT(CI437,2),CJ437)</f>
        <v/>
      </c>
      <c r="CL437" s="18" t="n">
        <v>1</v>
      </c>
      <c r="CM437" s="18">
        <f>IF(COUNTIFS([2]その１２!$CU$10:CU5588,リスト!CK437),"該当","")</f>
        <v/>
      </c>
      <c r="CN437" s="18">
        <f>IF($CM437="","",COUNTIF($CK$5:CK437,CK437))</f>
        <v/>
      </c>
      <c r="CO437" s="18">
        <f>IF($CM437="","",CONCATENATE(CK437,CN437))</f>
        <v/>
      </c>
      <c r="DC437" s="21">
        <f>IF(CG437="","",CONCATENATE(CC437,CD437))</f>
        <v/>
      </c>
      <c r="DD437" s="21">
        <f>IF(CO437="","",CONCATENATE(CK437,CL437))</f>
        <v/>
      </c>
    </row>
    <row r="438">
      <c r="BN438" s="18" t="inlineStr">
        <is>
          <t>長南町</t>
        </is>
      </c>
      <c r="BO438" s="197" t="inlineStr">
        <is>
          <t>13</t>
        </is>
      </c>
      <c r="BP438" s="17">
        <f>CONCATENATE(BN438,BO438)</f>
        <v/>
      </c>
      <c r="BQ438" s="18" t="inlineStr">
        <is>
          <t>主要地方道　市原茂原線</t>
        </is>
      </c>
      <c r="BZ438" s="18" t="inlineStr">
        <is>
          <t>S,X</t>
        </is>
      </c>
      <c r="CA438" s="18" t="inlineStr">
        <is>
          <t>斜材・垂直材</t>
        </is>
      </c>
      <c r="CB438" s="18" t="inlineStr">
        <is>
          <t>Dt</t>
        </is>
      </c>
      <c r="CC438" s="18">
        <f>IF(LEFT(CA438,2)="基礎",CONCATENATE(BZ438,LEFT(CA438,3),CB438),CONCATENATE(BZ438,LEFT(CA438,2),CB438))</f>
        <v/>
      </c>
      <c r="CD438" s="18" t="n">
        <v>21</v>
      </c>
      <c r="CE438" s="18">
        <f>IF(COUNTIFS([2]その１１!$CV$10:CV5433,リスト!CC438),"該当","")</f>
        <v/>
      </c>
      <c r="CF438" s="18">
        <f>IF($CE438="","",COUNTIF($CC$5:CC438,CC438))</f>
        <v/>
      </c>
      <c r="CG438" s="18">
        <f>IF($CE438="","",CONCATENATE(CC438,CF438))</f>
        <v/>
      </c>
      <c r="CH438" s="18" t="inlineStr">
        <is>
          <t>S,C,X</t>
        </is>
      </c>
      <c r="CI438" s="18" t="inlineStr">
        <is>
          <t>その他</t>
        </is>
      </c>
      <c r="CJ438" s="18" t="inlineStr">
        <is>
          <t>Sx</t>
        </is>
      </c>
      <c r="CK438" s="18">
        <f>CONCATENATE(CH438,LEFT(CI438,2),CJ438)</f>
        <v/>
      </c>
      <c r="CL438" s="18" t="n">
        <v>2</v>
      </c>
      <c r="CM438" s="18">
        <f>IF(COUNTIFS([2]その１２!$CU$10:CU5589,リスト!CK438),"該当","")</f>
        <v/>
      </c>
      <c r="CN438" s="18">
        <f>IF($CM438="","",COUNTIF($CK$5:CK438,CK438))</f>
        <v/>
      </c>
      <c r="CO438" s="18">
        <f>IF($CM438="","",CONCATENATE(CK438,CN438))</f>
        <v/>
      </c>
      <c r="DC438" s="21">
        <f>IF(CG438="","",CONCATENATE(CC438,CD438))</f>
        <v/>
      </c>
      <c r="DD438" s="21">
        <f>IF(CO438="","",CONCATENATE(CK438,CL438))</f>
        <v/>
      </c>
    </row>
    <row r="439">
      <c r="BN439" s="18" t="inlineStr">
        <is>
          <t>長南町</t>
        </is>
      </c>
      <c r="BO439" s="197" t="inlineStr">
        <is>
          <t>27</t>
        </is>
      </c>
      <c r="BP439" s="17">
        <f>CONCATENATE(BN439,BO439)</f>
        <v/>
      </c>
      <c r="BQ439" s="18" t="inlineStr">
        <is>
          <t>主要地方道　茂原大多喜線</t>
        </is>
      </c>
      <c r="BZ439" s="18" t="inlineStr">
        <is>
          <t>S,X</t>
        </is>
      </c>
      <c r="CA439" s="18" t="inlineStr">
        <is>
          <t>斜材・垂直材</t>
        </is>
      </c>
      <c r="CB439" s="18" t="inlineStr">
        <is>
          <t>Dt</t>
        </is>
      </c>
      <c r="CC439" s="18">
        <f>IF(LEFT(CA439,2)="基礎",CONCATENATE(BZ439,LEFT(CA439,3),CB439),CONCATENATE(BZ439,LEFT(CA439,2),CB439))</f>
        <v/>
      </c>
      <c r="CD439" s="18" t="n">
        <v>22</v>
      </c>
      <c r="CE439" s="18">
        <f>IF(COUNTIFS([2]その１１!$CV$10:CV5434,リスト!CC439),"該当","")</f>
        <v/>
      </c>
      <c r="CF439" s="18">
        <f>IF($CE439="","",COUNTIF($CC$5:CC439,CC439))</f>
        <v/>
      </c>
      <c r="CG439" s="18">
        <f>IF($CE439="","",CONCATENATE(CC439,CF439))</f>
        <v/>
      </c>
      <c r="CH439" s="18" t="inlineStr">
        <is>
          <t>S,C,X</t>
        </is>
      </c>
      <c r="CI439" s="18" t="inlineStr">
        <is>
          <t>その他</t>
        </is>
      </c>
      <c r="CJ439" s="18" t="inlineStr">
        <is>
          <t>Sx</t>
        </is>
      </c>
      <c r="CK439" s="18">
        <f>CONCATENATE(CH439,LEFT(CI439,2),CJ439)</f>
        <v/>
      </c>
      <c r="CL439" s="18" t="n">
        <v>3</v>
      </c>
      <c r="CM439" s="18">
        <f>IF(COUNTIFS([2]その１２!$CU$10:CU5590,リスト!CK439),"該当","")</f>
        <v/>
      </c>
      <c r="CN439" s="18">
        <f>IF($CM439="","",COUNTIF($CK$5:CK439,CK439))</f>
        <v/>
      </c>
      <c r="CO439" s="18">
        <f>IF($CM439="","",CONCATENATE(CK439,CN439))</f>
        <v/>
      </c>
      <c r="DC439" s="21">
        <f>IF(CG439="","",CONCATENATE(CC439,CD439))</f>
        <v/>
      </c>
      <c r="DD439" s="21">
        <f>IF(CO439="","",CONCATENATE(CK439,CL439))</f>
        <v/>
      </c>
    </row>
    <row r="440">
      <c r="BN440" s="18" t="inlineStr">
        <is>
          <t>長南町</t>
        </is>
      </c>
      <c r="BO440" s="197" t="inlineStr">
        <is>
          <t>147</t>
        </is>
      </c>
      <c r="BP440" s="17">
        <f>CONCATENATE(BN440,BO440)</f>
        <v/>
      </c>
      <c r="BQ440" s="18" t="inlineStr">
        <is>
          <t>一般県道　長柄大多喜線</t>
        </is>
      </c>
      <c r="BZ440" s="18" t="inlineStr">
        <is>
          <t>S,X</t>
        </is>
      </c>
      <c r="CA440" s="18" t="inlineStr">
        <is>
          <t>斜材・垂直材</t>
        </is>
      </c>
      <c r="CB440" s="18" t="inlineStr">
        <is>
          <t>Dt</t>
        </is>
      </c>
      <c r="CC440" s="18">
        <f>IF(LEFT(CA440,2)="基礎",CONCATENATE(BZ440,LEFT(CA440,3),CB440),CONCATENATE(BZ440,LEFT(CA440,2),CB440))</f>
        <v/>
      </c>
      <c r="CD440" s="18" t="n">
        <v>23</v>
      </c>
      <c r="CE440" s="18">
        <f>IF(COUNTIFS([2]その１１!$CV$10:CV5435,リスト!CC440),"該当","")</f>
        <v/>
      </c>
      <c r="CF440" s="18">
        <f>IF($CE440="","",COUNTIF($CC$5:CC440,CC440))</f>
        <v/>
      </c>
      <c r="CG440" s="18">
        <f>IF($CE440="","",CONCATENATE(CC440,CF440))</f>
        <v/>
      </c>
      <c r="CH440" s="18" t="inlineStr">
        <is>
          <t>S,C,X</t>
        </is>
      </c>
      <c r="CI440" s="18" t="inlineStr">
        <is>
          <t>その他</t>
        </is>
      </c>
      <c r="CJ440" s="18" t="inlineStr">
        <is>
          <t>Sx</t>
        </is>
      </c>
      <c r="CK440" s="18">
        <f>CONCATENATE(CH440,LEFT(CI440,2),CJ440)</f>
        <v/>
      </c>
      <c r="CL440" s="18" t="n">
        <v>4</v>
      </c>
      <c r="CM440" s="18">
        <f>IF(COUNTIFS([2]その１２!$CU$10:CU5591,リスト!CK440),"該当","")</f>
        <v/>
      </c>
      <c r="CN440" s="18">
        <f>IF($CM440="","",COUNTIF($CK$5:CK440,CK440))</f>
        <v/>
      </c>
      <c r="CO440" s="18">
        <f>IF($CM440="","",CONCATENATE(CK440,CN440))</f>
        <v/>
      </c>
      <c r="DC440" s="21">
        <f>IF(CG440="","",CONCATENATE(CC440,CD440))</f>
        <v/>
      </c>
      <c r="DD440" s="21">
        <f>IF(CO440="","",CONCATENATE(CK440,CL440))</f>
        <v/>
      </c>
    </row>
    <row r="441">
      <c r="BN441" s="18" t="inlineStr">
        <is>
          <t>長南町</t>
        </is>
      </c>
      <c r="BO441" s="197" t="inlineStr">
        <is>
          <t>148</t>
        </is>
      </c>
      <c r="BP441" s="17">
        <f>CONCATENATE(BN441,BO441)</f>
        <v/>
      </c>
      <c r="BQ441" s="18" t="inlineStr">
        <is>
          <t>一般県道　南総一宮線</t>
        </is>
      </c>
      <c r="BZ441" s="18" t="inlineStr">
        <is>
          <t>S</t>
        </is>
      </c>
      <c r="CA441" s="18" t="inlineStr">
        <is>
          <t>橋門構</t>
        </is>
      </c>
      <c r="CB441" s="18" t="inlineStr">
        <is>
          <t>Pt</t>
        </is>
      </c>
      <c r="CC441" s="18">
        <f>IF(LEFT(CA441,2)="基礎",CONCATENATE(BZ441,LEFT(CA441,3),CB441),CONCATENATE(BZ441,LEFT(CA441,2),CB441))</f>
        <v/>
      </c>
      <c r="CD441" s="18" t="n">
        <v>1</v>
      </c>
      <c r="CE441" s="18">
        <f>IF(COUNTIFS([2]その１１!$CV$10:CV5436,リスト!CC441),"該当","")</f>
        <v/>
      </c>
      <c r="CF441" s="18">
        <f>IF($CE441="","",COUNTIF($CC$5:CC441,CC441))</f>
        <v/>
      </c>
      <c r="CG441" s="18">
        <f>IF($CE441="","",CONCATENATE(CC441,CF441))</f>
        <v/>
      </c>
      <c r="CH441" s="18" t="inlineStr">
        <is>
          <t>S,C,X</t>
        </is>
      </c>
      <c r="CI441" s="18" t="inlineStr">
        <is>
          <t>その他</t>
        </is>
      </c>
      <c r="CJ441" s="18" t="inlineStr">
        <is>
          <t>Sx</t>
        </is>
      </c>
      <c r="CK441" s="18">
        <f>CONCATENATE(CH441,LEFT(CI441,2),CJ441)</f>
        <v/>
      </c>
      <c r="CL441" s="18" t="n">
        <v>5</v>
      </c>
      <c r="CM441" s="18">
        <f>IF(COUNTIFS([2]その１２!$CU$10:CU5592,リスト!CK441),"該当","")</f>
        <v/>
      </c>
      <c r="CN441" s="18">
        <f>IF($CM441="","",COUNTIF($CK$5:CK441,CK441))</f>
        <v/>
      </c>
      <c r="CO441" s="18">
        <f>IF($CM441="","",CONCATENATE(CK441,CN441))</f>
        <v/>
      </c>
      <c r="DC441" s="21">
        <f>IF(CG441="","",CONCATENATE(CC441,CD441))</f>
        <v/>
      </c>
      <c r="DD441" s="21">
        <f>IF(CO441="","",CONCATENATE(CK441,CL441))</f>
        <v/>
      </c>
    </row>
    <row r="442">
      <c r="BN442" s="18" t="inlineStr">
        <is>
          <t>長南町</t>
        </is>
      </c>
      <c r="BO442" s="197" t="inlineStr">
        <is>
          <t>171</t>
        </is>
      </c>
      <c r="BP442" s="17">
        <f>CONCATENATE(BN442,BO442)</f>
        <v/>
      </c>
      <c r="BQ442" s="18" t="inlineStr">
        <is>
          <t>一般県道　加茂長南線</t>
        </is>
      </c>
      <c r="BZ442" s="18" t="inlineStr">
        <is>
          <t>S</t>
        </is>
      </c>
      <c r="CA442" s="18" t="inlineStr">
        <is>
          <t>橋門構</t>
        </is>
      </c>
      <c r="CB442" s="18" t="inlineStr">
        <is>
          <t>Pt</t>
        </is>
      </c>
      <c r="CC442" s="18">
        <f>IF(LEFT(CA442,2)="基礎",CONCATENATE(BZ442,LEFT(CA442,3),CB442),CONCATENATE(BZ442,LEFT(CA442,2),CB442))</f>
        <v/>
      </c>
      <c r="CD442" s="18" t="n">
        <v>2</v>
      </c>
      <c r="CE442" s="18">
        <f>IF(COUNTIFS([2]その１１!$CV$10:CV5437,リスト!CC442),"該当","")</f>
        <v/>
      </c>
      <c r="CF442" s="18">
        <f>IF($CE442="","",COUNTIF($CC$5:CC442,CC442))</f>
        <v/>
      </c>
      <c r="CG442" s="18">
        <f>IF($CE442="","",CONCATENATE(CC442,CF442))</f>
        <v/>
      </c>
      <c r="CH442" s="18" t="inlineStr">
        <is>
          <t>S,C,X</t>
        </is>
      </c>
      <c r="CI442" s="18" t="inlineStr">
        <is>
          <t>その他</t>
        </is>
      </c>
      <c r="CJ442" s="18" t="inlineStr">
        <is>
          <t>Sx</t>
        </is>
      </c>
      <c r="CK442" s="18">
        <f>CONCATENATE(CH442,LEFT(CI442,2),CJ442)</f>
        <v/>
      </c>
      <c r="CL442" s="18" t="n">
        <v>6</v>
      </c>
      <c r="CM442" s="18">
        <f>IF(COUNTIFS([2]その１２!$CU$10:CU5593,リスト!CK442),"該当","")</f>
        <v/>
      </c>
      <c r="CN442" s="18">
        <f>IF($CM442="","",COUNTIF($CK$5:CK442,CK442))</f>
        <v/>
      </c>
      <c r="CO442" s="18">
        <f>IF($CM442="","",CONCATENATE(CK442,CN442))</f>
        <v/>
      </c>
      <c r="DC442" s="21">
        <f>IF(CG442="","",CONCATENATE(CC442,CD442))</f>
        <v/>
      </c>
      <c r="DD442" s="21">
        <f>IF(CO442="","",CONCATENATE(CK442,CL442))</f>
        <v/>
      </c>
    </row>
    <row r="443">
      <c r="BN443" s="18" t="inlineStr">
        <is>
          <t>長南町</t>
        </is>
      </c>
      <c r="BO443" s="197" t="inlineStr">
        <is>
          <t>293</t>
        </is>
      </c>
      <c r="BP443" s="17">
        <f>CONCATENATE(BN443,BO443)</f>
        <v/>
      </c>
      <c r="BQ443" s="18" t="inlineStr">
        <is>
          <t>一般県道　茂原環状線</t>
        </is>
      </c>
      <c r="BZ443" s="18" t="inlineStr">
        <is>
          <t>S</t>
        </is>
      </c>
      <c r="CA443" s="18" t="inlineStr">
        <is>
          <t>橋門構</t>
        </is>
      </c>
      <c r="CB443" s="18" t="inlineStr">
        <is>
          <t>Pt</t>
        </is>
      </c>
      <c r="CC443" s="18">
        <f>IF(LEFT(CA443,2)="基礎",CONCATENATE(BZ443,LEFT(CA443,3),CB443),CONCATENATE(BZ443,LEFT(CA443,2),CB443))</f>
        <v/>
      </c>
      <c r="CD443" s="18" t="n">
        <v>3</v>
      </c>
      <c r="CE443" s="18">
        <f>IF(COUNTIFS([2]その１１!$CV$10:CV5438,リスト!CC443),"該当","")</f>
        <v/>
      </c>
      <c r="CF443" s="18">
        <f>IF($CE443="","",COUNTIF($CC$5:CC443,CC443))</f>
        <v/>
      </c>
      <c r="CG443" s="18">
        <f>IF($CE443="","",CONCATENATE(CC443,CF443))</f>
        <v/>
      </c>
      <c r="CH443" s="18" t="inlineStr">
        <is>
          <t>S,C,X</t>
        </is>
      </c>
      <c r="CI443" s="18" t="inlineStr">
        <is>
          <t>その他</t>
        </is>
      </c>
      <c r="CJ443" s="18" t="inlineStr">
        <is>
          <t>Sx</t>
        </is>
      </c>
      <c r="CK443" s="18">
        <f>CONCATENATE(CH443,LEFT(CI443,2),CJ443)</f>
        <v/>
      </c>
      <c r="CL443" s="18" t="n">
        <v>7</v>
      </c>
      <c r="CM443" s="18">
        <f>IF(COUNTIFS([2]その１２!$CU$10:CU5594,リスト!CK443),"該当","")</f>
        <v/>
      </c>
      <c r="CN443" s="18">
        <f>IF($CM443="","",COUNTIF($CK$5:CK443,CK443))</f>
        <v/>
      </c>
      <c r="CO443" s="18">
        <f>IF($CM443="","",CONCATENATE(CK443,CN443))</f>
        <v/>
      </c>
      <c r="DC443" s="21">
        <f>IF(CG443="","",CONCATENATE(CC443,CD443))</f>
        <v/>
      </c>
      <c r="DD443" s="21">
        <f>IF(CO443="","",CONCATENATE(CK443,CL443))</f>
        <v/>
      </c>
    </row>
    <row r="444">
      <c r="BN444" s="18" t="inlineStr">
        <is>
          <t>睦沢町</t>
        </is>
      </c>
      <c r="BO444" s="197" t="inlineStr">
        <is>
          <t>85</t>
        </is>
      </c>
      <c r="BP444" s="17">
        <f>CONCATENATE(BN444,BO444)</f>
        <v/>
      </c>
      <c r="BQ444" s="18" t="inlineStr">
        <is>
          <t>主要地方道　茂原夷隅線</t>
        </is>
      </c>
      <c r="BZ444" s="18" t="inlineStr">
        <is>
          <t>S</t>
        </is>
      </c>
      <c r="CA444" s="18" t="inlineStr">
        <is>
          <t>橋門構</t>
        </is>
      </c>
      <c r="CB444" s="18" t="inlineStr">
        <is>
          <t>Pt</t>
        </is>
      </c>
      <c r="CC444" s="18">
        <f>IF(LEFT(CA444,2)="基礎",CONCATENATE(BZ444,LEFT(CA444,3),CB444),CONCATENATE(BZ444,LEFT(CA444,2),CB444))</f>
        <v/>
      </c>
      <c r="CD444" s="18" t="n">
        <v>4</v>
      </c>
      <c r="CE444" s="18">
        <f>IF(COUNTIFS([2]その１１!$CV$10:CV5439,リスト!CC444),"該当","")</f>
        <v/>
      </c>
      <c r="CF444" s="18">
        <f>IF($CE444="","",COUNTIF($CC$5:CC444,CC444))</f>
        <v/>
      </c>
      <c r="CG444" s="18">
        <f>IF($CE444="","",CONCATENATE(CC444,CF444))</f>
        <v/>
      </c>
      <c r="CH444" s="18" t="inlineStr">
        <is>
          <t>S,C,X</t>
        </is>
      </c>
      <c r="CI444" s="18" t="inlineStr">
        <is>
          <t>その他</t>
        </is>
      </c>
      <c r="CJ444" s="18" t="inlineStr">
        <is>
          <t>Sx</t>
        </is>
      </c>
      <c r="CK444" s="18">
        <f>CONCATENATE(CH444,LEFT(CI444,2),CJ444)</f>
        <v/>
      </c>
      <c r="CL444" s="18" t="n">
        <v>8</v>
      </c>
      <c r="CM444" s="18">
        <f>IF(COUNTIFS([2]その１２!$CU$10:CU5595,リスト!CK444),"該当","")</f>
        <v/>
      </c>
      <c r="CN444" s="18">
        <f>IF($CM444="","",COUNTIF($CK$5:CK444,CK444))</f>
        <v/>
      </c>
      <c r="CO444" s="18">
        <f>IF($CM444="","",CONCATENATE(CK444,CN444))</f>
        <v/>
      </c>
      <c r="DC444" s="21">
        <f>IF(CG444="","",CONCATENATE(CC444,CD444))</f>
        <v/>
      </c>
      <c r="DD444" s="21">
        <f>IF(CO444="","",CONCATENATE(CK444,CL444))</f>
        <v/>
      </c>
    </row>
    <row r="445">
      <c r="BN445" s="18" t="inlineStr">
        <is>
          <t>睦沢町</t>
        </is>
      </c>
      <c r="BO445" s="197" t="inlineStr">
        <is>
          <t>148</t>
        </is>
      </c>
      <c r="BP445" s="17">
        <f>CONCATENATE(BN445,BO445)</f>
        <v/>
      </c>
      <c r="BQ445" s="18" t="inlineStr">
        <is>
          <t>一般県道　南総一宮線</t>
        </is>
      </c>
      <c r="BZ445" s="18" t="inlineStr">
        <is>
          <t>S</t>
        </is>
      </c>
      <c r="CA445" s="18" t="inlineStr">
        <is>
          <t>橋門構</t>
        </is>
      </c>
      <c r="CB445" s="18" t="inlineStr">
        <is>
          <t>Pt</t>
        </is>
      </c>
      <c r="CC445" s="18">
        <f>IF(LEFT(CA445,2)="基礎",CONCATENATE(BZ445,LEFT(CA445,3),CB445),CONCATENATE(BZ445,LEFT(CA445,2),CB445))</f>
        <v/>
      </c>
      <c r="CD445" s="18" t="n">
        <v>5</v>
      </c>
      <c r="CE445" s="18">
        <f>IF(COUNTIFS([2]その１１!$CV$10:CV5440,リスト!CC445),"該当","")</f>
        <v/>
      </c>
      <c r="CF445" s="18">
        <f>IF($CE445="","",COUNTIF($CC$5:CC445,CC445))</f>
        <v/>
      </c>
      <c r="CG445" s="18">
        <f>IF($CE445="","",CONCATENATE(CC445,CF445))</f>
        <v/>
      </c>
      <c r="CH445" s="18" t="inlineStr">
        <is>
          <t>S,C,X</t>
        </is>
      </c>
      <c r="CI445" s="18" t="inlineStr">
        <is>
          <t>その他</t>
        </is>
      </c>
      <c r="CJ445" s="18" t="inlineStr">
        <is>
          <t>Sx</t>
        </is>
      </c>
      <c r="CK445" s="18">
        <f>CONCATENATE(CH445,LEFT(CI445,2),CJ445)</f>
        <v/>
      </c>
      <c r="CL445" s="18" t="n">
        <v>9</v>
      </c>
      <c r="CM445" s="18">
        <f>IF(COUNTIFS([2]その１２!$CU$10:CU5596,リスト!CK445),"該当","")</f>
        <v/>
      </c>
      <c r="CN445" s="18">
        <f>IF($CM445="","",COUNTIF($CK$5:CK445,CK445))</f>
        <v/>
      </c>
      <c r="CO445" s="18">
        <f>IF($CM445="","",CONCATENATE(CK445,CN445))</f>
        <v/>
      </c>
      <c r="DC445" s="21">
        <f>IF(CG445="","",CONCATENATE(CC445,CD445))</f>
        <v/>
      </c>
      <c r="DD445" s="21">
        <f>IF(CO445="","",CONCATENATE(CK445,CL445))</f>
        <v/>
      </c>
    </row>
    <row r="446">
      <c r="BN446" s="18" t="inlineStr">
        <is>
          <t>睦沢町</t>
        </is>
      </c>
      <c r="BO446" s="197" t="inlineStr">
        <is>
          <t>150</t>
        </is>
      </c>
      <c r="BP446" s="17">
        <f>CONCATENATE(BN446,BO446)</f>
        <v/>
      </c>
      <c r="BQ446" s="18" t="inlineStr">
        <is>
          <t>一般県道　大多喜一宮線</t>
        </is>
      </c>
      <c r="BZ446" s="18" t="inlineStr">
        <is>
          <t>S</t>
        </is>
      </c>
      <c r="CA446" s="18" t="inlineStr">
        <is>
          <t>橋門構</t>
        </is>
      </c>
      <c r="CB446" s="18" t="inlineStr">
        <is>
          <t>Pt</t>
        </is>
      </c>
      <c r="CC446" s="18">
        <f>IF(LEFT(CA446,2)="基礎",CONCATENATE(BZ446,LEFT(CA446,3),CB446),CONCATENATE(BZ446,LEFT(CA446,2),CB446))</f>
        <v/>
      </c>
      <c r="CD446" s="18" t="n">
        <v>10</v>
      </c>
      <c r="CE446" s="18">
        <f>IF(COUNTIFS([2]その１１!$CV$10:CV5441,リスト!CC446),"該当","")</f>
        <v/>
      </c>
      <c r="CF446" s="18">
        <f>IF($CE446="","",COUNTIF($CC$5:CC446,CC446))</f>
        <v/>
      </c>
      <c r="CG446" s="18">
        <f>IF($CE446="","",CONCATENATE(CC446,CF446))</f>
        <v/>
      </c>
      <c r="CH446" s="18" t="inlineStr">
        <is>
          <t>S,C,X</t>
        </is>
      </c>
      <c r="CI446" s="18" t="inlineStr">
        <is>
          <t>その他</t>
        </is>
      </c>
      <c r="CJ446" s="18" t="inlineStr">
        <is>
          <t>Sx</t>
        </is>
      </c>
      <c r="CK446" s="18">
        <f>CONCATENATE(CH446,LEFT(CI446,2),CJ446)</f>
        <v/>
      </c>
      <c r="CL446" s="18" t="n">
        <v>10</v>
      </c>
      <c r="CM446" s="18">
        <f>IF(COUNTIFS([2]その１２!$CU$10:CU5597,リスト!CK446),"該当","")</f>
        <v/>
      </c>
      <c r="CN446" s="18">
        <f>IF($CM446="","",COUNTIF($CK$5:CK446,CK446))</f>
        <v/>
      </c>
      <c r="CO446" s="18">
        <f>IF($CM446="","",CONCATENATE(CK446,CN446))</f>
        <v/>
      </c>
      <c r="DC446" s="21">
        <f>IF(CG446="","",CONCATENATE(CC446,CD446))</f>
        <v/>
      </c>
      <c r="DD446" s="21">
        <f>IF(CO446="","",CONCATENATE(CK446,CL446))</f>
        <v/>
      </c>
    </row>
    <row r="447">
      <c r="BN447" s="18" t="inlineStr">
        <is>
          <t>睦沢町</t>
        </is>
      </c>
      <c r="BO447" s="197" t="inlineStr">
        <is>
          <t>151</t>
        </is>
      </c>
      <c r="BP447" s="17">
        <f>CONCATENATE(BN447,BO447)</f>
        <v/>
      </c>
      <c r="BQ447" s="18" t="inlineStr">
        <is>
          <t>一般県道　夷隅瑞沢線</t>
        </is>
      </c>
      <c r="BZ447" s="18" t="inlineStr">
        <is>
          <t>S</t>
        </is>
      </c>
      <c r="CA447" s="18" t="inlineStr">
        <is>
          <t>橋門構</t>
        </is>
      </c>
      <c r="CB447" s="18" t="inlineStr">
        <is>
          <t>Pt</t>
        </is>
      </c>
      <c r="CC447" s="18">
        <f>IF(LEFT(CA447,2)="基礎",CONCATENATE(BZ447,LEFT(CA447,3),CB447),CONCATENATE(BZ447,LEFT(CA447,2),CB447))</f>
        <v/>
      </c>
      <c r="CD447" s="18" t="n">
        <v>13</v>
      </c>
      <c r="CE447" s="18">
        <f>IF(COUNTIFS([2]その１１!$CV$10:CV5442,リスト!CC447),"該当","")</f>
        <v/>
      </c>
      <c r="CF447" s="18">
        <f>IF($CE447="","",COUNTIF($CC$5:CC447,CC447))</f>
        <v/>
      </c>
      <c r="CG447" s="18">
        <f>IF($CE447="","",CONCATENATE(CC447,CF447))</f>
        <v/>
      </c>
      <c r="CH447" s="18" t="inlineStr">
        <is>
          <t>S,C,X</t>
        </is>
      </c>
      <c r="CI447" s="18" t="inlineStr">
        <is>
          <t>その他</t>
        </is>
      </c>
      <c r="CJ447" s="18" t="inlineStr">
        <is>
          <t>Sx</t>
        </is>
      </c>
      <c r="CK447" s="18">
        <f>CONCATENATE(CH447,LEFT(CI447,2),CJ447)</f>
        <v/>
      </c>
      <c r="CL447" s="18" t="n">
        <v>11</v>
      </c>
      <c r="CM447" s="18">
        <f>IF(COUNTIFS([2]その１２!$CU$10:CU5598,リスト!CK447),"該当","")</f>
        <v/>
      </c>
      <c r="CN447" s="18">
        <f>IF($CM447="","",COUNTIF($CK$5:CK447,CK447))</f>
        <v/>
      </c>
      <c r="CO447" s="18">
        <f>IF($CM447="","",CONCATENATE(CK447,CN447))</f>
        <v/>
      </c>
      <c r="DC447" s="21">
        <f>IF(CG447="","",CONCATENATE(CC447,CD447))</f>
        <v/>
      </c>
      <c r="DD447" s="21">
        <f>IF(CO447="","",CONCATENATE(CK447,CL447))</f>
        <v/>
      </c>
    </row>
    <row r="448">
      <c r="BN448" s="18" t="inlineStr">
        <is>
          <t>一宮町</t>
        </is>
      </c>
      <c r="BO448" s="197" t="inlineStr">
        <is>
          <t>128</t>
        </is>
      </c>
      <c r="BP448" s="17">
        <f>CONCATENATE(BN448,BO448)</f>
        <v/>
      </c>
      <c r="BQ448" s="18" t="inlineStr">
        <is>
          <t>一般国道　128号</t>
        </is>
      </c>
      <c r="BZ448" s="18" t="inlineStr">
        <is>
          <t>S</t>
        </is>
      </c>
      <c r="CA448" s="18" t="inlineStr">
        <is>
          <t>橋門構</t>
        </is>
      </c>
      <c r="CB448" s="18" t="inlineStr">
        <is>
          <t>Pt</t>
        </is>
      </c>
      <c r="CC448" s="18">
        <f>IF(LEFT(CA448,2)="基礎",CONCATENATE(BZ448,LEFT(CA448,3),CB448),CONCATENATE(BZ448,LEFT(CA448,2),CB448))</f>
        <v/>
      </c>
      <c r="CD448" s="18" t="n">
        <v>17</v>
      </c>
      <c r="CE448" s="18">
        <f>IF(COUNTIFS([2]その１１!$CV$10:CV5443,リスト!CC448),"該当","")</f>
        <v/>
      </c>
      <c r="CF448" s="18">
        <f>IF($CE448="","",COUNTIF($CC$5:CC448,CC448))</f>
        <v/>
      </c>
      <c r="CG448" s="18">
        <f>IF($CE448="","",CONCATENATE(CC448,CF448))</f>
        <v/>
      </c>
      <c r="CH448" s="18" t="inlineStr">
        <is>
          <t>S,C,X</t>
        </is>
      </c>
      <c r="CI448" s="18" t="inlineStr">
        <is>
          <t>その他</t>
        </is>
      </c>
      <c r="CJ448" s="18" t="inlineStr">
        <is>
          <t>Sx</t>
        </is>
      </c>
      <c r="CK448" s="18">
        <f>CONCATENATE(CH448,LEFT(CI448,2),CJ448)</f>
        <v/>
      </c>
      <c r="CL448" s="18" t="n">
        <v>12</v>
      </c>
      <c r="CM448" s="18">
        <f>IF(COUNTIFS([2]その１２!$CU$10:CU5599,リスト!CK448),"該当","")</f>
        <v/>
      </c>
      <c r="CN448" s="18">
        <f>IF($CM448="","",COUNTIF($CK$5:CK448,CK448))</f>
        <v/>
      </c>
      <c r="CO448" s="18">
        <f>IF($CM448="","",CONCATENATE(CK448,CN448))</f>
        <v/>
      </c>
      <c r="DC448" s="21">
        <f>IF(CG448="","",CONCATENATE(CC448,CD448))</f>
        <v/>
      </c>
      <c r="DD448" s="21">
        <f>IF(CO448="","",CONCATENATE(CK448,CL448))</f>
        <v/>
      </c>
    </row>
    <row r="449">
      <c r="BN449" s="18" t="inlineStr">
        <is>
          <t>一宮町</t>
        </is>
      </c>
      <c r="BO449" s="197" t="inlineStr">
        <is>
          <t>30</t>
        </is>
      </c>
      <c r="BP449" s="17">
        <f>CONCATENATE(BN449,BO449)</f>
        <v/>
      </c>
      <c r="BQ449" s="18" t="inlineStr">
        <is>
          <t>主要地方道　飯岡一宮線</t>
        </is>
      </c>
      <c r="BZ449" s="18" t="inlineStr">
        <is>
          <t>S</t>
        </is>
      </c>
      <c r="CA449" s="18" t="inlineStr">
        <is>
          <t>橋門構</t>
        </is>
      </c>
      <c r="CB449" s="18" t="inlineStr">
        <is>
          <t>Pt</t>
        </is>
      </c>
      <c r="CC449" s="18">
        <f>IF(LEFT(CA449,2)="基礎",CONCATENATE(BZ449,LEFT(CA449,3),CB449),CONCATENATE(BZ449,LEFT(CA449,2),CB449))</f>
        <v/>
      </c>
      <c r="CD449" s="18" t="n">
        <v>18</v>
      </c>
      <c r="CE449" s="18">
        <f>IF(COUNTIFS([2]その１１!$CV$10:CV5444,リスト!CC449),"該当","")</f>
        <v/>
      </c>
      <c r="CF449" s="18">
        <f>IF($CE449="","",COUNTIF($CC$5:CC449,CC449))</f>
        <v/>
      </c>
      <c r="CG449" s="18">
        <f>IF($CE449="","",CONCATENATE(CC449,CF449))</f>
        <v/>
      </c>
      <c r="CH449" s="18" t="inlineStr">
        <is>
          <t>S,C,X</t>
        </is>
      </c>
      <c r="CI449" s="18" t="inlineStr">
        <is>
          <t>その他</t>
        </is>
      </c>
      <c r="CJ449" s="18" t="inlineStr">
        <is>
          <t>Sx</t>
        </is>
      </c>
      <c r="CK449" s="18">
        <f>CONCATENATE(CH449,LEFT(CI449,2),CJ449)</f>
        <v/>
      </c>
      <c r="CL449" s="18" t="n">
        <v>13</v>
      </c>
      <c r="CM449" s="18">
        <f>IF(COUNTIFS([2]その１２!$CU$10:CU5600,リスト!CK449),"該当","")</f>
        <v/>
      </c>
      <c r="CN449" s="18">
        <f>IF($CM449="","",COUNTIF($CK$5:CK449,CK449))</f>
        <v/>
      </c>
      <c r="CO449" s="18">
        <f>IF($CM449="","",CONCATENATE(CK449,CN449))</f>
        <v/>
      </c>
      <c r="DC449" s="21">
        <f>IF(CG449="","",CONCATENATE(CC449,CD449))</f>
        <v/>
      </c>
      <c r="DD449" s="21">
        <f>IF(CO449="","",CONCATENATE(CK449,CL449))</f>
        <v/>
      </c>
    </row>
    <row r="450">
      <c r="BN450" s="18" t="inlineStr">
        <is>
          <t>一宮町</t>
        </is>
      </c>
      <c r="BO450" s="197" t="inlineStr">
        <is>
          <t>123</t>
        </is>
      </c>
      <c r="BP450" s="17">
        <f>CONCATENATE(BN450,BO450)</f>
        <v/>
      </c>
      <c r="BQ450" s="18" t="inlineStr">
        <is>
          <t>一般県道　一宮片貝線</t>
        </is>
      </c>
      <c r="BZ450" s="18" t="inlineStr">
        <is>
          <t>S</t>
        </is>
      </c>
      <c r="CA450" s="18" t="inlineStr">
        <is>
          <t>橋門構</t>
        </is>
      </c>
      <c r="CB450" s="18" t="inlineStr">
        <is>
          <t>Pt</t>
        </is>
      </c>
      <c r="CC450" s="18">
        <f>IF(LEFT(CA450,2)="基礎",CONCATENATE(BZ450,LEFT(CA450,3),CB450),CONCATENATE(BZ450,LEFT(CA450,2),CB450))</f>
        <v/>
      </c>
      <c r="CD450" s="18" t="n">
        <v>20</v>
      </c>
      <c r="CE450" s="18">
        <f>IF(COUNTIFS([2]その１１!$CV$10:CV5445,リスト!CC450),"該当","")</f>
        <v/>
      </c>
      <c r="CF450" s="18">
        <f>IF($CE450="","",COUNTIF($CC$5:CC450,CC450))</f>
        <v/>
      </c>
      <c r="CG450" s="18">
        <f>IF($CE450="","",CONCATENATE(CC450,CF450))</f>
        <v/>
      </c>
      <c r="CH450" s="18" t="inlineStr">
        <is>
          <t>S,C,X</t>
        </is>
      </c>
      <c r="CI450" s="18" t="inlineStr">
        <is>
          <t>その他</t>
        </is>
      </c>
      <c r="CJ450" s="18" t="inlineStr">
        <is>
          <t>Sx</t>
        </is>
      </c>
      <c r="CK450" s="18">
        <f>CONCATENATE(CH450,LEFT(CI450,2),CJ450)</f>
        <v/>
      </c>
      <c r="CL450" s="18" t="n">
        <v>17</v>
      </c>
      <c r="CM450" s="18">
        <f>IF(COUNTIFS([2]その１２!$CU$10:CU5601,リスト!CK450),"該当","")</f>
        <v/>
      </c>
      <c r="CN450" s="18">
        <f>IF($CM450="","",COUNTIF($CK$5:CK450,CK450))</f>
        <v/>
      </c>
      <c r="CO450" s="18">
        <f>IF($CM450="","",CONCATENATE(CK450,CN450))</f>
        <v/>
      </c>
      <c r="DC450" s="21">
        <f>IF(CG450="","",CONCATENATE(CC450,CD450))</f>
        <v/>
      </c>
      <c r="DD450" s="21">
        <f>IF(CO450="","",CONCATENATE(CK450,CL450))</f>
        <v/>
      </c>
    </row>
    <row r="451">
      <c r="BN451" s="18" t="inlineStr">
        <is>
          <t>一宮町</t>
        </is>
      </c>
      <c r="BO451" s="197" t="inlineStr">
        <is>
          <t>148</t>
        </is>
      </c>
      <c r="BP451" s="17">
        <f>CONCATENATE(BN451,BO451)</f>
        <v/>
      </c>
      <c r="BQ451" s="18" t="inlineStr">
        <is>
          <t>一般県道　南総一宮線</t>
        </is>
      </c>
      <c r="BZ451" s="18" t="inlineStr">
        <is>
          <t>S</t>
        </is>
      </c>
      <c r="CA451" s="18" t="inlineStr">
        <is>
          <t>橋門構</t>
        </is>
      </c>
      <c r="CB451" s="18" t="inlineStr">
        <is>
          <t>Pt</t>
        </is>
      </c>
      <c r="CC451" s="18">
        <f>IF(LEFT(CA451,2)="基礎",CONCATENATE(BZ451,LEFT(CA451,3),CB451),CONCATENATE(BZ451,LEFT(CA451,2),CB451))</f>
        <v/>
      </c>
      <c r="CD451" s="18" t="n">
        <v>21</v>
      </c>
      <c r="CE451" s="18">
        <f>IF(COUNTIFS([2]その１１!$CV$10:CV5446,リスト!CC451),"該当","")</f>
        <v/>
      </c>
      <c r="CF451" s="18">
        <f>IF($CE451="","",COUNTIF($CC$5:CC451,CC451))</f>
        <v/>
      </c>
      <c r="CG451" s="18">
        <f>IF($CE451="","",CONCATENATE(CC451,CF451))</f>
        <v/>
      </c>
      <c r="CH451" s="18" t="inlineStr">
        <is>
          <t>S,C,X</t>
        </is>
      </c>
      <c r="CI451" s="18" t="inlineStr">
        <is>
          <t>その他</t>
        </is>
      </c>
      <c r="CJ451" s="18" t="inlineStr">
        <is>
          <t>Sx</t>
        </is>
      </c>
      <c r="CK451" s="18">
        <f>CONCATENATE(CH451,LEFT(CI451,2),CJ451)</f>
        <v/>
      </c>
      <c r="CL451" s="18" t="n">
        <v>18</v>
      </c>
      <c r="CM451" s="18">
        <f>IF(COUNTIFS([2]その１２!$CU$10:CU5602,リスト!CK451),"該当","")</f>
        <v/>
      </c>
      <c r="CN451" s="18">
        <f>IF($CM451="","",COUNTIF($CK$5:CK451,CK451))</f>
        <v/>
      </c>
      <c r="CO451" s="18">
        <f>IF($CM451="","",CONCATENATE(CK451,CN451))</f>
        <v/>
      </c>
      <c r="DC451" s="21">
        <f>IF(CG451="","",CONCATENATE(CC451,CD451))</f>
        <v/>
      </c>
      <c r="DD451" s="21">
        <f>IF(CO451="","",CONCATENATE(CK451,CL451))</f>
        <v/>
      </c>
    </row>
    <row r="452">
      <c r="BN452" s="18" t="inlineStr">
        <is>
          <t>一宮町</t>
        </is>
      </c>
      <c r="BO452" s="197" t="inlineStr">
        <is>
          <t>152</t>
        </is>
      </c>
      <c r="BP452" s="17">
        <f>CONCATENATE(BN452,BO452)</f>
        <v/>
      </c>
      <c r="BQ452" s="18" t="inlineStr">
        <is>
          <t>一般県道　一宮椎木長者線</t>
        </is>
      </c>
      <c r="BZ452" s="18" t="inlineStr">
        <is>
          <t>S</t>
        </is>
      </c>
      <c r="CA452" s="18" t="inlineStr">
        <is>
          <t>橋門構</t>
        </is>
      </c>
      <c r="CB452" s="18" t="inlineStr">
        <is>
          <t>Pt</t>
        </is>
      </c>
      <c r="CC452" s="18">
        <f>IF(LEFT(CA452,2)="基礎",CONCATENATE(BZ452,LEFT(CA452,3),CB452),CONCATENATE(BZ452,LEFT(CA452,2),CB452))</f>
        <v/>
      </c>
      <c r="CD452" s="18" t="n">
        <v>22</v>
      </c>
      <c r="CE452" s="18">
        <f>IF(COUNTIFS([2]その１１!$CV$10:CV5447,リスト!CC452),"該当","")</f>
        <v/>
      </c>
      <c r="CF452" s="18">
        <f>IF($CE452="","",COUNTIF($CC$5:CC452,CC452))</f>
        <v/>
      </c>
      <c r="CG452" s="18">
        <f>IF($CE452="","",CONCATENATE(CC452,CF452))</f>
        <v/>
      </c>
      <c r="CH452" s="18" t="inlineStr">
        <is>
          <t>S,C,X</t>
        </is>
      </c>
      <c r="CI452" s="18" t="inlineStr">
        <is>
          <t>その他</t>
        </is>
      </c>
      <c r="CJ452" s="18" t="inlineStr">
        <is>
          <t>Sx</t>
        </is>
      </c>
      <c r="CK452" s="18">
        <f>CONCATENATE(CH452,LEFT(CI452,2),CJ452)</f>
        <v/>
      </c>
      <c r="CL452" s="18" t="n">
        <v>19</v>
      </c>
      <c r="CM452" s="18">
        <f>IF(COUNTIFS([2]その１２!$CU$10:CU5603,リスト!CK452),"該当","")</f>
        <v/>
      </c>
      <c r="CN452" s="18">
        <f>IF($CM452="","",COUNTIF($CK$5:CK452,CK452))</f>
        <v/>
      </c>
      <c r="CO452" s="18">
        <f>IF($CM452="","",CONCATENATE(CK452,CN452))</f>
        <v/>
      </c>
      <c r="DC452" s="21">
        <f>IF(CG452="","",CONCATENATE(CC452,CD452))</f>
        <v/>
      </c>
      <c r="DD452" s="21">
        <f>IF(CO452="","",CONCATENATE(CK452,CL452))</f>
        <v/>
      </c>
    </row>
    <row r="453">
      <c r="BN453" s="18" t="inlineStr">
        <is>
          <t>一宮町</t>
        </is>
      </c>
      <c r="BO453" s="197" t="inlineStr">
        <is>
          <t>228</t>
        </is>
      </c>
      <c r="BP453" s="17">
        <f>CONCATENATE(BN453,BO453)</f>
        <v/>
      </c>
      <c r="BQ453" s="18" t="inlineStr">
        <is>
          <t>一般県道　一宮停車場線</t>
        </is>
      </c>
      <c r="BZ453" s="18" t="inlineStr">
        <is>
          <t>S</t>
        </is>
      </c>
      <c r="CA453" s="18" t="inlineStr">
        <is>
          <t>橋門構</t>
        </is>
      </c>
      <c r="CB453" s="18" t="inlineStr">
        <is>
          <t>Pt</t>
        </is>
      </c>
      <c r="CC453" s="18">
        <f>IF(LEFT(CA453,2)="基礎",CONCATENATE(BZ453,LEFT(CA453,3),CB453),CONCATENATE(BZ453,LEFT(CA453,2),CB453))</f>
        <v/>
      </c>
      <c r="CD453" s="18" t="n">
        <v>23</v>
      </c>
      <c r="CE453" s="18">
        <f>IF(COUNTIFS([2]その１１!$CV$10:CV5448,リスト!CC453),"該当","")</f>
        <v/>
      </c>
      <c r="CF453" s="18">
        <f>IF($CE453="","",COUNTIF($CC$5:CC453,CC453))</f>
        <v/>
      </c>
      <c r="CG453" s="18">
        <f>IF($CE453="","",CONCATENATE(CC453,CF453))</f>
        <v/>
      </c>
      <c r="CH453" s="18" t="inlineStr">
        <is>
          <t>S,C,X</t>
        </is>
      </c>
      <c r="CI453" s="18" t="inlineStr">
        <is>
          <t>その他</t>
        </is>
      </c>
      <c r="CJ453" s="18" t="inlineStr">
        <is>
          <t>Sx</t>
        </is>
      </c>
      <c r="CK453" s="18">
        <f>CONCATENATE(CH453,LEFT(CI453,2),CJ453)</f>
        <v/>
      </c>
      <c r="CL453" s="18" t="n">
        <v>20</v>
      </c>
      <c r="CM453" s="18">
        <f>IF(COUNTIFS([2]その１２!$CU$10:CU5604,リスト!CK453),"該当","")</f>
        <v/>
      </c>
      <c r="CN453" s="18">
        <f>IF($CM453="","",COUNTIF($CK$5:CK453,CK453))</f>
        <v/>
      </c>
      <c r="CO453" s="18">
        <f>IF($CM453="","",CONCATENATE(CK453,CN453))</f>
        <v/>
      </c>
      <c r="DC453" s="21">
        <f>IF(CG453="","",CONCATENATE(CC453,CD453))</f>
        <v/>
      </c>
      <c r="DD453" s="21">
        <f>IF(CO453="","",CONCATENATE(CK453,CL453))</f>
        <v/>
      </c>
    </row>
    <row r="454">
      <c r="BN454" s="18" t="inlineStr">
        <is>
          <t>一宮町</t>
        </is>
      </c>
      <c r="BO454" s="197" t="inlineStr">
        <is>
          <t>274</t>
        </is>
      </c>
      <c r="BP454" s="17">
        <f>CONCATENATE(BN454,BO454)</f>
        <v/>
      </c>
      <c r="BQ454" s="18" t="inlineStr">
        <is>
          <t>一般県道　松丸一宮線</t>
        </is>
      </c>
      <c r="BZ454" s="18" t="inlineStr">
        <is>
          <t>S,X</t>
        </is>
      </c>
      <c r="CA454" s="18" t="inlineStr">
        <is>
          <t>橋門構</t>
        </is>
      </c>
      <c r="CB454" s="18" t="inlineStr">
        <is>
          <t>Pt</t>
        </is>
      </c>
      <c r="CC454" s="18">
        <f>IF(LEFT(CA454,2)="基礎",CONCATENATE(BZ454,LEFT(CA454,3),CB454),CONCATENATE(BZ454,LEFT(CA454,2),CB454))</f>
        <v/>
      </c>
      <c r="CD454" s="18" t="n">
        <v>1</v>
      </c>
      <c r="CE454" s="18">
        <f>IF(COUNTIFS([2]その１１!$CV$10:CV5449,リスト!CC454),"該当","")</f>
        <v/>
      </c>
      <c r="CF454" s="18">
        <f>IF($CE454="","",COUNTIF($CC$5:CC454,CC454))</f>
        <v/>
      </c>
      <c r="CG454" s="18">
        <f>IF($CE454="","",CONCATENATE(CC454,CF454))</f>
        <v/>
      </c>
      <c r="CH454" s="18" t="inlineStr">
        <is>
          <t>S,C,X</t>
        </is>
      </c>
      <c r="CI454" s="18" t="inlineStr">
        <is>
          <t>その他</t>
        </is>
      </c>
      <c r="CJ454" s="18" t="inlineStr">
        <is>
          <t>Sx</t>
        </is>
      </c>
      <c r="CK454" s="18">
        <f>CONCATENATE(CH454,LEFT(CI454,2),CJ454)</f>
        <v/>
      </c>
      <c r="CL454" s="18" t="n">
        <v>21</v>
      </c>
      <c r="CM454" s="18">
        <f>IF(COUNTIFS([2]その１２!$CU$10:CU5605,リスト!CK454),"該当","")</f>
        <v/>
      </c>
      <c r="CN454" s="18">
        <f>IF($CM454="","",COUNTIF($CK$5:CK454,CK454))</f>
        <v/>
      </c>
      <c r="CO454" s="18">
        <f>IF($CM454="","",CONCATENATE(CK454,CN454))</f>
        <v/>
      </c>
      <c r="DC454" s="21">
        <f>IF(CG454="","",CONCATENATE(CC454,CD454))</f>
        <v/>
      </c>
      <c r="DD454" s="21">
        <f>IF(CO454="","",CONCATENATE(CK454,CL454))</f>
        <v/>
      </c>
    </row>
    <row r="455">
      <c r="BN455" s="18" t="inlineStr">
        <is>
          <t>一宮町</t>
        </is>
      </c>
      <c r="BO455" s="197" t="inlineStr">
        <is>
          <t>402</t>
        </is>
      </c>
      <c r="BP455" s="17">
        <f>CONCATENATE(BN455,BO455)</f>
        <v/>
      </c>
      <c r="BQ455" s="18" t="inlineStr">
        <is>
          <t>一般県道　長生茂原自転車道線</t>
        </is>
      </c>
      <c r="BZ455" s="18" t="inlineStr">
        <is>
          <t>S,X</t>
        </is>
      </c>
      <c r="CA455" s="18" t="inlineStr">
        <is>
          <t>橋門構</t>
        </is>
      </c>
      <c r="CB455" s="18" t="inlineStr">
        <is>
          <t>Pt</t>
        </is>
      </c>
      <c r="CC455" s="18">
        <f>IF(LEFT(CA455,2)="基礎",CONCATENATE(BZ455,LEFT(CA455,3),CB455),CONCATENATE(BZ455,LEFT(CA455,2),CB455))</f>
        <v/>
      </c>
      <c r="CD455" s="18" t="n">
        <v>2</v>
      </c>
      <c r="CE455" s="18">
        <f>IF(COUNTIFS([2]その１１!$CV$10:CV5450,リスト!CC455),"該当","")</f>
        <v/>
      </c>
      <c r="CF455" s="18">
        <f>IF($CE455="","",COUNTIF($CC$5:CC455,CC455))</f>
        <v/>
      </c>
      <c r="CG455" s="18">
        <f>IF($CE455="","",CONCATENATE(CC455,CF455))</f>
        <v/>
      </c>
      <c r="CH455" s="18" t="inlineStr">
        <is>
          <t>S,C,X</t>
        </is>
      </c>
      <c r="CI455" s="18" t="inlineStr">
        <is>
          <t>その他</t>
        </is>
      </c>
      <c r="CJ455" s="18" t="inlineStr">
        <is>
          <t>Sx</t>
        </is>
      </c>
      <c r="CK455" s="18">
        <f>CONCATENATE(CH455,LEFT(CI455,2),CJ455)</f>
        <v/>
      </c>
      <c r="CL455" s="18" t="n">
        <v>22</v>
      </c>
      <c r="CM455" s="18">
        <f>IF(COUNTIFS([2]その１２!$CU$10:CU5606,リスト!CK455),"該当","")</f>
        <v/>
      </c>
      <c r="CN455" s="18">
        <f>IF($CM455="","",COUNTIF($CK$5:CK455,CK455))</f>
        <v/>
      </c>
      <c r="CO455" s="18">
        <f>IF($CM455="","",CONCATENATE(CK455,CN455))</f>
        <v/>
      </c>
      <c r="DC455" s="21">
        <f>IF(CG455="","",CONCATENATE(CC455,CD455))</f>
        <v/>
      </c>
      <c r="DD455" s="21">
        <f>IF(CO455="","",CONCATENATE(CK455,CL455))</f>
        <v/>
      </c>
    </row>
    <row r="456">
      <c r="BN456" s="18" t="inlineStr">
        <is>
          <t>一宮町</t>
        </is>
      </c>
      <c r="BO456" s="197" t="inlineStr">
        <is>
          <t>405</t>
        </is>
      </c>
      <c r="BP456" s="17">
        <f>CONCATENATE(BN456,BO456)</f>
        <v/>
      </c>
      <c r="BQ456" s="18" t="inlineStr">
        <is>
          <t>一般県道　九十九里一宮大原自転車道線</t>
        </is>
      </c>
      <c r="BZ456" s="18" t="inlineStr">
        <is>
          <t>S,X</t>
        </is>
      </c>
      <c r="CA456" s="18" t="inlineStr">
        <is>
          <t>橋門構</t>
        </is>
      </c>
      <c r="CB456" s="18" t="inlineStr">
        <is>
          <t>Pt</t>
        </is>
      </c>
      <c r="CC456" s="18">
        <f>IF(LEFT(CA456,2)="基礎",CONCATENATE(BZ456,LEFT(CA456,3),CB456),CONCATENATE(BZ456,LEFT(CA456,2),CB456))</f>
        <v/>
      </c>
      <c r="CD456" s="18" t="n">
        <v>3</v>
      </c>
      <c r="CE456" s="18">
        <f>IF(COUNTIFS([2]その１１!$CV$10:CV5451,リスト!CC456),"該当","")</f>
        <v/>
      </c>
      <c r="CF456" s="18">
        <f>IF($CE456="","",COUNTIF($CC$5:CC456,CC456))</f>
        <v/>
      </c>
      <c r="CG456" s="18">
        <f>IF($CE456="","",CONCATENATE(CC456,CF456))</f>
        <v/>
      </c>
      <c r="CH456" s="18" t="inlineStr">
        <is>
          <t>S,C,X</t>
        </is>
      </c>
      <c r="CI456" s="18" t="inlineStr">
        <is>
          <t>その他</t>
        </is>
      </c>
      <c r="CJ456" s="18" t="inlineStr">
        <is>
          <t>Sx</t>
        </is>
      </c>
      <c r="CK456" s="18">
        <f>CONCATENATE(CH456,LEFT(CI456,2),CJ456)</f>
        <v/>
      </c>
      <c r="CL456" s="18" t="n">
        <v>23</v>
      </c>
      <c r="CM456" s="18">
        <f>IF(COUNTIFS([2]その１２!$CU$10:CU5607,リスト!CK456),"該当","")</f>
        <v/>
      </c>
      <c r="CN456" s="18">
        <f>IF($CM456="","",COUNTIF($CK$5:CK456,CK456))</f>
        <v/>
      </c>
      <c r="CO456" s="18">
        <f>IF($CM456="","",CONCATENATE(CK456,CN456))</f>
        <v/>
      </c>
      <c r="DC456" s="21">
        <f>IF(CG456="","",CONCATENATE(CC456,CD456))</f>
        <v/>
      </c>
      <c r="DD456" s="21">
        <f>IF(CO456="","",CONCATENATE(CK456,CL456))</f>
        <v/>
      </c>
    </row>
    <row r="457">
      <c r="BN457" s="18" t="inlineStr">
        <is>
          <t>長生村</t>
        </is>
      </c>
      <c r="BO457" s="197" t="inlineStr">
        <is>
          <t>128</t>
        </is>
      </c>
      <c r="BP457" s="17">
        <f>CONCATENATE(BN457,BO457)</f>
        <v/>
      </c>
      <c r="BQ457" s="18" t="inlineStr">
        <is>
          <t>一般国道　128号</t>
        </is>
      </c>
      <c r="BZ457" s="18" t="inlineStr">
        <is>
          <t>S,X</t>
        </is>
      </c>
      <c r="CA457" s="18" t="inlineStr">
        <is>
          <t>橋門構</t>
        </is>
      </c>
      <c r="CB457" s="18" t="inlineStr">
        <is>
          <t>Pt</t>
        </is>
      </c>
      <c r="CC457" s="18">
        <f>IF(LEFT(CA457,2)="基礎",CONCATENATE(BZ457,LEFT(CA457,3),CB457),CONCATENATE(BZ457,LEFT(CA457,2),CB457))</f>
        <v/>
      </c>
      <c r="CD457" s="18" t="n">
        <v>4</v>
      </c>
      <c r="CE457" s="18">
        <f>IF(COUNTIFS([2]その１１!$CV$10:CV5452,リスト!CC457),"該当","")</f>
        <v/>
      </c>
      <c r="CF457" s="18">
        <f>IF($CE457="","",COUNTIF($CC$5:CC457,CC457))</f>
        <v/>
      </c>
      <c r="CG457" s="18">
        <f>IF($CE457="","",CONCATENATE(CC457,CF457))</f>
        <v/>
      </c>
      <c r="CH457" s="18" t="inlineStr">
        <is>
          <t>S</t>
        </is>
      </c>
      <c r="CI457" s="18" t="inlineStr">
        <is>
          <t>支承本体</t>
        </is>
      </c>
      <c r="CJ457" s="18" t="inlineStr">
        <is>
          <t>Bh</t>
        </is>
      </c>
      <c r="CK457" s="18">
        <f>CONCATENATE(CH457,LEFT(CI457,2),CJ457)</f>
        <v/>
      </c>
      <c r="CL457" s="18" t="n">
        <v>1</v>
      </c>
      <c r="CM457" s="18">
        <f>IF(COUNTIFS([2]その１２!$CU$10:CU5608,リスト!CK457),"該当","")</f>
        <v/>
      </c>
      <c r="CN457" s="18">
        <f>IF($CM457="","",COUNTIF($CK$5:CK457,CK457))</f>
        <v/>
      </c>
      <c r="CO457" s="18">
        <f>IF($CM457="","",CONCATENATE(CK457,CN457))</f>
        <v/>
      </c>
      <c r="DC457" s="21">
        <f>IF(CG457="","",CONCATENATE(CC457,CD457))</f>
        <v/>
      </c>
      <c r="DD457" s="21">
        <f>IF(CO457="","",CONCATENATE(CK457,CL457))</f>
        <v/>
      </c>
    </row>
    <row r="458">
      <c r="BN458" s="18" t="inlineStr">
        <is>
          <t>長生村</t>
        </is>
      </c>
      <c r="BO458" s="197" t="inlineStr">
        <is>
          <t>30</t>
        </is>
      </c>
      <c r="BP458" s="17">
        <f>CONCATENATE(BN458,BO458)</f>
        <v/>
      </c>
      <c r="BQ458" s="18" t="inlineStr">
        <is>
          <t>主要地方道　飯岡一宮線</t>
        </is>
      </c>
      <c r="BZ458" s="18" t="inlineStr">
        <is>
          <t>S,X</t>
        </is>
      </c>
      <c r="CA458" s="18" t="inlineStr">
        <is>
          <t>橋門構</t>
        </is>
      </c>
      <c r="CB458" s="18" t="inlineStr">
        <is>
          <t>Pt</t>
        </is>
      </c>
      <c r="CC458" s="18">
        <f>IF(LEFT(CA458,2)="基礎",CONCATENATE(BZ458,LEFT(CA458,3),CB458),CONCATENATE(BZ458,LEFT(CA458,2),CB458))</f>
        <v/>
      </c>
      <c r="CD458" s="18" t="n">
        <v>5</v>
      </c>
      <c r="CE458" s="18">
        <f>IF(COUNTIFS([2]その１１!$CV$10:CV5453,リスト!CC458),"該当","")</f>
        <v/>
      </c>
      <c r="CF458" s="18">
        <f>IF($CE458="","",COUNTIF($CC$5:CC458,CC458))</f>
        <v/>
      </c>
      <c r="CG458" s="18">
        <f>IF($CE458="","",CONCATENATE(CC458,CF458))</f>
        <v/>
      </c>
      <c r="CH458" s="18" t="inlineStr">
        <is>
          <t>S</t>
        </is>
      </c>
      <c r="CI458" s="18" t="inlineStr">
        <is>
          <t>支承本体</t>
        </is>
      </c>
      <c r="CJ458" s="18" t="inlineStr">
        <is>
          <t>Bh</t>
        </is>
      </c>
      <c r="CK458" s="18">
        <f>CONCATENATE(CH458,LEFT(CI458,2),CJ458)</f>
        <v/>
      </c>
      <c r="CL458" s="18" t="n">
        <v>2</v>
      </c>
      <c r="CM458" s="18">
        <f>IF(COUNTIFS([2]その１２!$CU$10:CU5609,リスト!CK458),"該当","")</f>
        <v/>
      </c>
      <c r="CN458" s="18">
        <f>IF($CM458="","",COUNTIF($CK$5:CK458,CK458))</f>
        <v/>
      </c>
      <c r="CO458" s="18">
        <f>IF($CM458="","",CONCATENATE(CK458,CN458))</f>
        <v/>
      </c>
      <c r="DC458" s="21">
        <f>IF(CG458="","",CONCATENATE(CC458,CD458))</f>
        <v/>
      </c>
      <c r="DD458" s="21">
        <f>IF(CO458="","",CONCATENATE(CK458,CL458))</f>
        <v/>
      </c>
    </row>
    <row r="459">
      <c r="BN459" s="18" t="inlineStr">
        <is>
          <t>長生村</t>
        </is>
      </c>
      <c r="BO459" s="197" t="inlineStr">
        <is>
          <t>84</t>
        </is>
      </c>
      <c r="BP459" s="17">
        <f>CONCATENATE(BN459,BO459)</f>
        <v/>
      </c>
      <c r="BQ459" s="18" t="inlineStr">
        <is>
          <t>主要地方道　茂原長生線</t>
        </is>
      </c>
      <c r="BZ459" s="18" t="inlineStr">
        <is>
          <t>S,X</t>
        </is>
      </c>
      <c r="CA459" s="18" t="inlineStr">
        <is>
          <t>橋門構</t>
        </is>
      </c>
      <c r="CB459" s="18" t="inlineStr">
        <is>
          <t>Pt</t>
        </is>
      </c>
      <c r="CC459" s="18">
        <f>IF(LEFT(CA459,2)="基礎",CONCATENATE(BZ459,LEFT(CA459,3),CB459),CONCATENATE(BZ459,LEFT(CA459,2),CB459))</f>
        <v/>
      </c>
      <c r="CD459" s="18" t="n">
        <v>10</v>
      </c>
      <c r="CE459" s="18">
        <f>IF(COUNTIFS([2]その１１!$CV$10:CV5454,リスト!CC459),"該当","")</f>
        <v/>
      </c>
      <c r="CF459" s="18">
        <f>IF($CE459="","",COUNTIF($CC$5:CC459,CC459))</f>
        <v/>
      </c>
      <c r="CG459" s="18">
        <f>IF($CE459="","",CONCATENATE(CC459,CF459))</f>
        <v/>
      </c>
      <c r="CH459" s="18" t="inlineStr">
        <is>
          <t>S</t>
        </is>
      </c>
      <c r="CI459" s="18" t="inlineStr">
        <is>
          <t>支承本体</t>
        </is>
      </c>
      <c r="CJ459" s="18" t="inlineStr">
        <is>
          <t>Bh</t>
        </is>
      </c>
      <c r="CK459" s="18">
        <f>CONCATENATE(CH459,LEFT(CI459,2),CJ459)</f>
        <v/>
      </c>
      <c r="CL459" s="18" t="n">
        <v>3</v>
      </c>
      <c r="CM459" s="18">
        <f>IF(COUNTIFS([2]その１２!$CU$10:CU5610,リスト!CK459),"該当","")</f>
        <v/>
      </c>
      <c r="CN459" s="18">
        <f>IF($CM459="","",COUNTIF($CK$5:CK459,CK459))</f>
        <v/>
      </c>
      <c r="CO459" s="18">
        <f>IF($CM459="","",CONCATENATE(CK459,CN459))</f>
        <v/>
      </c>
      <c r="DC459" s="21">
        <f>IF(CG459="","",CONCATENATE(CC459,CD459))</f>
        <v/>
      </c>
      <c r="DD459" s="21">
        <f>IF(CO459="","",CONCATENATE(CK459,CL459))</f>
        <v/>
      </c>
    </row>
    <row r="460">
      <c r="BN460" s="18" t="inlineStr">
        <is>
          <t>長生村</t>
        </is>
      </c>
      <c r="BO460" s="197" t="inlineStr">
        <is>
          <t>85</t>
        </is>
      </c>
      <c r="BP460" s="17">
        <f>CONCATENATE(BN460,BO460)</f>
        <v/>
      </c>
      <c r="BQ460" s="18" t="inlineStr">
        <is>
          <t>主要地方道　茂原夷隅線</t>
        </is>
      </c>
      <c r="BZ460" s="18" t="inlineStr">
        <is>
          <t>S,X</t>
        </is>
      </c>
      <c r="CA460" s="18" t="inlineStr">
        <is>
          <t>橋門構</t>
        </is>
      </c>
      <c r="CB460" s="18" t="inlineStr">
        <is>
          <t>Pt</t>
        </is>
      </c>
      <c r="CC460" s="18">
        <f>IF(LEFT(CA460,2)="基礎",CONCATENATE(BZ460,LEFT(CA460,3),CB460),CONCATENATE(BZ460,LEFT(CA460,2),CB460))</f>
        <v/>
      </c>
      <c r="CD460" s="18" t="n">
        <v>13</v>
      </c>
      <c r="CE460" s="18">
        <f>IF(COUNTIFS([2]その１１!$CV$10:CV5455,リスト!CC460),"該当","")</f>
        <v/>
      </c>
      <c r="CF460" s="18">
        <f>IF($CE460="","",COUNTIF($CC$5:CC460,CC460))</f>
        <v/>
      </c>
      <c r="CG460" s="18">
        <f>IF($CE460="","",CONCATENATE(CC460,CF460))</f>
        <v/>
      </c>
      <c r="CH460" s="18" t="inlineStr">
        <is>
          <t>S</t>
        </is>
      </c>
      <c r="CI460" s="18" t="inlineStr">
        <is>
          <t>支承本体</t>
        </is>
      </c>
      <c r="CJ460" s="18" t="inlineStr">
        <is>
          <t>Bh</t>
        </is>
      </c>
      <c r="CK460" s="18">
        <f>CONCATENATE(CH460,LEFT(CI460,2),CJ460)</f>
        <v/>
      </c>
      <c r="CL460" s="18" t="n">
        <v>4</v>
      </c>
      <c r="CM460" s="18">
        <f>IF(COUNTIFS([2]その１２!$CU$10:CU5611,リスト!CK460),"該当","")</f>
        <v/>
      </c>
      <c r="CN460" s="18">
        <f>IF($CM460="","",COUNTIF($CK$5:CK460,CK460))</f>
        <v/>
      </c>
      <c r="CO460" s="18">
        <f>IF($CM460="","",CONCATENATE(CK460,CN460))</f>
        <v/>
      </c>
      <c r="DC460" s="21">
        <f>IF(CG460="","",CONCATENATE(CC460,CD460))</f>
        <v/>
      </c>
      <c r="DD460" s="21">
        <f>IF(CO460="","",CONCATENATE(CK460,CL460))</f>
        <v/>
      </c>
    </row>
    <row r="461">
      <c r="BN461" s="18" t="inlineStr">
        <is>
          <t>長生村</t>
        </is>
      </c>
      <c r="BO461" s="197" t="inlineStr">
        <is>
          <t>123</t>
        </is>
      </c>
      <c r="BP461" s="17">
        <f>CONCATENATE(BN461,BO461)</f>
        <v/>
      </c>
      <c r="BQ461" s="18" t="inlineStr">
        <is>
          <t>一般県道　一宮片貝線</t>
        </is>
      </c>
      <c r="BZ461" s="18" t="inlineStr">
        <is>
          <t>S,X</t>
        </is>
      </c>
      <c r="CA461" s="18" t="inlineStr">
        <is>
          <t>橋門構</t>
        </is>
      </c>
      <c r="CB461" s="18" t="inlineStr">
        <is>
          <t>Pt</t>
        </is>
      </c>
      <c r="CC461" s="18">
        <f>IF(LEFT(CA461,2)="基礎",CONCATENATE(BZ461,LEFT(CA461,3),CB461),CONCATENATE(BZ461,LEFT(CA461,2),CB461))</f>
        <v/>
      </c>
      <c r="CD461" s="18" t="n">
        <v>17</v>
      </c>
      <c r="CE461" s="18">
        <f>IF(COUNTIFS([2]その１１!$CV$10:CV5456,リスト!CC461),"該当","")</f>
        <v/>
      </c>
      <c r="CF461" s="18">
        <f>IF($CE461="","",COUNTIF($CC$5:CC461,CC461))</f>
        <v/>
      </c>
      <c r="CG461" s="18">
        <f>IF($CE461="","",CONCATENATE(CC461,CF461))</f>
        <v/>
      </c>
      <c r="CH461" s="18" t="inlineStr">
        <is>
          <t>S</t>
        </is>
      </c>
      <c r="CI461" s="18" t="inlineStr">
        <is>
          <t>支承本体</t>
        </is>
      </c>
      <c r="CJ461" s="18" t="inlineStr">
        <is>
          <t>Bh</t>
        </is>
      </c>
      <c r="CK461" s="18">
        <f>CONCATENATE(CH461,LEFT(CI461,2),CJ461)</f>
        <v/>
      </c>
      <c r="CL461" s="18" t="n">
        <v>5</v>
      </c>
      <c r="CM461" s="18">
        <f>IF(COUNTIFS([2]その１２!$CU$10:CU5612,リスト!CK461),"該当","")</f>
        <v/>
      </c>
      <c r="CN461" s="18">
        <f>IF($CM461="","",COUNTIF($CK$5:CK461,CK461))</f>
        <v/>
      </c>
      <c r="CO461" s="18">
        <f>IF($CM461="","",CONCATENATE(CK461,CN461))</f>
        <v/>
      </c>
      <c r="DC461" s="21">
        <f>IF(CG461="","",CONCATENATE(CC461,CD461))</f>
        <v/>
      </c>
      <c r="DD461" s="21">
        <f>IF(CO461="","",CONCATENATE(CK461,CL461))</f>
        <v/>
      </c>
    </row>
    <row r="462">
      <c r="BN462" s="18" t="inlineStr">
        <is>
          <t>長生村</t>
        </is>
      </c>
      <c r="BO462" s="197" t="inlineStr">
        <is>
          <t>227</t>
        </is>
      </c>
      <c r="BP462" s="17">
        <f>CONCATENATE(BN462,BO462)</f>
        <v/>
      </c>
      <c r="BQ462" s="18" t="inlineStr">
        <is>
          <t>一般県道　八積停車場線</t>
        </is>
      </c>
      <c r="BZ462" s="18" t="inlineStr">
        <is>
          <t>S,X</t>
        </is>
      </c>
      <c r="CA462" s="18" t="inlineStr">
        <is>
          <t>橋門構</t>
        </is>
      </c>
      <c r="CB462" s="18" t="inlineStr">
        <is>
          <t>Pt</t>
        </is>
      </c>
      <c r="CC462" s="18">
        <f>IF(LEFT(CA462,2)="基礎",CONCATENATE(BZ462,LEFT(CA462,3),CB462),CONCATENATE(BZ462,LEFT(CA462,2),CB462))</f>
        <v/>
      </c>
      <c r="CD462" s="18" t="n">
        <v>18</v>
      </c>
      <c r="CE462" s="18">
        <f>IF(COUNTIFS([2]その１１!$CV$10:CV5457,リスト!CC462),"該当","")</f>
        <v/>
      </c>
      <c r="CF462" s="18">
        <f>IF($CE462="","",COUNTIF($CC$5:CC462,CC462))</f>
        <v/>
      </c>
      <c r="CG462" s="18">
        <f>IF($CE462="","",CONCATENATE(CC462,CF462))</f>
        <v/>
      </c>
      <c r="CH462" s="18" t="inlineStr">
        <is>
          <t>S</t>
        </is>
      </c>
      <c r="CI462" s="18" t="inlineStr">
        <is>
          <t>支承本体</t>
        </is>
      </c>
      <c r="CJ462" s="18" t="inlineStr">
        <is>
          <t>Bh</t>
        </is>
      </c>
      <c r="CK462" s="18">
        <f>CONCATENATE(CH462,LEFT(CI462,2),CJ462)</f>
        <v/>
      </c>
      <c r="CL462" s="18" t="n">
        <v>13</v>
      </c>
      <c r="CM462" s="18">
        <f>IF(COUNTIFS([2]その１２!$CU$10:CU5613,リスト!CK462),"該当","")</f>
        <v/>
      </c>
      <c r="CN462" s="18">
        <f>IF($CM462="","",COUNTIF($CK$5:CK462,CK462))</f>
        <v/>
      </c>
      <c r="CO462" s="18">
        <f>IF($CM462="","",CONCATENATE(CK462,CN462))</f>
        <v/>
      </c>
      <c r="DC462" s="21">
        <f>IF(CG462="","",CONCATENATE(CC462,CD462))</f>
        <v/>
      </c>
      <c r="DD462" s="21">
        <f>IF(CO462="","",CONCATENATE(CK462,CL462))</f>
        <v/>
      </c>
    </row>
    <row r="463">
      <c r="BN463" s="18" t="inlineStr">
        <is>
          <t>長生村</t>
        </is>
      </c>
      <c r="BO463" s="197" t="inlineStr">
        <is>
          <t>293</t>
        </is>
      </c>
      <c r="BP463" s="17">
        <f>CONCATENATE(BN463,BO463)</f>
        <v/>
      </c>
      <c r="BQ463" s="18" t="inlineStr">
        <is>
          <t>一般県道　茂原環状線</t>
        </is>
      </c>
      <c r="BZ463" s="18" t="inlineStr">
        <is>
          <t>S,X</t>
        </is>
      </c>
      <c r="CA463" s="18" t="inlineStr">
        <is>
          <t>橋門構</t>
        </is>
      </c>
      <c r="CB463" s="18" t="inlineStr">
        <is>
          <t>Pt</t>
        </is>
      </c>
      <c r="CC463" s="18">
        <f>IF(LEFT(CA463,2)="基礎",CONCATENATE(BZ463,LEFT(CA463,3),CB463),CONCATENATE(BZ463,LEFT(CA463,2),CB463))</f>
        <v/>
      </c>
      <c r="CD463" s="18" t="n">
        <v>20</v>
      </c>
      <c r="CE463" s="18">
        <f>IF(COUNTIFS([2]その１１!$CV$10:CV5458,リスト!CC463),"該当","")</f>
        <v/>
      </c>
      <c r="CF463" s="18">
        <f>IF($CE463="","",COUNTIF($CC$5:CC463,CC463))</f>
        <v/>
      </c>
      <c r="CG463" s="18">
        <f>IF($CE463="","",CONCATENATE(CC463,CF463))</f>
        <v/>
      </c>
      <c r="CH463" s="18" t="inlineStr">
        <is>
          <t>S</t>
        </is>
      </c>
      <c r="CI463" s="18" t="inlineStr">
        <is>
          <t>支承本体</t>
        </is>
      </c>
      <c r="CJ463" s="18" t="inlineStr">
        <is>
          <t>Bh</t>
        </is>
      </c>
      <c r="CK463" s="18">
        <f>CONCATENATE(CH463,LEFT(CI463,2),CJ463)</f>
        <v/>
      </c>
      <c r="CL463" s="18" t="n">
        <v>16</v>
      </c>
      <c r="CM463" s="18">
        <f>IF(COUNTIFS([2]その１２!$CU$10:CU5614,リスト!CK463),"該当","")</f>
        <v/>
      </c>
      <c r="CN463" s="18">
        <f>IF($CM463="","",COUNTIF($CK$5:CK463,CK463))</f>
        <v/>
      </c>
      <c r="CO463" s="18">
        <f>IF($CM463="","",CONCATENATE(CK463,CN463))</f>
        <v/>
      </c>
      <c r="DC463" s="21">
        <f>IF(CG463="","",CONCATENATE(CC463,CD463))</f>
        <v/>
      </c>
      <c r="DD463" s="21">
        <f>IF(CO463="","",CONCATENATE(CK463,CL463))</f>
        <v/>
      </c>
    </row>
    <row r="464">
      <c r="BN464" s="18" t="inlineStr">
        <is>
          <t>長生村</t>
        </is>
      </c>
      <c r="BO464" s="197" t="inlineStr">
        <is>
          <t>402</t>
        </is>
      </c>
      <c r="BP464" s="17">
        <f>CONCATENATE(BN464,BO464)</f>
        <v/>
      </c>
      <c r="BQ464" s="18" t="inlineStr">
        <is>
          <t>一般県道　長生茂原自転車道線</t>
        </is>
      </c>
      <c r="BZ464" s="18" t="inlineStr">
        <is>
          <t>S,X</t>
        </is>
      </c>
      <c r="CA464" s="18" t="inlineStr">
        <is>
          <t>橋門構</t>
        </is>
      </c>
      <c r="CB464" s="18" t="inlineStr">
        <is>
          <t>Pt</t>
        </is>
      </c>
      <c r="CC464" s="18">
        <f>IF(LEFT(CA464,2)="基礎",CONCATENATE(BZ464,LEFT(CA464,3),CB464),CONCATENATE(BZ464,LEFT(CA464,2),CB464))</f>
        <v/>
      </c>
      <c r="CD464" s="18" t="n">
        <v>21</v>
      </c>
      <c r="CE464" s="18">
        <f>IF(COUNTIFS([2]その１１!$CV$10:CV5459,リスト!CC464),"該当","")</f>
        <v/>
      </c>
      <c r="CF464" s="18">
        <f>IF($CE464="","",COUNTIF($CC$5:CC464,CC464))</f>
        <v/>
      </c>
      <c r="CG464" s="18">
        <f>IF($CE464="","",CONCATENATE(CC464,CF464))</f>
        <v/>
      </c>
      <c r="CH464" s="18" t="inlineStr">
        <is>
          <t>S</t>
        </is>
      </c>
      <c r="CI464" s="18" t="inlineStr">
        <is>
          <t>支承本体</t>
        </is>
      </c>
      <c r="CJ464" s="18" t="inlineStr">
        <is>
          <t>Bh</t>
        </is>
      </c>
      <c r="CK464" s="18">
        <f>CONCATENATE(CH464,LEFT(CI464,2),CJ464)</f>
        <v/>
      </c>
      <c r="CL464" s="18" t="n">
        <v>17</v>
      </c>
      <c r="CM464" s="18">
        <f>IF(COUNTIFS([2]その１２!$CU$10:CU5615,リスト!CK464),"該当","")</f>
        <v/>
      </c>
      <c r="CN464" s="18">
        <f>IF($CM464="","",COUNTIF($CK$5:CK464,CK464))</f>
        <v/>
      </c>
      <c r="CO464" s="18">
        <f>IF($CM464="","",CONCATENATE(CK464,CN464))</f>
        <v/>
      </c>
      <c r="DC464" s="21">
        <f>IF(CG464="","",CONCATENATE(CC464,CD464))</f>
        <v/>
      </c>
      <c r="DD464" s="21">
        <f>IF(CO464="","",CONCATENATE(CK464,CL464))</f>
        <v/>
      </c>
    </row>
    <row r="465">
      <c r="BN465" s="18" t="inlineStr">
        <is>
          <t>長生村</t>
        </is>
      </c>
      <c r="BO465" s="197" t="inlineStr">
        <is>
          <t>405</t>
        </is>
      </c>
      <c r="BP465" s="17">
        <f>CONCATENATE(BN465,BO465)</f>
        <v/>
      </c>
      <c r="BQ465" s="18" t="inlineStr">
        <is>
          <t>一般県道　九十九里一宮大原自転車道線</t>
        </is>
      </c>
      <c r="BZ465" s="18" t="inlineStr">
        <is>
          <t>S,X</t>
        </is>
      </c>
      <c r="CA465" s="18" t="inlineStr">
        <is>
          <t>橋門構</t>
        </is>
      </c>
      <c r="CB465" s="18" t="inlineStr">
        <is>
          <t>Pt</t>
        </is>
      </c>
      <c r="CC465" s="18">
        <f>IF(LEFT(CA465,2)="基礎",CONCATENATE(BZ465,LEFT(CA465,3),CB465),CONCATENATE(BZ465,LEFT(CA465,2),CB465))</f>
        <v/>
      </c>
      <c r="CD465" s="18" t="n">
        <v>22</v>
      </c>
      <c r="CE465" s="18">
        <f>IF(COUNTIFS([2]その１１!$CV$10:CV5460,リスト!CC465),"該当","")</f>
        <v/>
      </c>
      <c r="CF465" s="18">
        <f>IF($CE465="","",COUNTIF($CC$5:CC465,CC465))</f>
        <v/>
      </c>
      <c r="CG465" s="18">
        <f>IF($CE465="","",CONCATENATE(CC465,CF465))</f>
        <v/>
      </c>
      <c r="CH465" s="18" t="inlineStr">
        <is>
          <t>S</t>
        </is>
      </c>
      <c r="CI465" s="18" t="inlineStr">
        <is>
          <t>支承本体</t>
        </is>
      </c>
      <c r="CJ465" s="18" t="inlineStr">
        <is>
          <t>Bh</t>
        </is>
      </c>
      <c r="CK465" s="18">
        <f>CONCATENATE(CH465,LEFT(CI465,2),CJ465)</f>
        <v/>
      </c>
      <c r="CL465" s="18" t="n">
        <v>20</v>
      </c>
      <c r="CM465" s="18">
        <f>IF(COUNTIFS([2]その１２!$CU$10:CU5616,リスト!CK465),"該当","")</f>
        <v/>
      </c>
      <c r="CN465" s="18">
        <f>IF($CM465="","",COUNTIF($CK$5:CK465,CK465))</f>
        <v/>
      </c>
      <c r="CO465" s="18">
        <f>IF($CM465="","",CONCATENATE(CK465,CN465))</f>
        <v/>
      </c>
      <c r="DC465" s="21">
        <f>IF(CG465="","",CONCATENATE(CC465,CD465))</f>
        <v/>
      </c>
      <c r="DD465" s="21">
        <f>IF(CO465="","",CONCATENATE(CK465,CL465))</f>
        <v/>
      </c>
    </row>
    <row r="466">
      <c r="BN466" s="18" t="inlineStr">
        <is>
          <t>白子町</t>
        </is>
      </c>
      <c r="BO466" s="197" t="inlineStr">
        <is>
          <t>30</t>
        </is>
      </c>
      <c r="BP466" s="17">
        <f>CONCATENATE(BN466,BO466)</f>
        <v/>
      </c>
      <c r="BQ466" s="18" t="inlineStr">
        <is>
          <t>主要地方道　飯岡一宮線</t>
        </is>
      </c>
      <c r="BZ466" s="18" t="inlineStr">
        <is>
          <t>S,X</t>
        </is>
      </c>
      <c r="CA466" s="18" t="inlineStr">
        <is>
          <t>橋門構</t>
        </is>
      </c>
      <c r="CB466" s="18" t="inlineStr">
        <is>
          <t>Pt</t>
        </is>
      </c>
      <c r="CC466" s="18">
        <f>IF(LEFT(CA466,2)="基礎",CONCATENATE(BZ466,LEFT(CA466,3),CB466),CONCATENATE(BZ466,LEFT(CA466,2),CB466))</f>
        <v/>
      </c>
      <c r="CD466" s="18" t="n">
        <v>23</v>
      </c>
      <c r="CE466" s="18">
        <f>IF(COUNTIFS([2]その１１!$CV$10:CV5461,リスト!CC466),"該当","")</f>
        <v/>
      </c>
      <c r="CF466" s="18">
        <f>IF($CE466="","",COUNTIF($CC$5:CC466,CC466))</f>
        <v/>
      </c>
      <c r="CG466" s="18">
        <f>IF($CE466="","",CONCATENATE(CC466,CF466))</f>
        <v/>
      </c>
      <c r="CH466" s="18" t="inlineStr">
        <is>
          <t>S</t>
        </is>
      </c>
      <c r="CI466" s="18" t="inlineStr">
        <is>
          <t>支承本体</t>
        </is>
      </c>
      <c r="CJ466" s="18" t="inlineStr">
        <is>
          <t>Bh</t>
        </is>
      </c>
      <c r="CK466" s="18">
        <f>CONCATENATE(CH466,LEFT(CI466,2),CJ466)</f>
        <v/>
      </c>
      <c r="CL466" s="18" t="n">
        <v>21</v>
      </c>
      <c r="CM466" s="18">
        <f>IF(COUNTIFS([2]その１２!$CU$10:CU5617,リスト!CK466),"該当","")</f>
        <v/>
      </c>
      <c r="CN466" s="18">
        <f>IF($CM466="","",COUNTIF($CK$5:CK466,CK466))</f>
        <v/>
      </c>
      <c r="CO466" s="18">
        <f>IF($CM466="","",CONCATENATE(CK466,CN466))</f>
        <v/>
      </c>
      <c r="DC466" s="21">
        <f>IF(CG466="","",CONCATENATE(CC466,CD466))</f>
        <v/>
      </c>
      <c r="DD466" s="21">
        <f>IF(CO466="","",CONCATENATE(CK466,CL466))</f>
        <v/>
      </c>
    </row>
    <row r="467">
      <c r="BN467" s="18" t="inlineStr">
        <is>
          <t>白子町</t>
        </is>
      </c>
      <c r="BO467" s="197" t="inlineStr">
        <is>
          <t>31</t>
        </is>
      </c>
      <c r="BP467" s="17">
        <f>CONCATENATE(BN467,BO467)</f>
        <v/>
      </c>
      <c r="BQ467" s="18" t="inlineStr">
        <is>
          <t>主要地方道　茂原白子線</t>
        </is>
      </c>
      <c r="BZ467" s="18" t="inlineStr">
        <is>
          <t>S</t>
        </is>
      </c>
      <c r="CA467" s="18" t="inlineStr">
        <is>
          <t>アーチリブ</t>
        </is>
      </c>
      <c r="CB467" s="18" t="inlineStr">
        <is>
          <t>Ar</t>
        </is>
      </c>
      <c r="CC467" s="18">
        <f>IF(LEFT(CA467,2)="基礎",CONCATENATE(BZ467,LEFT(CA467,3),CB467),CONCATENATE(BZ467,LEFT(CA467,2),CB467))</f>
        <v/>
      </c>
      <c r="CD467" s="18" t="n">
        <v>1</v>
      </c>
      <c r="CE467" s="18">
        <f>IF(COUNTIFS([2]その１１!$CV$10:CV5462,リスト!CC467),"該当","")</f>
        <v/>
      </c>
      <c r="CF467" s="18">
        <f>IF($CE467="","",COUNTIF($CC$5:CC467,CC467))</f>
        <v/>
      </c>
      <c r="CG467" s="18">
        <f>IF($CE467="","",CONCATENATE(CC467,CF467))</f>
        <v/>
      </c>
      <c r="CH467" s="18" t="inlineStr">
        <is>
          <t>S</t>
        </is>
      </c>
      <c r="CI467" s="18" t="inlineStr">
        <is>
          <t>支承本体</t>
        </is>
      </c>
      <c r="CJ467" s="18" t="inlineStr">
        <is>
          <t>Bh</t>
        </is>
      </c>
      <c r="CK467" s="18">
        <f>CONCATENATE(CH467,LEFT(CI467,2),CJ467)</f>
        <v/>
      </c>
      <c r="CL467" s="18" t="n">
        <v>23</v>
      </c>
      <c r="CM467" s="18">
        <f>IF(COUNTIFS([2]その１２!$CU$10:CU5618,リスト!CK467),"該当","")</f>
        <v/>
      </c>
      <c r="CN467" s="18">
        <f>IF($CM467="","",COUNTIF($CK$5:CK467,CK467))</f>
        <v/>
      </c>
      <c r="CO467" s="18">
        <f>IF($CM467="","",CONCATENATE(CK467,CN467))</f>
        <v/>
      </c>
      <c r="DC467" s="21">
        <f>IF(CG467="","",CONCATENATE(CC467,CD467))</f>
        <v/>
      </c>
      <c r="DD467" s="21">
        <f>IF(CO467="","",CONCATENATE(CK467,CL467))</f>
        <v/>
      </c>
    </row>
    <row r="468">
      <c r="BN468" s="18" t="inlineStr">
        <is>
          <t>いすみ市</t>
        </is>
      </c>
      <c r="BO468" s="197" t="inlineStr">
        <is>
          <t>128</t>
        </is>
      </c>
      <c r="BP468" s="17">
        <f>CONCATENATE(BN468,BO468)</f>
        <v/>
      </c>
      <c r="BQ468" s="18" t="inlineStr">
        <is>
          <t>一般国道　128号</t>
        </is>
      </c>
      <c r="BZ468" s="18" t="inlineStr">
        <is>
          <t>S</t>
        </is>
      </c>
      <c r="CA468" s="18" t="inlineStr">
        <is>
          <t>アーチリブ</t>
        </is>
      </c>
      <c r="CB468" s="18" t="inlineStr">
        <is>
          <t>Ar</t>
        </is>
      </c>
      <c r="CC468" s="18">
        <f>IF(LEFT(CA468,2)="基礎",CONCATENATE(BZ468,LEFT(CA468,3),CB468),CONCATENATE(BZ468,LEFT(CA468,2),CB468))</f>
        <v/>
      </c>
      <c r="CD468" s="18" t="n">
        <v>2</v>
      </c>
      <c r="CE468" s="18">
        <f>IF(COUNTIFS([2]その１１!$CV$10:CV5463,リスト!CC468),"該当","")</f>
        <v/>
      </c>
      <c r="CF468" s="18">
        <f>IF($CE468="","",COUNTIF($CC$5:CC468,CC468))</f>
        <v/>
      </c>
      <c r="CG468" s="18">
        <f>IF($CE468="","",CONCATENATE(CC468,CF468))</f>
        <v/>
      </c>
      <c r="CH468" s="18" t="inlineStr">
        <is>
          <t>S</t>
        </is>
      </c>
      <c r="CI468" s="18" t="inlineStr">
        <is>
          <t>支承本体</t>
        </is>
      </c>
      <c r="CJ468" s="18" t="inlineStr">
        <is>
          <t>Bh</t>
        </is>
      </c>
      <c r="CK468" s="18">
        <f>CONCATENATE(CH468,LEFT(CI468,2),CJ468)</f>
        <v/>
      </c>
      <c r="CL468" s="18" t="n">
        <v>24</v>
      </c>
      <c r="CM468" s="18">
        <f>IF(COUNTIFS([2]その１２!$CU$10:CU5619,リスト!CK468),"該当","")</f>
        <v/>
      </c>
      <c r="CN468" s="18">
        <f>IF($CM468="","",COUNTIF($CK$5:CK468,CK468))</f>
        <v/>
      </c>
      <c r="CO468" s="18">
        <f>IF($CM468="","",CONCATENATE(CK468,CN468))</f>
        <v/>
      </c>
      <c r="DC468" s="21">
        <f>IF(CG468="","",CONCATENATE(CC468,CD468))</f>
        <v/>
      </c>
      <c r="DD468" s="21">
        <f>IF(CO468="","",CONCATENATE(CK468,CL468))</f>
        <v/>
      </c>
    </row>
    <row r="469">
      <c r="BN469" s="18" t="inlineStr">
        <is>
          <t>いすみ市</t>
        </is>
      </c>
      <c r="BO469" s="197" t="inlineStr">
        <is>
          <t>465</t>
        </is>
      </c>
      <c r="BP469" s="17">
        <f>CONCATENATE(BN469,BO469)</f>
        <v/>
      </c>
      <c r="BQ469" s="18" t="inlineStr">
        <is>
          <t>一般国道　465号</t>
        </is>
      </c>
      <c r="BZ469" s="18" t="inlineStr">
        <is>
          <t>S</t>
        </is>
      </c>
      <c r="CA469" s="18" t="inlineStr">
        <is>
          <t>アーチリブ</t>
        </is>
      </c>
      <c r="CB469" s="18" t="inlineStr">
        <is>
          <t>Ar</t>
        </is>
      </c>
      <c r="CC469" s="18">
        <f>IF(LEFT(CA469,2)="基礎",CONCATENATE(BZ469,LEFT(CA469,3),CB469),CONCATENATE(BZ469,LEFT(CA469,2),CB469))</f>
        <v/>
      </c>
      <c r="CD469" s="18" t="n">
        <v>3</v>
      </c>
      <c r="CE469" s="18">
        <f>IF(COUNTIFS([2]その１１!$CV$10:CV5464,リスト!CC469),"該当","")</f>
        <v/>
      </c>
      <c r="CF469" s="18">
        <f>IF($CE469="","",COUNTIF($CC$5:CC469,CC469))</f>
        <v/>
      </c>
      <c r="CG469" s="18">
        <f>IF($CE469="","",CONCATENATE(CC469,CF469))</f>
        <v/>
      </c>
      <c r="CH469" s="18" t="inlineStr">
        <is>
          <t>S</t>
        </is>
      </c>
      <c r="CI469" s="18" t="inlineStr">
        <is>
          <t>支承本体</t>
        </is>
      </c>
      <c r="CJ469" s="18" t="inlineStr">
        <is>
          <t>Bh</t>
        </is>
      </c>
      <c r="CK469" s="18">
        <f>CONCATENATE(CH469,LEFT(CI469,2),CJ469)</f>
        <v/>
      </c>
      <c r="CL469" s="18" t="n">
        <v>25</v>
      </c>
      <c r="CM469" s="18">
        <f>IF(COUNTIFS([2]その１２!$CU$10:CU5620,リスト!CK469),"該当","")</f>
        <v/>
      </c>
      <c r="CN469" s="18">
        <f>IF($CM469="","",COUNTIF($CK$5:CK469,CK469))</f>
        <v/>
      </c>
      <c r="CO469" s="18">
        <f>IF($CM469="","",CONCATENATE(CK469,CN469))</f>
        <v/>
      </c>
      <c r="DC469" s="21">
        <f>IF(CG469="","",CONCATENATE(CC469,CD469))</f>
        <v/>
      </c>
      <c r="DD469" s="21">
        <f>IF(CO469="","",CONCATENATE(CK469,CL469))</f>
        <v/>
      </c>
    </row>
    <row r="470">
      <c r="BN470" s="18" t="inlineStr">
        <is>
          <t>いすみ市</t>
        </is>
      </c>
      <c r="BO470" s="197" t="inlineStr">
        <is>
          <t>82</t>
        </is>
      </c>
      <c r="BP470" s="17">
        <f>CONCATENATE(BN470,BO470)</f>
        <v/>
      </c>
      <c r="BQ470" s="18" t="inlineStr">
        <is>
          <t>主要地方道　天津小湊夷隅線</t>
        </is>
      </c>
      <c r="BZ470" s="18" t="inlineStr">
        <is>
          <t>S</t>
        </is>
      </c>
      <c r="CA470" s="18" t="inlineStr">
        <is>
          <t>アーチリブ</t>
        </is>
      </c>
      <c r="CB470" s="18" t="inlineStr">
        <is>
          <t>Ar</t>
        </is>
      </c>
      <c r="CC470" s="18">
        <f>IF(LEFT(CA470,2)="基礎",CONCATENATE(BZ470,LEFT(CA470,3),CB470),CONCATENATE(BZ470,LEFT(CA470,2),CB470))</f>
        <v/>
      </c>
      <c r="CD470" s="18" t="n">
        <v>4</v>
      </c>
      <c r="CE470" s="18">
        <f>IF(COUNTIFS([2]その１１!$CV$10:CV5465,リスト!CC470),"該当","")</f>
        <v/>
      </c>
      <c r="CF470" s="18">
        <f>IF($CE470="","",COUNTIF($CC$5:CC470,CC470))</f>
        <v/>
      </c>
      <c r="CG470" s="18">
        <f>IF($CE470="","",CONCATENATE(CC470,CF470))</f>
        <v/>
      </c>
      <c r="CH470" s="18" t="inlineStr">
        <is>
          <t>X</t>
        </is>
      </c>
      <c r="CI470" s="18" t="inlineStr">
        <is>
          <t>支承本体</t>
        </is>
      </c>
      <c r="CJ470" s="18" t="inlineStr">
        <is>
          <t>Bh</t>
        </is>
      </c>
      <c r="CK470" s="18">
        <f>CONCATENATE(CH470,LEFT(CI470,2),CJ470)</f>
        <v/>
      </c>
      <c r="CL470" s="18" t="n">
        <v>4</v>
      </c>
      <c r="CM470" s="18">
        <f>IF(COUNTIFS([2]その１２!$CU$10:CU5621,リスト!CK470),"該当","")</f>
        <v/>
      </c>
      <c r="CN470" s="18">
        <f>IF($CM470="","",COUNTIF($CK$5:CK470,CK470))</f>
        <v/>
      </c>
      <c r="CO470" s="18">
        <f>IF($CM470="","",CONCATENATE(CK470,CN470))</f>
        <v/>
      </c>
      <c r="DC470" s="21">
        <f>IF(CG470="","",CONCATENATE(CC470,CD470))</f>
        <v/>
      </c>
      <c r="DD470" s="21">
        <f>IF(CO470="","",CONCATENATE(CK470,CL470))</f>
        <v/>
      </c>
    </row>
    <row r="471">
      <c r="BN471" s="18" t="inlineStr">
        <is>
          <t>いすみ市</t>
        </is>
      </c>
      <c r="BO471" s="197" t="inlineStr">
        <is>
          <t>85</t>
        </is>
      </c>
      <c r="BP471" s="17">
        <f>CONCATENATE(BN471,BO471)</f>
        <v/>
      </c>
      <c r="BQ471" s="18" t="inlineStr">
        <is>
          <t>主要地方道　茂原夷隅線</t>
        </is>
      </c>
      <c r="BZ471" s="18" t="inlineStr">
        <is>
          <t>S</t>
        </is>
      </c>
      <c r="CA471" s="18" t="inlineStr">
        <is>
          <t>アーチリブ</t>
        </is>
      </c>
      <c r="CB471" s="18" t="inlineStr">
        <is>
          <t>Ar</t>
        </is>
      </c>
      <c r="CC471" s="18">
        <f>IF(LEFT(CA471,2)="基礎",CONCATENATE(BZ471,LEFT(CA471,3),CB471),CONCATENATE(BZ471,LEFT(CA471,2),CB471))</f>
        <v/>
      </c>
      <c r="CD471" s="18" t="n">
        <v>5</v>
      </c>
      <c r="CE471" s="18">
        <f>IF(COUNTIFS([2]その１１!$CV$10:CV5466,リスト!CC471),"該当","")</f>
        <v/>
      </c>
      <c r="CF471" s="18">
        <f>IF($CE471="","",COUNTIF($CC$5:CC471,CC471))</f>
        <v/>
      </c>
      <c r="CG471" s="18">
        <f>IF($CE471="","",CONCATENATE(CC471,CF471))</f>
        <v/>
      </c>
      <c r="CH471" s="18" t="inlineStr">
        <is>
          <t>X</t>
        </is>
      </c>
      <c r="CI471" s="18" t="inlineStr">
        <is>
          <t>支承本体</t>
        </is>
      </c>
      <c r="CJ471" s="18" t="inlineStr">
        <is>
          <t>Bh</t>
        </is>
      </c>
      <c r="CK471" s="18">
        <f>CONCATENATE(CH471,LEFT(CI471,2),CJ471)</f>
        <v/>
      </c>
      <c r="CL471" s="18" t="n">
        <v>13</v>
      </c>
      <c r="CM471" s="18">
        <f>IF(COUNTIFS([2]その１２!$CU$10:CU5622,リスト!CK471),"該当","")</f>
        <v/>
      </c>
      <c r="CN471" s="18">
        <f>IF($CM471="","",COUNTIF($CK$5:CK471,CK471))</f>
        <v/>
      </c>
      <c r="CO471" s="18">
        <f>IF($CM471="","",CONCATENATE(CK471,CN471))</f>
        <v/>
      </c>
      <c r="DC471" s="21">
        <f>IF(CG471="","",CONCATENATE(CC471,CD471))</f>
        <v/>
      </c>
      <c r="DD471" s="21">
        <f>IF(CO471="","",CONCATENATE(CK471,CL471))</f>
        <v/>
      </c>
    </row>
    <row r="472">
      <c r="BN472" s="18" t="inlineStr">
        <is>
          <t>いすみ市</t>
        </is>
      </c>
      <c r="BO472" s="197" t="inlineStr">
        <is>
          <t>151</t>
        </is>
      </c>
      <c r="BP472" s="17">
        <f>CONCATENATE(BN472,BO472)</f>
        <v/>
      </c>
      <c r="BQ472" s="18" t="inlineStr">
        <is>
          <t>一般県道　夷隅瑞沢線</t>
        </is>
      </c>
      <c r="BZ472" s="18" t="inlineStr">
        <is>
          <t>S</t>
        </is>
      </c>
      <c r="CA472" s="18" t="inlineStr">
        <is>
          <t>アーチリブ</t>
        </is>
      </c>
      <c r="CB472" s="18" t="inlineStr">
        <is>
          <t>Ar</t>
        </is>
      </c>
      <c r="CC472" s="18">
        <f>IF(LEFT(CA472,2)="基礎",CONCATENATE(BZ472,LEFT(CA472,3),CB472),CONCATENATE(BZ472,LEFT(CA472,2),CB472))</f>
        <v/>
      </c>
      <c r="CD472" s="18" t="n">
        <v>10</v>
      </c>
      <c r="CE472" s="18">
        <f>IF(COUNTIFS([2]その１１!$CV$10:CV5467,リスト!CC472),"該当","")</f>
        <v/>
      </c>
      <c r="CF472" s="18">
        <f>IF($CE472="","",COUNTIF($CC$5:CC472,CC472))</f>
        <v/>
      </c>
      <c r="CG472" s="18">
        <f>IF($CE472="","",CONCATENATE(CC472,CF472))</f>
        <v/>
      </c>
      <c r="CH472" s="18" t="inlineStr">
        <is>
          <t>X</t>
        </is>
      </c>
      <c r="CI472" s="18" t="inlineStr">
        <is>
          <t>支承本体</t>
        </is>
      </c>
      <c r="CJ472" s="18" t="inlineStr">
        <is>
          <t>Bh</t>
        </is>
      </c>
      <c r="CK472" s="18">
        <f>CONCATENATE(CH472,LEFT(CI472,2),CJ472)</f>
        <v/>
      </c>
      <c r="CL472" s="18" t="n">
        <v>16</v>
      </c>
      <c r="CM472" s="18">
        <f>IF(COUNTIFS([2]その１２!$CU$10:CU5623,リスト!CK472),"該当","")</f>
        <v/>
      </c>
      <c r="CN472" s="18">
        <f>IF($CM472="","",COUNTIF($CK$5:CK472,CK472))</f>
        <v/>
      </c>
      <c r="CO472" s="18">
        <f>IF($CM472="","",CONCATENATE(CK472,CN472))</f>
        <v/>
      </c>
      <c r="DC472" s="21">
        <f>IF(CG472="","",CONCATENATE(CC472,CD472))</f>
        <v/>
      </c>
      <c r="DD472" s="21">
        <f>IF(CO472="","",CONCATENATE(CK472,CL472))</f>
        <v/>
      </c>
    </row>
    <row r="473">
      <c r="BN473" s="18" t="inlineStr">
        <is>
          <t>いすみ市</t>
        </is>
      </c>
      <c r="BO473" s="197" t="inlineStr">
        <is>
          <t>152</t>
        </is>
      </c>
      <c r="BP473" s="17">
        <f>CONCATENATE(BN473,BO473)</f>
        <v/>
      </c>
      <c r="BQ473" s="18" t="inlineStr">
        <is>
          <t>一般県道　一宮椎木長者線</t>
        </is>
      </c>
      <c r="BZ473" s="18" t="inlineStr">
        <is>
          <t>S</t>
        </is>
      </c>
      <c r="CA473" s="18" t="inlineStr">
        <is>
          <t>アーチリブ</t>
        </is>
      </c>
      <c r="CB473" s="18" t="inlineStr">
        <is>
          <t>Ar</t>
        </is>
      </c>
      <c r="CC473" s="18">
        <f>IF(LEFT(CA473,2)="基礎",CONCATENATE(BZ473,LEFT(CA473,3),CB473),CONCATENATE(BZ473,LEFT(CA473,2),CB473))</f>
        <v/>
      </c>
      <c r="CD473" s="18" t="n">
        <v>13</v>
      </c>
      <c r="CE473" s="18">
        <f>IF(COUNTIFS([2]その１１!$CV$10:CV5468,リスト!CC473),"該当","")</f>
        <v/>
      </c>
      <c r="CF473" s="18">
        <f>IF($CE473="","",COUNTIF($CC$5:CC473,CC473))</f>
        <v/>
      </c>
      <c r="CG473" s="18">
        <f>IF($CE473="","",CONCATENATE(CC473,CF473))</f>
        <v/>
      </c>
      <c r="CH473" s="18" t="inlineStr">
        <is>
          <t>X</t>
        </is>
      </c>
      <c r="CI473" s="18" t="inlineStr">
        <is>
          <t>支承本体</t>
        </is>
      </c>
      <c r="CJ473" s="18" t="inlineStr">
        <is>
          <t>Bh</t>
        </is>
      </c>
      <c r="CK473" s="18">
        <f>CONCATENATE(CH473,LEFT(CI473,2),CJ473)</f>
        <v/>
      </c>
      <c r="CL473" s="18" t="n">
        <v>17</v>
      </c>
      <c r="CM473" s="18">
        <f>IF(COUNTIFS([2]その１２!$CU$10:CU5624,リスト!CK473),"該当","")</f>
        <v/>
      </c>
      <c r="CN473" s="18">
        <f>IF($CM473="","",COUNTIF($CK$5:CK473,CK473))</f>
        <v/>
      </c>
      <c r="CO473" s="18">
        <f>IF($CM473="","",CONCATENATE(CK473,CN473))</f>
        <v/>
      </c>
      <c r="DC473" s="21">
        <f>IF(CG473="","",CONCATENATE(CC473,CD473))</f>
        <v/>
      </c>
      <c r="DD473" s="21">
        <f>IF(CO473="","",CONCATENATE(CK473,CL473))</f>
        <v/>
      </c>
    </row>
    <row r="474">
      <c r="BN474" s="18" t="inlineStr">
        <is>
          <t>いすみ市</t>
        </is>
      </c>
      <c r="BO474" s="197" t="inlineStr">
        <is>
          <t>153</t>
        </is>
      </c>
      <c r="BP474" s="17">
        <f>CONCATENATE(BN474,BO474)</f>
        <v/>
      </c>
      <c r="BQ474" s="18" t="inlineStr">
        <is>
          <t>一般県道　夷隅太東線</t>
        </is>
      </c>
      <c r="BZ474" s="18" t="inlineStr">
        <is>
          <t>S</t>
        </is>
      </c>
      <c r="CA474" s="18" t="inlineStr">
        <is>
          <t>アーチリブ</t>
        </is>
      </c>
      <c r="CB474" s="18" t="inlineStr">
        <is>
          <t>Ar</t>
        </is>
      </c>
      <c r="CC474" s="18">
        <f>IF(LEFT(CA474,2)="基礎",CONCATENATE(BZ474,LEFT(CA474,3),CB474),CONCATENATE(BZ474,LEFT(CA474,2),CB474))</f>
        <v/>
      </c>
      <c r="CD474" s="18" t="n">
        <v>17</v>
      </c>
      <c r="CE474" s="18">
        <f>IF(COUNTIFS([2]その１１!$CV$10:CV5469,リスト!CC474),"該当","")</f>
        <v/>
      </c>
      <c r="CF474" s="18">
        <f>IF($CE474="","",COUNTIF($CC$5:CC474,CC474))</f>
        <v/>
      </c>
      <c r="CG474" s="18">
        <f>IF($CE474="","",CONCATENATE(CC474,CF474))</f>
        <v/>
      </c>
      <c r="CH474" s="18" t="inlineStr">
        <is>
          <t>X</t>
        </is>
      </c>
      <c r="CI474" s="18" t="inlineStr">
        <is>
          <t>支承本体</t>
        </is>
      </c>
      <c r="CJ474" s="18" t="inlineStr">
        <is>
          <t>Bh</t>
        </is>
      </c>
      <c r="CK474" s="18">
        <f>CONCATENATE(CH474,LEFT(CI474,2),CJ474)</f>
        <v/>
      </c>
      <c r="CL474" s="18" t="n">
        <v>19</v>
      </c>
      <c r="CM474" s="18">
        <f>IF(COUNTIFS([2]その１２!$CU$10:CU5625,リスト!CK474),"該当","")</f>
        <v/>
      </c>
      <c r="CN474" s="18">
        <f>IF($CM474="","",COUNTIF($CK$5:CK474,CK474))</f>
        <v/>
      </c>
      <c r="CO474" s="18">
        <f>IF($CM474="","",CONCATENATE(CK474,CN474))</f>
        <v/>
      </c>
      <c r="DC474" s="21">
        <f>IF(CG474="","",CONCATENATE(CC474,CD474))</f>
        <v/>
      </c>
      <c r="DD474" s="21">
        <f>IF(CO474="","",CONCATENATE(CK474,CL474))</f>
        <v/>
      </c>
    </row>
    <row r="475">
      <c r="BN475" s="18" t="inlineStr">
        <is>
          <t>いすみ市</t>
        </is>
      </c>
      <c r="BO475" s="197" t="inlineStr">
        <is>
          <t>154</t>
        </is>
      </c>
      <c r="BP475" s="17">
        <f>CONCATENATE(BN475,BO475)</f>
        <v/>
      </c>
      <c r="BQ475" s="18" t="inlineStr">
        <is>
          <t>一般県道　夷隅長者線</t>
        </is>
      </c>
      <c r="BZ475" s="18" t="inlineStr">
        <is>
          <t>S</t>
        </is>
      </c>
      <c r="CA475" s="18" t="inlineStr">
        <is>
          <t>アーチリブ</t>
        </is>
      </c>
      <c r="CB475" s="18" t="inlineStr">
        <is>
          <t>Ar</t>
        </is>
      </c>
      <c r="CC475" s="18">
        <f>IF(LEFT(CA475,2)="基礎",CONCATENATE(BZ475,LEFT(CA475,3),CB475),CONCATENATE(BZ475,LEFT(CA475,2),CB475))</f>
        <v/>
      </c>
      <c r="CD475" s="18" t="n">
        <v>18</v>
      </c>
      <c r="CE475" s="18">
        <f>IF(COUNTIFS([2]その１１!$CV$10:CV5470,リスト!CC475),"該当","")</f>
        <v/>
      </c>
      <c r="CF475" s="18">
        <f>IF($CE475="","",COUNTIF($CC$5:CC475,CC475))</f>
        <v/>
      </c>
      <c r="CG475" s="18">
        <f>IF($CE475="","",CONCATENATE(CC475,CF475))</f>
        <v/>
      </c>
      <c r="CH475" s="18" t="inlineStr">
        <is>
          <t>X</t>
        </is>
      </c>
      <c r="CI475" s="18" t="inlineStr">
        <is>
          <t>支承本体</t>
        </is>
      </c>
      <c r="CJ475" s="18" t="inlineStr">
        <is>
          <t>Bh</t>
        </is>
      </c>
      <c r="CK475" s="18">
        <f>CONCATENATE(CH475,LEFT(CI475,2),CJ475)</f>
        <v/>
      </c>
      <c r="CL475" s="18" t="n">
        <v>20</v>
      </c>
      <c r="CM475" s="18">
        <f>IF(COUNTIFS([2]その１２!$CU$10:CU5626,リスト!CK475),"該当","")</f>
        <v/>
      </c>
      <c r="CN475" s="18">
        <f>IF($CM475="","",COUNTIF($CK$5:CK475,CK475))</f>
        <v/>
      </c>
      <c r="CO475" s="18">
        <f>IF($CM475="","",CONCATENATE(CK475,CN475))</f>
        <v/>
      </c>
      <c r="DC475" s="21">
        <f>IF(CG475="","",CONCATENATE(CC475,CD475))</f>
        <v/>
      </c>
      <c r="DD475" s="21">
        <f>IF(CO475="","",CONCATENATE(CK475,CL475))</f>
        <v/>
      </c>
    </row>
    <row r="476">
      <c r="BN476" s="18" t="inlineStr">
        <is>
          <t>いすみ市</t>
        </is>
      </c>
      <c r="BO476" s="197" t="inlineStr">
        <is>
          <t>174</t>
        </is>
      </c>
      <c r="BP476" s="17">
        <f>CONCATENATE(BN476,BO476)</f>
        <v/>
      </c>
      <c r="BQ476" s="18" t="inlineStr">
        <is>
          <t>一般県道　勝浦布施大原線</t>
        </is>
      </c>
      <c r="BZ476" s="18" t="inlineStr">
        <is>
          <t>S</t>
        </is>
      </c>
      <c r="CA476" s="18" t="inlineStr">
        <is>
          <t>アーチリブ</t>
        </is>
      </c>
      <c r="CB476" s="18" t="inlineStr">
        <is>
          <t>Ar</t>
        </is>
      </c>
      <c r="CC476" s="18">
        <f>IF(LEFT(CA476,2)="基礎",CONCATENATE(BZ476,LEFT(CA476,3),CB476),CONCATENATE(BZ476,LEFT(CA476,2),CB476))</f>
        <v/>
      </c>
      <c r="CD476" s="18" t="n">
        <v>20</v>
      </c>
      <c r="CE476" s="18">
        <f>IF(COUNTIFS([2]その１１!$CV$10:CV5471,リスト!CC476),"該当","")</f>
        <v/>
      </c>
      <c r="CF476" s="18">
        <f>IF($CE476="","",COUNTIF($CC$5:CC476,CC476))</f>
        <v/>
      </c>
      <c r="CG476" s="18">
        <f>IF($CE476="","",CONCATENATE(CC476,CF476))</f>
        <v/>
      </c>
      <c r="CH476" s="18" t="inlineStr">
        <is>
          <t>X</t>
        </is>
      </c>
      <c r="CI476" s="18" t="inlineStr">
        <is>
          <t>支承本体</t>
        </is>
      </c>
      <c r="CJ476" s="18" t="inlineStr">
        <is>
          <t>Bh</t>
        </is>
      </c>
      <c r="CK476" s="18">
        <f>CONCATENATE(CH476,LEFT(CI476,2),CJ476)</f>
        <v/>
      </c>
      <c r="CL476" s="18" t="n">
        <v>21</v>
      </c>
      <c r="CM476" s="18">
        <f>IF(COUNTIFS([2]その１２!$CU$10:CU5627,リスト!CK476),"該当","")</f>
        <v/>
      </c>
      <c r="CN476" s="18">
        <f>IF($CM476="","",COUNTIF($CK$5:CK476,CK476))</f>
        <v/>
      </c>
      <c r="CO476" s="18">
        <f>IF($CM476="","",CONCATENATE(CK476,CN476))</f>
        <v/>
      </c>
      <c r="DC476" s="21">
        <f>IF(CG476="","",CONCATENATE(CC476,CD476))</f>
        <v/>
      </c>
      <c r="DD476" s="21">
        <f>IF(CO476="","",CONCATENATE(CK476,CL476))</f>
        <v/>
      </c>
    </row>
    <row r="477">
      <c r="BN477" s="18" t="inlineStr">
        <is>
          <t>いすみ市</t>
        </is>
      </c>
      <c r="BO477" s="197" t="inlineStr">
        <is>
          <t>175</t>
        </is>
      </c>
      <c r="BP477" s="17">
        <f>CONCATENATE(BN477,BO477)</f>
        <v/>
      </c>
      <c r="BQ477" s="18" t="inlineStr">
        <is>
          <t>一般県道　大原港大原停車場線</t>
        </is>
      </c>
      <c r="BZ477" s="18" t="inlineStr">
        <is>
          <t>S</t>
        </is>
      </c>
      <c r="CA477" s="18" t="inlineStr">
        <is>
          <t>アーチリブ</t>
        </is>
      </c>
      <c r="CB477" s="18" t="inlineStr">
        <is>
          <t>Ar</t>
        </is>
      </c>
      <c r="CC477" s="18">
        <f>IF(LEFT(CA477,2)="基礎",CONCATENATE(BZ477,LEFT(CA477,3),CB477),CONCATENATE(BZ477,LEFT(CA477,2),CB477))</f>
        <v/>
      </c>
      <c r="CD477" s="18" t="n">
        <v>21</v>
      </c>
      <c r="CE477" s="18">
        <f>IF(COUNTIFS([2]その１１!$CV$10:CV5472,リスト!CC477),"該当","")</f>
        <v/>
      </c>
      <c r="CF477" s="18">
        <f>IF($CE477="","",COUNTIF($CC$5:CC477,CC477))</f>
        <v/>
      </c>
      <c r="CG477" s="18">
        <f>IF($CE477="","",CONCATENATE(CC477,CF477))</f>
        <v/>
      </c>
      <c r="CH477" s="18" t="inlineStr">
        <is>
          <t>X</t>
        </is>
      </c>
      <c r="CI477" s="18" t="inlineStr">
        <is>
          <t>支承本体</t>
        </is>
      </c>
      <c r="CJ477" s="18" t="inlineStr">
        <is>
          <t>Bh</t>
        </is>
      </c>
      <c r="CK477" s="18">
        <f>CONCATENATE(CH477,LEFT(CI477,2),CJ477)</f>
        <v/>
      </c>
      <c r="CL477" s="18" t="n">
        <v>23</v>
      </c>
      <c r="CM477" s="18">
        <f>IF(COUNTIFS([2]その１２!$CU$10:CU5628,リスト!CK477),"該当","")</f>
        <v/>
      </c>
      <c r="CN477" s="18">
        <f>IF($CM477="","",COUNTIF($CK$5:CK477,CK477))</f>
        <v/>
      </c>
      <c r="CO477" s="18">
        <f>IF($CM477="","",CONCATENATE(CK477,CN477))</f>
        <v/>
      </c>
      <c r="DC477" s="21">
        <f>IF(CG477="","",CONCATENATE(CC477,CD477))</f>
        <v/>
      </c>
      <c r="DD477" s="21">
        <f>IF(CO477="","",CONCATENATE(CK477,CL477))</f>
        <v/>
      </c>
    </row>
    <row r="478">
      <c r="BN478" s="18" t="inlineStr">
        <is>
          <t>いすみ市</t>
        </is>
      </c>
      <c r="BO478" s="197" t="inlineStr">
        <is>
          <t>176</t>
        </is>
      </c>
      <c r="BP478" s="17">
        <f>CONCATENATE(BN478,BO478)</f>
        <v/>
      </c>
      <c r="BQ478" s="18" t="inlineStr">
        <is>
          <t>一般県道　夷隅御宿線</t>
        </is>
      </c>
      <c r="BZ478" s="18" t="inlineStr">
        <is>
          <t>S</t>
        </is>
      </c>
      <c r="CA478" s="18" t="inlineStr">
        <is>
          <t>アーチリブ</t>
        </is>
      </c>
      <c r="CB478" s="18" t="inlineStr">
        <is>
          <t>Ar</t>
        </is>
      </c>
      <c r="CC478" s="18">
        <f>IF(LEFT(CA478,2)="基礎",CONCATENATE(BZ478,LEFT(CA478,3),CB478),CONCATENATE(BZ478,LEFT(CA478,2),CB478))</f>
        <v/>
      </c>
      <c r="CD478" s="18" t="n">
        <v>22</v>
      </c>
      <c r="CE478" s="18">
        <f>IF(COUNTIFS([2]その１１!$CV$10:CV5473,リスト!CC478),"該当","")</f>
        <v/>
      </c>
      <c r="CF478" s="18">
        <f>IF($CE478="","",COUNTIF($CC$5:CC478,CC478))</f>
        <v/>
      </c>
      <c r="CG478" s="18">
        <f>IF($CE478="","",CONCATENATE(CC478,CF478))</f>
        <v/>
      </c>
      <c r="CH478" s="18" t="inlineStr">
        <is>
          <t>X</t>
        </is>
      </c>
      <c r="CI478" s="18" t="inlineStr">
        <is>
          <t>支承本体</t>
        </is>
      </c>
      <c r="CJ478" s="18" t="inlineStr">
        <is>
          <t>Bh</t>
        </is>
      </c>
      <c r="CK478" s="18">
        <f>CONCATENATE(CH478,LEFT(CI478,2),CJ478)</f>
        <v/>
      </c>
      <c r="CL478" s="18" t="n">
        <v>24</v>
      </c>
      <c r="CM478" s="18">
        <f>IF(COUNTIFS([2]その１２!$CU$10:CU5629,リスト!CK478),"該当","")</f>
        <v/>
      </c>
      <c r="CN478" s="18">
        <f>IF($CM478="","",COUNTIF($CK$5:CK478,CK478))</f>
        <v/>
      </c>
      <c r="CO478" s="18">
        <f>IF($CM478="","",CONCATENATE(CK478,CN478))</f>
        <v/>
      </c>
      <c r="DC478" s="21">
        <f>IF(CG478="","",CONCATENATE(CC478,CD478))</f>
        <v/>
      </c>
      <c r="DD478" s="21">
        <f>IF(CO478="","",CONCATENATE(CK478,CL478))</f>
        <v/>
      </c>
    </row>
    <row r="479">
      <c r="BN479" s="18" t="inlineStr">
        <is>
          <t>いすみ市</t>
        </is>
      </c>
      <c r="BO479" s="197" t="inlineStr">
        <is>
          <t>229</t>
        </is>
      </c>
      <c r="BP479" s="17">
        <f>CONCATENATE(BN479,BO479)</f>
        <v/>
      </c>
      <c r="BQ479" s="18" t="inlineStr">
        <is>
          <t>一般県道　太東停車場線</t>
        </is>
      </c>
      <c r="BZ479" s="18" t="inlineStr">
        <is>
          <t>S</t>
        </is>
      </c>
      <c r="CA479" s="18" t="inlineStr">
        <is>
          <t>アーチリブ</t>
        </is>
      </c>
      <c r="CB479" s="18" t="inlineStr">
        <is>
          <t>Ar</t>
        </is>
      </c>
      <c r="CC479" s="18">
        <f>IF(LEFT(CA479,2)="基礎",CONCATENATE(BZ479,LEFT(CA479,3),CB479),CONCATENATE(BZ479,LEFT(CA479,2),CB479))</f>
        <v/>
      </c>
      <c r="CD479" s="18" t="n">
        <v>23</v>
      </c>
      <c r="CE479" s="18">
        <f>IF(COUNTIFS([2]その１１!$CV$10:CV5474,リスト!CC479),"該当","")</f>
        <v/>
      </c>
      <c r="CF479" s="18">
        <f>IF($CE479="","",COUNTIF($CC$5:CC479,CC479))</f>
        <v/>
      </c>
      <c r="CG479" s="18">
        <f>IF($CE479="","",CONCATENATE(CC479,CF479))</f>
        <v/>
      </c>
      <c r="CH479" s="18" t="inlineStr">
        <is>
          <t>S,X</t>
        </is>
      </c>
      <c r="CI479" s="18" t="inlineStr">
        <is>
          <t>支承本体</t>
        </is>
      </c>
      <c r="CJ479" s="18" t="inlineStr">
        <is>
          <t>Bh</t>
        </is>
      </c>
      <c r="CK479" s="18">
        <f>CONCATENATE(CH479,LEFT(CI479,2),CJ479)</f>
        <v/>
      </c>
      <c r="CL479" s="18" t="n">
        <v>1</v>
      </c>
      <c r="CM479" s="18">
        <f>IF(COUNTIFS([2]その１２!$CU$10:CU5630,リスト!CK479),"該当","")</f>
        <v/>
      </c>
      <c r="CN479" s="18">
        <f>IF($CM479="","",COUNTIF($CK$5:CK479,CK479))</f>
        <v/>
      </c>
      <c r="CO479" s="18">
        <f>IF($CM479="","",CONCATENATE(CK479,CN479))</f>
        <v/>
      </c>
      <c r="DC479" s="21">
        <f>IF(CG479="","",CONCATENATE(CC479,CD479))</f>
        <v/>
      </c>
      <c r="DD479" s="21">
        <f>IF(CO479="","",CONCATENATE(CK479,CL479))</f>
        <v/>
      </c>
    </row>
    <row r="480">
      <c r="BN480" s="18" t="inlineStr">
        <is>
          <t>いすみ市</t>
        </is>
      </c>
      <c r="BO480" s="197" t="inlineStr">
        <is>
          <t>230</t>
        </is>
      </c>
      <c r="BP480" s="17">
        <f>CONCATENATE(BN480,BO480)</f>
        <v/>
      </c>
      <c r="BQ480" s="18" t="inlineStr">
        <is>
          <t>一般県道　長者町停車場線</t>
        </is>
      </c>
      <c r="BZ480" s="18" t="inlineStr">
        <is>
          <t>C</t>
        </is>
      </c>
      <c r="CA480" s="18" t="inlineStr">
        <is>
          <t>アーチリブ</t>
        </is>
      </c>
      <c r="CB480" s="18" t="inlineStr">
        <is>
          <t>Ar</t>
        </is>
      </c>
      <c r="CC480" s="18">
        <f>IF(LEFT(CA480,2)="基礎",CONCATENATE(BZ480,LEFT(CA480,3),CB480),CONCATENATE(BZ480,LEFT(CA480,2),CB480))</f>
        <v/>
      </c>
      <c r="CD480" s="18" t="n">
        <v>6</v>
      </c>
      <c r="CE480" s="18">
        <f>IF(COUNTIFS([2]その１１!$CV$10:CV5475,リスト!CC480),"該当","")</f>
        <v/>
      </c>
      <c r="CF480" s="18">
        <f>IF($CE480="","",COUNTIF($CC$5:CC480,CC480))</f>
        <v/>
      </c>
      <c r="CG480" s="18">
        <f>IF($CE480="","",CONCATENATE(CC480,CF480))</f>
        <v/>
      </c>
      <c r="CH480" s="18" t="inlineStr">
        <is>
          <t>S,X</t>
        </is>
      </c>
      <c r="CI480" s="18" t="inlineStr">
        <is>
          <t>支承本体</t>
        </is>
      </c>
      <c r="CJ480" s="18" t="inlineStr">
        <is>
          <t>Bh</t>
        </is>
      </c>
      <c r="CK480" s="18">
        <f>CONCATENATE(CH480,LEFT(CI480,2),CJ480)</f>
        <v/>
      </c>
      <c r="CL480" s="18" t="n">
        <v>2</v>
      </c>
      <c r="CM480" s="18">
        <f>IF(COUNTIFS([2]その１２!$CU$10:CU5631,リスト!CK480),"該当","")</f>
        <v/>
      </c>
      <c r="CN480" s="18">
        <f>IF($CM480="","",COUNTIF($CK$5:CK480,CK480))</f>
        <v/>
      </c>
      <c r="CO480" s="18">
        <f>IF($CM480="","",CONCATENATE(CK480,CN480))</f>
        <v/>
      </c>
      <c r="DC480" s="21">
        <f>IF(CG480="","",CONCATENATE(CC480,CD480))</f>
        <v/>
      </c>
      <c r="DD480" s="21">
        <f>IF(CO480="","",CONCATENATE(CK480,CL480))</f>
        <v/>
      </c>
    </row>
    <row r="481">
      <c r="BN481" s="18" t="inlineStr">
        <is>
          <t>いすみ市</t>
        </is>
      </c>
      <c r="BO481" s="197" t="inlineStr">
        <is>
          <t>274</t>
        </is>
      </c>
      <c r="BP481" s="17">
        <f>CONCATENATE(BN481,BO481)</f>
        <v/>
      </c>
      <c r="BQ481" s="18" t="inlineStr">
        <is>
          <t>一般県道　松丸一宮線</t>
        </is>
      </c>
      <c r="BZ481" s="18" t="inlineStr">
        <is>
          <t>C</t>
        </is>
      </c>
      <c r="CA481" s="18" t="inlineStr">
        <is>
          <t>アーチリブ</t>
        </is>
      </c>
      <c r="CB481" s="18" t="inlineStr">
        <is>
          <t>Ar</t>
        </is>
      </c>
      <c r="CC481" s="18">
        <f>IF(LEFT(CA481,2)="基礎",CONCATENATE(BZ481,LEFT(CA481,3),CB481),CONCATENATE(BZ481,LEFT(CA481,2),CB481))</f>
        <v/>
      </c>
      <c r="CD481" s="18" t="n">
        <v>7</v>
      </c>
      <c r="CE481" s="18">
        <f>IF(COUNTIFS([2]その１１!$CV$10:CV5476,リスト!CC481),"該当","")</f>
        <v/>
      </c>
      <c r="CF481" s="18">
        <f>IF($CE481="","",COUNTIF($CC$5:CC481,CC481))</f>
        <v/>
      </c>
      <c r="CG481" s="18">
        <f>IF($CE481="","",CONCATENATE(CC481,CF481))</f>
        <v/>
      </c>
      <c r="CH481" s="18" t="inlineStr">
        <is>
          <t>S,X</t>
        </is>
      </c>
      <c r="CI481" s="18" t="inlineStr">
        <is>
          <t>支承本体</t>
        </is>
      </c>
      <c r="CJ481" s="18" t="inlineStr">
        <is>
          <t>Bh</t>
        </is>
      </c>
      <c r="CK481" s="18">
        <f>CONCATENATE(CH481,LEFT(CI481,2),CJ481)</f>
        <v/>
      </c>
      <c r="CL481" s="18" t="n">
        <v>3</v>
      </c>
      <c r="CM481" s="18">
        <f>IF(COUNTIFS([2]その１２!$CU$10:CU5632,リスト!CK481),"該当","")</f>
        <v/>
      </c>
      <c r="CN481" s="18">
        <f>IF($CM481="","",COUNTIF($CK$5:CK481,CK481))</f>
        <v/>
      </c>
      <c r="CO481" s="18">
        <f>IF($CM481="","",CONCATENATE(CK481,CN481))</f>
        <v/>
      </c>
      <c r="DC481" s="21">
        <f>IF(CG481="","",CONCATENATE(CC481,CD481))</f>
        <v/>
      </c>
      <c r="DD481" s="21">
        <f>IF(CO481="","",CONCATENATE(CK481,CL481))</f>
        <v/>
      </c>
    </row>
    <row r="482">
      <c r="BN482" s="18" t="inlineStr">
        <is>
          <t>いすみ市</t>
        </is>
      </c>
      <c r="BO482" s="197" t="inlineStr">
        <is>
          <t>405</t>
        </is>
      </c>
      <c r="BP482" s="17">
        <f>CONCATENATE(BN482,BO482)</f>
        <v/>
      </c>
      <c r="BQ482" s="18" t="inlineStr">
        <is>
          <t>一般県道　九十九里一宮大原自転車道線</t>
        </is>
      </c>
      <c r="BZ482" s="18" t="inlineStr">
        <is>
          <t>C</t>
        </is>
      </c>
      <c r="CA482" s="18" t="inlineStr">
        <is>
          <t>アーチリブ</t>
        </is>
      </c>
      <c r="CB482" s="18" t="inlineStr">
        <is>
          <t>Ar</t>
        </is>
      </c>
      <c r="CC482" s="18">
        <f>IF(LEFT(CA482,2)="基礎",CONCATENATE(BZ482,LEFT(CA482,3),CB482),CONCATENATE(BZ482,LEFT(CA482,2),CB482))</f>
        <v/>
      </c>
      <c r="CD482" s="18" t="n">
        <v>8</v>
      </c>
      <c r="CE482" s="18">
        <f>IF(COUNTIFS([2]その１１!$CV$10:CV5477,リスト!CC482),"該当","")</f>
        <v/>
      </c>
      <c r="CF482" s="18">
        <f>IF($CE482="","",COUNTIF($CC$5:CC482,CC482))</f>
        <v/>
      </c>
      <c r="CG482" s="18">
        <f>IF($CE482="","",CONCATENATE(CC482,CF482))</f>
        <v/>
      </c>
      <c r="CH482" s="18" t="inlineStr">
        <is>
          <t>S,X</t>
        </is>
      </c>
      <c r="CI482" s="18" t="inlineStr">
        <is>
          <t>支承本体</t>
        </is>
      </c>
      <c r="CJ482" s="18" t="inlineStr">
        <is>
          <t>Bh</t>
        </is>
      </c>
      <c r="CK482" s="18">
        <f>CONCATENATE(CH482,LEFT(CI482,2),CJ482)</f>
        <v/>
      </c>
      <c r="CL482" s="18" t="n">
        <v>4</v>
      </c>
      <c r="CM482" s="18">
        <f>IF(COUNTIFS([2]その１２!$CU$10:CU5633,リスト!CK482),"該当","")</f>
        <v/>
      </c>
      <c r="CN482" s="18">
        <f>IF($CM482="","",COUNTIF($CK$5:CK482,CK482))</f>
        <v/>
      </c>
      <c r="CO482" s="18">
        <f>IF($CM482="","",CONCATENATE(CK482,CN482))</f>
        <v/>
      </c>
      <c r="DC482" s="21">
        <f>IF(CG482="","",CONCATENATE(CC482,CD482))</f>
        <v/>
      </c>
      <c r="DD482" s="21">
        <f>IF(CO482="","",CONCATENATE(CK482,CL482))</f>
        <v/>
      </c>
    </row>
    <row r="483">
      <c r="BN483" s="18" t="inlineStr">
        <is>
          <t>御宿町</t>
        </is>
      </c>
      <c r="BO483" s="197" t="inlineStr">
        <is>
          <t>128</t>
        </is>
      </c>
      <c r="BP483" s="17">
        <f>CONCATENATE(BN483,BO483)</f>
        <v/>
      </c>
      <c r="BQ483" s="18" t="inlineStr">
        <is>
          <t>一般国道　128号</t>
        </is>
      </c>
      <c r="BZ483" s="18" t="inlineStr">
        <is>
          <t>C</t>
        </is>
      </c>
      <c r="CA483" s="18" t="inlineStr">
        <is>
          <t>アーチリブ</t>
        </is>
      </c>
      <c r="CB483" s="18" t="inlineStr">
        <is>
          <t>Ar</t>
        </is>
      </c>
      <c r="CC483" s="18">
        <f>IF(LEFT(CA483,2)="基礎",CONCATENATE(BZ483,LEFT(CA483,3),CB483),CONCATENATE(BZ483,LEFT(CA483,2),CB483))</f>
        <v/>
      </c>
      <c r="CD483" s="18" t="n">
        <v>9</v>
      </c>
      <c r="CE483" s="18">
        <f>IF(COUNTIFS([2]その１１!$CV$10:CV5478,リスト!CC483),"該当","")</f>
        <v/>
      </c>
      <c r="CF483" s="18">
        <f>IF($CE483="","",COUNTIF($CC$5:CC483,CC483))</f>
        <v/>
      </c>
      <c r="CG483" s="18">
        <f>IF($CE483="","",CONCATENATE(CC483,CF483))</f>
        <v/>
      </c>
      <c r="CH483" s="18" t="inlineStr">
        <is>
          <t>S,X</t>
        </is>
      </c>
      <c r="CI483" s="18" t="inlineStr">
        <is>
          <t>支承本体</t>
        </is>
      </c>
      <c r="CJ483" s="18" t="inlineStr">
        <is>
          <t>Bh</t>
        </is>
      </c>
      <c r="CK483" s="18">
        <f>CONCATENATE(CH483,LEFT(CI483,2),CJ483)</f>
        <v/>
      </c>
      <c r="CL483" s="18" t="n">
        <v>5</v>
      </c>
      <c r="CM483" s="18">
        <f>IF(COUNTIFS([2]その１２!$CU$10:CU5634,リスト!CK483),"該当","")</f>
        <v/>
      </c>
      <c r="CN483" s="18">
        <f>IF($CM483="","",COUNTIF($CK$5:CK483,CK483))</f>
        <v/>
      </c>
      <c r="CO483" s="18">
        <f>IF($CM483="","",CONCATENATE(CK483,CN483))</f>
        <v/>
      </c>
      <c r="DC483" s="21">
        <f>IF(CG483="","",CONCATENATE(CC483,CD483))</f>
        <v/>
      </c>
      <c r="DD483" s="21">
        <f>IF(CO483="","",CONCATENATE(CK483,CL483))</f>
        <v/>
      </c>
    </row>
    <row r="484">
      <c r="BN484" s="18" t="inlineStr">
        <is>
          <t>御宿町</t>
        </is>
      </c>
      <c r="BO484" s="197" t="inlineStr">
        <is>
          <t>174</t>
        </is>
      </c>
      <c r="BP484" s="17">
        <f>CONCATENATE(BN484,BO484)</f>
        <v/>
      </c>
      <c r="BQ484" s="18" t="inlineStr">
        <is>
          <t>一般県道　勝浦布施大原線</t>
        </is>
      </c>
      <c r="BZ484" s="18" t="inlineStr">
        <is>
          <t>C</t>
        </is>
      </c>
      <c r="CA484" s="18" t="inlineStr">
        <is>
          <t>アーチリブ</t>
        </is>
      </c>
      <c r="CB484" s="18" t="inlineStr">
        <is>
          <t>Ar</t>
        </is>
      </c>
      <c r="CC484" s="18">
        <f>IF(LEFT(CA484,2)="基礎",CONCATENATE(BZ484,LEFT(CA484,3),CB484),CONCATENATE(BZ484,LEFT(CA484,2),CB484))</f>
        <v/>
      </c>
      <c r="CD484" s="18" t="n">
        <v>10</v>
      </c>
      <c r="CE484" s="18">
        <f>IF(COUNTIFS([2]その１１!$CV$10:CV5479,リスト!CC484),"該当","")</f>
        <v/>
      </c>
      <c r="CF484" s="18">
        <f>IF($CE484="","",COUNTIF($CC$5:CC484,CC484))</f>
        <v/>
      </c>
      <c r="CG484" s="18">
        <f>IF($CE484="","",CONCATENATE(CC484,CF484))</f>
        <v/>
      </c>
      <c r="CH484" s="18" t="inlineStr">
        <is>
          <t>S,X</t>
        </is>
      </c>
      <c r="CI484" s="18" t="inlineStr">
        <is>
          <t>支承本体</t>
        </is>
      </c>
      <c r="CJ484" s="18" t="inlineStr">
        <is>
          <t>Bh</t>
        </is>
      </c>
      <c r="CK484" s="18">
        <f>CONCATENATE(CH484,LEFT(CI484,2),CJ484)</f>
        <v/>
      </c>
      <c r="CL484" s="18" t="n">
        <v>13</v>
      </c>
      <c r="CM484" s="18">
        <f>IF(COUNTIFS([2]その１２!$CU$10:CU5635,リスト!CK484),"該当","")</f>
        <v/>
      </c>
      <c r="CN484" s="18">
        <f>IF($CM484="","",COUNTIF($CK$5:CK484,CK484))</f>
        <v/>
      </c>
      <c r="CO484" s="18">
        <f>IF($CM484="","",CONCATENATE(CK484,CN484))</f>
        <v/>
      </c>
      <c r="DC484" s="21">
        <f>IF(CG484="","",CONCATENATE(CC484,CD484))</f>
        <v/>
      </c>
      <c r="DD484" s="21">
        <f>IF(CO484="","",CONCATENATE(CK484,CL484))</f>
        <v/>
      </c>
    </row>
    <row r="485">
      <c r="BN485" s="18" t="inlineStr">
        <is>
          <t>御宿町</t>
        </is>
      </c>
      <c r="BO485" s="197" t="inlineStr">
        <is>
          <t>176</t>
        </is>
      </c>
      <c r="BP485" s="17">
        <f>CONCATENATE(BN485,BO485)</f>
        <v/>
      </c>
      <c r="BQ485" s="18" t="inlineStr">
        <is>
          <t>一般県道　夷隅御宿線</t>
        </is>
      </c>
      <c r="BZ485" s="18" t="inlineStr">
        <is>
          <t>C</t>
        </is>
      </c>
      <c r="CA485" s="18" t="inlineStr">
        <is>
          <t>アーチリブ</t>
        </is>
      </c>
      <c r="CB485" s="18" t="inlineStr">
        <is>
          <t>Ar</t>
        </is>
      </c>
      <c r="CC485" s="18">
        <f>IF(LEFT(CA485,2)="基礎",CONCATENATE(BZ485,LEFT(CA485,3),CB485),CONCATENATE(BZ485,LEFT(CA485,2),CB485))</f>
        <v/>
      </c>
      <c r="CD485" s="18" t="n">
        <v>11</v>
      </c>
      <c r="CE485" s="18">
        <f>IF(COUNTIFS([2]その１１!$CV$10:CV5480,リスト!CC485),"該当","")</f>
        <v/>
      </c>
      <c r="CF485" s="18">
        <f>IF($CE485="","",COUNTIF($CC$5:CC485,CC485))</f>
        <v/>
      </c>
      <c r="CG485" s="18">
        <f>IF($CE485="","",CONCATENATE(CC485,CF485))</f>
        <v/>
      </c>
      <c r="CH485" s="18" t="inlineStr">
        <is>
          <t>S,X</t>
        </is>
      </c>
      <c r="CI485" s="18" t="inlineStr">
        <is>
          <t>支承本体</t>
        </is>
      </c>
      <c r="CJ485" s="18" t="inlineStr">
        <is>
          <t>Bh</t>
        </is>
      </c>
      <c r="CK485" s="18">
        <f>CONCATENATE(CH485,LEFT(CI485,2),CJ485)</f>
        <v/>
      </c>
      <c r="CL485" s="18" t="n">
        <v>16</v>
      </c>
      <c r="CM485" s="18">
        <f>IF(COUNTIFS([2]その１２!$CU$10:CU5636,リスト!CK485),"該当","")</f>
        <v/>
      </c>
      <c r="CN485" s="18">
        <f>IF($CM485="","",COUNTIF($CK$5:CK485,CK485))</f>
        <v/>
      </c>
      <c r="CO485" s="18">
        <f>IF($CM485="","",CONCATENATE(CK485,CN485))</f>
        <v/>
      </c>
      <c r="DC485" s="21">
        <f>IF(CG485="","",CONCATENATE(CC485,CD485))</f>
        <v/>
      </c>
      <c r="DD485" s="21">
        <f>IF(CO485="","",CONCATENATE(CK485,CL485))</f>
        <v/>
      </c>
    </row>
    <row r="486">
      <c r="BN486" s="18" t="inlineStr">
        <is>
          <t>御宿町</t>
        </is>
      </c>
      <c r="BO486" s="197" t="inlineStr">
        <is>
          <t>232</t>
        </is>
      </c>
      <c r="BP486" s="17">
        <f>CONCATENATE(BN486,BO486)</f>
        <v/>
      </c>
      <c r="BQ486" s="18" t="inlineStr">
        <is>
          <t>一般県道　御宿停車場線</t>
        </is>
      </c>
      <c r="BZ486" s="18" t="inlineStr">
        <is>
          <t>C</t>
        </is>
      </c>
      <c r="CA486" s="18" t="inlineStr">
        <is>
          <t>アーチリブ</t>
        </is>
      </c>
      <c r="CB486" s="18" t="inlineStr">
        <is>
          <t>Ar</t>
        </is>
      </c>
      <c r="CC486" s="18">
        <f>IF(LEFT(CA486,2)="基礎",CONCATENATE(BZ486,LEFT(CA486,3),CB486),CONCATENATE(BZ486,LEFT(CA486,2),CB486))</f>
        <v/>
      </c>
      <c r="CD486" s="18" t="n">
        <v>12</v>
      </c>
      <c r="CE486" s="18">
        <f>IF(COUNTIFS([2]その１１!$CV$10:CV5481,リスト!CC486),"該当","")</f>
        <v/>
      </c>
      <c r="CF486" s="18">
        <f>IF($CE486="","",COUNTIF($CC$5:CC486,CC486))</f>
        <v/>
      </c>
      <c r="CG486" s="18">
        <f>IF($CE486="","",CONCATENATE(CC486,CF486))</f>
        <v/>
      </c>
      <c r="CH486" s="18" t="inlineStr">
        <is>
          <t>S,X</t>
        </is>
      </c>
      <c r="CI486" s="18" t="inlineStr">
        <is>
          <t>支承本体</t>
        </is>
      </c>
      <c r="CJ486" s="18" t="inlineStr">
        <is>
          <t>Bh</t>
        </is>
      </c>
      <c r="CK486" s="18">
        <f>CONCATENATE(CH486,LEFT(CI486,2),CJ486)</f>
        <v/>
      </c>
      <c r="CL486" s="18" t="n">
        <v>17</v>
      </c>
      <c r="CM486" s="18">
        <f>IF(COUNTIFS([2]その１２!$CU$10:CU5637,リスト!CK486),"該当","")</f>
        <v/>
      </c>
      <c r="CN486" s="18">
        <f>IF($CM486="","",COUNTIF($CK$5:CK486,CK486))</f>
        <v/>
      </c>
      <c r="CO486" s="18">
        <f>IF($CM486="","",CONCATENATE(CK486,CN486))</f>
        <v/>
      </c>
      <c r="DC486" s="21">
        <f>IF(CG486="","",CONCATENATE(CC486,CD486))</f>
        <v/>
      </c>
      <c r="DD486" s="21">
        <f>IF(CO486="","",CONCATENATE(CK486,CL486))</f>
        <v/>
      </c>
    </row>
    <row r="487">
      <c r="BN487" s="18" t="inlineStr">
        <is>
          <t>御宿町</t>
        </is>
      </c>
      <c r="BO487" s="197" t="inlineStr">
        <is>
          <t>273</t>
        </is>
      </c>
      <c r="BP487" s="17">
        <f>CONCATENATE(BN487,BO487)</f>
        <v/>
      </c>
      <c r="BQ487" s="18" t="inlineStr">
        <is>
          <t>一般県道　上布施勝浦線</t>
        </is>
      </c>
      <c r="BZ487" s="18" t="inlineStr">
        <is>
          <t>C</t>
        </is>
      </c>
      <c r="CA487" s="18" t="inlineStr">
        <is>
          <t>アーチリブ</t>
        </is>
      </c>
      <c r="CB487" s="18" t="inlineStr">
        <is>
          <t>Ar</t>
        </is>
      </c>
      <c r="CC487" s="18">
        <f>IF(LEFT(CA487,2)="基礎",CONCATENATE(BZ487,LEFT(CA487,3),CB487),CONCATENATE(BZ487,LEFT(CA487,2),CB487))</f>
        <v/>
      </c>
      <c r="CD487" s="18" t="n">
        <v>13</v>
      </c>
      <c r="CE487" s="18">
        <f>IF(COUNTIFS([2]その１１!$CV$10:CV5482,リスト!CC487),"該当","")</f>
        <v/>
      </c>
      <c r="CF487" s="18">
        <f>IF($CE487="","",COUNTIF($CC$5:CC487,CC487))</f>
        <v/>
      </c>
      <c r="CG487" s="18">
        <f>IF($CE487="","",CONCATENATE(CC487,CF487))</f>
        <v/>
      </c>
      <c r="CH487" s="18" t="inlineStr">
        <is>
          <t>S,X</t>
        </is>
      </c>
      <c r="CI487" s="18" t="inlineStr">
        <is>
          <t>支承本体</t>
        </is>
      </c>
      <c r="CJ487" s="18" t="inlineStr">
        <is>
          <t>Bh</t>
        </is>
      </c>
      <c r="CK487" s="18">
        <f>CONCATENATE(CH487,LEFT(CI487,2),CJ487)</f>
        <v/>
      </c>
      <c r="CL487" s="18" t="n">
        <v>19</v>
      </c>
      <c r="CM487" s="18">
        <f>IF(COUNTIFS([2]その１２!$CU$10:CU5638,リスト!CK487),"該当","")</f>
        <v/>
      </c>
      <c r="CN487" s="18">
        <f>IF($CM487="","",COUNTIF($CK$5:CK487,CK487))</f>
        <v/>
      </c>
      <c r="CO487" s="18">
        <f>IF($CM487="","",CONCATENATE(CK487,CN487))</f>
        <v/>
      </c>
      <c r="DC487" s="21">
        <f>IF(CG487="","",CONCATENATE(CC487,CD487))</f>
        <v/>
      </c>
      <c r="DD487" s="21">
        <f>IF(CO487="","",CONCATENATE(CK487,CL487))</f>
        <v/>
      </c>
    </row>
    <row r="488">
      <c r="BN488" s="18" t="inlineStr">
        <is>
          <t>勝浦市</t>
        </is>
      </c>
      <c r="BO488" s="197" t="inlineStr">
        <is>
          <t>128</t>
        </is>
      </c>
      <c r="BP488" s="17">
        <f>CONCATENATE(BN488,BO488)</f>
        <v/>
      </c>
      <c r="BQ488" s="18" t="inlineStr">
        <is>
          <t>一般国道　128号</t>
        </is>
      </c>
      <c r="BZ488" s="18" t="inlineStr">
        <is>
          <t>C</t>
        </is>
      </c>
      <c r="CA488" s="18" t="inlineStr">
        <is>
          <t>アーチリブ</t>
        </is>
      </c>
      <c r="CB488" s="18" t="inlineStr">
        <is>
          <t>Ar</t>
        </is>
      </c>
      <c r="CC488" s="18">
        <f>IF(LEFT(CA488,2)="基礎",CONCATENATE(BZ488,LEFT(CA488,3),CB488),CONCATENATE(BZ488,LEFT(CA488,2),CB488))</f>
        <v/>
      </c>
      <c r="CD488" s="18" t="n">
        <v>17</v>
      </c>
      <c r="CE488" s="18">
        <f>IF(COUNTIFS([2]その１１!$CV$10:CV5483,リスト!CC488),"該当","")</f>
        <v/>
      </c>
      <c r="CF488" s="18">
        <f>IF($CE488="","",COUNTIF($CC$5:CC488,CC488))</f>
        <v/>
      </c>
      <c r="CG488" s="18">
        <f>IF($CE488="","",CONCATENATE(CC488,CF488))</f>
        <v/>
      </c>
      <c r="CH488" s="18" t="inlineStr">
        <is>
          <t>S,X</t>
        </is>
      </c>
      <c r="CI488" s="18" t="inlineStr">
        <is>
          <t>支承本体</t>
        </is>
      </c>
      <c r="CJ488" s="18" t="inlineStr">
        <is>
          <t>Bh</t>
        </is>
      </c>
      <c r="CK488" s="18">
        <f>CONCATENATE(CH488,LEFT(CI488,2),CJ488)</f>
        <v/>
      </c>
      <c r="CL488" s="18" t="n">
        <v>20</v>
      </c>
      <c r="CM488" s="18">
        <f>IF(COUNTIFS([2]その１２!$CU$10:CU5639,リスト!CK488),"該当","")</f>
        <v/>
      </c>
      <c r="CN488" s="18">
        <f>IF($CM488="","",COUNTIF($CK$5:CK488,CK488))</f>
        <v/>
      </c>
      <c r="CO488" s="18">
        <f>IF($CM488="","",CONCATENATE(CK488,CN488))</f>
        <v/>
      </c>
      <c r="DC488" s="21">
        <f>IF(CG488="","",CONCATENATE(CC488,CD488))</f>
        <v/>
      </c>
      <c r="DD488" s="21">
        <f>IF(CO488="","",CONCATENATE(CK488,CL488))</f>
        <v/>
      </c>
    </row>
    <row r="489">
      <c r="BN489" s="18" t="inlineStr">
        <is>
          <t>勝浦市</t>
        </is>
      </c>
      <c r="BO489" s="197" t="inlineStr">
        <is>
          <t>297</t>
        </is>
      </c>
      <c r="BP489" s="17">
        <f>CONCATENATE(BN489,BO489)</f>
        <v/>
      </c>
      <c r="BQ489" s="18" t="inlineStr">
        <is>
          <t>一般国道　297号</t>
        </is>
      </c>
      <c r="BZ489" s="18" t="inlineStr">
        <is>
          <t>C</t>
        </is>
      </c>
      <c r="CA489" s="18" t="inlineStr">
        <is>
          <t>アーチリブ</t>
        </is>
      </c>
      <c r="CB489" s="18" t="inlineStr">
        <is>
          <t>Ar</t>
        </is>
      </c>
      <c r="CC489" s="18">
        <f>IF(LEFT(CA489,2)="基礎",CONCATENATE(BZ489,LEFT(CA489,3),CB489),CONCATENATE(BZ489,LEFT(CA489,2),CB489))</f>
        <v/>
      </c>
      <c r="CD489" s="18" t="n">
        <v>18</v>
      </c>
      <c r="CE489" s="18">
        <f>IF(COUNTIFS([2]その１１!$CV$10:CV5484,リスト!CC489),"該当","")</f>
        <v/>
      </c>
      <c r="CF489" s="18">
        <f>IF($CE489="","",COUNTIF($CC$5:CC489,CC489))</f>
        <v/>
      </c>
      <c r="CG489" s="18">
        <f>IF($CE489="","",CONCATENATE(CC489,CF489))</f>
        <v/>
      </c>
      <c r="CH489" s="18" t="inlineStr">
        <is>
          <t>S,X</t>
        </is>
      </c>
      <c r="CI489" s="18" t="inlineStr">
        <is>
          <t>支承本体</t>
        </is>
      </c>
      <c r="CJ489" s="18" t="inlineStr">
        <is>
          <t>Bh</t>
        </is>
      </c>
      <c r="CK489" s="18">
        <f>CONCATENATE(CH489,LEFT(CI489,2),CJ489)</f>
        <v/>
      </c>
      <c r="CL489" s="18" t="n">
        <v>21</v>
      </c>
      <c r="CM489" s="18">
        <f>IF(COUNTIFS([2]その１２!$CU$10:CU5640,リスト!CK489),"該当","")</f>
        <v/>
      </c>
      <c r="CN489" s="18">
        <f>IF($CM489="","",COUNTIF($CK$5:CK489,CK489))</f>
        <v/>
      </c>
      <c r="CO489" s="18">
        <f>IF($CM489="","",CONCATENATE(CK489,CN489))</f>
        <v/>
      </c>
      <c r="DC489" s="21">
        <f>IF(CG489="","",CONCATENATE(CC489,CD489))</f>
        <v/>
      </c>
      <c r="DD489" s="21">
        <f>IF(CO489="","",CONCATENATE(CK489,CL489))</f>
        <v/>
      </c>
    </row>
    <row r="490">
      <c r="BN490" s="18" t="inlineStr">
        <is>
          <t>勝浦市</t>
        </is>
      </c>
      <c r="BO490" s="197" t="inlineStr">
        <is>
          <t>82</t>
        </is>
      </c>
      <c r="BP490" s="17">
        <f>CONCATENATE(BN490,BO490)</f>
        <v/>
      </c>
      <c r="BQ490" s="18" t="inlineStr">
        <is>
          <t>主要地方道　天津小湊夷隅線</t>
        </is>
      </c>
      <c r="BZ490" s="18" t="inlineStr">
        <is>
          <t>C</t>
        </is>
      </c>
      <c r="CA490" s="18" t="inlineStr">
        <is>
          <t>アーチリブ</t>
        </is>
      </c>
      <c r="CB490" s="18" t="inlineStr">
        <is>
          <t>Ar</t>
        </is>
      </c>
      <c r="CC490" s="18">
        <f>IF(LEFT(CA490,2)="基礎",CONCATENATE(BZ490,LEFT(CA490,3),CB490),CONCATENATE(BZ490,LEFT(CA490,2),CB490))</f>
        <v/>
      </c>
      <c r="CD490" s="18" t="n">
        <v>19</v>
      </c>
      <c r="CE490" s="18">
        <f>IF(COUNTIFS([2]その１１!$CV$10:CV5485,リスト!CC490),"該当","")</f>
        <v/>
      </c>
      <c r="CF490" s="18">
        <f>IF($CE490="","",COUNTIF($CC$5:CC490,CC490))</f>
        <v/>
      </c>
      <c r="CG490" s="18">
        <f>IF($CE490="","",CONCATENATE(CC490,CF490))</f>
        <v/>
      </c>
      <c r="CH490" s="18" t="inlineStr">
        <is>
          <t>S,X</t>
        </is>
      </c>
      <c r="CI490" s="18" t="inlineStr">
        <is>
          <t>支承本体</t>
        </is>
      </c>
      <c r="CJ490" s="18" t="inlineStr">
        <is>
          <t>Bh</t>
        </is>
      </c>
      <c r="CK490" s="18">
        <f>CONCATENATE(CH490,LEFT(CI490,2),CJ490)</f>
        <v/>
      </c>
      <c r="CL490" s="18" t="n">
        <v>23</v>
      </c>
      <c r="CM490" s="18">
        <f>IF(COUNTIFS([2]その１２!$CU$10:CU5641,リスト!CK490),"該当","")</f>
        <v/>
      </c>
      <c r="CN490" s="18">
        <f>IF($CM490="","",COUNTIF($CK$5:CK490,CK490))</f>
        <v/>
      </c>
      <c r="CO490" s="18">
        <f>IF($CM490="","",CONCATENATE(CK490,CN490))</f>
        <v/>
      </c>
      <c r="DC490" s="21">
        <f>IF(CG490="","",CONCATENATE(CC490,CD490))</f>
        <v/>
      </c>
      <c r="DD490" s="21">
        <f>IF(CO490="","",CONCATENATE(CK490,CL490))</f>
        <v/>
      </c>
    </row>
    <row r="491">
      <c r="BN491" s="18" t="inlineStr">
        <is>
          <t>勝浦市</t>
        </is>
      </c>
      <c r="BO491" s="197" t="inlineStr">
        <is>
          <t>174</t>
        </is>
      </c>
      <c r="BP491" s="17">
        <f>CONCATENATE(BN491,BO491)</f>
        <v/>
      </c>
      <c r="BQ491" s="18" t="inlineStr">
        <is>
          <t>一般県道　勝浦布施大原線</t>
        </is>
      </c>
      <c r="BZ491" s="18" t="inlineStr">
        <is>
          <t>C</t>
        </is>
      </c>
      <c r="CA491" s="18" t="inlineStr">
        <is>
          <t>アーチリブ</t>
        </is>
      </c>
      <c r="CB491" s="18" t="inlineStr">
        <is>
          <t>Ar</t>
        </is>
      </c>
      <c r="CC491" s="18">
        <f>IF(LEFT(CA491,2)="基礎",CONCATENATE(BZ491,LEFT(CA491,3),CB491),CONCATENATE(BZ491,LEFT(CA491,2),CB491))</f>
        <v/>
      </c>
      <c r="CD491" s="18" t="n">
        <v>20</v>
      </c>
      <c r="CE491" s="18">
        <f>IF(COUNTIFS([2]その１１!$CV$10:CV5486,リスト!CC491),"該当","")</f>
        <v/>
      </c>
      <c r="CF491" s="18">
        <f>IF($CE491="","",COUNTIF($CC$5:CC491,CC491))</f>
        <v/>
      </c>
      <c r="CG491" s="18">
        <f>IF($CE491="","",CONCATENATE(CC491,CF491))</f>
        <v/>
      </c>
      <c r="CH491" s="18" t="inlineStr">
        <is>
          <t>S,X</t>
        </is>
      </c>
      <c r="CI491" s="18" t="inlineStr">
        <is>
          <t>支承本体</t>
        </is>
      </c>
      <c r="CJ491" s="18" t="inlineStr">
        <is>
          <t>Bh</t>
        </is>
      </c>
      <c r="CK491" s="18">
        <f>CONCATENATE(CH491,LEFT(CI491,2),CJ491)</f>
        <v/>
      </c>
      <c r="CL491" s="18" t="n">
        <v>24</v>
      </c>
      <c r="CM491" s="18">
        <f>IF(COUNTIFS([2]その１２!$CU$10:CU5642,リスト!CK491),"該当","")</f>
        <v/>
      </c>
      <c r="CN491" s="18">
        <f>IF($CM491="","",COUNTIF($CK$5:CK491,CK491))</f>
        <v/>
      </c>
      <c r="CO491" s="18">
        <f>IF($CM491="","",CONCATENATE(CK491,CN491))</f>
        <v/>
      </c>
      <c r="DC491" s="21">
        <f>IF(CG491="","",CONCATENATE(CC491,CD491))</f>
        <v/>
      </c>
      <c r="DD491" s="21">
        <f>IF(CO491="","",CONCATENATE(CK491,CL491))</f>
        <v/>
      </c>
    </row>
    <row r="492">
      <c r="BN492" s="18" t="inlineStr">
        <is>
          <t>勝浦市</t>
        </is>
      </c>
      <c r="BO492" s="197" t="inlineStr">
        <is>
          <t>177</t>
        </is>
      </c>
      <c r="BP492" s="17">
        <f>CONCATENATE(BN492,BO492)</f>
        <v/>
      </c>
      <c r="BQ492" s="18" t="inlineStr">
        <is>
          <t>一般県道　勝浦上野大多喜線</t>
        </is>
      </c>
      <c r="BZ492" s="18" t="inlineStr">
        <is>
          <t>C</t>
        </is>
      </c>
      <c r="CA492" s="18" t="inlineStr">
        <is>
          <t>アーチリブ</t>
        </is>
      </c>
      <c r="CB492" s="18" t="inlineStr">
        <is>
          <t>Ar</t>
        </is>
      </c>
      <c r="CC492" s="18">
        <f>IF(LEFT(CA492,2)="基礎",CONCATENATE(BZ492,LEFT(CA492,3),CB492),CONCATENATE(BZ492,LEFT(CA492,2),CB492))</f>
        <v/>
      </c>
      <c r="CD492" s="18" t="n">
        <v>21</v>
      </c>
      <c r="CE492" s="18">
        <f>IF(COUNTIFS([2]その１１!$CV$10:CV5487,リスト!CC492),"該当","")</f>
        <v/>
      </c>
      <c r="CF492" s="18">
        <f>IF($CE492="","",COUNTIF($CC$5:CC492,CC492))</f>
        <v/>
      </c>
      <c r="CG492" s="18">
        <f>IF($CE492="","",CONCATENATE(CC492,CF492))</f>
        <v/>
      </c>
      <c r="CH492" s="18" t="inlineStr">
        <is>
          <t>S,X</t>
        </is>
      </c>
      <c r="CI492" s="18" t="inlineStr">
        <is>
          <t>支承本体</t>
        </is>
      </c>
      <c r="CJ492" s="18" t="inlineStr">
        <is>
          <t>Bh</t>
        </is>
      </c>
      <c r="CK492" s="18">
        <f>CONCATENATE(CH492,LEFT(CI492,2),CJ492)</f>
        <v/>
      </c>
      <c r="CL492" s="18" t="n">
        <v>25</v>
      </c>
      <c r="CM492" s="18">
        <f>IF(COUNTIFS([2]その１２!$CU$10:CU5643,リスト!CK492),"該当","")</f>
        <v/>
      </c>
      <c r="CN492" s="18">
        <f>IF($CM492="","",COUNTIF($CK$5:CK492,CK492))</f>
        <v/>
      </c>
      <c r="CO492" s="18">
        <f>IF($CM492="","",CONCATENATE(CK492,CN492))</f>
        <v/>
      </c>
      <c r="DC492" s="21">
        <f>IF(CG492="","",CONCATENATE(CC492,CD492))</f>
        <v/>
      </c>
      <c r="DD492" s="21">
        <f>IF(CO492="","",CONCATENATE(CK492,CL492))</f>
        <v/>
      </c>
    </row>
    <row r="493">
      <c r="BN493" s="18" t="inlineStr">
        <is>
          <t>勝浦市</t>
        </is>
      </c>
      <c r="BO493" s="197" t="inlineStr">
        <is>
          <t>178</t>
        </is>
      </c>
      <c r="BP493" s="17">
        <f>CONCATENATE(BN493,BO493)</f>
        <v/>
      </c>
      <c r="BQ493" s="18" t="inlineStr">
        <is>
          <t>一般県道　小田代勝浦線</t>
        </is>
      </c>
      <c r="BZ493" s="18" t="inlineStr">
        <is>
          <t>C</t>
        </is>
      </c>
      <c r="CA493" s="18" t="inlineStr">
        <is>
          <t>アーチリブ</t>
        </is>
      </c>
      <c r="CB493" s="18" t="inlineStr">
        <is>
          <t>Ar</t>
        </is>
      </c>
      <c r="CC493" s="18">
        <f>IF(LEFT(CA493,2)="基礎",CONCATENATE(BZ493,LEFT(CA493,3),CB493),CONCATENATE(BZ493,LEFT(CA493,2),CB493))</f>
        <v/>
      </c>
      <c r="CD493" s="18" t="n">
        <v>22</v>
      </c>
      <c r="CE493" s="18">
        <f>IF(COUNTIFS([2]その１１!$CV$10:CV5488,リスト!CC493),"該当","")</f>
        <v/>
      </c>
      <c r="CF493" s="18">
        <f>IF($CE493="","",COUNTIF($CC$5:CC493,CC493))</f>
        <v/>
      </c>
      <c r="CG493" s="18">
        <f>IF($CE493="","",CONCATENATE(CC493,CF493))</f>
        <v/>
      </c>
      <c r="CH493" s="18" t="inlineStr">
        <is>
          <t>S</t>
        </is>
      </c>
      <c r="CI493" s="18" t="inlineStr">
        <is>
          <t>アンカーボルト</t>
        </is>
      </c>
      <c r="CJ493" s="18" t="inlineStr">
        <is>
          <t>Ba</t>
        </is>
      </c>
      <c r="CK493" s="18">
        <f>CONCATENATE(CH493,LEFT(CI493,2),CJ493)</f>
        <v/>
      </c>
      <c r="CL493" s="18" t="n">
        <v>1</v>
      </c>
      <c r="CM493" s="18">
        <f>IF(COUNTIFS([2]その１２!$CU$10:CU5644,リスト!CK493),"該当","")</f>
        <v/>
      </c>
      <c r="CN493" s="18">
        <f>IF($CM493="","",COUNTIF($CK$5:CK493,CK493))</f>
        <v/>
      </c>
      <c r="CO493" s="18">
        <f>IF($CM493="","",CONCATENATE(CK493,CN493))</f>
        <v/>
      </c>
      <c r="DC493" s="21">
        <f>IF(CG493="","",CONCATENATE(CC493,CD493))</f>
        <v/>
      </c>
      <c r="DD493" s="21">
        <f>IF(CO493="","",CONCATENATE(CK493,CL493))</f>
        <v/>
      </c>
    </row>
    <row r="494">
      <c r="BN494" s="18" t="inlineStr">
        <is>
          <t>勝浦市</t>
        </is>
      </c>
      <c r="BO494" s="197" t="inlineStr">
        <is>
          <t>233</t>
        </is>
      </c>
      <c r="BP494" s="17">
        <f>CONCATENATE(BN494,BO494)</f>
        <v/>
      </c>
      <c r="BQ494" s="18" t="inlineStr">
        <is>
          <t>一般県道　勝浦停車場線</t>
        </is>
      </c>
      <c r="BZ494" s="18" t="inlineStr">
        <is>
          <t>C</t>
        </is>
      </c>
      <c r="CA494" s="18" t="inlineStr">
        <is>
          <t>アーチリブ</t>
        </is>
      </c>
      <c r="CB494" s="18" t="inlineStr">
        <is>
          <t>Ar</t>
        </is>
      </c>
      <c r="CC494" s="18">
        <f>IF(LEFT(CA494,2)="基礎",CONCATENATE(BZ494,LEFT(CA494,3),CB494),CONCATENATE(BZ494,LEFT(CA494,2),CB494))</f>
        <v/>
      </c>
      <c r="CD494" s="18" t="n">
        <v>23</v>
      </c>
      <c r="CE494" s="18">
        <f>IF(COUNTIFS([2]その１１!$CV$10:CV5489,リスト!CC494),"該当","")</f>
        <v/>
      </c>
      <c r="CF494" s="18">
        <f>IF($CE494="","",COUNTIF($CC$5:CC494,CC494))</f>
        <v/>
      </c>
      <c r="CG494" s="18">
        <f>IF($CE494="","",CONCATENATE(CC494,CF494))</f>
        <v/>
      </c>
      <c r="CH494" s="18" t="inlineStr">
        <is>
          <t>S</t>
        </is>
      </c>
      <c r="CI494" s="18" t="inlineStr">
        <is>
          <t>アンカーボルト</t>
        </is>
      </c>
      <c r="CJ494" s="18" t="inlineStr">
        <is>
          <t>Ba</t>
        </is>
      </c>
      <c r="CK494" s="18">
        <f>CONCATENATE(CH494,LEFT(CI494,2),CJ494)</f>
        <v/>
      </c>
      <c r="CL494" s="18" t="n">
        <v>2</v>
      </c>
      <c r="CM494" s="18">
        <f>IF(COUNTIFS([2]その１２!$CU$10:CU5645,リスト!CK494),"該当","")</f>
        <v/>
      </c>
      <c r="CN494" s="18">
        <f>IF($CM494="","",COUNTIF($CK$5:CK494,CK494))</f>
        <v/>
      </c>
      <c r="CO494" s="18">
        <f>IF($CM494="","",CONCATENATE(CK494,CN494))</f>
        <v/>
      </c>
      <c r="DC494" s="21">
        <f>IF(CG494="","",CONCATENATE(CC494,CD494))</f>
        <v/>
      </c>
      <c r="DD494" s="21">
        <f>IF(CO494="","",CONCATENATE(CK494,CL494))</f>
        <v/>
      </c>
    </row>
    <row r="495">
      <c r="BN495" s="18" t="inlineStr">
        <is>
          <t>勝浦市</t>
        </is>
      </c>
      <c r="BO495" s="197" t="inlineStr">
        <is>
          <t>234</t>
        </is>
      </c>
      <c r="BP495" s="17">
        <f>CONCATENATE(BN495,BO495)</f>
        <v/>
      </c>
      <c r="BQ495" s="18" t="inlineStr">
        <is>
          <t>一般県道　上総興津停車場線</t>
        </is>
      </c>
      <c r="BZ495" s="18" t="inlineStr">
        <is>
          <t>S,C</t>
        </is>
      </c>
      <c r="CA495" s="18" t="inlineStr">
        <is>
          <t>アーチリブ</t>
        </is>
      </c>
      <c r="CB495" s="18" t="inlineStr">
        <is>
          <t>Ar</t>
        </is>
      </c>
      <c r="CC495" s="18">
        <f>IF(LEFT(CA495,2)="基礎",CONCATENATE(BZ495,LEFT(CA495,3),CB495),CONCATENATE(BZ495,LEFT(CA495,2),CB495))</f>
        <v/>
      </c>
      <c r="CD495" s="18" t="n">
        <v>1</v>
      </c>
      <c r="CE495" s="18">
        <f>IF(COUNTIFS([2]その１１!$CV$10:CV5490,リスト!CC495),"該当","")</f>
        <v/>
      </c>
      <c r="CF495" s="18">
        <f>IF($CE495="","",COUNTIF($CC$5:CC495,CC495))</f>
        <v/>
      </c>
      <c r="CG495" s="18">
        <f>IF($CE495="","",CONCATENATE(CC495,CF495))</f>
        <v/>
      </c>
      <c r="CH495" s="18" t="inlineStr">
        <is>
          <t>S</t>
        </is>
      </c>
      <c r="CI495" s="18" t="inlineStr">
        <is>
          <t>アンカーボルト</t>
        </is>
      </c>
      <c r="CJ495" s="18" t="inlineStr">
        <is>
          <t>Ba</t>
        </is>
      </c>
      <c r="CK495" s="18">
        <f>CONCATENATE(CH495,LEFT(CI495,2),CJ495)</f>
        <v/>
      </c>
      <c r="CL495" s="18" t="n">
        <v>3</v>
      </c>
      <c r="CM495" s="18">
        <f>IF(COUNTIFS([2]その１２!$CU$10:CU5646,リスト!CK495),"該当","")</f>
        <v/>
      </c>
      <c r="CN495" s="18">
        <f>IF($CM495="","",COUNTIF($CK$5:CK495,CK495))</f>
        <v/>
      </c>
      <c r="CO495" s="18">
        <f>IF($CM495="","",CONCATENATE(CK495,CN495))</f>
        <v/>
      </c>
      <c r="DC495" s="21">
        <f>IF(CG495="","",CONCATENATE(CC495,CD495))</f>
        <v/>
      </c>
      <c r="DD495" s="21">
        <f>IF(CO495="","",CONCATENATE(CK495,CL495))</f>
        <v/>
      </c>
    </row>
    <row r="496">
      <c r="BN496" s="18" t="inlineStr">
        <is>
          <t>勝浦市</t>
        </is>
      </c>
      <c r="BO496" s="197" t="inlineStr">
        <is>
          <t>246</t>
        </is>
      </c>
      <c r="BP496" s="17">
        <f>CONCATENATE(BN496,BO496)</f>
        <v/>
      </c>
      <c r="BQ496" s="18" t="inlineStr">
        <is>
          <t>一般県道　勝浦港線</t>
        </is>
      </c>
      <c r="BZ496" s="18" t="inlineStr">
        <is>
          <t>S,C</t>
        </is>
      </c>
      <c r="CA496" s="18" t="inlineStr">
        <is>
          <t>アーチリブ</t>
        </is>
      </c>
      <c r="CB496" s="18" t="inlineStr">
        <is>
          <t>Ar</t>
        </is>
      </c>
      <c r="CC496" s="18">
        <f>IF(LEFT(CA496,2)="基礎",CONCATENATE(BZ496,LEFT(CA496,3),CB496),CONCATENATE(BZ496,LEFT(CA496,2),CB496))</f>
        <v/>
      </c>
      <c r="CD496" s="18" t="n">
        <v>2</v>
      </c>
      <c r="CE496" s="18">
        <f>IF(COUNTIFS([2]その１１!$CV$10:CV5491,リスト!CC496),"該当","")</f>
        <v/>
      </c>
      <c r="CF496" s="18">
        <f>IF($CE496="","",COUNTIF($CC$5:CC496,CC496))</f>
        <v/>
      </c>
      <c r="CG496" s="18">
        <f>IF($CE496="","",CONCATENATE(CC496,CF496))</f>
        <v/>
      </c>
      <c r="CH496" s="18" t="inlineStr">
        <is>
          <t>S</t>
        </is>
      </c>
      <c r="CI496" s="18" t="inlineStr">
        <is>
          <t>アンカーボルト</t>
        </is>
      </c>
      <c r="CJ496" s="18" t="inlineStr">
        <is>
          <t>Ba</t>
        </is>
      </c>
      <c r="CK496" s="18">
        <f>CONCATENATE(CH496,LEFT(CI496,2),CJ496)</f>
        <v/>
      </c>
      <c r="CL496" s="18" t="n">
        <v>4</v>
      </c>
      <c r="CM496" s="18">
        <f>IF(COUNTIFS([2]その１２!$CU$10:CU5647,リスト!CK496),"該当","")</f>
        <v/>
      </c>
      <c r="CN496" s="18">
        <f>IF($CM496="","",COUNTIF($CK$5:CK496,CK496))</f>
        <v/>
      </c>
      <c r="CO496" s="18">
        <f>IF($CM496="","",CONCATENATE(CK496,CN496))</f>
        <v/>
      </c>
      <c r="DC496" s="21">
        <f>IF(CG496="","",CONCATENATE(CC496,CD496))</f>
        <v/>
      </c>
      <c r="DD496" s="21">
        <f>IF(CO496="","",CONCATENATE(CK496,CL496))</f>
        <v/>
      </c>
    </row>
    <row r="497">
      <c r="BN497" s="18" t="inlineStr">
        <is>
          <t>勝浦市</t>
        </is>
      </c>
      <c r="BO497" s="197" t="inlineStr">
        <is>
          <t>273</t>
        </is>
      </c>
      <c r="BP497" s="17">
        <f>CONCATENATE(BN497,BO497)</f>
        <v/>
      </c>
      <c r="BQ497" s="18" t="inlineStr">
        <is>
          <t>一般県道　上布施勝浦線</t>
        </is>
      </c>
      <c r="BZ497" s="18" t="inlineStr">
        <is>
          <t>S,C</t>
        </is>
      </c>
      <c r="CA497" s="18" t="inlineStr">
        <is>
          <t>アーチリブ</t>
        </is>
      </c>
      <c r="CB497" s="18" t="inlineStr">
        <is>
          <t>Ar</t>
        </is>
      </c>
      <c r="CC497" s="18">
        <f>IF(LEFT(CA497,2)="基礎",CONCATENATE(BZ497,LEFT(CA497,3),CB497),CONCATENATE(BZ497,LEFT(CA497,2),CB497))</f>
        <v/>
      </c>
      <c r="CD497" s="18" t="n">
        <v>3</v>
      </c>
      <c r="CE497" s="18">
        <f>IF(COUNTIFS([2]その１１!$CV$10:CV5492,リスト!CC497),"該当","")</f>
        <v/>
      </c>
      <c r="CF497" s="18">
        <f>IF($CE497="","",COUNTIF($CC$5:CC497,CC497))</f>
        <v/>
      </c>
      <c r="CG497" s="18">
        <f>IF($CE497="","",CONCATENATE(CC497,CF497))</f>
        <v/>
      </c>
      <c r="CH497" s="18" t="inlineStr">
        <is>
          <t>S</t>
        </is>
      </c>
      <c r="CI497" s="18" t="inlineStr">
        <is>
          <t>アンカーボルト</t>
        </is>
      </c>
      <c r="CJ497" s="18" t="inlineStr">
        <is>
          <t>Ba</t>
        </is>
      </c>
      <c r="CK497" s="18">
        <f>CONCATENATE(CH497,LEFT(CI497,2),CJ497)</f>
        <v/>
      </c>
      <c r="CL497" s="18" t="n">
        <v>5</v>
      </c>
      <c r="CM497" s="18">
        <f>IF(COUNTIFS([2]その１２!$CU$10:CU5648,リスト!CK497),"該当","")</f>
        <v/>
      </c>
      <c r="CN497" s="18">
        <f>IF($CM497="","",COUNTIF($CK$5:CK497,CK497))</f>
        <v/>
      </c>
      <c r="CO497" s="18">
        <f>IF($CM497="","",CONCATENATE(CK497,CN497))</f>
        <v/>
      </c>
      <c r="DC497" s="21">
        <f>IF(CG497="","",CONCATENATE(CC497,CD497))</f>
        <v/>
      </c>
      <c r="DD497" s="21">
        <f>IF(CO497="","",CONCATENATE(CK497,CL497))</f>
        <v/>
      </c>
    </row>
    <row r="498">
      <c r="BN498" s="18" t="inlineStr">
        <is>
          <t>大多喜町</t>
        </is>
      </c>
      <c r="BO498" s="197" t="inlineStr">
        <is>
          <t>297</t>
        </is>
      </c>
      <c r="BP498" s="17">
        <f>CONCATENATE(BN498,BO498)</f>
        <v/>
      </c>
      <c r="BQ498" s="18" t="inlineStr">
        <is>
          <t>一般国道　297号</t>
        </is>
      </c>
      <c r="BZ498" s="18" t="inlineStr">
        <is>
          <t>S,C</t>
        </is>
      </c>
      <c r="CA498" s="18" t="inlineStr">
        <is>
          <t>アーチリブ</t>
        </is>
      </c>
      <c r="CB498" s="18" t="inlineStr">
        <is>
          <t>Ar</t>
        </is>
      </c>
      <c r="CC498" s="18">
        <f>IF(LEFT(CA498,2)="基礎",CONCATENATE(BZ498,LEFT(CA498,3),CB498),CONCATENATE(BZ498,LEFT(CA498,2),CB498))</f>
        <v/>
      </c>
      <c r="CD498" s="18" t="n">
        <v>4</v>
      </c>
      <c r="CE498" s="18">
        <f>IF(COUNTIFS([2]その１１!$CV$10:CV5493,リスト!CC498),"該当","")</f>
        <v/>
      </c>
      <c r="CF498" s="18">
        <f>IF($CE498="","",COUNTIF($CC$5:CC498,CC498))</f>
        <v/>
      </c>
      <c r="CG498" s="18">
        <f>IF($CE498="","",CONCATENATE(CC498,CF498))</f>
        <v/>
      </c>
      <c r="CH498" s="18" t="inlineStr">
        <is>
          <t>S</t>
        </is>
      </c>
      <c r="CI498" s="18" t="inlineStr">
        <is>
          <t>アンカーボルト</t>
        </is>
      </c>
      <c r="CJ498" s="18" t="inlineStr">
        <is>
          <t>Ba</t>
        </is>
      </c>
      <c r="CK498" s="18">
        <f>CONCATENATE(CH498,LEFT(CI498,2),CJ498)</f>
        <v/>
      </c>
      <c r="CL498" s="18" t="n">
        <v>17</v>
      </c>
      <c r="CM498" s="18">
        <f>IF(COUNTIFS([2]その１２!$CU$10:CU5649,リスト!CK498),"該当","")</f>
        <v/>
      </c>
      <c r="CN498" s="18">
        <f>IF($CM498="","",COUNTIF($CK$5:CK498,CK498))</f>
        <v/>
      </c>
      <c r="CO498" s="18">
        <f>IF($CM498="","",CONCATENATE(CK498,CN498))</f>
        <v/>
      </c>
      <c r="DC498" s="21">
        <f>IF(CG498="","",CONCATENATE(CC498,CD498))</f>
        <v/>
      </c>
      <c r="DD498" s="21">
        <f>IF(CO498="","",CONCATENATE(CK498,CL498))</f>
        <v/>
      </c>
    </row>
    <row r="499">
      <c r="BN499" s="18" t="inlineStr">
        <is>
          <t>大多喜町</t>
        </is>
      </c>
      <c r="BO499" s="197" t="inlineStr">
        <is>
          <t>465</t>
        </is>
      </c>
      <c r="BP499" s="17">
        <f>CONCATENATE(BN499,BO499)</f>
        <v/>
      </c>
      <c r="BQ499" s="18" t="inlineStr">
        <is>
          <t>一般国道　465号</t>
        </is>
      </c>
      <c r="BZ499" s="18" t="inlineStr">
        <is>
          <t>S,C</t>
        </is>
      </c>
      <c r="CA499" s="18" t="inlineStr">
        <is>
          <t>アーチリブ</t>
        </is>
      </c>
      <c r="CB499" s="18" t="inlineStr">
        <is>
          <t>Ar</t>
        </is>
      </c>
      <c r="CC499" s="18">
        <f>IF(LEFT(CA499,2)="基礎",CONCATENATE(BZ499,LEFT(CA499,3),CB499),CONCATENATE(BZ499,LEFT(CA499,2),CB499))</f>
        <v/>
      </c>
      <c r="CD499" s="18" t="n">
        <v>5</v>
      </c>
      <c r="CE499" s="18">
        <f>IF(COUNTIFS([2]その１１!$CV$10:CV5494,リスト!CC499),"該当","")</f>
        <v/>
      </c>
      <c r="CF499" s="18">
        <f>IF($CE499="","",COUNTIF($CC$5:CC499,CC499))</f>
        <v/>
      </c>
      <c r="CG499" s="18">
        <f>IF($CE499="","",CONCATENATE(CC499,CF499))</f>
        <v/>
      </c>
      <c r="CH499" s="18" t="inlineStr">
        <is>
          <t>S</t>
        </is>
      </c>
      <c r="CI499" s="18" t="inlineStr">
        <is>
          <t>アンカーボルト</t>
        </is>
      </c>
      <c r="CJ499" s="18" t="inlineStr">
        <is>
          <t>Ba</t>
        </is>
      </c>
      <c r="CK499" s="18">
        <f>CONCATENATE(CH499,LEFT(CI499,2),CJ499)</f>
        <v/>
      </c>
      <c r="CL499" s="18" t="n">
        <v>23</v>
      </c>
      <c r="CM499" s="18">
        <f>IF(COUNTIFS([2]その１２!$CU$10:CU5650,リスト!CK499),"該当","")</f>
        <v/>
      </c>
      <c r="CN499" s="18">
        <f>IF($CM499="","",COUNTIF($CK$5:CK499,CK499))</f>
        <v/>
      </c>
      <c r="CO499" s="18">
        <f>IF($CM499="","",CONCATENATE(CK499,CN499))</f>
        <v/>
      </c>
      <c r="DC499" s="21">
        <f>IF(CG499="","",CONCATENATE(CC499,CD499))</f>
        <v/>
      </c>
      <c r="DD499" s="21">
        <f>IF(CO499="","",CONCATENATE(CK499,CL499))</f>
        <v/>
      </c>
    </row>
    <row r="500">
      <c r="BN500" s="18" t="inlineStr">
        <is>
          <t>大多喜町</t>
        </is>
      </c>
      <c r="BO500" s="197" t="inlineStr">
        <is>
          <t>27</t>
        </is>
      </c>
      <c r="BP500" s="17">
        <f>CONCATENATE(BN500,BO500)</f>
        <v/>
      </c>
      <c r="BQ500" s="18" t="inlineStr">
        <is>
          <t>主要地方道　茂原大多喜線</t>
        </is>
      </c>
      <c r="BZ500" s="18" t="inlineStr">
        <is>
          <t>S,C</t>
        </is>
      </c>
      <c r="CA500" s="18" t="inlineStr">
        <is>
          <t>アーチリブ</t>
        </is>
      </c>
      <c r="CB500" s="18" t="inlineStr">
        <is>
          <t>Ar</t>
        </is>
      </c>
      <c r="CC500" s="18">
        <f>IF(LEFT(CA500,2)="基礎",CONCATENATE(BZ500,LEFT(CA500,3),CB500),CONCATENATE(BZ500,LEFT(CA500,2),CB500))</f>
        <v/>
      </c>
      <c r="CD500" s="18" t="n">
        <v>6</v>
      </c>
      <c r="CE500" s="18">
        <f>IF(COUNTIFS([2]その１１!$CV$10:CV5495,リスト!CC500),"該当","")</f>
        <v/>
      </c>
      <c r="CF500" s="18">
        <f>IF($CE500="","",COUNTIF($CC$5:CC500,CC500))</f>
        <v/>
      </c>
      <c r="CG500" s="18">
        <f>IF($CE500="","",CONCATENATE(CC500,CF500))</f>
        <v/>
      </c>
      <c r="CH500" s="18" t="inlineStr">
        <is>
          <t>S,X</t>
        </is>
      </c>
      <c r="CI500" s="18" t="inlineStr">
        <is>
          <t>アンカーボルト</t>
        </is>
      </c>
      <c r="CJ500" s="18" t="inlineStr">
        <is>
          <t>Ba</t>
        </is>
      </c>
      <c r="CK500" s="18">
        <f>CONCATENATE(CH500,LEFT(CI500,2),CJ500)</f>
        <v/>
      </c>
      <c r="CL500" s="18" t="n">
        <v>1</v>
      </c>
      <c r="CM500" s="18">
        <f>IF(COUNTIFS([2]その１２!$CU$10:CU5651,リスト!CK500),"該当","")</f>
        <v/>
      </c>
      <c r="CN500" s="18">
        <f>IF($CM500="","",COUNTIF($CK$5:CK500,CK500))</f>
        <v/>
      </c>
      <c r="CO500" s="18">
        <f>IF($CM500="","",CONCATENATE(CK500,CN500))</f>
        <v/>
      </c>
      <c r="DC500" s="21">
        <f>IF(CG500="","",CONCATENATE(CC500,CD500))</f>
        <v/>
      </c>
      <c r="DD500" s="21">
        <f>IF(CO500="","",CONCATENATE(CK500,CL500))</f>
        <v/>
      </c>
    </row>
    <row r="501">
      <c r="BN501" s="18" t="inlineStr">
        <is>
          <t>大多喜町</t>
        </is>
      </c>
      <c r="BO501" s="197" t="inlineStr">
        <is>
          <t>32</t>
        </is>
      </c>
      <c r="BP501" s="17">
        <f>CONCATENATE(BN501,BO501)</f>
        <v/>
      </c>
      <c r="BQ501" s="18" t="inlineStr">
        <is>
          <t>主要地方道　大多喜君津線</t>
        </is>
      </c>
      <c r="BZ501" s="18" t="inlineStr">
        <is>
          <t>S,C</t>
        </is>
      </c>
      <c r="CA501" s="18" t="inlineStr">
        <is>
          <t>アーチリブ</t>
        </is>
      </c>
      <c r="CB501" s="18" t="inlineStr">
        <is>
          <t>Ar</t>
        </is>
      </c>
      <c r="CC501" s="18">
        <f>IF(LEFT(CA501,2)="基礎",CONCATENATE(BZ501,LEFT(CA501,3),CB501),CONCATENATE(BZ501,LEFT(CA501,2),CB501))</f>
        <v/>
      </c>
      <c r="CD501" s="18" t="n">
        <v>7</v>
      </c>
      <c r="CE501" s="18">
        <f>IF(COUNTIFS([2]その１１!$CV$10:CV5496,リスト!CC501),"該当","")</f>
        <v/>
      </c>
      <c r="CF501" s="18">
        <f>IF($CE501="","",COUNTIF($CC$5:CC501,CC501))</f>
        <v/>
      </c>
      <c r="CG501" s="18">
        <f>IF($CE501="","",CONCATENATE(CC501,CF501))</f>
        <v/>
      </c>
      <c r="CH501" s="18" t="inlineStr">
        <is>
          <t>S,X</t>
        </is>
      </c>
      <c r="CI501" s="18" t="inlineStr">
        <is>
          <t>アンカーボルト</t>
        </is>
      </c>
      <c r="CJ501" s="18" t="inlineStr">
        <is>
          <t>Ba</t>
        </is>
      </c>
      <c r="CK501" s="18">
        <f>CONCATENATE(CH501,LEFT(CI501,2),CJ501)</f>
        <v/>
      </c>
      <c r="CL501" s="18" t="n">
        <v>2</v>
      </c>
      <c r="CM501" s="18">
        <f>IF(COUNTIFS([2]その１２!$CU$10:CU5652,リスト!CK501),"該当","")</f>
        <v/>
      </c>
      <c r="CN501" s="18">
        <f>IF($CM501="","",COUNTIF($CK$5:CK501,CK501))</f>
        <v/>
      </c>
      <c r="CO501" s="18">
        <f>IF($CM501="","",CONCATENATE(CK501,CN501))</f>
        <v/>
      </c>
      <c r="DC501" s="21">
        <f>IF(CG501="","",CONCATENATE(CC501,CD501))</f>
        <v/>
      </c>
      <c r="DD501" s="21">
        <f>IF(CO501="","",CONCATENATE(CK501,CL501))</f>
        <v/>
      </c>
    </row>
    <row r="502">
      <c r="BN502" s="18" t="inlineStr">
        <is>
          <t>大多喜町</t>
        </is>
      </c>
      <c r="BO502" s="197" t="inlineStr">
        <is>
          <t>81</t>
        </is>
      </c>
      <c r="BP502" s="17">
        <f>CONCATENATE(BN502,BO502)</f>
        <v/>
      </c>
      <c r="BQ502" s="18" t="inlineStr">
        <is>
          <t>主要地方道　市原天津小湊線</t>
        </is>
      </c>
      <c r="BZ502" s="18" t="inlineStr">
        <is>
          <t>S,C</t>
        </is>
      </c>
      <c r="CA502" s="18" t="inlineStr">
        <is>
          <t>アーチリブ</t>
        </is>
      </c>
      <c r="CB502" s="18" t="inlineStr">
        <is>
          <t>Ar</t>
        </is>
      </c>
      <c r="CC502" s="18">
        <f>IF(LEFT(CA502,2)="基礎",CONCATENATE(BZ502,LEFT(CA502,3),CB502),CONCATENATE(BZ502,LEFT(CA502,2),CB502))</f>
        <v/>
      </c>
      <c r="CD502" s="18" t="n">
        <v>8</v>
      </c>
      <c r="CE502" s="18">
        <f>IF(COUNTIFS([2]その１１!$CV$10:CV5497,リスト!CC502),"該当","")</f>
        <v/>
      </c>
      <c r="CF502" s="18">
        <f>IF($CE502="","",COUNTIF($CC$5:CC502,CC502))</f>
        <v/>
      </c>
      <c r="CG502" s="18">
        <f>IF($CE502="","",CONCATENATE(CC502,CF502))</f>
        <v/>
      </c>
      <c r="CH502" s="18" t="inlineStr">
        <is>
          <t>S,X</t>
        </is>
      </c>
      <c r="CI502" s="18" t="inlineStr">
        <is>
          <t>アンカーボルト</t>
        </is>
      </c>
      <c r="CJ502" s="18" t="inlineStr">
        <is>
          <t>Ba</t>
        </is>
      </c>
      <c r="CK502" s="18">
        <f>CONCATENATE(CH502,LEFT(CI502,2),CJ502)</f>
        <v/>
      </c>
      <c r="CL502" s="18" t="n">
        <v>3</v>
      </c>
      <c r="CM502" s="18">
        <f>IF(COUNTIFS([2]その１２!$CU$10:CU5653,リスト!CK502),"該当","")</f>
        <v/>
      </c>
      <c r="CN502" s="18">
        <f>IF($CM502="","",COUNTIF($CK$5:CK502,CK502))</f>
        <v/>
      </c>
      <c r="CO502" s="18">
        <f>IF($CM502="","",CONCATENATE(CK502,CN502))</f>
        <v/>
      </c>
      <c r="DC502" s="21">
        <f>IF(CG502="","",CONCATENATE(CC502,CD502))</f>
        <v/>
      </c>
      <c r="DD502" s="21">
        <f>IF(CO502="","",CONCATENATE(CK502,CL502))</f>
        <v/>
      </c>
    </row>
    <row r="503">
      <c r="BN503" s="18" t="inlineStr">
        <is>
          <t>大多喜町</t>
        </is>
      </c>
      <c r="BO503" s="197" t="inlineStr">
        <is>
          <t>150</t>
        </is>
      </c>
      <c r="BP503" s="17">
        <f>CONCATENATE(BN503,BO503)</f>
        <v/>
      </c>
      <c r="BQ503" s="18" t="inlineStr">
        <is>
          <t>一般県道　大多喜一宮線</t>
        </is>
      </c>
      <c r="BZ503" s="18" t="inlineStr">
        <is>
          <t>S,C</t>
        </is>
      </c>
      <c r="CA503" s="18" t="inlineStr">
        <is>
          <t>アーチリブ</t>
        </is>
      </c>
      <c r="CB503" s="18" t="inlineStr">
        <is>
          <t>Ar</t>
        </is>
      </c>
      <c r="CC503" s="18">
        <f>IF(LEFT(CA503,2)="基礎",CONCATENATE(BZ503,LEFT(CA503,3),CB503),CONCATENATE(BZ503,LEFT(CA503,2),CB503))</f>
        <v/>
      </c>
      <c r="CD503" s="18" t="n">
        <v>9</v>
      </c>
      <c r="CE503" s="18">
        <f>IF(COUNTIFS([2]その１１!$CV$10:CV5498,リスト!CC503),"該当","")</f>
        <v/>
      </c>
      <c r="CF503" s="18">
        <f>IF($CE503="","",COUNTIF($CC$5:CC503,CC503))</f>
        <v/>
      </c>
      <c r="CG503" s="18">
        <f>IF($CE503="","",CONCATENATE(CC503,CF503))</f>
        <v/>
      </c>
      <c r="CH503" s="18" t="inlineStr">
        <is>
          <t>S,X</t>
        </is>
      </c>
      <c r="CI503" s="18" t="inlineStr">
        <is>
          <t>アンカーボルト</t>
        </is>
      </c>
      <c r="CJ503" s="18" t="inlineStr">
        <is>
          <t>Ba</t>
        </is>
      </c>
      <c r="CK503" s="18">
        <f>CONCATENATE(CH503,LEFT(CI503,2),CJ503)</f>
        <v/>
      </c>
      <c r="CL503" s="18" t="n">
        <v>4</v>
      </c>
      <c r="CM503" s="18">
        <f>IF(COUNTIFS([2]その１２!$CU$10:CU5654,リスト!CK503),"該当","")</f>
        <v/>
      </c>
      <c r="CN503" s="18">
        <f>IF($CM503="","",COUNTIF($CK$5:CK503,CK503))</f>
        <v/>
      </c>
      <c r="CO503" s="18">
        <f>IF($CM503="","",CONCATENATE(CK503,CN503))</f>
        <v/>
      </c>
      <c r="DC503" s="21">
        <f>IF(CG503="","",CONCATENATE(CC503,CD503))</f>
        <v/>
      </c>
      <c r="DD503" s="21">
        <f>IF(CO503="","",CONCATENATE(CK503,CL503))</f>
        <v/>
      </c>
    </row>
    <row r="504">
      <c r="BN504" s="18" t="inlineStr">
        <is>
          <t>大多喜町</t>
        </is>
      </c>
      <c r="BO504" s="197" t="inlineStr">
        <is>
          <t>172</t>
        </is>
      </c>
      <c r="BP504" s="17">
        <f>CONCATENATE(BN504,BO504)</f>
        <v/>
      </c>
      <c r="BQ504" s="18" t="inlineStr">
        <is>
          <t>一般県道　大多喜里見線</t>
        </is>
      </c>
      <c r="BZ504" s="18" t="inlineStr">
        <is>
          <t>S,C</t>
        </is>
      </c>
      <c r="CA504" s="18" t="inlineStr">
        <is>
          <t>アーチリブ</t>
        </is>
      </c>
      <c r="CB504" s="18" t="inlineStr">
        <is>
          <t>Ar</t>
        </is>
      </c>
      <c r="CC504" s="18">
        <f>IF(LEFT(CA504,2)="基礎",CONCATENATE(BZ504,LEFT(CA504,3),CB504),CONCATENATE(BZ504,LEFT(CA504,2),CB504))</f>
        <v/>
      </c>
      <c r="CD504" s="18" t="n">
        <v>10</v>
      </c>
      <c r="CE504" s="18">
        <f>IF(COUNTIFS([2]その１１!$CV$10:CV5499,リスト!CC504),"該当","")</f>
        <v/>
      </c>
      <c r="CF504" s="18">
        <f>IF($CE504="","",COUNTIF($CC$5:CC504,CC504))</f>
        <v/>
      </c>
      <c r="CG504" s="18">
        <f>IF($CE504="","",CONCATENATE(CC504,CF504))</f>
        <v/>
      </c>
      <c r="CH504" s="18" t="inlineStr">
        <is>
          <t>S,X</t>
        </is>
      </c>
      <c r="CI504" s="18" t="inlineStr">
        <is>
          <t>アンカーボルト</t>
        </is>
      </c>
      <c r="CJ504" s="18" t="inlineStr">
        <is>
          <t>Ba</t>
        </is>
      </c>
      <c r="CK504" s="18">
        <f>CONCATENATE(CH504,LEFT(CI504,2),CJ504)</f>
        <v/>
      </c>
      <c r="CL504" s="18" t="n">
        <v>5</v>
      </c>
      <c r="CM504" s="18">
        <f>IF(COUNTIFS([2]その１２!$CU$10:CU5655,リスト!CK504),"該当","")</f>
        <v/>
      </c>
      <c r="CN504" s="18">
        <f>IF($CM504="","",COUNTIF($CK$5:CK504,CK504))</f>
        <v/>
      </c>
      <c r="CO504" s="18">
        <f>IF($CM504="","",CONCATENATE(CK504,CN504))</f>
        <v/>
      </c>
      <c r="DC504" s="21">
        <f>IF(CG504="","",CONCATENATE(CC504,CD504))</f>
        <v/>
      </c>
      <c r="DD504" s="21">
        <f>IF(CO504="","",CONCATENATE(CK504,CL504))</f>
        <v/>
      </c>
    </row>
    <row r="505">
      <c r="BN505" s="18" t="inlineStr">
        <is>
          <t>大多喜町</t>
        </is>
      </c>
      <c r="BO505" s="197" t="inlineStr">
        <is>
          <t>177</t>
        </is>
      </c>
      <c r="BP505" s="17">
        <f>CONCATENATE(BN505,BO505)</f>
        <v/>
      </c>
      <c r="BQ505" s="18" t="inlineStr">
        <is>
          <t>一般県道　勝浦上野大多喜線</t>
        </is>
      </c>
      <c r="BZ505" s="18" t="inlineStr">
        <is>
          <t>S,C</t>
        </is>
      </c>
      <c r="CA505" s="18" t="inlineStr">
        <is>
          <t>アーチリブ</t>
        </is>
      </c>
      <c r="CB505" s="18" t="inlineStr">
        <is>
          <t>Ar</t>
        </is>
      </c>
      <c r="CC505" s="18">
        <f>IF(LEFT(CA505,2)="基礎",CONCATENATE(BZ505,LEFT(CA505,3),CB505),CONCATENATE(BZ505,LEFT(CA505,2),CB505))</f>
        <v/>
      </c>
      <c r="CD505" s="18" t="n">
        <v>11</v>
      </c>
      <c r="CE505" s="18">
        <f>IF(COUNTIFS([2]その１１!$CV$10:CV5500,リスト!CC505),"該当","")</f>
        <v/>
      </c>
      <c r="CF505" s="18">
        <f>IF($CE505="","",COUNTIF($CC$5:CC505,CC505))</f>
        <v/>
      </c>
      <c r="CG505" s="18">
        <f>IF($CE505="","",CONCATENATE(CC505,CF505))</f>
        <v/>
      </c>
      <c r="CH505" s="18" t="inlineStr">
        <is>
          <t>S,X</t>
        </is>
      </c>
      <c r="CI505" s="18" t="inlineStr">
        <is>
          <t>アンカーボルト</t>
        </is>
      </c>
      <c r="CJ505" s="18" t="inlineStr">
        <is>
          <t>Ba</t>
        </is>
      </c>
      <c r="CK505" s="18">
        <f>CONCATENATE(CH505,LEFT(CI505,2),CJ505)</f>
        <v/>
      </c>
      <c r="CL505" s="18" t="n">
        <v>17</v>
      </c>
      <c r="CM505" s="18">
        <f>IF(COUNTIFS([2]その１２!$CU$10:CU5656,リスト!CK505),"該当","")</f>
        <v/>
      </c>
      <c r="CN505" s="18">
        <f>IF($CM505="","",COUNTIF($CK$5:CK505,CK505))</f>
        <v/>
      </c>
      <c r="CO505" s="18">
        <f>IF($CM505="","",CONCATENATE(CK505,CN505))</f>
        <v/>
      </c>
      <c r="DC505" s="21">
        <f>IF(CG505="","",CONCATENATE(CC505,CD505))</f>
        <v/>
      </c>
      <c r="DD505" s="21">
        <f>IF(CO505="","",CONCATENATE(CK505,CL505))</f>
        <v/>
      </c>
    </row>
    <row r="506">
      <c r="BN506" s="18" t="inlineStr">
        <is>
          <t>大多喜町</t>
        </is>
      </c>
      <c r="BO506" s="197" t="inlineStr">
        <is>
          <t>178</t>
        </is>
      </c>
      <c r="BP506" s="17">
        <f>CONCATENATE(BN506,BO506)</f>
        <v/>
      </c>
      <c r="BQ506" s="18" t="inlineStr">
        <is>
          <t>一般県道　小田代勝浦線</t>
        </is>
      </c>
      <c r="BZ506" s="18" t="inlineStr">
        <is>
          <t>S,C</t>
        </is>
      </c>
      <c r="CA506" s="18" t="inlineStr">
        <is>
          <t>アーチリブ</t>
        </is>
      </c>
      <c r="CB506" s="18" t="inlineStr">
        <is>
          <t>Ar</t>
        </is>
      </c>
      <c r="CC506" s="18">
        <f>IF(LEFT(CA506,2)="基礎",CONCATENATE(BZ506,LEFT(CA506,3),CB506),CONCATENATE(BZ506,LEFT(CA506,2),CB506))</f>
        <v/>
      </c>
      <c r="CD506" s="18" t="n">
        <v>12</v>
      </c>
      <c r="CE506" s="18">
        <f>IF(COUNTIFS([2]その１１!$CV$10:CV5501,リスト!CC506),"該当","")</f>
        <v/>
      </c>
      <c r="CF506" s="18">
        <f>IF($CE506="","",COUNTIF($CC$5:CC506,CC506))</f>
        <v/>
      </c>
      <c r="CG506" s="18">
        <f>IF($CE506="","",CONCATENATE(CC506,CF506))</f>
        <v/>
      </c>
      <c r="CH506" s="18" t="inlineStr">
        <is>
          <t>S,X</t>
        </is>
      </c>
      <c r="CI506" s="18" t="inlineStr">
        <is>
          <t>アンカーボルト</t>
        </is>
      </c>
      <c r="CJ506" s="18" t="inlineStr">
        <is>
          <t>Ba</t>
        </is>
      </c>
      <c r="CK506" s="18">
        <f>CONCATENATE(CH506,LEFT(CI506,2),CJ506)</f>
        <v/>
      </c>
      <c r="CL506" s="18" t="n">
        <v>23</v>
      </c>
      <c r="CM506" s="18">
        <f>IF(COUNTIFS([2]その１２!$CU$10:CU5657,リスト!CK506),"該当","")</f>
        <v/>
      </c>
      <c r="CN506" s="18">
        <f>IF($CM506="","",COUNTIF($CK$5:CK506,CK506))</f>
        <v/>
      </c>
      <c r="CO506" s="18">
        <f>IF($CM506="","",CONCATENATE(CK506,CN506))</f>
        <v/>
      </c>
      <c r="DC506" s="21">
        <f>IF(CG506="","",CONCATENATE(CC506,CD506))</f>
        <v/>
      </c>
      <c r="DD506" s="21">
        <f>IF(CO506="","",CONCATENATE(CK506,CL506))</f>
        <v/>
      </c>
    </row>
    <row r="507">
      <c r="BN507" s="18" t="inlineStr">
        <is>
          <t>大多喜町</t>
        </is>
      </c>
      <c r="BO507" s="197" t="inlineStr">
        <is>
          <t>231</t>
        </is>
      </c>
      <c r="BP507" s="17">
        <f>CONCATENATE(BN507,BO507)</f>
        <v/>
      </c>
      <c r="BQ507" s="18" t="inlineStr">
        <is>
          <t>一般県道　大多喜停車場線</t>
        </is>
      </c>
      <c r="BZ507" s="18" t="inlineStr">
        <is>
          <t>S,C</t>
        </is>
      </c>
      <c r="CA507" s="18" t="inlineStr">
        <is>
          <t>アーチリブ</t>
        </is>
      </c>
      <c r="CB507" s="18" t="inlineStr">
        <is>
          <t>Ar</t>
        </is>
      </c>
      <c r="CC507" s="18">
        <f>IF(LEFT(CA507,2)="基礎",CONCATENATE(BZ507,LEFT(CA507,3),CB507),CONCATENATE(BZ507,LEFT(CA507,2),CB507))</f>
        <v/>
      </c>
      <c r="CD507" s="18" t="n">
        <v>13</v>
      </c>
      <c r="CE507" s="18">
        <f>IF(COUNTIFS([2]その１１!$CV$10:CV5502,リスト!CC507),"該当","")</f>
        <v/>
      </c>
      <c r="CF507" s="18">
        <f>IF($CE507="","",COUNTIF($CC$5:CC507,CC507))</f>
        <v/>
      </c>
      <c r="CG507" s="18">
        <f>IF($CE507="","",CONCATENATE(CC507,CF507))</f>
        <v/>
      </c>
      <c r="CH507" s="18" t="inlineStr">
        <is>
          <t>S</t>
        </is>
      </c>
      <c r="CI507" s="18" t="inlineStr">
        <is>
          <t>落橋防止システム</t>
        </is>
      </c>
      <c r="CJ507" s="18" t="inlineStr">
        <is>
          <t>Sf</t>
        </is>
      </c>
      <c r="CK507" s="18">
        <f>CONCATENATE(CH507,LEFT(CI507,2),CJ507)</f>
        <v/>
      </c>
      <c r="CL507" s="18" t="n">
        <v>1</v>
      </c>
      <c r="CM507" s="18">
        <f>IF(COUNTIFS([2]その１２!$CU$10:CU5658,リスト!CK507),"該当","")</f>
        <v/>
      </c>
      <c r="CN507" s="18">
        <f>IF($CM507="","",COUNTIF($CK$5:CK507,CK507))</f>
        <v/>
      </c>
      <c r="CO507" s="18">
        <f>IF($CM507="","",CONCATENATE(CK507,CN507))</f>
        <v/>
      </c>
      <c r="DC507" s="21">
        <f>IF(CG507="","",CONCATENATE(CC507,CD507))</f>
        <v/>
      </c>
      <c r="DD507" s="21">
        <f>IF(CO507="","",CONCATENATE(CK507,CL507))</f>
        <v/>
      </c>
    </row>
    <row r="508">
      <c r="BN508" s="18" t="inlineStr">
        <is>
          <t>鴨川市</t>
        </is>
      </c>
      <c r="BO508" s="197" t="inlineStr">
        <is>
          <t>128</t>
        </is>
      </c>
      <c r="BP508" s="17">
        <f>CONCATENATE(BN508,BO508)</f>
        <v/>
      </c>
      <c r="BQ508" s="18" t="inlineStr">
        <is>
          <t>一般国道　128号</t>
        </is>
      </c>
      <c r="BZ508" s="18" t="inlineStr">
        <is>
          <t>S,C</t>
        </is>
      </c>
      <c r="CA508" s="18" t="inlineStr">
        <is>
          <t>アーチリブ</t>
        </is>
      </c>
      <c r="CB508" s="18" t="inlineStr">
        <is>
          <t>Ar</t>
        </is>
      </c>
      <c r="CC508" s="18">
        <f>IF(LEFT(CA508,2)="基礎",CONCATENATE(BZ508,LEFT(CA508,3),CB508),CONCATENATE(BZ508,LEFT(CA508,2),CB508))</f>
        <v/>
      </c>
      <c r="CD508" s="18" t="n">
        <v>17</v>
      </c>
      <c r="CE508" s="18">
        <f>IF(COUNTIFS([2]その１１!$CV$10:CV5503,リスト!CC508),"該当","")</f>
        <v/>
      </c>
      <c r="CF508" s="18">
        <f>IF($CE508="","",COUNTIF($CC$5:CC508,CC508))</f>
        <v/>
      </c>
      <c r="CG508" s="18">
        <f>IF($CE508="","",CONCATENATE(CC508,CF508))</f>
        <v/>
      </c>
      <c r="CH508" s="18" t="inlineStr">
        <is>
          <t>S</t>
        </is>
      </c>
      <c r="CI508" s="18" t="inlineStr">
        <is>
          <t>落橋防止システム</t>
        </is>
      </c>
      <c r="CJ508" s="18" t="inlineStr">
        <is>
          <t>Sf</t>
        </is>
      </c>
      <c r="CK508" s="18">
        <f>CONCATENATE(CH508,LEFT(CI508,2),CJ508)</f>
        <v/>
      </c>
      <c r="CL508" s="18" t="n">
        <v>2</v>
      </c>
      <c r="CM508" s="18">
        <f>IF(COUNTIFS([2]その１２!$CU$10:CU5659,リスト!CK508),"該当","")</f>
        <v/>
      </c>
      <c r="CN508" s="18">
        <f>IF($CM508="","",COUNTIF($CK$5:CK508,CK508))</f>
        <v/>
      </c>
      <c r="CO508" s="18">
        <f>IF($CM508="","",CONCATENATE(CK508,CN508))</f>
        <v/>
      </c>
      <c r="DC508" s="21">
        <f>IF(CG508="","",CONCATENATE(CC508,CD508))</f>
        <v/>
      </c>
      <c r="DD508" s="21">
        <f>IF(CO508="","",CONCATENATE(CK508,CL508))</f>
        <v/>
      </c>
    </row>
    <row r="509">
      <c r="BN509" s="18" t="inlineStr">
        <is>
          <t>鴨川市</t>
        </is>
      </c>
      <c r="BO509" s="197" t="inlineStr">
        <is>
          <t>410</t>
        </is>
      </c>
      <c r="BP509" s="17">
        <f>CONCATENATE(BN509,BO509)</f>
        <v/>
      </c>
      <c r="BQ509" s="18" t="inlineStr">
        <is>
          <t>一般国道　410号</t>
        </is>
      </c>
      <c r="BZ509" s="18" t="inlineStr">
        <is>
          <t>S,C</t>
        </is>
      </c>
      <c r="CA509" s="18" t="inlineStr">
        <is>
          <t>アーチリブ</t>
        </is>
      </c>
      <c r="CB509" s="18" t="inlineStr">
        <is>
          <t>Ar</t>
        </is>
      </c>
      <c r="CC509" s="18">
        <f>IF(LEFT(CA509,2)="基礎",CONCATENATE(BZ509,LEFT(CA509,3),CB509),CONCATENATE(BZ509,LEFT(CA509,2),CB509))</f>
        <v/>
      </c>
      <c r="CD509" s="18" t="n">
        <v>18</v>
      </c>
      <c r="CE509" s="18">
        <f>IF(COUNTIFS([2]その１１!$CV$10:CV5504,リスト!CC509),"該当","")</f>
        <v/>
      </c>
      <c r="CF509" s="18">
        <f>IF($CE509="","",COUNTIF($CC$5:CC509,CC509))</f>
        <v/>
      </c>
      <c r="CG509" s="18">
        <f>IF($CE509="","",CONCATENATE(CC509,CF509))</f>
        <v/>
      </c>
      <c r="CH509" s="18" t="inlineStr">
        <is>
          <t>S</t>
        </is>
      </c>
      <c r="CI509" s="18" t="inlineStr">
        <is>
          <t>落橋防止システム</t>
        </is>
      </c>
      <c r="CJ509" s="18" t="inlineStr">
        <is>
          <t>Sf</t>
        </is>
      </c>
      <c r="CK509" s="18">
        <f>CONCATENATE(CH509,LEFT(CI509,2),CJ509)</f>
        <v/>
      </c>
      <c r="CL509" s="18" t="n">
        <v>3</v>
      </c>
      <c r="CM509" s="18">
        <f>IF(COUNTIFS([2]その１２!$CU$10:CU5660,リスト!CK509),"該当","")</f>
        <v/>
      </c>
      <c r="CN509" s="18">
        <f>IF($CM509="","",COUNTIF($CK$5:CK509,CK509))</f>
        <v/>
      </c>
      <c r="CO509" s="18">
        <f>IF($CM509="","",CONCATENATE(CK509,CN509))</f>
        <v/>
      </c>
      <c r="DC509" s="21">
        <f>IF(CG509="","",CONCATENATE(CC509,CD509))</f>
        <v/>
      </c>
      <c r="DD509" s="21">
        <f>IF(CO509="","",CONCATENATE(CK509,CL509))</f>
        <v/>
      </c>
    </row>
    <row r="510">
      <c r="BN510" s="18" t="inlineStr">
        <is>
          <t>鴨川市</t>
        </is>
      </c>
      <c r="BO510" s="197" t="inlineStr">
        <is>
          <t>24</t>
        </is>
      </c>
      <c r="BP510" s="17">
        <f>CONCATENATE(BN510,BO510)</f>
        <v/>
      </c>
      <c r="BQ510" s="18" t="inlineStr">
        <is>
          <t>主要地方道　千葉鴨川線</t>
        </is>
      </c>
      <c r="BZ510" s="18" t="inlineStr">
        <is>
          <t>S,C</t>
        </is>
      </c>
      <c r="CA510" s="18" t="inlineStr">
        <is>
          <t>アーチリブ</t>
        </is>
      </c>
      <c r="CB510" s="18" t="inlineStr">
        <is>
          <t>Ar</t>
        </is>
      </c>
      <c r="CC510" s="18">
        <f>IF(LEFT(CA510,2)="基礎",CONCATENATE(BZ510,LEFT(CA510,3),CB510),CONCATENATE(BZ510,LEFT(CA510,2),CB510))</f>
        <v/>
      </c>
      <c r="CD510" s="18" t="n">
        <v>19</v>
      </c>
      <c r="CE510" s="18">
        <f>IF(COUNTIFS([2]その１１!$CV$10:CV5505,リスト!CC510),"該当","")</f>
        <v/>
      </c>
      <c r="CF510" s="18">
        <f>IF($CE510="","",COUNTIF($CC$5:CC510,CC510))</f>
        <v/>
      </c>
      <c r="CG510" s="18">
        <f>IF($CE510="","",CONCATENATE(CC510,CF510))</f>
        <v/>
      </c>
      <c r="CH510" s="18" t="inlineStr">
        <is>
          <t>S</t>
        </is>
      </c>
      <c r="CI510" s="18" t="inlineStr">
        <is>
          <t>落橋防止システム</t>
        </is>
      </c>
      <c r="CJ510" s="18" t="inlineStr">
        <is>
          <t>Sf</t>
        </is>
      </c>
      <c r="CK510" s="18">
        <f>CONCATENATE(CH510,LEFT(CI510,2),CJ510)</f>
        <v/>
      </c>
      <c r="CL510" s="18" t="n">
        <v>4</v>
      </c>
      <c r="CM510" s="18">
        <f>IF(COUNTIFS([2]その１２!$CU$10:CU5661,リスト!CK510),"該当","")</f>
        <v/>
      </c>
      <c r="CN510" s="18">
        <f>IF($CM510="","",COUNTIF($CK$5:CK510,CK510))</f>
        <v/>
      </c>
      <c r="CO510" s="18">
        <f>IF($CM510="","",CONCATENATE(CK510,CN510))</f>
        <v/>
      </c>
      <c r="DC510" s="21">
        <f>IF(CG510="","",CONCATENATE(CC510,CD510))</f>
        <v/>
      </c>
      <c r="DD510" s="21">
        <f>IF(CO510="","",CONCATENATE(CK510,CL510))</f>
        <v/>
      </c>
    </row>
    <row r="511">
      <c r="BN511" s="18" t="inlineStr">
        <is>
          <t>鴨川市</t>
        </is>
      </c>
      <c r="BO511" s="197" t="inlineStr">
        <is>
          <t>34</t>
        </is>
      </c>
      <c r="BP511" s="17">
        <f>CONCATENATE(BN511,BO511)</f>
        <v/>
      </c>
      <c r="BQ511" s="18" t="inlineStr">
        <is>
          <t>主要地方道　鴨川保田線</t>
        </is>
      </c>
      <c r="BZ511" s="18" t="inlineStr">
        <is>
          <t>S,C</t>
        </is>
      </c>
      <c r="CA511" s="18" t="inlineStr">
        <is>
          <t>アーチリブ</t>
        </is>
      </c>
      <c r="CB511" s="18" t="inlineStr">
        <is>
          <t>Ar</t>
        </is>
      </c>
      <c r="CC511" s="18">
        <f>IF(LEFT(CA511,2)="基礎",CONCATENATE(BZ511,LEFT(CA511,3),CB511),CONCATENATE(BZ511,LEFT(CA511,2),CB511))</f>
        <v/>
      </c>
      <c r="CD511" s="18" t="n">
        <v>20</v>
      </c>
      <c r="CE511" s="18">
        <f>IF(COUNTIFS([2]その１１!$CV$10:CV5506,リスト!CC511),"該当","")</f>
        <v/>
      </c>
      <c r="CF511" s="18">
        <f>IF($CE511="","",COUNTIF($CC$5:CC511,CC511))</f>
        <v/>
      </c>
      <c r="CG511" s="18">
        <f>IF($CE511="","",CONCATENATE(CC511,CF511))</f>
        <v/>
      </c>
      <c r="CH511" s="18" t="inlineStr">
        <is>
          <t>S</t>
        </is>
      </c>
      <c r="CI511" s="18" t="inlineStr">
        <is>
          <t>落橋防止システム</t>
        </is>
      </c>
      <c r="CJ511" s="18" t="inlineStr">
        <is>
          <t>Sf</t>
        </is>
      </c>
      <c r="CK511" s="18">
        <f>CONCATENATE(CH511,LEFT(CI511,2),CJ511)</f>
        <v/>
      </c>
      <c r="CL511" s="18" t="n">
        <v>5</v>
      </c>
      <c r="CM511" s="18">
        <f>IF(COUNTIFS([2]その１２!$CU$10:CU5662,リスト!CK511),"該当","")</f>
        <v/>
      </c>
      <c r="CN511" s="18">
        <f>IF($CM511="","",COUNTIF($CK$5:CK511,CK511))</f>
        <v/>
      </c>
      <c r="CO511" s="18">
        <f>IF($CM511="","",CONCATENATE(CK511,CN511))</f>
        <v/>
      </c>
      <c r="DC511" s="21">
        <f>IF(CG511="","",CONCATENATE(CC511,CD511))</f>
        <v/>
      </c>
      <c r="DD511" s="21">
        <f>IF(CO511="","",CONCATENATE(CK511,CL511))</f>
        <v/>
      </c>
    </row>
    <row r="512">
      <c r="BN512" s="18" t="inlineStr">
        <is>
          <t>鴨川市</t>
        </is>
      </c>
      <c r="BO512" s="197" t="inlineStr">
        <is>
          <t>81</t>
        </is>
      </c>
      <c r="BP512" s="17">
        <f>CONCATENATE(BN512,BO512)</f>
        <v/>
      </c>
      <c r="BQ512" s="18" t="inlineStr">
        <is>
          <t>主要地方道　市原天津小湊線</t>
        </is>
      </c>
      <c r="BZ512" s="18" t="inlineStr">
        <is>
          <t>S,C</t>
        </is>
      </c>
      <c r="CA512" s="18" t="inlineStr">
        <is>
          <t>アーチリブ</t>
        </is>
      </c>
      <c r="CB512" s="18" t="inlineStr">
        <is>
          <t>Ar</t>
        </is>
      </c>
      <c r="CC512" s="18">
        <f>IF(LEFT(CA512,2)="基礎",CONCATENATE(BZ512,LEFT(CA512,3),CB512),CONCATENATE(BZ512,LEFT(CA512,2),CB512))</f>
        <v/>
      </c>
      <c r="CD512" s="18" t="n">
        <v>21</v>
      </c>
      <c r="CE512" s="18">
        <f>IF(COUNTIFS([2]その１１!$CV$10:CV5507,リスト!CC512),"該当","")</f>
        <v/>
      </c>
      <c r="CF512" s="18">
        <f>IF($CE512="","",COUNTIF($CC$5:CC512,CC512))</f>
        <v/>
      </c>
      <c r="CG512" s="18">
        <f>IF($CE512="","",CONCATENATE(CC512,CF512))</f>
        <v/>
      </c>
      <c r="CH512" s="18" t="inlineStr">
        <is>
          <t>S</t>
        </is>
      </c>
      <c r="CI512" s="18" t="inlineStr">
        <is>
          <t>落橋防止システム</t>
        </is>
      </c>
      <c r="CJ512" s="18" t="inlineStr">
        <is>
          <t>Sf</t>
        </is>
      </c>
      <c r="CK512" s="18">
        <f>CONCATENATE(CH512,LEFT(CI512,2),CJ512)</f>
        <v/>
      </c>
      <c r="CL512" s="18" t="n">
        <v>13</v>
      </c>
      <c r="CM512" s="18">
        <f>IF(COUNTIFS([2]その１２!$CU$10:CU5663,リスト!CK512),"該当","")</f>
        <v/>
      </c>
      <c r="CN512" s="18">
        <f>IF($CM512="","",COUNTIF($CK$5:CK512,CK512))</f>
        <v/>
      </c>
      <c r="CO512" s="18">
        <f>IF($CM512="","",CONCATENATE(CK512,CN512))</f>
        <v/>
      </c>
      <c r="DC512" s="21">
        <f>IF(CG512="","",CONCATENATE(CC512,CD512))</f>
        <v/>
      </c>
      <c r="DD512" s="21">
        <f>IF(CO512="","",CONCATENATE(CK512,CL512))</f>
        <v/>
      </c>
    </row>
    <row r="513">
      <c r="BN513" s="18" t="inlineStr">
        <is>
          <t>鴨川市</t>
        </is>
      </c>
      <c r="BO513" s="197" t="inlineStr">
        <is>
          <t>82</t>
        </is>
      </c>
      <c r="BP513" s="17">
        <f>CONCATENATE(BN513,BO513)</f>
        <v/>
      </c>
      <c r="BQ513" s="18" t="inlineStr">
        <is>
          <t>主要地方道　天津小湊夷隅線</t>
        </is>
      </c>
      <c r="BZ513" s="18" t="inlineStr">
        <is>
          <t>S,C</t>
        </is>
      </c>
      <c r="CA513" s="18" t="inlineStr">
        <is>
          <t>アーチリブ</t>
        </is>
      </c>
      <c r="CB513" s="18" t="inlineStr">
        <is>
          <t>Ar</t>
        </is>
      </c>
      <c r="CC513" s="18">
        <f>IF(LEFT(CA513,2)="基礎",CONCATENATE(BZ513,LEFT(CA513,3),CB513),CONCATENATE(BZ513,LEFT(CA513,2),CB513))</f>
        <v/>
      </c>
      <c r="CD513" s="18" t="n">
        <v>22</v>
      </c>
      <c r="CE513" s="18">
        <f>IF(COUNTIFS([2]その１１!$CV$10:CV5508,リスト!CC513),"該当","")</f>
        <v/>
      </c>
      <c r="CF513" s="18">
        <f>IF($CE513="","",COUNTIF($CC$5:CC513,CC513))</f>
        <v/>
      </c>
      <c r="CG513" s="18">
        <f>IF($CE513="","",CONCATENATE(CC513,CF513))</f>
        <v/>
      </c>
      <c r="CH513" s="18" t="inlineStr">
        <is>
          <t>S</t>
        </is>
      </c>
      <c r="CI513" s="18" t="inlineStr">
        <is>
          <t>落橋防止システム</t>
        </is>
      </c>
      <c r="CJ513" s="18" t="inlineStr">
        <is>
          <t>Sf</t>
        </is>
      </c>
      <c r="CK513" s="18">
        <f>CONCATENATE(CH513,LEFT(CI513,2),CJ513)</f>
        <v/>
      </c>
      <c r="CL513" s="18" t="n">
        <v>17</v>
      </c>
      <c r="CM513" s="18">
        <f>IF(COUNTIFS([2]その１２!$CU$10:CU5664,リスト!CK513),"該当","")</f>
        <v/>
      </c>
      <c r="CN513" s="18">
        <f>IF($CM513="","",COUNTIF($CK$5:CK513,CK513))</f>
        <v/>
      </c>
      <c r="CO513" s="18">
        <f>IF($CM513="","",CONCATENATE(CK513,CN513))</f>
        <v/>
      </c>
      <c r="DC513" s="21">
        <f>IF(CG513="","",CONCATENATE(CC513,CD513))</f>
        <v/>
      </c>
      <c r="DD513" s="21">
        <f>IF(CO513="","",CONCATENATE(CK513,CL513))</f>
        <v/>
      </c>
    </row>
    <row r="514">
      <c r="BN514" s="18" t="inlineStr">
        <is>
          <t>鴨川市</t>
        </is>
      </c>
      <c r="BO514" s="197" t="inlineStr">
        <is>
          <t>89</t>
        </is>
      </c>
      <c r="BP514" s="17">
        <f>CONCATENATE(BN514,BO514)</f>
        <v/>
      </c>
      <c r="BQ514" s="18" t="inlineStr">
        <is>
          <t>主要地方道　鴨川富山線</t>
        </is>
      </c>
      <c r="BZ514" s="18" t="inlineStr">
        <is>
          <t>S,C</t>
        </is>
      </c>
      <c r="CA514" s="18" t="inlineStr">
        <is>
          <t>アーチリブ</t>
        </is>
      </c>
      <c r="CB514" s="18" t="inlineStr">
        <is>
          <t>Ar</t>
        </is>
      </c>
      <c r="CC514" s="18">
        <f>IF(LEFT(CA514,2)="基礎",CONCATENATE(BZ514,LEFT(CA514,3),CB514),CONCATENATE(BZ514,LEFT(CA514,2),CB514))</f>
        <v/>
      </c>
      <c r="CD514" s="18" t="n">
        <v>23</v>
      </c>
      <c r="CE514" s="18">
        <f>IF(COUNTIFS([2]その１１!$CV$10:CV5509,リスト!CC514),"該当","")</f>
        <v/>
      </c>
      <c r="CF514" s="18">
        <f>IF($CE514="","",COUNTIF($CC$5:CC514,CC514))</f>
        <v/>
      </c>
      <c r="CG514" s="18">
        <f>IF($CE514="","",CONCATENATE(CC514,CF514))</f>
        <v/>
      </c>
      <c r="CH514" s="18" t="inlineStr">
        <is>
          <t>S</t>
        </is>
      </c>
      <c r="CI514" s="18" t="inlineStr">
        <is>
          <t>落橋防止システム</t>
        </is>
      </c>
      <c r="CJ514" s="18" t="inlineStr">
        <is>
          <t>Sf</t>
        </is>
      </c>
      <c r="CK514" s="18">
        <f>CONCATENATE(CH514,LEFT(CI514,2),CJ514)</f>
        <v/>
      </c>
      <c r="CL514" s="18" t="n">
        <v>21</v>
      </c>
      <c r="CM514" s="18">
        <f>IF(COUNTIFS([2]その１２!$CU$10:CU5665,リスト!CK514),"該当","")</f>
        <v/>
      </c>
      <c r="CN514" s="18">
        <f>IF($CM514="","",COUNTIF($CK$5:CK514,CK514))</f>
        <v/>
      </c>
      <c r="CO514" s="18">
        <f>IF($CM514="","",CONCATENATE(CK514,CN514))</f>
        <v/>
      </c>
      <c r="DC514" s="21">
        <f>IF(CG514="","",CONCATENATE(CC514,CD514))</f>
        <v/>
      </c>
      <c r="DD514" s="21">
        <f>IF(CO514="","",CONCATENATE(CK514,CL514))</f>
        <v/>
      </c>
    </row>
    <row r="515">
      <c r="BN515" s="18" t="inlineStr">
        <is>
          <t>鴨川市</t>
        </is>
      </c>
      <c r="BO515" s="197" t="inlineStr">
        <is>
          <t>181</t>
        </is>
      </c>
      <c r="BP515" s="17">
        <f>CONCATENATE(BN515,BO515)</f>
        <v/>
      </c>
      <c r="BQ515" s="18" t="inlineStr">
        <is>
          <t>一般県道　天津小湊田原線</t>
        </is>
      </c>
      <c r="BZ515" s="18" t="inlineStr">
        <is>
          <t>S,X</t>
        </is>
      </c>
      <c r="CA515" s="18" t="inlineStr">
        <is>
          <t>アーチリブ</t>
        </is>
      </c>
      <c r="CB515" s="18" t="inlineStr">
        <is>
          <t>Ar</t>
        </is>
      </c>
      <c r="CC515" s="18">
        <f>IF(LEFT(CA515,2)="基礎",CONCATENATE(BZ515,LEFT(CA515,3),CB515),CONCATENATE(BZ515,LEFT(CA515,2),CB515))</f>
        <v/>
      </c>
      <c r="CD515" s="18" t="n">
        <v>1</v>
      </c>
      <c r="CE515" s="18">
        <f>IF(COUNTIFS([2]その１１!$CV$10:CV5510,リスト!CC515),"該当","")</f>
        <v/>
      </c>
      <c r="CF515" s="18">
        <f>IF($CE515="","",COUNTIF($CC$5:CC515,CC515))</f>
        <v/>
      </c>
      <c r="CG515" s="18">
        <f>IF($CE515="","",CONCATENATE(CC515,CF515))</f>
        <v/>
      </c>
      <c r="CH515" s="18" t="inlineStr">
        <is>
          <t>S</t>
        </is>
      </c>
      <c r="CI515" s="18" t="inlineStr">
        <is>
          <t>落橋防止システム</t>
        </is>
      </c>
      <c r="CJ515" s="18" t="inlineStr">
        <is>
          <t>Sf</t>
        </is>
      </c>
      <c r="CK515" s="18">
        <f>CONCATENATE(CH515,LEFT(CI515,2),CJ515)</f>
        <v/>
      </c>
      <c r="CL515" s="18" t="n">
        <v>22</v>
      </c>
      <c r="CM515" s="18">
        <f>IF(COUNTIFS([2]その１２!$CU$10:CU5666,リスト!CK515),"該当","")</f>
        <v/>
      </c>
      <c r="CN515" s="18">
        <f>IF($CM515="","",COUNTIF($CK$5:CK515,CK515))</f>
        <v/>
      </c>
      <c r="CO515" s="18">
        <f>IF($CM515="","",CONCATENATE(CK515,CN515))</f>
        <v/>
      </c>
      <c r="DC515" s="21">
        <f>IF(CG515="","",CONCATENATE(CC515,CD515))</f>
        <v/>
      </c>
      <c r="DD515" s="21">
        <f>IF(CO515="","",CONCATENATE(CK515,CL515))</f>
        <v/>
      </c>
    </row>
    <row r="516">
      <c r="BN516" s="18" t="inlineStr">
        <is>
          <t>鴨川市</t>
        </is>
      </c>
      <c r="BO516" s="197" t="inlineStr">
        <is>
          <t>247</t>
        </is>
      </c>
      <c r="BP516" s="17">
        <f>CONCATENATE(BN516,BO516)</f>
        <v/>
      </c>
      <c r="BQ516" s="18" t="inlineStr">
        <is>
          <t>一般県道　浜波太港線</t>
        </is>
      </c>
      <c r="BZ516" s="18" t="inlineStr">
        <is>
          <t>S,X</t>
        </is>
      </c>
      <c r="CA516" s="18" t="inlineStr">
        <is>
          <t>アーチリブ</t>
        </is>
      </c>
      <c r="CB516" s="18" t="inlineStr">
        <is>
          <t>Ar</t>
        </is>
      </c>
      <c r="CC516" s="18">
        <f>IF(LEFT(CA516,2)="基礎",CONCATENATE(BZ516,LEFT(CA516,3),CB516),CONCATENATE(BZ516,LEFT(CA516,2),CB516))</f>
        <v/>
      </c>
      <c r="CD516" s="18" t="n">
        <v>2</v>
      </c>
      <c r="CE516" s="18">
        <f>IF(COUNTIFS([2]その１１!$CV$10:CV5511,リスト!CC516),"該当","")</f>
        <v/>
      </c>
      <c r="CF516" s="18">
        <f>IF($CE516="","",COUNTIF($CC$5:CC516,CC516))</f>
        <v/>
      </c>
      <c r="CG516" s="18">
        <f>IF($CE516="","",CONCATENATE(CC516,CF516))</f>
        <v/>
      </c>
      <c r="CH516" s="18" t="inlineStr">
        <is>
          <t>S</t>
        </is>
      </c>
      <c r="CI516" s="18" t="inlineStr">
        <is>
          <t>落橋防止システム</t>
        </is>
      </c>
      <c r="CJ516" s="18" t="inlineStr">
        <is>
          <t>Sf</t>
        </is>
      </c>
      <c r="CK516" s="18">
        <f>CONCATENATE(CH516,LEFT(CI516,2),CJ516)</f>
        <v/>
      </c>
      <c r="CL516" s="18" t="n">
        <v>23</v>
      </c>
      <c r="CM516" s="18">
        <f>IF(COUNTIFS([2]その１２!$CU$10:CU5667,リスト!CK516),"該当","")</f>
        <v/>
      </c>
      <c r="CN516" s="18">
        <f>IF($CM516="","",COUNTIF($CK$5:CK516,CK516))</f>
        <v/>
      </c>
      <c r="CO516" s="18">
        <f>IF($CM516="","",CONCATENATE(CK516,CN516))</f>
        <v/>
      </c>
      <c r="DC516" s="21">
        <f>IF(CG516="","",CONCATENATE(CC516,CD516))</f>
        <v/>
      </c>
      <c r="DD516" s="21">
        <f>IF(CO516="","",CONCATENATE(CK516,CL516))</f>
        <v/>
      </c>
    </row>
    <row r="517">
      <c r="BN517" s="18" t="inlineStr">
        <is>
          <t>鴨川市</t>
        </is>
      </c>
      <c r="BO517" s="197" t="inlineStr">
        <is>
          <t>272</t>
        </is>
      </c>
      <c r="BP517" s="17">
        <f>CONCATENATE(BN517,BO517)</f>
        <v/>
      </c>
      <c r="BQ517" s="18" t="inlineStr">
        <is>
          <t>一般県道　西江見停車場線</t>
        </is>
      </c>
      <c r="BZ517" s="18" t="inlineStr">
        <is>
          <t>S,X</t>
        </is>
      </c>
      <c r="CA517" s="18" t="inlineStr">
        <is>
          <t>アーチリブ</t>
        </is>
      </c>
      <c r="CB517" s="18" t="inlineStr">
        <is>
          <t>Ar</t>
        </is>
      </c>
      <c r="CC517" s="18">
        <f>IF(LEFT(CA517,2)="基礎",CONCATENATE(BZ517,LEFT(CA517,3),CB517),CONCATENATE(BZ517,LEFT(CA517,2),CB517))</f>
        <v/>
      </c>
      <c r="CD517" s="18" t="n">
        <v>3</v>
      </c>
      <c r="CE517" s="18">
        <f>IF(COUNTIFS([2]その１１!$CV$10:CV5512,リスト!CC517),"該当","")</f>
        <v/>
      </c>
      <c r="CF517" s="18">
        <f>IF($CE517="","",COUNTIF($CC$5:CC517,CC517))</f>
        <v/>
      </c>
      <c r="CG517" s="18">
        <f>IF($CE517="","",CONCATENATE(CC517,CF517))</f>
        <v/>
      </c>
      <c r="CH517" s="18" t="inlineStr">
        <is>
          <t>C</t>
        </is>
      </c>
      <c r="CI517" s="18" t="inlineStr">
        <is>
          <t>落橋防止システム</t>
        </is>
      </c>
      <c r="CJ517" s="18" t="inlineStr">
        <is>
          <t>Sf</t>
        </is>
      </c>
      <c r="CK517" s="18">
        <f>CONCATENATE(CH517,LEFT(CI517,2),CJ517)</f>
        <v/>
      </c>
      <c r="CL517" s="18" t="n">
        <v>6</v>
      </c>
      <c r="CM517" s="18">
        <f>IF(COUNTIFS([2]その１２!$CU$10:CU5668,リスト!CK517),"該当","")</f>
        <v/>
      </c>
      <c r="CN517" s="18">
        <f>IF($CM517="","",COUNTIF($CK$5:CK517,CK517))</f>
        <v/>
      </c>
      <c r="CO517" s="18">
        <f>IF($CM517="","",CONCATENATE(CK517,CN517))</f>
        <v/>
      </c>
      <c r="DC517" s="21">
        <f>IF(CG517="","",CONCATENATE(CC517,CD517))</f>
        <v/>
      </c>
      <c r="DD517" s="21">
        <f>IF(CO517="","",CONCATENATE(CK517,CL517))</f>
        <v/>
      </c>
    </row>
    <row r="518">
      <c r="BN518" s="18" t="inlineStr">
        <is>
          <t>鴨川市</t>
        </is>
      </c>
      <c r="BO518" s="197" t="inlineStr">
        <is>
          <t>285</t>
        </is>
      </c>
      <c r="BP518" s="17">
        <f>CONCATENATE(BN518,BO518)</f>
        <v/>
      </c>
      <c r="BQ518" s="18" t="inlineStr">
        <is>
          <t>一般県道　内浦山公園線</t>
        </is>
      </c>
      <c r="BZ518" s="18" t="inlineStr">
        <is>
          <t>S,X</t>
        </is>
      </c>
      <c r="CA518" s="18" t="inlineStr">
        <is>
          <t>アーチリブ</t>
        </is>
      </c>
      <c r="CB518" s="18" t="inlineStr">
        <is>
          <t>Ar</t>
        </is>
      </c>
      <c r="CC518" s="18">
        <f>IF(LEFT(CA518,2)="基礎",CONCATENATE(BZ518,LEFT(CA518,3),CB518),CONCATENATE(BZ518,LEFT(CA518,2),CB518))</f>
        <v/>
      </c>
      <c r="CD518" s="18" t="n">
        <v>4</v>
      </c>
      <c r="CE518" s="18">
        <f>IF(COUNTIFS([2]その１１!$CV$10:CV5513,リスト!CC518),"該当","")</f>
        <v/>
      </c>
      <c r="CF518" s="18">
        <f>IF($CE518="","",COUNTIF($CC$5:CC518,CC518))</f>
        <v/>
      </c>
      <c r="CG518" s="18">
        <f>IF($CE518="","",CONCATENATE(CC518,CF518))</f>
        <v/>
      </c>
      <c r="CH518" s="18" t="inlineStr">
        <is>
          <t>C</t>
        </is>
      </c>
      <c r="CI518" s="18" t="inlineStr">
        <is>
          <t>落橋防止システム</t>
        </is>
      </c>
      <c r="CJ518" s="18" t="inlineStr">
        <is>
          <t>Sf</t>
        </is>
      </c>
      <c r="CK518" s="18">
        <f>CONCATENATE(CH518,LEFT(CI518,2),CJ518)</f>
        <v/>
      </c>
      <c r="CL518" s="18" t="n">
        <v>7</v>
      </c>
      <c r="CM518" s="18">
        <f>IF(COUNTIFS([2]その１２!$CU$10:CU5669,リスト!CK518),"該当","")</f>
        <v/>
      </c>
      <c r="CN518" s="18">
        <f>IF($CM518="","",COUNTIF($CK$5:CK518,CK518))</f>
        <v/>
      </c>
      <c r="CO518" s="18">
        <f>IF($CM518="","",CONCATENATE(CK518,CN518))</f>
        <v/>
      </c>
      <c r="DC518" s="21">
        <f>IF(CG518="","",CONCATENATE(CC518,CD518))</f>
        <v/>
      </c>
      <c r="DD518" s="21">
        <f>IF(CO518="","",CONCATENATE(CK518,CL518))</f>
        <v/>
      </c>
    </row>
    <row r="519">
      <c r="BN519" s="18" t="inlineStr">
        <is>
          <t>南房総市</t>
        </is>
      </c>
      <c r="BO519" s="197" t="inlineStr">
        <is>
          <t>127</t>
        </is>
      </c>
      <c r="BP519" s="17">
        <f>CONCATENATE(BN519,BO519)</f>
        <v/>
      </c>
      <c r="BQ519" s="18" t="inlineStr">
        <is>
          <t>一般国道　127号</t>
        </is>
      </c>
      <c r="BZ519" s="18" t="inlineStr">
        <is>
          <t>S,X</t>
        </is>
      </c>
      <c r="CA519" s="18" t="inlineStr">
        <is>
          <t>アーチリブ</t>
        </is>
      </c>
      <c r="CB519" s="18" t="inlineStr">
        <is>
          <t>Ar</t>
        </is>
      </c>
      <c r="CC519" s="18">
        <f>IF(LEFT(CA519,2)="基礎",CONCATENATE(BZ519,LEFT(CA519,3),CB519),CONCATENATE(BZ519,LEFT(CA519,2),CB519))</f>
        <v/>
      </c>
      <c r="CD519" s="18" t="n">
        <v>5</v>
      </c>
      <c r="CE519" s="18">
        <f>IF(COUNTIFS([2]その１１!$CV$10:CV5514,リスト!CC519),"該当","")</f>
        <v/>
      </c>
      <c r="CF519" s="18">
        <f>IF($CE519="","",COUNTIF($CC$5:CC519,CC519))</f>
        <v/>
      </c>
      <c r="CG519" s="18">
        <f>IF($CE519="","",CONCATENATE(CC519,CF519))</f>
        <v/>
      </c>
      <c r="CH519" s="18" t="inlineStr">
        <is>
          <t>C</t>
        </is>
      </c>
      <c r="CI519" s="18" t="inlineStr">
        <is>
          <t>落橋防止システム</t>
        </is>
      </c>
      <c r="CJ519" s="18" t="inlineStr">
        <is>
          <t>Sf</t>
        </is>
      </c>
      <c r="CK519" s="18">
        <f>CONCATENATE(CH519,LEFT(CI519,2),CJ519)</f>
        <v/>
      </c>
      <c r="CL519" s="18" t="n">
        <v>8</v>
      </c>
      <c r="CM519" s="18">
        <f>IF(COUNTIFS([2]その１２!$CU$10:CU5670,リスト!CK519),"該当","")</f>
        <v/>
      </c>
      <c r="CN519" s="18">
        <f>IF($CM519="","",COUNTIF($CK$5:CK519,CK519))</f>
        <v/>
      </c>
      <c r="CO519" s="18">
        <f>IF($CM519="","",CONCATENATE(CK519,CN519))</f>
        <v/>
      </c>
      <c r="DC519" s="21">
        <f>IF(CG519="","",CONCATENATE(CC519,CD519))</f>
        <v/>
      </c>
      <c r="DD519" s="21">
        <f>IF(CO519="","",CONCATENATE(CK519,CL519))</f>
        <v/>
      </c>
    </row>
    <row r="520">
      <c r="BN520" s="18" t="inlineStr">
        <is>
          <t>南房総市</t>
        </is>
      </c>
      <c r="BO520" s="197" t="inlineStr">
        <is>
          <t>128</t>
        </is>
      </c>
      <c r="BP520" s="17">
        <f>CONCATENATE(BN520,BO520)</f>
        <v/>
      </c>
      <c r="BQ520" s="18" t="inlineStr">
        <is>
          <t>一般国道　128号</t>
        </is>
      </c>
      <c r="BZ520" s="18" t="inlineStr">
        <is>
          <t>S,X</t>
        </is>
      </c>
      <c r="CA520" s="18" t="inlineStr">
        <is>
          <t>アーチリブ</t>
        </is>
      </c>
      <c r="CB520" s="18" t="inlineStr">
        <is>
          <t>Ar</t>
        </is>
      </c>
      <c r="CC520" s="18">
        <f>IF(LEFT(CA520,2)="基礎",CONCATENATE(BZ520,LEFT(CA520,3),CB520),CONCATENATE(BZ520,LEFT(CA520,2),CB520))</f>
        <v/>
      </c>
      <c r="CD520" s="18" t="n">
        <v>10</v>
      </c>
      <c r="CE520" s="18">
        <f>IF(COUNTIFS([2]その１１!$CV$10:CV5515,リスト!CC520),"該当","")</f>
        <v/>
      </c>
      <c r="CF520" s="18">
        <f>IF($CE520="","",COUNTIF($CC$5:CC520,CC520))</f>
        <v/>
      </c>
      <c r="CG520" s="18">
        <f>IF($CE520="","",CONCATENATE(CC520,CF520))</f>
        <v/>
      </c>
      <c r="CH520" s="18" t="inlineStr">
        <is>
          <t>C</t>
        </is>
      </c>
      <c r="CI520" s="18" t="inlineStr">
        <is>
          <t>落橋防止システム</t>
        </is>
      </c>
      <c r="CJ520" s="18" t="inlineStr">
        <is>
          <t>Sf</t>
        </is>
      </c>
      <c r="CK520" s="18">
        <f>CONCATENATE(CH520,LEFT(CI520,2),CJ520)</f>
        <v/>
      </c>
      <c r="CL520" s="18" t="n">
        <v>12</v>
      </c>
      <c r="CM520" s="18">
        <f>IF(COUNTIFS([2]その１２!$CU$10:CU5671,リスト!CK520),"該当","")</f>
        <v/>
      </c>
      <c r="CN520" s="18">
        <f>IF($CM520="","",COUNTIF($CK$5:CK520,CK520))</f>
        <v/>
      </c>
      <c r="CO520" s="18">
        <f>IF($CM520="","",CONCATENATE(CK520,CN520))</f>
        <v/>
      </c>
      <c r="DC520" s="21">
        <f>IF(CG520="","",CONCATENATE(CC520,CD520))</f>
        <v/>
      </c>
      <c r="DD520" s="21">
        <f>IF(CO520="","",CONCATENATE(CK520,CL520))</f>
        <v/>
      </c>
    </row>
    <row r="521">
      <c r="BN521" s="18" t="inlineStr">
        <is>
          <t>南房総市</t>
        </is>
      </c>
      <c r="BO521" s="197" t="inlineStr">
        <is>
          <t>410</t>
        </is>
      </c>
      <c r="BP521" s="17">
        <f>CONCATENATE(BN521,BO521)</f>
        <v/>
      </c>
      <c r="BQ521" s="18" t="inlineStr">
        <is>
          <t>一般国道　410号</t>
        </is>
      </c>
      <c r="BZ521" s="18" t="inlineStr">
        <is>
          <t>S,X</t>
        </is>
      </c>
      <c r="CA521" s="18" t="inlineStr">
        <is>
          <t>アーチリブ</t>
        </is>
      </c>
      <c r="CB521" s="18" t="inlineStr">
        <is>
          <t>Ar</t>
        </is>
      </c>
      <c r="CC521" s="18">
        <f>IF(LEFT(CA521,2)="基礎",CONCATENATE(BZ521,LEFT(CA521,3),CB521),CONCATENATE(BZ521,LEFT(CA521,2),CB521))</f>
        <v/>
      </c>
      <c r="CD521" s="18" t="n">
        <v>13</v>
      </c>
      <c r="CE521" s="18">
        <f>IF(COUNTIFS([2]その１１!$CV$10:CV5516,リスト!CC521),"該当","")</f>
        <v/>
      </c>
      <c r="CF521" s="18">
        <f>IF($CE521="","",COUNTIF($CC$5:CC521,CC521))</f>
        <v/>
      </c>
      <c r="CG521" s="18">
        <f>IF($CE521="","",CONCATENATE(CC521,CF521))</f>
        <v/>
      </c>
      <c r="CH521" s="18" t="inlineStr">
        <is>
          <t>C</t>
        </is>
      </c>
      <c r="CI521" s="18" t="inlineStr">
        <is>
          <t>落橋防止システム</t>
        </is>
      </c>
      <c r="CJ521" s="18" t="inlineStr">
        <is>
          <t>Sf</t>
        </is>
      </c>
      <c r="CK521" s="18">
        <f>CONCATENATE(CH521,LEFT(CI521,2),CJ521)</f>
        <v/>
      </c>
      <c r="CL521" s="18" t="n">
        <v>13</v>
      </c>
      <c r="CM521" s="18">
        <f>IF(COUNTIFS([2]その１２!$CU$10:CU5672,リスト!CK521),"該当","")</f>
        <v/>
      </c>
      <c r="CN521" s="18">
        <f>IF($CM521="","",COUNTIF($CK$5:CK521,CK521))</f>
        <v/>
      </c>
      <c r="CO521" s="18">
        <f>IF($CM521="","",CONCATENATE(CK521,CN521))</f>
        <v/>
      </c>
      <c r="DC521" s="21">
        <f>IF(CG521="","",CONCATENATE(CC521,CD521))</f>
        <v/>
      </c>
      <c r="DD521" s="21">
        <f>IF(CO521="","",CONCATENATE(CK521,CL521))</f>
        <v/>
      </c>
    </row>
    <row r="522">
      <c r="BN522" s="18" t="inlineStr">
        <is>
          <t>南房総市</t>
        </is>
      </c>
      <c r="BO522" s="197" t="inlineStr">
        <is>
          <t>86</t>
        </is>
      </c>
      <c r="BP522" s="17">
        <f>CONCATENATE(BN522,BO522)</f>
        <v/>
      </c>
      <c r="BQ522" s="18" t="inlineStr">
        <is>
          <t>主要地方道　館山白浜線</t>
        </is>
      </c>
      <c r="BZ522" s="18" t="inlineStr">
        <is>
          <t>S,X</t>
        </is>
      </c>
      <c r="CA522" s="18" t="inlineStr">
        <is>
          <t>アーチリブ</t>
        </is>
      </c>
      <c r="CB522" s="18" t="inlineStr">
        <is>
          <t>Ar</t>
        </is>
      </c>
      <c r="CC522" s="18">
        <f>IF(LEFT(CA522,2)="基礎",CONCATENATE(BZ522,LEFT(CA522,3),CB522),CONCATENATE(BZ522,LEFT(CA522,2),CB522))</f>
        <v/>
      </c>
      <c r="CD522" s="18" t="n">
        <v>17</v>
      </c>
      <c r="CE522" s="18">
        <f>IF(COUNTIFS([2]その１１!$CV$10:CV5517,リスト!CC522),"該当","")</f>
        <v/>
      </c>
      <c r="CF522" s="18">
        <f>IF($CE522="","",COUNTIF($CC$5:CC522,CC522))</f>
        <v/>
      </c>
      <c r="CG522" s="18">
        <f>IF($CE522="","",CONCATENATE(CC522,CF522))</f>
        <v/>
      </c>
      <c r="CH522" s="18" t="inlineStr">
        <is>
          <t>C</t>
        </is>
      </c>
      <c r="CI522" s="18" t="inlineStr">
        <is>
          <t>落橋防止システム</t>
        </is>
      </c>
      <c r="CJ522" s="18" t="inlineStr">
        <is>
          <t>Sf</t>
        </is>
      </c>
      <c r="CK522" s="18">
        <f>CONCATENATE(CH522,LEFT(CI522,2),CJ522)</f>
        <v/>
      </c>
      <c r="CL522" s="18" t="n">
        <v>17</v>
      </c>
      <c r="CM522" s="18">
        <f>IF(COUNTIFS([2]その１２!$CU$10:CU5673,リスト!CK522),"該当","")</f>
        <v/>
      </c>
      <c r="CN522" s="18">
        <f>IF($CM522="","",COUNTIF($CK$5:CK522,CK522))</f>
        <v/>
      </c>
      <c r="CO522" s="18">
        <f>IF($CM522="","",CONCATENATE(CK522,CN522))</f>
        <v/>
      </c>
      <c r="DC522" s="21">
        <f>IF(CG522="","",CONCATENATE(CC522,CD522))</f>
        <v/>
      </c>
      <c r="DD522" s="21">
        <f>IF(CO522="","",CONCATENATE(CK522,CL522))</f>
        <v/>
      </c>
    </row>
    <row r="523">
      <c r="BN523" s="18" t="inlineStr">
        <is>
          <t>南房総市</t>
        </is>
      </c>
      <c r="BO523" s="197" t="inlineStr">
        <is>
          <t>88</t>
        </is>
      </c>
      <c r="BP523" s="17">
        <f>CONCATENATE(BN523,BO523)</f>
        <v/>
      </c>
      <c r="BQ523" s="18" t="inlineStr">
        <is>
          <t>主要地方道　富津館山線</t>
        </is>
      </c>
      <c r="BZ523" s="18" t="inlineStr">
        <is>
          <t>S,X</t>
        </is>
      </c>
      <c r="CA523" s="18" t="inlineStr">
        <is>
          <t>アーチリブ</t>
        </is>
      </c>
      <c r="CB523" s="18" t="inlineStr">
        <is>
          <t>Ar</t>
        </is>
      </c>
      <c r="CC523" s="18">
        <f>IF(LEFT(CA523,2)="基礎",CONCATENATE(BZ523,LEFT(CA523,3),CB523),CONCATENATE(BZ523,LEFT(CA523,2),CB523))</f>
        <v/>
      </c>
      <c r="CD523" s="18" t="n">
        <v>18</v>
      </c>
      <c r="CE523" s="18">
        <f>IF(COUNTIFS([2]その１１!$CV$10:CV5518,リスト!CC523),"該当","")</f>
        <v/>
      </c>
      <c r="CF523" s="18">
        <f>IF($CE523="","",COUNTIF($CC$5:CC523,CC523))</f>
        <v/>
      </c>
      <c r="CG523" s="18">
        <f>IF($CE523="","",CONCATENATE(CC523,CF523))</f>
        <v/>
      </c>
      <c r="CH523" s="18" t="inlineStr">
        <is>
          <t>C</t>
        </is>
      </c>
      <c r="CI523" s="18" t="inlineStr">
        <is>
          <t>落橋防止システム</t>
        </is>
      </c>
      <c r="CJ523" s="18" t="inlineStr">
        <is>
          <t>Sf</t>
        </is>
      </c>
      <c r="CK523" s="18">
        <f>CONCATENATE(CH523,LEFT(CI523,2),CJ523)</f>
        <v/>
      </c>
      <c r="CL523" s="18" t="n">
        <v>19</v>
      </c>
      <c r="CM523" s="18">
        <f>IF(COUNTIFS([2]その１２!$CU$10:CU5674,リスト!CK523),"該当","")</f>
        <v/>
      </c>
      <c r="CN523" s="18">
        <f>IF($CM523="","",COUNTIF($CK$5:CK523,CK523))</f>
        <v/>
      </c>
      <c r="CO523" s="18">
        <f>IF($CM523="","",CONCATENATE(CK523,CN523))</f>
        <v/>
      </c>
      <c r="DC523" s="21">
        <f>IF(CG523="","",CONCATENATE(CC523,CD523))</f>
        <v/>
      </c>
      <c r="DD523" s="21">
        <f>IF(CO523="","",CONCATENATE(CK523,CL523))</f>
        <v/>
      </c>
    </row>
    <row r="524">
      <c r="BN524" s="18" t="inlineStr">
        <is>
          <t>南房総市</t>
        </is>
      </c>
      <c r="BO524" s="197" t="inlineStr">
        <is>
          <t>89</t>
        </is>
      </c>
      <c r="BP524" s="17">
        <f>CONCATENATE(BN524,BO524)</f>
        <v/>
      </c>
      <c r="BQ524" s="18" t="inlineStr">
        <is>
          <t>主要地方道　鴨川富山線</t>
        </is>
      </c>
      <c r="BZ524" s="18" t="inlineStr">
        <is>
          <t>S,X</t>
        </is>
      </c>
      <c r="CA524" s="18" t="inlineStr">
        <is>
          <t>アーチリブ</t>
        </is>
      </c>
      <c r="CB524" s="18" t="inlineStr">
        <is>
          <t>Ar</t>
        </is>
      </c>
      <c r="CC524" s="18">
        <f>IF(LEFT(CA524,2)="基礎",CONCATENATE(BZ524,LEFT(CA524,3),CB524),CONCATENATE(BZ524,LEFT(CA524,2),CB524))</f>
        <v/>
      </c>
      <c r="CD524" s="18" t="n">
        <v>20</v>
      </c>
      <c r="CE524" s="18">
        <f>IF(COUNTIFS([2]その１１!$CV$10:CV5519,リスト!CC524),"該当","")</f>
        <v/>
      </c>
      <c r="CF524" s="18">
        <f>IF($CE524="","",COUNTIF($CC$5:CC524,CC524))</f>
        <v/>
      </c>
      <c r="CG524" s="18">
        <f>IF($CE524="","",CONCATENATE(CC524,CF524))</f>
        <v/>
      </c>
      <c r="CH524" s="18" t="inlineStr">
        <is>
          <t>C</t>
        </is>
      </c>
      <c r="CI524" s="18" t="inlineStr">
        <is>
          <t>落橋防止システム</t>
        </is>
      </c>
      <c r="CJ524" s="18" t="inlineStr">
        <is>
          <t>Sf</t>
        </is>
      </c>
      <c r="CK524" s="18">
        <f>CONCATENATE(CH524,LEFT(CI524,2),CJ524)</f>
        <v/>
      </c>
      <c r="CL524" s="18" t="n">
        <v>23</v>
      </c>
      <c r="CM524" s="18">
        <f>IF(COUNTIFS([2]その１２!$CU$10:CU5675,リスト!CK524),"該当","")</f>
        <v/>
      </c>
      <c r="CN524" s="18">
        <f>IF($CM524="","",COUNTIF($CK$5:CK524,CK524))</f>
        <v/>
      </c>
      <c r="CO524" s="18">
        <f>IF($CM524="","",CONCATENATE(CK524,CN524))</f>
        <v/>
      </c>
      <c r="DC524" s="21">
        <f>IF(CG524="","",CONCATENATE(CC524,CD524))</f>
        <v/>
      </c>
      <c r="DD524" s="21">
        <f>IF(CO524="","",CONCATENATE(CK524,CL524))</f>
        <v/>
      </c>
    </row>
    <row r="525">
      <c r="BN525" s="18" t="inlineStr">
        <is>
          <t>館山市</t>
        </is>
      </c>
      <c r="BO525" s="197" t="inlineStr">
        <is>
          <t>127</t>
        </is>
      </c>
      <c r="BP525" s="17">
        <f>CONCATENATE(BN525,BO525)</f>
        <v/>
      </c>
      <c r="BQ525" s="18" t="inlineStr">
        <is>
          <t>一般国道　127号</t>
        </is>
      </c>
      <c r="BZ525" s="18" t="inlineStr">
        <is>
          <t>S,X</t>
        </is>
      </c>
      <c r="CA525" s="18" t="inlineStr">
        <is>
          <t>アーチリブ</t>
        </is>
      </c>
      <c r="CB525" s="18" t="inlineStr">
        <is>
          <t>Ar</t>
        </is>
      </c>
      <c r="CC525" s="18">
        <f>IF(LEFT(CA525,2)="基礎",CONCATENATE(BZ525,LEFT(CA525,3),CB525),CONCATENATE(BZ525,LEFT(CA525,2),CB525))</f>
        <v/>
      </c>
      <c r="CD525" s="18" t="n">
        <v>21</v>
      </c>
      <c r="CE525" s="18">
        <f>IF(COUNTIFS([2]その１１!$CV$10:CV5520,リスト!CC525),"該当","")</f>
        <v/>
      </c>
      <c r="CF525" s="18">
        <f>IF($CE525="","",COUNTIF($CC$5:CC525,CC525))</f>
        <v/>
      </c>
      <c r="CG525" s="18">
        <f>IF($CE525="","",CONCATENATE(CC525,CF525))</f>
        <v/>
      </c>
      <c r="CH525" s="18" t="inlineStr">
        <is>
          <t>C</t>
        </is>
      </c>
      <c r="CI525" s="18" t="inlineStr">
        <is>
          <t>落橋防止システム</t>
        </is>
      </c>
      <c r="CJ525" s="18" t="inlineStr">
        <is>
          <t>Sf</t>
        </is>
      </c>
      <c r="CK525" s="18">
        <f>CONCATENATE(CH525,LEFT(CI525,2),CJ525)</f>
        <v/>
      </c>
      <c r="CL525" s="18" t="n">
        <v>24</v>
      </c>
      <c r="CM525" s="18">
        <f>IF(COUNTIFS([2]その１２!$CU$10:CU5676,リスト!CK525),"該当","")</f>
        <v/>
      </c>
      <c r="CN525" s="18">
        <f>IF($CM525="","",COUNTIF($CK$5:CK525,CK525))</f>
        <v/>
      </c>
      <c r="CO525" s="18">
        <f>IF($CM525="","",CONCATENATE(CK525,CN525))</f>
        <v/>
      </c>
      <c r="DC525" s="21">
        <f>IF(CG525="","",CONCATENATE(CC525,CD525))</f>
        <v/>
      </c>
      <c r="DD525" s="21">
        <f>IF(CO525="","",CONCATENATE(CK525,CL525))</f>
        <v/>
      </c>
    </row>
    <row r="526">
      <c r="BN526" s="18" t="inlineStr">
        <is>
          <t>館山市</t>
        </is>
      </c>
      <c r="BO526" s="197" t="inlineStr">
        <is>
          <t>128</t>
        </is>
      </c>
      <c r="BP526" s="17">
        <f>CONCATENATE(BN526,BO526)</f>
        <v/>
      </c>
      <c r="BQ526" s="18" t="inlineStr">
        <is>
          <t>一般国道　128号</t>
        </is>
      </c>
      <c r="BZ526" s="18" t="inlineStr">
        <is>
          <t>S,X</t>
        </is>
      </c>
      <c r="CA526" s="18" t="inlineStr">
        <is>
          <t>アーチリブ</t>
        </is>
      </c>
      <c r="CB526" s="18" t="inlineStr">
        <is>
          <t>Ar</t>
        </is>
      </c>
      <c r="CC526" s="18">
        <f>IF(LEFT(CA526,2)="基礎",CONCATENATE(BZ526,LEFT(CA526,3),CB526),CONCATENATE(BZ526,LEFT(CA526,2),CB526))</f>
        <v/>
      </c>
      <c r="CD526" s="18" t="n">
        <v>22</v>
      </c>
      <c r="CE526" s="18">
        <f>IF(COUNTIFS([2]その１１!$CV$10:CV5521,リスト!CC526),"該当","")</f>
        <v/>
      </c>
      <c r="CF526" s="18">
        <f>IF($CE526="","",COUNTIF($CC$5:CC526,CC526))</f>
        <v/>
      </c>
      <c r="CG526" s="18">
        <f>IF($CE526="","",CONCATENATE(CC526,CF526))</f>
        <v/>
      </c>
      <c r="CH526" s="18" t="inlineStr">
        <is>
          <t>S,C</t>
        </is>
      </c>
      <c r="CI526" s="18" t="inlineStr">
        <is>
          <t>落橋防止システム</t>
        </is>
      </c>
      <c r="CJ526" s="18" t="inlineStr">
        <is>
          <t>Sf</t>
        </is>
      </c>
      <c r="CK526" s="18">
        <f>CONCATENATE(CH526,LEFT(CI526,2),CJ526)</f>
        <v/>
      </c>
      <c r="CL526" s="18" t="n">
        <v>1</v>
      </c>
      <c r="CM526" s="18">
        <f>IF(COUNTIFS([2]その１２!$CU$10:CU5677,リスト!CK526),"該当","")</f>
        <v/>
      </c>
      <c r="CN526" s="18">
        <f>IF($CM526="","",COUNTIF($CK$5:CK526,CK526))</f>
        <v/>
      </c>
      <c r="CO526" s="18">
        <f>IF($CM526="","",CONCATENATE(CK526,CN526))</f>
        <v/>
      </c>
      <c r="DC526" s="21">
        <f>IF(CG526="","",CONCATENATE(CC526,CD526))</f>
        <v/>
      </c>
      <c r="DD526" s="21">
        <f>IF(CO526="","",CONCATENATE(CK526,CL526))</f>
        <v/>
      </c>
    </row>
    <row r="527">
      <c r="BN527" s="18" t="inlineStr">
        <is>
          <t>館山市</t>
        </is>
      </c>
      <c r="BO527" s="197" t="inlineStr">
        <is>
          <t>410</t>
        </is>
      </c>
      <c r="BP527" s="17">
        <f>CONCATENATE(BN527,BO527)</f>
        <v/>
      </c>
      <c r="BQ527" s="18" t="inlineStr">
        <is>
          <t>一般国道　410号</t>
        </is>
      </c>
      <c r="BZ527" s="18" t="inlineStr">
        <is>
          <t>S,X</t>
        </is>
      </c>
      <c r="CA527" s="18" t="inlineStr">
        <is>
          <t>アーチリブ</t>
        </is>
      </c>
      <c r="CB527" s="18" t="inlineStr">
        <is>
          <t>Ar</t>
        </is>
      </c>
      <c r="CC527" s="18">
        <f>IF(LEFT(CA527,2)="基礎",CONCATENATE(BZ527,LEFT(CA527,3),CB527),CONCATENATE(BZ527,LEFT(CA527,2),CB527))</f>
        <v/>
      </c>
      <c r="CD527" s="18" t="n">
        <v>23</v>
      </c>
      <c r="CE527" s="18">
        <f>IF(COUNTIFS([2]その１１!$CV$10:CV5522,リスト!CC527),"該当","")</f>
        <v/>
      </c>
      <c r="CF527" s="18">
        <f>IF($CE527="","",COUNTIF($CC$5:CC527,CC527))</f>
        <v/>
      </c>
      <c r="CG527" s="18">
        <f>IF($CE527="","",CONCATENATE(CC527,CF527))</f>
        <v/>
      </c>
      <c r="CH527" s="18" t="inlineStr">
        <is>
          <t>S,C</t>
        </is>
      </c>
      <c r="CI527" s="18" t="inlineStr">
        <is>
          <t>落橋防止システム</t>
        </is>
      </c>
      <c r="CJ527" s="18" t="inlineStr">
        <is>
          <t>Sf</t>
        </is>
      </c>
      <c r="CK527" s="18">
        <f>CONCATENATE(CH527,LEFT(CI527,2),CJ527)</f>
        <v/>
      </c>
      <c r="CL527" s="18" t="n">
        <v>2</v>
      </c>
      <c r="CM527" s="18">
        <f>IF(COUNTIFS([2]その１２!$CU$10:CU5678,リスト!CK527),"該当","")</f>
        <v/>
      </c>
      <c r="CN527" s="18">
        <f>IF($CM527="","",COUNTIF($CK$5:CK527,CK527))</f>
        <v/>
      </c>
      <c r="CO527" s="18">
        <f>IF($CM527="","",CONCATENATE(CK527,CN527))</f>
        <v/>
      </c>
      <c r="DC527" s="21">
        <f>IF(CG527="","",CONCATENATE(CC527,CD527))</f>
        <v/>
      </c>
      <c r="DD527" s="21">
        <f>IF(CO527="","",CONCATENATE(CK527,CL527))</f>
        <v/>
      </c>
    </row>
    <row r="528">
      <c r="BN528" s="18" t="inlineStr">
        <is>
          <t>館山市</t>
        </is>
      </c>
      <c r="BO528" s="197" t="inlineStr">
        <is>
          <t>86</t>
        </is>
      </c>
      <c r="BP528" s="17">
        <f>CONCATENATE(BN528,BO528)</f>
        <v/>
      </c>
      <c r="BQ528" s="18" t="inlineStr">
        <is>
          <t>主要地方道　館山白浜線</t>
        </is>
      </c>
      <c r="BZ528" s="18" t="inlineStr">
        <is>
          <t>C,X</t>
        </is>
      </c>
      <c r="CA528" s="18" t="inlineStr">
        <is>
          <t>アーチリブ</t>
        </is>
      </c>
      <c r="CB528" s="18" t="inlineStr">
        <is>
          <t>Ar</t>
        </is>
      </c>
      <c r="CC528" s="18">
        <f>IF(LEFT(CA528,2)="基礎",CONCATENATE(BZ528,LEFT(CA528,3),CB528),CONCATENATE(BZ528,LEFT(CA528,2),CB528))</f>
        <v/>
      </c>
      <c r="CD528" s="18" t="n">
        <v>6</v>
      </c>
      <c r="CE528" s="18">
        <f>IF(COUNTIFS([2]その１１!$CV$10:CV5523,リスト!CC528),"該当","")</f>
        <v/>
      </c>
      <c r="CF528" s="18">
        <f>IF($CE528="","",COUNTIF($CC$5:CC528,CC528))</f>
        <v/>
      </c>
      <c r="CG528" s="18">
        <f>IF($CE528="","",CONCATENATE(CC528,CF528))</f>
        <v/>
      </c>
      <c r="CH528" s="18" t="inlineStr">
        <is>
          <t>S,C</t>
        </is>
      </c>
      <c r="CI528" s="18" t="inlineStr">
        <is>
          <t>落橋防止システム</t>
        </is>
      </c>
      <c r="CJ528" s="18" t="inlineStr">
        <is>
          <t>Sf</t>
        </is>
      </c>
      <c r="CK528" s="18">
        <f>CONCATENATE(CH528,LEFT(CI528,2),CJ528)</f>
        <v/>
      </c>
      <c r="CL528" s="18" t="n">
        <v>3</v>
      </c>
      <c r="CM528" s="18">
        <f>IF(COUNTIFS([2]その１２!$CU$10:CU5679,リスト!CK528),"該当","")</f>
        <v/>
      </c>
      <c r="CN528" s="18">
        <f>IF($CM528="","",COUNTIF($CK$5:CK528,CK528))</f>
        <v/>
      </c>
      <c r="CO528" s="18">
        <f>IF($CM528="","",CONCATENATE(CK528,CN528))</f>
        <v/>
      </c>
      <c r="DC528" s="21">
        <f>IF(CG528="","",CONCATENATE(CC528,CD528))</f>
        <v/>
      </c>
      <c r="DD528" s="21">
        <f>IF(CO528="","",CONCATENATE(CK528,CL528))</f>
        <v/>
      </c>
    </row>
    <row r="529">
      <c r="BN529" s="18" t="inlineStr">
        <is>
          <t>館山市</t>
        </is>
      </c>
      <c r="BO529" s="197" t="inlineStr">
        <is>
          <t>8</t>
        </is>
      </c>
      <c r="BP529" s="17">
        <f>CONCATENATE(BN529,BO529)</f>
        <v/>
      </c>
      <c r="BQ529" s="18" t="inlineStr">
        <is>
          <t>主要地方道　船橋我孫子線</t>
        </is>
      </c>
      <c r="BZ529" s="18" t="inlineStr">
        <is>
          <t>C,X</t>
        </is>
      </c>
      <c r="CA529" s="18" t="inlineStr">
        <is>
          <t>アーチリブ</t>
        </is>
      </c>
      <c r="CB529" s="18" t="inlineStr">
        <is>
          <t>Ar</t>
        </is>
      </c>
      <c r="CC529" s="18">
        <f>IF(LEFT(CA529,2)="基礎",CONCATENATE(BZ529,LEFT(CA529,3),CB529),CONCATENATE(BZ529,LEFT(CA529,2),CB529))</f>
        <v/>
      </c>
      <c r="CD529" s="18" t="n">
        <v>7</v>
      </c>
      <c r="CE529" s="18">
        <f>IF(COUNTIFS([2]その１１!$CV$10:CV5524,リスト!CC529),"該当","")</f>
        <v/>
      </c>
      <c r="CF529" s="18">
        <f>IF($CE529="","",COUNTIF($CC$5:CC529,CC529))</f>
        <v/>
      </c>
      <c r="CG529" s="18">
        <f>IF($CE529="","",CONCATENATE(CC529,CF529))</f>
        <v/>
      </c>
      <c r="CH529" s="18" t="inlineStr">
        <is>
          <t>S,C</t>
        </is>
      </c>
      <c r="CI529" s="18" t="inlineStr">
        <is>
          <t>落橋防止システム</t>
        </is>
      </c>
      <c r="CJ529" s="18" t="inlineStr">
        <is>
          <t>Sf</t>
        </is>
      </c>
      <c r="CK529" s="18">
        <f>CONCATENATE(CH529,LEFT(CI529,2),CJ529)</f>
        <v/>
      </c>
      <c r="CL529" s="18" t="n">
        <v>4</v>
      </c>
      <c r="CM529" s="18">
        <f>IF(COUNTIFS([2]その１２!$CU$10:CU5680,リスト!CK529),"該当","")</f>
        <v/>
      </c>
      <c r="CN529" s="18">
        <f>IF($CM529="","",COUNTIF($CK$5:CK529,CK529))</f>
        <v/>
      </c>
      <c r="CO529" s="18">
        <f>IF($CM529="","",CONCATENATE(CK529,CN529))</f>
        <v/>
      </c>
      <c r="DC529" s="21">
        <f>IF(CG529="","",CONCATENATE(CC529,CD529))</f>
        <v/>
      </c>
      <c r="DD529" s="21">
        <f>IF(CO529="","",CONCATENATE(CK529,CL529))</f>
        <v/>
      </c>
    </row>
    <row r="530">
      <c r="BN530" s="18" t="inlineStr">
        <is>
          <t>館山市</t>
        </is>
      </c>
      <c r="BO530" s="197" t="inlineStr">
        <is>
          <t>185</t>
        </is>
      </c>
      <c r="BP530" s="17">
        <f>CONCATENATE(BN530,BO530)</f>
        <v/>
      </c>
      <c r="BQ530" s="18" t="inlineStr">
        <is>
          <t>一般県道　犬掛館山線</t>
        </is>
      </c>
      <c r="BZ530" s="18" t="inlineStr">
        <is>
          <t>C,X</t>
        </is>
      </c>
      <c r="CA530" s="18" t="inlineStr">
        <is>
          <t>アーチリブ</t>
        </is>
      </c>
      <c r="CB530" s="18" t="inlineStr">
        <is>
          <t>Ar</t>
        </is>
      </c>
      <c r="CC530" s="18">
        <f>IF(LEFT(CA530,2)="基礎",CONCATENATE(BZ530,LEFT(CA530,3),CB530),CONCATENATE(BZ530,LEFT(CA530,2),CB530))</f>
        <v/>
      </c>
      <c r="CD530" s="18" t="n">
        <v>8</v>
      </c>
      <c r="CE530" s="18">
        <f>IF(COUNTIFS([2]その１１!$CV$10:CV5525,リスト!CC530),"該当","")</f>
        <v/>
      </c>
      <c r="CF530" s="18">
        <f>IF($CE530="","",COUNTIF($CC$5:CC530,CC530))</f>
        <v/>
      </c>
      <c r="CG530" s="18">
        <f>IF($CE530="","",CONCATENATE(CC530,CF530))</f>
        <v/>
      </c>
      <c r="CH530" s="18" t="inlineStr">
        <is>
          <t>S,C</t>
        </is>
      </c>
      <c r="CI530" s="18" t="inlineStr">
        <is>
          <t>落橋防止システム</t>
        </is>
      </c>
      <c r="CJ530" s="18" t="inlineStr">
        <is>
          <t>Sf</t>
        </is>
      </c>
      <c r="CK530" s="18">
        <f>CONCATENATE(CH530,LEFT(CI530,2),CJ530)</f>
        <v/>
      </c>
      <c r="CL530" s="18" t="n">
        <v>5</v>
      </c>
      <c r="CM530" s="18">
        <f>IF(COUNTIFS([2]その１２!$CU$10:CU5681,リスト!CK530),"該当","")</f>
        <v/>
      </c>
      <c r="CN530" s="18">
        <f>IF($CM530="","",COUNTIF($CK$5:CK530,CK530))</f>
        <v/>
      </c>
      <c r="CO530" s="18">
        <f>IF($CM530="","",CONCATENATE(CK530,CN530))</f>
        <v/>
      </c>
      <c r="DC530" s="21">
        <f>IF(CG530="","",CONCATENATE(CC530,CD530))</f>
        <v/>
      </c>
      <c r="DD530" s="21">
        <f>IF(CO530="","",CONCATENATE(CK530,CL530))</f>
        <v/>
      </c>
    </row>
    <row r="531">
      <c r="BN531" s="18" t="inlineStr">
        <is>
          <t>館山市</t>
        </is>
      </c>
      <c r="BO531" s="197" t="inlineStr">
        <is>
          <t>187</t>
        </is>
      </c>
      <c r="BP531" s="17">
        <f>CONCATENATE(BN531,BO531)</f>
        <v/>
      </c>
      <c r="BQ531" s="18" t="inlineStr">
        <is>
          <t>一般県道　館山千倉線</t>
        </is>
      </c>
      <c r="BZ531" s="18" t="inlineStr">
        <is>
          <t>C,X</t>
        </is>
      </c>
      <c r="CA531" s="18" t="inlineStr">
        <is>
          <t>アーチリブ</t>
        </is>
      </c>
      <c r="CB531" s="18" t="inlineStr">
        <is>
          <t>Ar</t>
        </is>
      </c>
      <c r="CC531" s="18">
        <f>IF(LEFT(CA531,2)="基礎",CONCATENATE(BZ531,LEFT(CA531,3),CB531),CONCATENATE(BZ531,LEFT(CA531,2),CB531))</f>
        <v/>
      </c>
      <c r="CD531" s="18" t="n">
        <v>9</v>
      </c>
      <c r="CE531" s="18">
        <f>IF(COUNTIFS([2]その１１!$CV$10:CV5526,リスト!CC531),"該当","")</f>
        <v/>
      </c>
      <c r="CF531" s="18">
        <f>IF($CE531="","",COUNTIF($CC$5:CC531,CC531))</f>
        <v/>
      </c>
      <c r="CG531" s="18">
        <f>IF($CE531="","",CONCATENATE(CC531,CF531))</f>
        <v/>
      </c>
      <c r="CH531" s="18" t="inlineStr">
        <is>
          <t>S,C</t>
        </is>
      </c>
      <c r="CI531" s="18" t="inlineStr">
        <is>
          <t>落橋防止システム</t>
        </is>
      </c>
      <c r="CJ531" s="18" t="inlineStr">
        <is>
          <t>Sf</t>
        </is>
      </c>
      <c r="CK531" s="18">
        <f>CONCATENATE(CH531,LEFT(CI531,2),CJ531)</f>
        <v/>
      </c>
      <c r="CL531" s="18" t="n">
        <v>6</v>
      </c>
      <c r="CM531" s="18">
        <f>IF(COUNTIFS([2]その１２!$CU$10:CU5682,リスト!CK531),"該当","")</f>
        <v/>
      </c>
      <c r="CN531" s="18">
        <f>IF($CM531="","",COUNTIF($CK$5:CK531,CK531))</f>
        <v/>
      </c>
      <c r="CO531" s="18">
        <f>IF($CM531="","",CONCATENATE(CK531,CN531))</f>
        <v/>
      </c>
      <c r="DC531" s="21">
        <f>IF(CG531="","",CONCATENATE(CC531,CD531))</f>
        <v/>
      </c>
      <c r="DD531" s="21">
        <f>IF(CO531="","",CONCATENATE(CK531,CL531))</f>
        <v/>
      </c>
    </row>
    <row r="532">
      <c r="BN532" s="18" t="inlineStr">
        <is>
          <t>館山市</t>
        </is>
      </c>
      <c r="BO532" s="197" t="inlineStr">
        <is>
          <t>188</t>
        </is>
      </c>
      <c r="BP532" s="17">
        <f>CONCATENATE(BN532,BO532)</f>
        <v/>
      </c>
      <c r="BQ532" s="18" t="inlineStr">
        <is>
          <t>一般県道　館山大貫千倉線</t>
        </is>
      </c>
      <c r="BZ532" s="18" t="inlineStr">
        <is>
          <t>C,X</t>
        </is>
      </c>
      <c r="CA532" s="18" t="inlineStr">
        <is>
          <t>アーチリブ</t>
        </is>
      </c>
      <c r="CB532" s="18" t="inlineStr">
        <is>
          <t>Ar</t>
        </is>
      </c>
      <c r="CC532" s="18">
        <f>IF(LEFT(CA532,2)="基礎",CONCATENATE(BZ532,LEFT(CA532,3),CB532),CONCATENATE(BZ532,LEFT(CA532,2),CB532))</f>
        <v/>
      </c>
      <c r="CD532" s="18" t="n">
        <v>10</v>
      </c>
      <c r="CE532" s="18">
        <f>IF(COUNTIFS([2]その１１!$CV$10:CV5527,リスト!CC532),"該当","")</f>
        <v/>
      </c>
      <c r="CF532" s="18">
        <f>IF($CE532="","",COUNTIF($CC$5:CC532,CC532))</f>
        <v/>
      </c>
      <c r="CG532" s="18">
        <f>IF($CE532="","",CONCATENATE(CC532,CF532))</f>
        <v/>
      </c>
      <c r="CH532" s="18" t="inlineStr">
        <is>
          <t>S,C</t>
        </is>
      </c>
      <c r="CI532" s="18" t="inlineStr">
        <is>
          <t>落橋防止システム</t>
        </is>
      </c>
      <c r="CJ532" s="18" t="inlineStr">
        <is>
          <t>Sf</t>
        </is>
      </c>
      <c r="CK532" s="18">
        <f>CONCATENATE(CH532,LEFT(CI532,2),CJ532)</f>
        <v/>
      </c>
      <c r="CL532" s="18" t="n">
        <v>7</v>
      </c>
      <c r="CM532" s="18">
        <f>IF(COUNTIFS([2]その１２!$CU$10:CU5683,リスト!CK532),"該当","")</f>
        <v/>
      </c>
      <c r="CN532" s="18">
        <f>IF($CM532="","",COUNTIF($CK$5:CK532,CK532))</f>
        <v/>
      </c>
      <c r="CO532" s="18">
        <f>IF($CM532="","",CONCATENATE(CK532,CN532))</f>
        <v/>
      </c>
      <c r="DC532" s="21">
        <f>IF(CG532="","",CONCATENATE(CC532,CD532))</f>
        <v/>
      </c>
      <c r="DD532" s="21">
        <f>IF(CO532="","",CONCATENATE(CK532,CL532))</f>
        <v/>
      </c>
    </row>
    <row r="533">
      <c r="BN533" s="18" t="inlineStr">
        <is>
          <t>館山市</t>
        </is>
      </c>
      <c r="BO533" s="197" t="inlineStr">
        <is>
          <t>250</t>
        </is>
      </c>
      <c r="BP533" s="17">
        <f>CONCATENATE(BN533,BO533)</f>
        <v/>
      </c>
      <c r="BQ533" s="18" t="inlineStr">
        <is>
          <t>一般県道　館山港線</t>
        </is>
      </c>
      <c r="BZ533" s="18" t="inlineStr">
        <is>
          <t>C,X</t>
        </is>
      </c>
      <c r="CA533" s="18" t="inlineStr">
        <is>
          <t>アーチリブ</t>
        </is>
      </c>
      <c r="CB533" s="18" t="inlineStr">
        <is>
          <t>Ar</t>
        </is>
      </c>
      <c r="CC533" s="18">
        <f>IF(LEFT(CA533,2)="基礎",CONCATENATE(BZ533,LEFT(CA533,3),CB533),CONCATENATE(BZ533,LEFT(CA533,2),CB533))</f>
        <v/>
      </c>
      <c r="CD533" s="18" t="n">
        <v>11</v>
      </c>
      <c r="CE533" s="18">
        <f>IF(COUNTIFS([2]その１１!$CV$10:CV5528,リスト!CC533),"該当","")</f>
        <v/>
      </c>
      <c r="CF533" s="18">
        <f>IF($CE533="","",COUNTIF($CC$5:CC533,CC533))</f>
        <v/>
      </c>
      <c r="CG533" s="18">
        <f>IF($CE533="","",CONCATENATE(CC533,CF533))</f>
        <v/>
      </c>
      <c r="CH533" s="18" t="inlineStr">
        <is>
          <t>S,C</t>
        </is>
      </c>
      <c r="CI533" s="18" t="inlineStr">
        <is>
          <t>落橋防止システム</t>
        </is>
      </c>
      <c r="CJ533" s="18" t="inlineStr">
        <is>
          <t>Sf</t>
        </is>
      </c>
      <c r="CK533" s="18">
        <f>CONCATENATE(CH533,LEFT(CI533,2),CJ533)</f>
        <v/>
      </c>
      <c r="CL533" s="18" t="n">
        <v>8</v>
      </c>
      <c r="CM533" s="18">
        <f>IF(COUNTIFS([2]その１２!$CU$10:CU5684,リスト!CK533),"該当","")</f>
        <v/>
      </c>
      <c r="CN533" s="18">
        <f>IF($CM533="","",COUNTIF($CK$5:CK533,CK533))</f>
        <v/>
      </c>
      <c r="CO533" s="18">
        <f>IF($CM533="","",CONCATENATE(CK533,CN533))</f>
        <v/>
      </c>
      <c r="DC533" s="21">
        <f>IF(CG533="","",CONCATENATE(CC533,CD533))</f>
        <v/>
      </c>
      <c r="DD533" s="21">
        <f>IF(CO533="","",CONCATENATE(CK533,CL533))</f>
        <v/>
      </c>
    </row>
    <row r="534">
      <c r="BN534" s="18" t="inlineStr">
        <is>
          <t>館山市</t>
        </is>
      </c>
      <c r="BO534" s="197" t="inlineStr">
        <is>
          <t>257</t>
        </is>
      </c>
      <c r="BP534" s="17">
        <f>CONCATENATE(BN534,BO534)</f>
        <v/>
      </c>
      <c r="BQ534" s="18" t="inlineStr">
        <is>
          <t>一般県道　南安房公園線</t>
        </is>
      </c>
      <c r="BZ534" s="18" t="inlineStr">
        <is>
          <t>C,X</t>
        </is>
      </c>
      <c r="CA534" s="18" t="inlineStr">
        <is>
          <t>アーチリブ</t>
        </is>
      </c>
      <c r="CB534" s="18" t="inlineStr">
        <is>
          <t>Ar</t>
        </is>
      </c>
      <c r="CC534" s="18">
        <f>IF(LEFT(CA534,2)="基礎",CONCATENATE(BZ534,LEFT(CA534,3),CB534),CONCATENATE(BZ534,LEFT(CA534,2),CB534))</f>
        <v/>
      </c>
      <c r="CD534" s="18" t="n">
        <v>12</v>
      </c>
      <c r="CE534" s="18">
        <f>IF(COUNTIFS([2]その１１!$CV$10:CV5529,リスト!CC534),"該当","")</f>
        <v/>
      </c>
      <c r="CF534" s="18">
        <f>IF($CE534="","",COUNTIF($CC$5:CC534,CC534))</f>
        <v/>
      </c>
      <c r="CG534" s="18">
        <f>IF($CE534="","",CONCATENATE(CC534,CF534))</f>
        <v/>
      </c>
      <c r="CH534" s="18" t="inlineStr">
        <is>
          <t>S,C</t>
        </is>
      </c>
      <c r="CI534" s="18" t="inlineStr">
        <is>
          <t>落橋防止システム</t>
        </is>
      </c>
      <c r="CJ534" s="18" t="inlineStr">
        <is>
          <t>Sf</t>
        </is>
      </c>
      <c r="CK534" s="18">
        <f>CONCATENATE(CH534,LEFT(CI534,2),CJ534)</f>
        <v/>
      </c>
      <c r="CL534" s="18" t="n">
        <v>12</v>
      </c>
      <c r="CM534" s="18">
        <f>IF(COUNTIFS([2]その１２!$CU$10:CU5685,リスト!CK534),"該当","")</f>
        <v/>
      </c>
      <c r="CN534" s="18">
        <f>IF($CM534="","",COUNTIF($CK$5:CK534,CK534))</f>
        <v/>
      </c>
      <c r="CO534" s="18">
        <f>IF($CM534="","",CONCATENATE(CK534,CN534))</f>
        <v/>
      </c>
      <c r="DC534" s="21">
        <f>IF(CG534="","",CONCATENATE(CC534,CD534))</f>
        <v/>
      </c>
      <c r="DD534" s="21">
        <f>IF(CO534="","",CONCATENATE(CK534,CL534))</f>
        <v/>
      </c>
    </row>
    <row r="535">
      <c r="BN535" s="18" t="inlineStr">
        <is>
          <t>館山市</t>
        </is>
      </c>
      <c r="BO535" s="197" t="inlineStr">
        <is>
          <t>271</t>
        </is>
      </c>
      <c r="BP535" s="17">
        <f>CONCATENATE(BN535,BO535)</f>
        <v/>
      </c>
      <c r="BQ535" s="18" t="inlineStr">
        <is>
          <t>一般県道　館山停車場線</t>
        </is>
      </c>
      <c r="BZ535" s="18" t="inlineStr">
        <is>
          <t>C,X</t>
        </is>
      </c>
      <c r="CA535" s="18" t="inlineStr">
        <is>
          <t>アーチリブ</t>
        </is>
      </c>
      <c r="CB535" s="18" t="inlineStr">
        <is>
          <t>Ar</t>
        </is>
      </c>
      <c r="CC535" s="18">
        <f>IF(LEFT(CA535,2)="基礎",CONCATENATE(BZ535,LEFT(CA535,3),CB535),CONCATENATE(BZ535,LEFT(CA535,2),CB535))</f>
        <v/>
      </c>
      <c r="CD535" s="18" t="n">
        <v>13</v>
      </c>
      <c r="CE535" s="18">
        <f>IF(COUNTIFS([2]その１１!$CV$10:CV5530,リスト!CC535),"該当","")</f>
        <v/>
      </c>
      <c r="CF535" s="18">
        <f>IF($CE535="","",COUNTIF($CC$5:CC535,CC535))</f>
        <v/>
      </c>
      <c r="CG535" s="18">
        <f>IF($CE535="","",CONCATENATE(CC535,CF535))</f>
        <v/>
      </c>
      <c r="CH535" s="18" t="inlineStr">
        <is>
          <t>S,C</t>
        </is>
      </c>
      <c r="CI535" s="18" t="inlineStr">
        <is>
          <t>落橋防止システム</t>
        </is>
      </c>
      <c r="CJ535" s="18" t="inlineStr">
        <is>
          <t>Sf</t>
        </is>
      </c>
      <c r="CK535" s="18">
        <f>CONCATENATE(CH535,LEFT(CI535,2),CJ535)</f>
        <v/>
      </c>
      <c r="CL535" s="18" t="n">
        <v>13</v>
      </c>
      <c r="CM535" s="18">
        <f>IF(COUNTIFS([2]その１２!$CU$10:CU5686,リスト!CK535),"該当","")</f>
        <v/>
      </c>
      <c r="CN535" s="18">
        <f>IF($CM535="","",COUNTIF($CK$5:CK535,CK535))</f>
        <v/>
      </c>
      <c r="CO535" s="18">
        <f>IF($CM535="","",CONCATENATE(CK535,CN535))</f>
        <v/>
      </c>
      <c r="DC535" s="21">
        <f>IF(CG535="","",CONCATENATE(CC535,CD535))</f>
        <v/>
      </c>
      <c r="DD535" s="21">
        <f>IF(CO535="","",CONCATENATE(CK535,CL535))</f>
        <v/>
      </c>
    </row>
    <row r="536">
      <c r="BN536" s="18" t="inlineStr">
        <is>
          <t>館山市</t>
        </is>
      </c>
      <c r="BO536" s="197" t="inlineStr">
        <is>
          <t>302</t>
        </is>
      </c>
      <c r="BP536" s="17">
        <f>CONCATENATE(BN536,BO536)</f>
        <v/>
      </c>
      <c r="BQ536" s="18" t="inlineStr">
        <is>
          <t>一般県道　館山富浦線</t>
        </is>
      </c>
      <c r="BZ536" s="18" t="inlineStr">
        <is>
          <t>C,X</t>
        </is>
      </c>
      <c r="CA536" s="18" t="inlineStr">
        <is>
          <t>アーチリブ</t>
        </is>
      </c>
      <c r="CB536" s="18" t="inlineStr">
        <is>
          <t>Ar</t>
        </is>
      </c>
      <c r="CC536" s="18">
        <f>IF(LEFT(CA536,2)="基礎",CONCATENATE(BZ536,LEFT(CA536,3),CB536),CONCATENATE(BZ536,LEFT(CA536,2),CB536))</f>
        <v/>
      </c>
      <c r="CD536" s="18" t="n">
        <v>17</v>
      </c>
      <c r="CE536" s="18">
        <f>IF(COUNTIFS([2]その１１!$CV$10:CV5531,リスト!CC536),"該当","")</f>
        <v/>
      </c>
      <c r="CF536" s="18">
        <f>IF($CE536="","",COUNTIF($CC$5:CC536,CC536))</f>
        <v/>
      </c>
      <c r="CG536" s="18">
        <f>IF($CE536="","",CONCATENATE(CC536,CF536))</f>
        <v/>
      </c>
      <c r="CH536" s="18" t="inlineStr">
        <is>
          <t>S,C</t>
        </is>
      </c>
      <c r="CI536" s="18" t="inlineStr">
        <is>
          <t>落橋防止システム</t>
        </is>
      </c>
      <c r="CJ536" s="18" t="inlineStr">
        <is>
          <t>Sf</t>
        </is>
      </c>
      <c r="CK536" s="18">
        <f>CONCATENATE(CH536,LEFT(CI536,2),CJ536)</f>
        <v/>
      </c>
      <c r="CL536" s="18" t="n">
        <v>17</v>
      </c>
      <c r="CM536" s="18">
        <f>IF(COUNTIFS([2]その１２!$CU$10:CU5687,リスト!CK536),"該当","")</f>
        <v/>
      </c>
      <c r="CN536" s="18">
        <f>IF($CM536="","",COUNTIF($CK$5:CK536,CK536))</f>
        <v/>
      </c>
      <c r="CO536" s="18">
        <f>IF($CM536="","",CONCATENATE(CK536,CN536))</f>
        <v/>
      </c>
      <c r="DC536" s="21">
        <f>IF(CG536="","",CONCATENATE(CC536,CD536))</f>
        <v/>
      </c>
      <c r="DD536" s="21">
        <f>IF(CO536="","",CONCATENATE(CK536,CL536))</f>
        <v/>
      </c>
    </row>
    <row r="537">
      <c r="BN537" s="18" t="inlineStr">
        <is>
          <t>館山市</t>
        </is>
      </c>
      <c r="BO537" s="197" t="inlineStr">
        <is>
          <t>403</t>
        </is>
      </c>
      <c r="BP537" s="17">
        <f>CONCATENATE(BN537,BO537)</f>
        <v/>
      </c>
      <c r="BQ537" s="18" t="inlineStr">
        <is>
          <t>一般県道　和田白浜館山自転車道線</t>
        </is>
      </c>
      <c r="BZ537" s="18" t="inlineStr">
        <is>
          <t>C,X</t>
        </is>
      </c>
      <c r="CA537" s="18" t="inlineStr">
        <is>
          <t>アーチリブ</t>
        </is>
      </c>
      <c r="CB537" s="18" t="inlineStr">
        <is>
          <t>Ar</t>
        </is>
      </c>
      <c r="CC537" s="18">
        <f>IF(LEFT(CA537,2)="基礎",CONCATENATE(BZ537,LEFT(CA537,3),CB537),CONCATENATE(BZ537,LEFT(CA537,2),CB537))</f>
        <v/>
      </c>
      <c r="CD537" s="18" t="n">
        <v>18</v>
      </c>
      <c r="CE537" s="18">
        <f>IF(COUNTIFS([2]その１１!$CV$10:CV5532,リスト!CC537),"該当","")</f>
        <v/>
      </c>
      <c r="CF537" s="18">
        <f>IF($CE537="","",COUNTIF($CC$5:CC537,CC537))</f>
        <v/>
      </c>
      <c r="CG537" s="18">
        <f>IF($CE537="","",CONCATENATE(CC537,CF537))</f>
        <v/>
      </c>
      <c r="CH537" s="18" t="inlineStr">
        <is>
          <t>S,C</t>
        </is>
      </c>
      <c r="CI537" s="18" t="inlineStr">
        <is>
          <t>落橋防止システム</t>
        </is>
      </c>
      <c r="CJ537" s="18" t="inlineStr">
        <is>
          <t>Sf</t>
        </is>
      </c>
      <c r="CK537" s="18">
        <f>CONCATENATE(CH537,LEFT(CI537,2),CJ537)</f>
        <v/>
      </c>
      <c r="CL537" s="18" t="n">
        <v>19</v>
      </c>
      <c r="CM537" s="18">
        <f>IF(COUNTIFS([2]その１２!$CU$10:CU5688,リスト!CK537),"該当","")</f>
        <v/>
      </c>
      <c r="CN537" s="18">
        <f>IF($CM537="","",COUNTIF($CK$5:CK537,CK537))</f>
        <v/>
      </c>
      <c r="CO537" s="18">
        <f>IF($CM537="","",CONCATENATE(CK537,CN537))</f>
        <v/>
      </c>
      <c r="DC537" s="21">
        <f>IF(CG537="","",CONCATENATE(CC537,CD537))</f>
        <v/>
      </c>
      <c r="DD537" s="21">
        <f>IF(CO537="","",CONCATENATE(CK537,CL537))</f>
        <v/>
      </c>
    </row>
    <row r="538">
      <c r="BN538" s="18" t="inlineStr">
        <is>
          <t>鋸南町</t>
        </is>
      </c>
      <c r="BO538" s="197" t="inlineStr">
        <is>
          <t>127</t>
        </is>
      </c>
      <c r="BP538" s="17">
        <f>CONCATENATE(BN538,BO538)</f>
        <v/>
      </c>
      <c r="BQ538" s="18" t="inlineStr">
        <is>
          <t>一般国道　127号</t>
        </is>
      </c>
      <c r="BZ538" s="18" t="inlineStr">
        <is>
          <t>C,X</t>
        </is>
      </c>
      <c r="CA538" s="18" t="inlineStr">
        <is>
          <t>アーチリブ</t>
        </is>
      </c>
      <c r="CB538" s="18" t="inlineStr">
        <is>
          <t>Ar</t>
        </is>
      </c>
      <c r="CC538" s="18">
        <f>IF(LEFT(CA538,2)="基礎",CONCATENATE(BZ538,LEFT(CA538,3),CB538),CONCATENATE(BZ538,LEFT(CA538,2),CB538))</f>
        <v/>
      </c>
      <c r="CD538" s="18" t="n">
        <v>19</v>
      </c>
      <c r="CE538" s="18">
        <f>IF(COUNTIFS([2]その１１!$CV$10:CV5533,リスト!CC538),"該当","")</f>
        <v/>
      </c>
      <c r="CF538" s="18">
        <f>IF($CE538="","",COUNTIF($CC$5:CC538,CC538))</f>
        <v/>
      </c>
      <c r="CG538" s="18">
        <f>IF($CE538="","",CONCATENATE(CC538,CF538))</f>
        <v/>
      </c>
      <c r="CH538" s="18" t="inlineStr">
        <is>
          <t>S,C</t>
        </is>
      </c>
      <c r="CI538" s="18" t="inlineStr">
        <is>
          <t>落橋防止システム</t>
        </is>
      </c>
      <c r="CJ538" s="18" t="inlineStr">
        <is>
          <t>Sf</t>
        </is>
      </c>
      <c r="CK538" s="18">
        <f>CONCATENATE(CH538,LEFT(CI538,2),CJ538)</f>
        <v/>
      </c>
      <c r="CL538" s="18" t="n">
        <v>21</v>
      </c>
      <c r="CM538" s="18">
        <f>IF(COUNTIFS([2]その１２!$CU$10:CU5689,リスト!CK538),"該当","")</f>
        <v/>
      </c>
      <c r="CN538" s="18">
        <f>IF($CM538="","",COUNTIF($CK$5:CK538,CK538))</f>
        <v/>
      </c>
      <c r="CO538" s="18">
        <f>IF($CM538="","",CONCATENATE(CK538,CN538))</f>
        <v/>
      </c>
      <c r="DC538" s="21">
        <f>IF(CG538="","",CONCATENATE(CC538,CD538))</f>
        <v/>
      </c>
      <c r="DD538" s="21">
        <f>IF(CO538="","",CONCATENATE(CK538,CL538))</f>
        <v/>
      </c>
    </row>
    <row r="539">
      <c r="BN539" s="18" t="inlineStr">
        <is>
          <t>鋸南町</t>
        </is>
      </c>
      <c r="BO539" s="197" t="inlineStr">
        <is>
          <t>34</t>
        </is>
      </c>
      <c r="BP539" s="17">
        <f>CONCATENATE(BN539,BO539)</f>
        <v/>
      </c>
      <c r="BQ539" s="18" t="inlineStr">
        <is>
          <t>主要地方道　鴨川保田線</t>
        </is>
      </c>
      <c r="BZ539" s="18" t="inlineStr">
        <is>
          <t>C,X</t>
        </is>
      </c>
      <c r="CA539" s="18" t="inlineStr">
        <is>
          <t>アーチリブ</t>
        </is>
      </c>
      <c r="CB539" s="18" t="inlineStr">
        <is>
          <t>Ar</t>
        </is>
      </c>
      <c r="CC539" s="18">
        <f>IF(LEFT(CA539,2)="基礎",CONCATENATE(BZ539,LEFT(CA539,3),CB539),CONCATENATE(BZ539,LEFT(CA539,2),CB539))</f>
        <v/>
      </c>
      <c r="CD539" s="18" t="n">
        <v>20</v>
      </c>
      <c r="CE539" s="18">
        <f>IF(COUNTIFS([2]その１１!$CV$10:CV5534,リスト!CC539),"該当","")</f>
        <v/>
      </c>
      <c r="CF539" s="18">
        <f>IF($CE539="","",COUNTIF($CC$5:CC539,CC539))</f>
        <v/>
      </c>
      <c r="CG539" s="18">
        <f>IF($CE539="","",CONCATENATE(CC539,CF539))</f>
        <v/>
      </c>
      <c r="CH539" s="18" t="inlineStr">
        <is>
          <t>S,C</t>
        </is>
      </c>
      <c r="CI539" s="18" t="inlineStr">
        <is>
          <t>落橋防止システム</t>
        </is>
      </c>
      <c r="CJ539" s="18" t="inlineStr">
        <is>
          <t>Sf</t>
        </is>
      </c>
      <c r="CK539" s="18">
        <f>CONCATENATE(CH539,LEFT(CI539,2),CJ539)</f>
        <v/>
      </c>
      <c r="CL539" s="18" t="n">
        <v>22</v>
      </c>
      <c r="CM539" s="18">
        <f>IF(COUNTIFS([2]その１２!$CU$10:CU5690,リスト!CK539),"該当","")</f>
        <v/>
      </c>
      <c r="CN539" s="18">
        <f>IF($CM539="","",COUNTIF($CK$5:CK539,CK539))</f>
        <v/>
      </c>
      <c r="CO539" s="18">
        <f>IF($CM539="","",CONCATENATE(CK539,CN539))</f>
        <v/>
      </c>
      <c r="DC539" s="21">
        <f>IF(CG539="","",CONCATENATE(CC539,CD539))</f>
        <v/>
      </c>
      <c r="DD539" s="21">
        <f>IF(CO539="","",CONCATENATE(CK539,CL539))</f>
        <v/>
      </c>
    </row>
    <row r="540">
      <c r="BN540" s="18" t="inlineStr">
        <is>
          <t>鋸南町</t>
        </is>
      </c>
      <c r="BO540" s="197" t="inlineStr">
        <is>
          <t>184</t>
        </is>
      </c>
      <c r="BP540" s="17">
        <f>CONCATENATE(BN540,BO540)</f>
        <v/>
      </c>
      <c r="BQ540" s="18" t="inlineStr">
        <is>
          <t>一般県道　外野勝山線</t>
        </is>
      </c>
      <c r="BZ540" s="18" t="inlineStr">
        <is>
          <t>C,X</t>
        </is>
      </c>
      <c r="CA540" s="18" t="inlineStr">
        <is>
          <t>アーチリブ</t>
        </is>
      </c>
      <c r="CB540" s="18" t="inlineStr">
        <is>
          <t>Ar</t>
        </is>
      </c>
      <c r="CC540" s="18">
        <f>IF(LEFT(CA540,2)="基礎",CONCATENATE(BZ540,LEFT(CA540,3),CB540),CONCATENATE(BZ540,LEFT(CA540,2),CB540))</f>
        <v/>
      </c>
      <c r="CD540" s="18" t="n">
        <v>21</v>
      </c>
      <c r="CE540" s="18">
        <f>IF(COUNTIFS([2]その１１!$CV$10:CV5535,リスト!CC540),"該当","")</f>
        <v/>
      </c>
      <c r="CF540" s="18">
        <f>IF($CE540="","",COUNTIF($CC$5:CC540,CC540))</f>
        <v/>
      </c>
      <c r="CG540" s="18">
        <f>IF($CE540="","",CONCATENATE(CC540,CF540))</f>
        <v/>
      </c>
      <c r="CH540" s="18" t="inlineStr">
        <is>
          <t>S,C</t>
        </is>
      </c>
      <c r="CI540" s="18" t="inlineStr">
        <is>
          <t>落橋防止システム</t>
        </is>
      </c>
      <c r="CJ540" s="18" t="inlineStr">
        <is>
          <t>Sf</t>
        </is>
      </c>
      <c r="CK540" s="18">
        <f>CONCATENATE(CH540,LEFT(CI540,2),CJ540)</f>
        <v/>
      </c>
      <c r="CL540" s="18" t="n">
        <v>23</v>
      </c>
      <c r="CM540" s="18">
        <f>IF(COUNTIFS([2]その１２!$CU$10:CU5691,リスト!CK540),"該当","")</f>
        <v/>
      </c>
      <c r="CN540" s="18">
        <f>IF($CM540="","",COUNTIF($CK$5:CK540,CK540))</f>
        <v/>
      </c>
      <c r="CO540" s="18">
        <f>IF($CM540="","",CONCATENATE(CK540,CN540))</f>
        <v/>
      </c>
      <c r="DC540" s="21">
        <f>IF(CG540="","",CONCATENATE(CC540,CD540))</f>
        <v/>
      </c>
      <c r="DD540" s="21">
        <f>IF(CO540="","",CONCATENATE(CK540,CL540))</f>
        <v/>
      </c>
    </row>
    <row r="541">
      <c r="BN541" s="18" t="inlineStr">
        <is>
          <t>鋸南町</t>
        </is>
      </c>
      <c r="BO541" s="197" t="inlineStr">
        <is>
          <t>238</t>
        </is>
      </c>
      <c r="BP541" s="17">
        <f>CONCATENATE(BN541,BO541)</f>
        <v/>
      </c>
      <c r="BQ541" s="18" t="inlineStr">
        <is>
          <t>一般県道　保田停車場線</t>
        </is>
      </c>
      <c r="BZ541" s="18" t="inlineStr">
        <is>
          <t>C,X</t>
        </is>
      </c>
      <c r="CA541" s="18" t="inlineStr">
        <is>
          <t>アーチリブ</t>
        </is>
      </c>
      <c r="CB541" s="18" t="inlineStr">
        <is>
          <t>Ar</t>
        </is>
      </c>
      <c r="CC541" s="18">
        <f>IF(LEFT(CA541,2)="基礎",CONCATENATE(BZ541,LEFT(CA541,3),CB541),CONCATENATE(BZ541,LEFT(CA541,2),CB541))</f>
        <v/>
      </c>
      <c r="CD541" s="18" t="n">
        <v>22</v>
      </c>
      <c r="CE541" s="18">
        <f>IF(COUNTIFS([2]その１１!$CV$10:CV5536,リスト!CC541),"該当","")</f>
        <v/>
      </c>
      <c r="CF541" s="18">
        <f>IF($CE541="","",COUNTIF($CC$5:CC541,CC541))</f>
        <v/>
      </c>
      <c r="CG541" s="18">
        <f>IF($CE541="","",CONCATENATE(CC541,CF541))</f>
        <v/>
      </c>
      <c r="CH541" s="18" t="inlineStr">
        <is>
          <t>S,C</t>
        </is>
      </c>
      <c r="CI541" s="18" t="inlineStr">
        <is>
          <t>落橋防止システム</t>
        </is>
      </c>
      <c r="CJ541" s="18" t="inlineStr">
        <is>
          <t>Sf</t>
        </is>
      </c>
      <c r="CK541" s="18">
        <f>CONCATENATE(CH541,LEFT(CI541,2),CJ541)</f>
        <v/>
      </c>
      <c r="CL541" s="18" t="n">
        <v>24</v>
      </c>
      <c r="CM541" s="18">
        <f>IF(COUNTIFS([2]その１２!$CU$10:CU5692,リスト!CK541),"該当","")</f>
        <v/>
      </c>
      <c r="CN541" s="18">
        <f>IF($CM541="","",COUNTIF($CK$5:CK541,CK541))</f>
        <v/>
      </c>
      <c r="CO541" s="18">
        <f>IF($CM541="","",CONCATENATE(CK541,CN541))</f>
        <v/>
      </c>
      <c r="DC541" s="21">
        <f>IF(CG541="","",CONCATENATE(CC541,CD541))</f>
        <v/>
      </c>
      <c r="DD541" s="21">
        <f>IF(CO541="","",CONCATENATE(CK541,CL541))</f>
        <v/>
      </c>
    </row>
    <row r="542">
      <c r="BN542" s="18" t="inlineStr">
        <is>
          <t>富津市</t>
        </is>
      </c>
      <c r="BO542" s="197" t="inlineStr">
        <is>
          <t>16</t>
        </is>
      </c>
      <c r="BP542" s="17">
        <f>CONCATENATE(BN542,BO542)</f>
        <v/>
      </c>
      <c r="BQ542" s="18" t="inlineStr">
        <is>
          <t>一般国道　16号</t>
        </is>
      </c>
      <c r="BZ542" s="18" t="inlineStr">
        <is>
          <t>C,X</t>
        </is>
      </c>
      <c r="CA542" s="18" t="inlineStr">
        <is>
          <t>アーチリブ</t>
        </is>
      </c>
      <c r="CB542" s="18" t="inlineStr">
        <is>
          <t>Ar</t>
        </is>
      </c>
      <c r="CC542" s="18">
        <f>IF(LEFT(CA542,2)="基礎",CONCATENATE(BZ542,LEFT(CA542,3),CB542),CONCATENATE(BZ542,LEFT(CA542,2),CB542))</f>
        <v/>
      </c>
      <c r="CD542" s="18" t="n">
        <v>23</v>
      </c>
      <c r="CE542" s="18">
        <f>IF(COUNTIFS([2]その１１!$CV$10:CV5537,リスト!CC542),"該当","")</f>
        <v/>
      </c>
      <c r="CF542" s="18">
        <f>IF($CE542="","",COUNTIF($CC$5:CC542,CC542))</f>
        <v/>
      </c>
      <c r="CG542" s="18">
        <f>IF($CE542="","",CONCATENATE(CC542,CF542))</f>
        <v/>
      </c>
      <c r="CH542" s="18" t="inlineStr">
        <is>
          <t>S,X</t>
        </is>
      </c>
      <c r="CI542" s="18" t="inlineStr">
        <is>
          <t>落橋防止システム</t>
        </is>
      </c>
      <c r="CJ542" s="18" t="inlineStr">
        <is>
          <t>Sf</t>
        </is>
      </c>
      <c r="CK542" s="18">
        <f>CONCATENATE(CH542,LEFT(CI542,2),CJ542)</f>
        <v/>
      </c>
      <c r="CL542" s="18" t="n">
        <v>1</v>
      </c>
      <c r="CM542" s="18">
        <f>IF(COUNTIFS([2]その１２!$CU$10:CU5693,リスト!CK542),"該当","")</f>
        <v/>
      </c>
      <c r="CN542" s="18">
        <f>IF($CM542="","",COUNTIF($CK$5:CK542,CK542))</f>
        <v/>
      </c>
      <c r="CO542" s="18">
        <f>IF($CM542="","",CONCATENATE(CK542,CN542))</f>
        <v/>
      </c>
      <c r="DC542" s="21">
        <f>IF(CG542="","",CONCATENATE(CC542,CD542))</f>
        <v/>
      </c>
      <c r="DD542" s="21">
        <f>IF(CO542="","",CONCATENATE(CK542,CL542))</f>
        <v/>
      </c>
    </row>
    <row r="543">
      <c r="BN543" s="18" t="inlineStr">
        <is>
          <t>富津市</t>
        </is>
      </c>
      <c r="BO543" s="197" t="inlineStr">
        <is>
          <t>127</t>
        </is>
      </c>
      <c r="BP543" s="17">
        <f>CONCATENATE(BN543,BO543)</f>
        <v/>
      </c>
      <c r="BQ543" s="18" t="inlineStr">
        <is>
          <t>一般国道　127号</t>
        </is>
      </c>
      <c r="BZ543" s="18" t="inlineStr">
        <is>
          <t>S,C,X</t>
        </is>
      </c>
      <c r="CA543" s="18" t="inlineStr">
        <is>
          <t>アーチリブ</t>
        </is>
      </c>
      <c r="CB543" s="18" t="inlineStr">
        <is>
          <t>Ar</t>
        </is>
      </c>
      <c r="CC543" s="18">
        <f>IF(LEFT(CA543,2)="基礎",CONCATENATE(BZ543,LEFT(CA543,3),CB543),CONCATENATE(BZ543,LEFT(CA543,2),CB543))</f>
        <v/>
      </c>
      <c r="CD543" s="18" t="n">
        <v>1</v>
      </c>
      <c r="CE543" s="18">
        <f>IF(COUNTIFS([2]その１１!$CV$10:CV5538,リスト!CC543),"該当","")</f>
        <v/>
      </c>
      <c r="CF543" s="18">
        <f>IF($CE543="","",COUNTIF($CC$5:CC543,CC543))</f>
        <v/>
      </c>
      <c r="CG543" s="18">
        <f>IF($CE543="","",CONCATENATE(CC543,CF543))</f>
        <v/>
      </c>
      <c r="CH543" s="18" t="inlineStr">
        <is>
          <t>S,X</t>
        </is>
      </c>
      <c r="CI543" s="18" t="inlineStr">
        <is>
          <t>落橋防止システム</t>
        </is>
      </c>
      <c r="CJ543" s="18" t="inlineStr">
        <is>
          <t>Sf</t>
        </is>
      </c>
      <c r="CK543" s="18">
        <f>CONCATENATE(CH543,LEFT(CI543,2),CJ543)</f>
        <v/>
      </c>
      <c r="CL543" s="18" t="n">
        <v>2</v>
      </c>
      <c r="CM543" s="18">
        <f>IF(COUNTIFS([2]その１２!$CU$10:CU5694,リスト!CK543),"該当","")</f>
        <v/>
      </c>
      <c r="CN543" s="18">
        <f>IF($CM543="","",COUNTIF($CK$5:CK543,CK543))</f>
        <v/>
      </c>
      <c r="CO543" s="18">
        <f>IF($CM543="","",CONCATENATE(CK543,CN543))</f>
        <v/>
      </c>
      <c r="DC543" s="21">
        <f>IF(CG543="","",CONCATENATE(CC543,CD543))</f>
        <v/>
      </c>
      <c r="DD543" s="21">
        <f>IF(CO543="","",CONCATENATE(CK543,CL543))</f>
        <v/>
      </c>
    </row>
    <row r="544">
      <c r="BN544" s="18" t="inlineStr">
        <is>
          <t>富津市</t>
        </is>
      </c>
      <c r="BO544" s="197" t="inlineStr">
        <is>
          <t>465</t>
        </is>
      </c>
      <c r="BP544" s="17">
        <f>CONCATENATE(BN544,BO544)</f>
        <v/>
      </c>
      <c r="BQ544" s="18" t="inlineStr">
        <is>
          <t>一般国道　465号</t>
        </is>
      </c>
      <c r="BZ544" s="18" t="inlineStr">
        <is>
          <t>S,C,X</t>
        </is>
      </c>
      <c r="CA544" s="18" t="inlineStr">
        <is>
          <t>アーチリブ</t>
        </is>
      </c>
      <c r="CB544" s="18" t="inlineStr">
        <is>
          <t>Ar</t>
        </is>
      </c>
      <c r="CC544" s="18">
        <f>IF(LEFT(CA544,2)="基礎",CONCATENATE(BZ544,LEFT(CA544,3),CB544),CONCATENATE(BZ544,LEFT(CA544,2),CB544))</f>
        <v/>
      </c>
      <c r="CD544" s="18" t="n">
        <v>2</v>
      </c>
      <c r="CE544" s="18">
        <f>IF(COUNTIFS([2]その１１!$CV$10:CV5539,リスト!CC544),"該当","")</f>
        <v/>
      </c>
      <c r="CF544" s="18">
        <f>IF($CE544="","",COUNTIF($CC$5:CC544,CC544))</f>
        <v/>
      </c>
      <c r="CG544" s="18">
        <f>IF($CE544="","",CONCATENATE(CC544,CF544))</f>
        <v/>
      </c>
      <c r="CH544" s="18" t="inlineStr">
        <is>
          <t>S,X</t>
        </is>
      </c>
      <c r="CI544" s="18" t="inlineStr">
        <is>
          <t>落橋防止システム</t>
        </is>
      </c>
      <c r="CJ544" s="18" t="inlineStr">
        <is>
          <t>Sf</t>
        </is>
      </c>
      <c r="CK544" s="18">
        <f>CONCATENATE(CH544,LEFT(CI544,2),CJ544)</f>
        <v/>
      </c>
      <c r="CL544" s="18" t="n">
        <v>3</v>
      </c>
      <c r="CM544" s="18">
        <f>IF(COUNTIFS([2]その１２!$CU$10:CU5695,リスト!CK544),"該当","")</f>
        <v/>
      </c>
      <c r="CN544" s="18">
        <f>IF($CM544="","",COUNTIF($CK$5:CK544,CK544))</f>
        <v/>
      </c>
      <c r="CO544" s="18">
        <f>IF($CM544="","",CONCATENATE(CK544,CN544))</f>
        <v/>
      </c>
      <c r="DC544" s="21">
        <f>IF(CG544="","",CONCATENATE(CC544,CD544))</f>
        <v/>
      </c>
      <c r="DD544" s="21">
        <f>IF(CO544="","",CONCATENATE(CK544,CL544))</f>
        <v/>
      </c>
    </row>
    <row r="545">
      <c r="BN545" s="18" t="inlineStr">
        <is>
          <t>富津市</t>
        </is>
      </c>
      <c r="BO545" s="197" t="inlineStr">
        <is>
          <t>34</t>
        </is>
      </c>
      <c r="BP545" s="17">
        <f>CONCATENATE(BN545,BO545)</f>
        <v/>
      </c>
      <c r="BQ545" s="18" t="inlineStr">
        <is>
          <t>主要地方道　鴨川保田線</t>
        </is>
      </c>
      <c r="BZ545" s="18" t="inlineStr">
        <is>
          <t>S,C,X</t>
        </is>
      </c>
      <c r="CA545" s="18" t="inlineStr">
        <is>
          <t>アーチリブ</t>
        </is>
      </c>
      <c r="CB545" s="18" t="inlineStr">
        <is>
          <t>Ar</t>
        </is>
      </c>
      <c r="CC545" s="18">
        <f>IF(LEFT(CA545,2)="基礎",CONCATENATE(BZ545,LEFT(CA545,3),CB545),CONCATENATE(BZ545,LEFT(CA545,2),CB545))</f>
        <v/>
      </c>
      <c r="CD545" s="18" t="n">
        <v>3</v>
      </c>
      <c r="CE545" s="18">
        <f>IF(COUNTIFS([2]その１１!$CV$10:CV5540,リスト!CC545),"該当","")</f>
        <v/>
      </c>
      <c r="CF545" s="18">
        <f>IF($CE545="","",COUNTIF($CC$5:CC545,CC545))</f>
        <v/>
      </c>
      <c r="CG545" s="18">
        <f>IF($CE545="","",CONCATENATE(CC545,CF545))</f>
        <v/>
      </c>
      <c r="CH545" s="18" t="inlineStr">
        <is>
          <t>S,X</t>
        </is>
      </c>
      <c r="CI545" s="18" t="inlineStr">
        <is>
          <t>落橋防止システム</t>
        </is>
      </c>
      <c r="CJ545" s="18" t="inlineStr">
        <is>
          <t>Sf</t>
        </is>
      </c>
      <c r="CK545" s="18">
        <f>CONCATENATE(CH545,LEFT(CI545,2),CJ545)</f>
        <v/>
      </c>
      <c r="CL545" s="18" t="n">
        <v>4</v>
      </c>
      <c r="CM545" s="18">
        <f>IF(COUNTIFS([2]その１２!$CU$10:CU5696,リスト!CK545),"該当","")</f>
        <v/>
      </c>
      <c r="CN545" s="18">
        <f>IF($CM545="","",COUNTIF($CK$5:CK545,CK545))</f>
        <v/>
      </c>
      <c r="CO545" s="18">
        <f>IF($CM545="","",CONCATENATE(CK545,CN545))</f>
        <v/>
      </c>
      <c r="DC545" s="21">
        <f>IF(CG545="","",CONCATENATE(CC545,CD545))</f>
        <v/>
      </c>
      <c r="DD545" s="21">
        <f>IF(CO545="","",CONCATENATE(CK545,CL545))</f>
        <v/>
      </c>
    </row>
    <row r="546">
      <c r="BN546" s="18" t="inlineStr">
        <is>
          <t>富津市</t>
        </is>
      </c>
      <c r="BO546" s="197" t="inlineStr">
        <is>
          <t>88</t>
        </is>
      </c>
      <c r="BP546" s="17">
        <f>CONCATENATE(BN546,BO546)</f>
        <v/>
      </c>
      <c r="BQ546" s="18" t="inlineStr">
        <is>
          <t>主要地方道　富津館山線</t>
        </is>
      </c>
      <c r="BZ546" s="18" t="inlineStr">
        <is>
          <t>S,C,X</t>
        </is>
      </c>
      <c r="CA546" s="18" t="inlineStr">
        <is>
          <t>アーチリブ</t>
        </is>
      </c>
      <c r="CB546" s="18" t="inlineStr">
        <is>
          <t>Ar</t>
        </is>
      </c>
      <c r="CC546" s="18">
        <f>IF(LEFT(CA546,2)="基礎",CONCATENATE(BZ546,LEFT(CA546,3),CB546),CONCATENATE(BZ546,LEFT(CA546,2),CB546))</f>
        <v/>
      </c>
      <c r="CD546" s="18" t="n">
        <v>4</v>
      </c>
      <c r="CE546" s="18">
        <f>IF(COUNTIFS([2]その１１!$CV$10:CV5541,リスト!CC546),"該当","")</f>
        <v/>
      </c>
      <c r="CF546" s="18">
        <f>IF($CE546="","",COUNTIF($CC$5:CC546,CC546))</f>
        <v/>
      </c>
      <c r="CG546" s="18">
        <f>IF($CE546="","",CONCATENATE(CC546,CF546))</f>
        <v/>
      </c>
      <c r="CH546" s="18" t="inlineStr">
        <is>
          <t>S,X</t>
        </is>
      </c>
      <c r="CI546" s="18" t="inlineStr">
        <is>
          <t>落橋防止システム</t>
        </is>
      </c>
      <c r="CJ546" s="18" t="inlineStr">
        <is>
          <t>Sf</t>
        </is>
      </c>
      <c r="CK546" s="18">
        <f>CONCATENATE(CH546,LEFT(CI546,2),CJ546)</f>
        <v/>
      </c>
      <c r="CL546" s="18" t="n">
        <v>5</v>
      </c>
      <c r="CM546" s="18">
        <f>IF(COUNTIFS([2]その１２!$CU$10:CU5697,リスト!CK546),"該当","")</f>
        <v/>
      </c>
      <c r="CN546" s="18">
        <f>IF($CM546="","",COUNTIF($CK$5:CK546,CK546))</f>
        <v/>
      </c>
      <c r="CO546" s="18">
        <f>IF($CM546="","",CONCATENATE(CK546,CN546))</f>
        <v/>
      </c>
      <c r="DC546" s="21">
        <f>IF(CG546="","",CONCATENATE(CC546,CD546))</f>
        <v/>
      </c>
      <c r="DD546" s="21">
        <f>IF(CO546="","",CONCATENATE(CK546,CL546))</f>
        <v/>
      </c>
    </row>
    <row r="547">
      <c r="BN547" s="18" t="inlineStr">
        <is>
          <t>富津市</t>
        </is>
      </c>
      <c r="BO547" s="197" t="inlineStr">
        <is>
          <t>90</t>
        </is>
      </c>
      <c r="BP547" s="17">
        <f>CONCATENATE(BN547,BO547)</f>
        <v/>
      </c>
      <c r="BQ547" s="18" t="inlineStr">
        <is>
          <t>主要地方道　木更津富津線</t>
        </is>
      </c>
      <c r="BZ547" s="18" t="inlineStr">
        <is>
          <t>S,C,X</t>
        </is>
      </c>
      <c r="CA547" s="18" t="inlineStr">
        <is>
          <t>アーチリブ</t>
        </is>
      </c>
      <c r="CB547" s="18" t="inlineStr">
        <is>
          <t>Ar</t>
        </is>
      </c>
      <c r="CC547" s="18">
        <f>IF(LEFT(CA547,2)="基礎",CONCATENATE(BZ547,LEFT(CA547,3),CB547),CONCATENATE(BZ547,LEFT(CA547,2),CB547))</f>
        <v/>
      </c>
      <c r="CD547" s="18" t="n">
        <v>5</v>
      </c>
      <c r="CE547" s="18">
        <f>IF(COUNTIFS([2]その１１!$CV$10:CV5542,リスト!CC547),"該当","")</f>
        <v/>
      </c>
      <c r="CF547" s="18">
        <f>IF($CE547="","",COUNTIF($CC$5:CC547,CC547))</f>
        <v/>
      </c>
      <c r="CG547" s="18">
        <f>IF($CE547="","",CONCATENATE(CC547,CF547))</f>
        <v/>
      </c>
      <c r="CH547" s="18" t="inlineStr">
        <is>
          <t>S,X</t>
        </is>
      </c>
      <c r="CI547" s="18" t="inlineStr">
        <is>
          <t>落橋防止システム</t>
        </is>
      </c>
      <c r="CJ547" s="18" t="inlineStr">
        <is>
          <t>Sf</t>
        </is>
      </c>
      <c r="CK547" s="18">
        <f>CONCATENATE(CH547,LEFT(CI547,2),CJ547)</f>
        <v/>
      </c>
      <c r="CL547" s="18" t="n">
        <v>13</v>
      </c>
      <c r="CM547" s="18">
        <f>IF(COUNTIFS([2]その１２!$CU$10:CU5698,リスト!CK547),"該当","")</f>
        <v/>
      </c>
      <c r="CN547" s="18">
        <f>IF($CM547="","",COUNTIF($CK$5:CK547,CK547))</f>
        <v/>
      </c>
      <c r="CO547" s="18">
        <f>IF($CM547="","",CONCATENATE(CK547,CN547))</f>
        <v/>
      </c>
      <c r="DC547" s="21">
        <f>IF(CG547="","",CONCATENATE(CC547,CD547))</f>
        <v/>
      </c>
      <c r="DD547" s="21">
        <f>IF(CO547="","",CONCATENATE(CK547,CL547))</f>
        <v/>
      </c>
    </row>
    <row r="548">
      <c r="BN548" s="18" t="inlineStr">
        <is>
          <t>富津市</t>
        </is>
      </c>
      <c r="BO548" s="197" t="inlineStr">
        <is>
          <t>91</t>
        </is>
      </c>
      <c r="BP548" s="17">
        <f>CONCATENATE(BN548,BO548)</f>
        <v/>
      </c>
      <c r="BQ548" s="18" t="inlineStr">
        <is>
          <t>主要地方道　竹岡インター線</t>
        </is>
      </c>
      <c r="BZ548" s="18" t="inlineStr">
        <is>
          <t>S,C,X</t>
        </is>
      </c>
      <c r="CA548" s="18" t="inlineStr">
        <is>
          <t>アーチリブ</t>
        </is>
      </c>
      <c r="CB548" s="18" t="inlineStr">
        <is>
          <t>Ar</t>
        </is>
      </c>
      <c r="CC548" s="18">
        <f>IF(LEFT(CA548,2)="基礎",CONCATENATE(BZ548,LEFT(CA548,3),CB548),CONCATENATE(BZ548,LEFT(CA548,2),CB548))</f>
        <v/>
      </c>
      <c r="CD548" s="18" t="n">
        <v>6</v>
      </c>
      <c r="CE548" s="18">
        <f>IF(COUNTIFS([2]その１１!$CV$10:CV5543,リスト!CC548),"該当","")</f>
        <v/>
      </c>
      <c r="CF548" s="18">
        <f>IF($CE548="","",COUNTIF($CC$5:CC548,CC548))</f>
        <v/>
      </c>
      <c r="CG548" s="18">
        <f>IF($CE548="","",CONCATENATE(CC548,CF548))</f>
        <v/>
      </c>
      <c r="CH548" s="18" t="inlineStr">
        <is>
          <t>S,X</t>
        </is>
      </c>
      <c r="CI548" s="18" t="inlineStr">
        <is>
          <t>落橋防止システム</t>
        </is>
      </c>
      <c r="CJ548" s="18" t="inlineStr">
        <is>
          <t>Sf</t>
        </is>
      </c>
      <c r="CK548" s="18">
        <f>CONCATENATE(CH548,LEFT(CI548,2),CJ548)</f>
        <v/>
      </c>
      <c r="CL548" s="18" t="n">
        <v>17</v>
      </c>
      <c r="CM548" s="18">
        <f>IF(COUNTIFS([2]その１２!$CU$10:CU5699,リスト!CK548),"該当","")</f>
        <v/>
      </c>
      <c r="CN548" s="18">
        <f>IF($CM548="","",COUNTIF($CK$5:CK548,CK548))</f>
        <v/>
      </c>
      <c r="CO548" s="18">
        <f>IF($CM548="","",CONCATENATE(CK548,CN548))</f>
        <v/>
      </c>
      <c r="DC548" s="21">
        <f>IF(CG548="","",CONCATENATE(CC548,CD548))</f>
        <v/>
      </c>
      <c r="DD548" s="21">
        <f>IF(CO548="","",CONCATENATE(CK548,CL548))</f>
        <v/>
      </c>
    </row>
    <row r="549">
      <c r="BN549" s="18" t="inlineStr">
        <is>
          <t>富津市</t>
        </is>
      </c>
      <c r="BO549" s="197" t="inlineStr">
        <is>
          <t>93</t>
        </is>
      </c>
      <c r="BP549" s="17">
        <f>CONCATENATE(BN549,BO549)</f>
        <v/>
      </c>
      <c r="BQ549" s="18" t="inlineStr">
        <is>
          <t>主要地方道　久留里鹿野山湊線</t>
        </is>
      </c>
      <c r="BZ549" s="18" t="inlineStr">
        <is>
          <t>S,C,X</t>
        </is>
      </c>
      <c r="CA549" s="18" t="inlineStr">
        <is>
          <t>アーチリブ</t>
        </is>
      </c>
      <c r="CB549" s="18" t="inlineStr">
        <is>
          <t>Ar</t>
        </is>
      </c>
      <c r="CC549" s="18">
        <f>IF(LEFT(CA549,2)="基礎",CONCATENATE(BZ549,LEFT(CA549,3),CB549),CONCATENATE(BZ549,LEFT(CA549,2),CB549))</f>
        <v/>
      </c>
      <c r="CD549" s="18" t="n">
        <v>7</v>
      </c>
      <c r="CE549" s="18">
        <f>IF(COUNTIFS([2]その１１!$CV$10:CV5544,リスト!CC549),"該当","")</f>
        <v/>
      </c>
      <c r="CF549" s="18">
        <f>IF($CE549="","",COUNTIF($CC$5:CC549,CC549))</f>
        <v/>
      </c>
      <c r="CG549" s="18">
        <f>IF($CE549="","",CONCATENATE(CC549,CF549))</f>
        <v/>
      </c>
      <c r="CH549" s="18" t="inlineStr">
        <is>
          <t>S,X</t>
        </is>
      </c>
      <c r="CI549" s="18" t="inlineStr">
        <is>
          <t>落橋防止システム</t>
        </is>
      </c>
      <c r="CJ549" s="18" t="inlineStr">
        <is>
          <t>Sf</t>
        </is>
      </c>
      <c r="CK549" s="18">
        <f>CONCATENATE(CH549,LEFT(CI549,2),CJ549)</f>
        <v/>
      </c>
      <c r="CL549" s="18" t="n">
        <v>21</v>
      </c>
      <c r="CM549" s="18">
        <f>IF(COUNTIFS([2]その１２!$CU$10:CU5700,リスト!CK549),"該当","")</f>
        <v/>
      </c>
      <c r="CN549" s="18">
        <f>IF($CM549="","",COUNTIF($CK$5:CK549,CK549))</f>
        <v/>
      </c>
      <c r="CO549" s="18">
        <f>IF($CM549="","",CONCATENATE(CK549,CN549))</f>
        <v/>
      </c>
      <c r="DC549" s="21">
        <f>IF(CG549="","",CONCATENATE(CC549,CD549))</f>
        <v/>
      </c>
      <c r="DD549" s="21">
        <f>IF(CO549="","",CONCATENATE(CK549,CL549))</f>
        <v/>
      </c>
    </row>
    <row r="550">
      <c r="BN550" s="18" t="inlineStr">
        <is>
          <t>富津市</t>
        </is>
      </c>
      <c r="BO550" s="197" t="inlineStr">
        <is>
          <t>157</t>
        </is>
      </c>
      <c r="BP550" s="17">
        <f>CONCATENATE(BN550,BO550)</f>
        <v/>
      </c>
      <c r="BQ550" s="18" t="inlineStr">
        <is>
          <t>一般県道　大貫青堀線</t>
        </is>
      </c>
      <c r="BZ550" s="18" t="inlineStr">
        <is>
          <t>S,C,X</t>
        </is>
      </c>
      <c r="CA550" s="18" t="inlineStr">
        <is>
          <t>アーチリブ</t>
        </is>
      </c>
      <c r="CB550" s="18" t="inlineStr">
        <is>
          <t>Ar</t>
        </is>
      </c>
      <c r="CC550" s="18">
        <f>IF(LEFT(CA550,2)="基礎",CONCATENATE(BZ550,LEFT(CA550,3),CB550),CONCATENATE(BZ550,LEFT(CA550,2),CB550))</f>
        <v/>
      </c>
      <c r="CD550" s="18" t="n">
        <v>8</v>
      </c>
      <c r="CE550" s="18">
        <f>IF(COUNTIFS([2]その１１!$CV$10:CV5545,リスト!CC550),"該当","")</f>
        <v/>
      </c>
      <c r="CF550" s="18">
        <f>IF($CE550="","",COUNTIF($CC$5:CC550,CC550))</f>
        <v/>
      </c>
      <c r="CG550" s="18">
        <f>IF($CE550="","",CONCATENATE(CC550,CF550))</f>
        <v/>
      </c>
      <c r="CH550" s="18" t="inlineStr">
        <is>
          <t>S,X</t>
        </is>
      </c>
      <c r="CI550" s="18" t="inlineStr">
        <is>
          <t>落橋防止システム</t>
        </is>
      </c>
      <c r="CJ550" s="18" t="inlineStr">
        <is>
          <t>Sf</t>
        </is>
      </c>
      <c r="CK550" s="18">
        <f>CONCATENATE(CH550,LEFT(CI550,2),CJ550)</f>
        <v/>
      </c>
      <c r="CL550" s="18" t="n">
        <v>22</v>
      </c>
      <c r="CM550" s="18">
        <f>IF(COUNTIFS([2]その１２!$CU$10:CU5701,リスト!CK550),"該当","")</f>
        <v/>
      </c>
      <c r="CN550" s="18">
        <f>IF($CM550="","",COUNTIF($CK$5:CK550,CK550))</f>
        <v/>
      </c>
      <c r="CO550" s="18">
        <f>IF($CM550="","",CONCATENATE(CK550,CN550))</f>
        <v/>
      </c>
      <c r="DC550" s="21">
        <f>IF(CG550="","",CONCATENATE(CC550,CD550))</f>
        <v/>
      </c>
      <c r="DD550" s="21">
        <f>IF(CO550="","",CONCATENATE(CK550,CL550))</f>
        <v/>
      </c>
    </row>
    <row r="551">
      <c r="BN551" s="18" t="inlineStr">
        <is>
          <t>富津市</t>
        </is>
      </c>
      <c r="BO551" s="197" t="inlineStr">
        <is>
          <t>158</t>
        </is>
      </c>
      <c r="BP551" s="17">
        <f>CONCATENATE(BN551,BO551)</f>
        <v/>
      </c>
      <c r="BQ551" s="18" t="inlineStr">
        <is>
          <t>一般県道　君津青堀線</t>
        </is>
      </c>
      <c r="BZ551" s="18" t="inlineStr">
        <is>
          <t>S,C,X</t>
        </is>
      </c>
      <c r="CA551" s="18" t="inlineStr">
        <is>
          <t>アーチリブ</t>
        </is>
      </c>
      <c r="CB551" s="18" t="inlineStr">
        <is>
          <t>Ar</t>
        </is>
      </c>
      <c r="CC551" s="18">
        <f>IF(LEFT(CA551,2)="基礎",CONCATENATE(BZ551,LEFT(CA551,3),CB551),CONCATENATE(BZ551,LEFT(CA551,2),CB551))</f>
        <v/>
      </c>
      <c r="CD551" s="18" t="n">
        <v>9</v>
      </c>
      <c r="CE551" s="18">
        <f>IF(COUNTIFS([2]その１１!$CV$10:CV5546,リスト!CC551),"該当","")</f>
        <v/>
      </c>
      <c r="CF551" s="18">
        <f>IF($CE551="","",COUNTIF($CC$5:CC551,CC551))</f>
        <v/>
      </c>
      <c r="CG551" s="18">
        <f>IF($CE551="","",CONCATENATE(CC551,CF551))</f>
        <v/>
      </c>
      <c r="CH551" s="18" t="inlineStr">
        <is>
          <t>S,X</t>
        </is>
      </c>
      <c r="CI551" s="18" t="inlineStr">
        <is>
          <t>落橋防止システム</t>
        </is>
      </c>
      <c r="CJ551" s="18" t="inlineStr">
        <is>
          <t>Sf</t>
        </is>
      </c>
      <c r="CK551" s="18">
        <f>CONCATENATE(CH551,LEFT(CI551,2),CJ551)</f>
        <v/>
      </c>
      <c r="CL551" s="18" t="n">
        <v>23</v>
      </c>
      <c r="CM551" s="18">
        <f>IF(COUNTIFS([2]その１２!$CU$10:CU5702,リスト!CK551),"該当","")</f>
        <v/>
      </c>
      <c r="CN551" s="18">
        <f>IF($CM551="","",COUNTIF($CK$5:CK551,CK551))</f>
        <v/>
      </c>
      <c r="CO551" s="18">
        <f>IF($CM551="","",CONCATENATE(CK551,CN551))</f>
        <v/>
      </c>
      <c r="DC551" s="21">
        <f>IF(CG551="","",CONCATENATE(CC551,CD551))</f>
        <v/>
      </c>
      <c r="DD551" s="21">
        <f>IF(CO551="","",CONCATENATE(CK551,CL551))</f>
        <v/>
      </c>
    </row>
    <row r="552">
      <c r="BN552" s="18" t="inlineStr">
        <is>
          <t>富津市</t>
        </is>
      </c>
      <c r="BO552" s="197" t="inlineStr">
        <is>
          <t>159</t>
        </is>
      </c>
      <c r="BP552" s="17">
        <f>CONCATENATE(BN552,BO552)</f>
        <v/>
      </c>
      <c r="BQ552" s="18" t="inlineStr">
        <is>
          <t>一般県道　君津大貫線</t>
        </is>
      </c>
      <c r="BZ552" s="18" t="inlineStr">
        <is>
          <t>S,C,X</t>
        </is>
      </c>
      <c r="CA552" s="18" t="inlineStr">
        <is>
          <t>アーチリブ</t>
        </is>
      </c>
      <c r="CB552" s="18" t="inlineStr">
        <is>
          <t>Ar</t>
        </is>
      </c>
      <c r="CC552" s="18">
        <f>IF(LEFT(CA552,2)="基礎",CONCATENATE(BZ552,LEFT(CA552,3),CB552),CONCATENATE(BZ552,LEFT(CA552,2),CB552))</f>
        <v/>
      </c>
      <c r="CD552" s="18" t="n">
        <v>10</v>
      </c>
      <c r="CE552" s="18">
        <f>IF(COUNTIFS([2]その１１!$CV$10:CV5547,リスト!CC552),"該当","")</f>
        <v/>
      </c>
      <c r="CF552" s="18">
        <f>IF($CE552="","",COUNTIF($CC$5:CC552,CC552))</f>
        <v/>
      </c>
      <c r="CG552" s="18">
        <f>IF($CE552="","",CONCATENATE(CC552,CF552))</f>
        <v/>
      </c>
      <c r="CH552" s="18" t="inlineStr">
        <is>
          <t>C,X</t>
        </is>
      </c>
      <c r="CI552" s="18" t="inlineStr">
        <is>
          <t>落橋防止システム</t>
        </is>
      </c>
      <c r="CJ552" s="18" t="inlineStr">
        <is>
          <t>Sf</t>
        </is>
      </c>
      <c r="CK552" s="18">
        <f>CONCATENATE(CH552,LEFT(CI552,2),CJ552)</f>
        <v/>
      </c>
      <c r="CL552" s="18" t="n">
        <v>6</v>
      </c>
      <c r="CM552" s="18">
        <f>IF(COUNTIFS([2]その１２!$CU$10:CU5703,リスト!CK552),"該当","")</f>
        <v/>
      </c>
      <c r="CN552" s="18">
        <f>IF($CM552="","",COUNTIF($CK$5:CK552,CK552))</f>
        <v/>
      </c>
      <c r="CO552" s="18">
        <f>IF($CM552="","",CONCATENATE(CK552,CN552))</f>
        <v/>
      </c>
      <c r="DC552" s="21">
        <f>IF(CG552="","",CONCATENATE(CC552,CD552))</f>
        <v/>
      </c>
      <c r="DD552" s="21">
        <f>IF(CO552="","",CONCATENATE(CK552,CL552))</f>
        <v/>
      </c>
    </row>
    <row r="553">
      <c r="BN553" s="18" t="inlineStr">
        <is>
          <t>富津市</t>
        </is>
      </c>
      <c r="BO553" s="197" t="inlineStr">
        <is>
          <t>163</t>
        </is>
      </c>
      <c r="BP553" s="17">
        <f>CONCATENATE(BN553,BO553)</f>
        <v/>
      </c>
      <c r="BQ553" s="18" t="inlineStr">
        <is>
          <t>一般県道　小櫃佐貫停車場線</t>
        </is>
      </c>
      <c r="BZ553" s="18" t="inlineStr">
        <is>
          <t>S,C,X</t>
        </is>
      </c>
      <c r="CA553" s="18" t="inlineStr">
        <is>
          <t>アーチリブ</t>
        </is>
      </c>
      <c r="CB553" s="18" t="inlineStr">
        <is>
          <t>Ar</t>
        </is>
      </c>
      <c r="CC553" s="18">
        <f>IF(LEFT(CA553,2)="基礎",CONCATENATE(BZ553,LEFT(CA553,3),CB553),CONCATENATE(BZ553,LEFT(CA553,2),CB553))</f>
        <v/>
      </c>
      <c r="CD553" s="18" t="n">
        <v>11</v>
      </c>
      <c r="CE553" s="18">
        <f>IF(COUNTIFS([2]その１１!$CV$10:CV5548,リスト!CC553),"該当","")</f>
        <v/>
      </c>
      <c r="CF553" s="18">
        <f>IF($CE553="","",COUNTIF($CC$5:CC553,CC553))</f>
        <v/>
      </c>
      <c r="CG553" s="18">
        <f>IF($CE553="","",CONCATENATE(CC553,CF553))</f>
        <v/>
      </c>
      <c r="CH553" s="18" t="inlineStr">
        <is>
          <t>C,X</t>
        </is>
      </c>
      <c r="CI553" s="18" t="inlineStr">
        <is>
          <t>落橋防止システム</t>
        </is>
      </c>
      <c r="CJ553" s="18" t="inlineStr">
        <is>
          <t>Sf</t>
        </is>
      </c>
      <c r="CK553" s="18">
        <f>CONCATENATE(CH553,LEFT(CI553,2),CJ553)</f>
        <v/>
      </c>
      <c r="CL553" s="18" t="n">
        <v>7</v>
      </c>
      <c r="CM553" s="18">
        <f>IF(COUNTIFS([2]その１２!$CU$10:CU5704,リスト!CK553),"該当","")</f>
        <v/>
      </c>
      <c r="CN553" s="18">
        <f>IF($CM553="","",COUNTIF($CK$5:CK553,CK553))</f>
        <v/>
      </c>
      <c r="CO553" s="18">
        <f>IF($CM553="","",CONCATENATE(CK553,CN553))</f>
        <v/>
      </c>
      <c r="DC553" s="21">
        <f>IF(CG553="","",CONCATENATE(CC553,CD553))</f>
        <v/>
      </c>
      <c r="DD553" s="21">
        <f>IF(CO553="","",CONCATENATE(CK553,CL553))</f>
        <v/>
      </c>
    </row>
    <row r="554">
      <c r="BN554" s="18" t="inlineStr">
        <is>
          <t>富津市</t>
        </is>
      </c>
      <c r="BO554" s="197" t="inlineStr">
        <is>
          <t>182</t>
        </is>
      </c>
      <c r="BP554" s="17">
        <f>CONCATENATE(BN554,BO554)</f>
        <v/>
      </c>
      <c r="BQ554" s="18" t="inlineStr">
        <is>
          <t>一般県道　上畑湊線</t>
        </is>
      </c>
      <c r="BZ554" s="18" t="inlineStr">
        <is>
          <t>S,C,X</t>
        </is>
      </c>
      <c r="CA554" s="18" t="inlineStr">
        <is>
          <t>アーチリブ</t>
        </is>
      </c>
      <c r="CB554" s="18" t="inlineStr">
        <is>
          <t>Ar</t>
        </is>
      </c>
      <c r="CC554" s="18">
        <f>IF(LEFT(CA554,2)="基礎",CONCATENATE(BZ554,LEFT(CA554,3),CB554),CONCATENATE(BZ554,LEFT(CA554,2),CB554))</f>
        <v/>
      </c>
      <c r="CD554" s="18" t="n">
        <v>12</v>
      </c>
      <c r="CE554" s="18">
        <f>IF(COUNTIFS([2]その１１!$CV$10:CV5549,リスト!CC554),"該当","")</f>
        <v/>
      </c>
      <c r="CF554" s="18">
        <f>IF($CE554="","",COUNTIF($CC$5:CC554,CC554))</f>
        <v/>
      </c>
      <c r="CG554" s="18">
        <f>IF($CE554="","",CONCATENATE(CC554,CF554))</f>
        <v/>
      </c>
      <c r="CH554" s="18" t="inlineStr">
        <is>
          <t>C,X</t>
        </is>
      </c>
      <c r="CI554" s="18" t="inlineStr">
        <is>
          <t>落橋防止システム</t>
        </is>
      </c>
      <c r="CJ554" s="18" t="inlineStr">
        <is>
          <t>Sf</t>
        </is>
      </c>
      <c r="CK554" s="18">
        <f>CONCATENATE(CH554,LEFT(CI554,2),CJ554)</f>
        <v/>
      </c>
      <c r="CL554" s="18" t="n">
        <v>8</v>
      </c>
      <c r="CM554" s="18">
        <f>IF(COUNTIFS([2]その１２!$CU$10:CU5705,リスト!CK554),"該当","")</f>
        <v/>
      </c>
      <c r="CN554" s="18">
        <f>IF($CM554="","",COUNTIF($CK$5:CK554,CK554))</f>
        <v/>
      </c>
      <c r="CO554" s="18">
        <f>IF($CM554="","",CONCATENATE(CK554,CN554))</f>
        <v/>
      </c>
      <c r="DC554" s="21">
        <f>IF(CG554="","",CONCATENATE(CC554,CD554))</f>
        <v/>
      </c>
      <c r="DD554" s="21">
        <f>IF(CO554="","",CONCATENATE(CK554,CL554))</f>
        <v/>
      </c>
    </row>
    <row r="555">
      <c r="BN555" s="18" t="inlineStr">
        <is>
          <t>富津市</t>
        </is>
      </c>
      <c r="BO555" s="197" t="inlineStr">
        <is>
          <t>236</t>
        </is>
      </c>
      <c r="BP555" s="17">
        <f>CONCATENATE(BN555,BO555)</f>
        <v/>
      </c>
      <c r="BQ555" s="18" t="inlineStr">
        <is>
          <t>一般県道　上総湊停車場線</t>
        </is>
      </c>
      <c r="BZ555" s="18" t="inlineStr">
        <is>
          <t>S,C,X</t>
        </is>
      </c>
      <c r="CA555" s="18" t="inlineStr">
        <is>
          <t>アーチリブ</t>
        </is>
      </c>
      <c r="CB555" s="18" t="inlineStr">
        <is>
          <t>Ar</t>
        </is>
      </c>
      <c r="CC555" s="18">
        <f>IF(LEFT(CA555,2)="基礎",CONCATENATE(BZ555,LEFT(CA555,3),CB555),CONCATENATE(BZ555,LEFT(CA555,2),CB555))</f>
        <v/>
      </c>
      <c r="CD555" s="18" t="n">
        <v>13</v>
      </c>
      <c r="CE555" s="18">
        <f>IF(COUNTIFS([2]その１１!$CV$10:CV5550,リスト!CC555),"該当","")</f>
        <v/>
      </c>
      <c r="CF555" s="18">
        <f>IF($CE555="","",COUNTIF($CC$5:CC555,CC555))</f>
        <v/>
      </c>
      <c r="CG555" s="18">
        <f>IF($CE555="","",CONCATENATE(CC555,CF555))</f>
        <v/>
      </c>
      <c r="CH555" s="18" t="inlineStr">
        <is>
          <t>C,X</t>
        </is>
      </c>
      <c r="CI555" s="18" t="inlineStr">
        <is>
          <t>落橋防止システム</t>
        </is>
      </c>
      <c r="CJ555" s="18" t="inlineStr">
        <is>
          <t>Sf</t>
        </is>
      </c>
      <c r="CK555" s="18">
        <f>CONCATENATE(CH555,LEFT(CI555,2),CJ555)</f>
        <v/>
      </c>
      <c r="CL555" s="18" t="n">
        <v>12</v>
      </c>
      <c r="CM555" s="18">
        <f>IF(COUNTIFS([2]その１２!$CU$10:CU5706,リスト!CK555),"該当","")</f>
        <v/>
      </c>
      <c r="CN555" s="18">
        <f>IF($CM555="","",COUNTIF($CK$5:CK555,CK555))</f>
        <v/>
      </c>
      <c r="CO555" s="18">
        <f>IF($CM555="","",CONCATENATE(CK555,CN555))</f>
        <v/>
      </c>
      <c r="DC555" s="21">
        <f>IF(CG555="","",CONCATENATE(CC555,CD555))</f>
        <v/>
      </c>
      <c r="DD555" s="21">
        <f>IF(CO555="","",CONCATENATE(CK555,CL555))</f>
        <v/>
      </c>
    </row>
    <row r="556">
      <c r="BN556" s="18" t="inlineStr">
        <is>
          <t>富津市</t>
        </is>
      </c>
      <c r="BO556" s="197" t="inlineStr">
        <is>
          <t>237</t>
        </is>
      </c>
      <c r="BP556" s="17">
        <f>CONCATENATE(BN556,BO556)</f>
        <v/>
      </c>
      <c r="BQ556" s="18" t="inlineStr">
        <is>
          <t>一般県道　浜金谷停車場線</t>
        </is>
      </c>
      <c r="BZ556" s="18" t="inlineStr">
        <is>
          <t>S,C,X</t>
        </is>
      </c>
      <c r="CA556" s="18" t="inlineStr">
        <is>
          <t>アーチリブ</t>
        </is>
      </c>
      <c r="CB556" s="18" t="inlineStr">
        <is>
          <t>Ar</t>
        </is>
      </c>
      <c r="CC556" s="18">
        <f>IF(LEFT(CA556,2)="基礎",CONCATENATE(BZ556,LEFT(CA556,3),CB556),CONCATENATE(BZ556,LEFT(CA556,2),CB556))</f>
        <v/>
      </c>
      <c r="CD556" s="18" t="n">
        <v>17</v>
      </c>
      <c r="CE556" s="18">
        <f>IF(COUNTIFS([2]その１１!$CV$10:CV5551,リスト!CC556),"該当","")</f>
        <v/>
      </c>
      <c r="CF556" s="18">
        <f>IF($CE556="","",COUNTIF($CC$5:CC556,CC556))</f>
        <v/>
      </c>
      <c r="CG556" s="18">
        <f>IF($CE556="","",CONCATENATE(CC556,CF556))</f>
        <v/>
      </c>
      <c r="CH556" s="18" t="inlineStr">
        <is>
          <t>C,X</t>
        </is>
      </c>
      <c r="CI556" s="18" t="inlineStr">
        <is>
          <t>落橋防止システム</t>
        </is>
      </c>
      <c r="CJ556" s="18" t="inlineStr">
        <is>
          <t>Sf</t>
        </is>
      </c>
      <c r="CK556" s="18">
        <f>CONCATENATE(CH556,LEFT(CI556,2),CJ556)</f>
        <v/>
      </c>
      <c r="CL556" s="18" t="n">
        <v>13</v>
      </c>
      <c r="CM556" s="18">
        <f>IF(COUNTIFS([2]その１２!$CU$10:CU5707,リスト!CK556),"該当","")</f>
        <v/>
      </c>
      <c r="CN556" s="18">
        <f>IF($CM556="","",COUNTIF($CK$5:CK556,CK556))</f>
        <v/>
      </c>
      <c r="CO556" s="18">
        <f>IF($CM556="","",CONCATENATE(CK556,CN556))</f>
        <v/>
      </c>
      <c r="DC556" s="21">
        <f>IF(CG556="","",CONCATENATE(CC556,CD556))</f>
        <v/>
      </c>
      <c r="DD556" s="21">
        <f>IF(CO556="","",CONCATENATE(CK556,CL556))</f>
        <v/>
      </c>
    </row>
    <row r="557">
      <c r="BN557" s="18" t="inlineStr">
        <is>
          <t>富津市</t>
        </is>
      </c>
      <c r="BO557" s="197" t="inlineStr">
        <is>
          <t>255</t>
        </is>
      </c>
      <c r="BP557" s="17">
        <f>CONCATENATE(BN557,BO557)</f>
        <v/>
      </c>
      <c r="BQ557" s="18" t="inlineStr">
        <is>
          <t>一般県道　富津公園線</t>
        </is>
      </c>
      <c r="BZ557" s="18" t="inlineStr">
        <is>
          <t>S,C,X</t>
        </is>
      </c>
      <c r="CA557" s="18" t="inlineStr">
        <is>
          <t>アーチリブ</t>
        </is>
      </c>
      <c r="CB557" s="18" t="inlineStr">
        <is>
          <t>Ar</t>
        </is>
      </c>
      <c r="CC557" s="18">
        <f>IF(LEFT(CA557,2)="基礎",CONCATENATE(BZ557,LEFT(CA557,3),CB557),CONCATENATE(BZ557,LEFT(CA557,2),CB557))</f>
        <v/>
      </c>
      <c r="CD557" s="18" t="n">
        <v>18</v>
      </c>
      <c r="CE557" s="18">
        <f>IF(COUNTIFS([2]その１１!$CV$10:CV5552,リスト!CC557),"該当","")</f>
        <v/>
      </c>
      <c r="CF557" s="18">
        <f>IF($CE557="","",COUNTIF($CC$5:CC557,CC557))</f>
        <v/>
      </c>
      <c r="CG557" s="18">
        <f>IF($CE557="","",CONCATENATE(CC557,CF557))</f>
        <v/>
      </c>
      <c r="CH557" s="18" t="inlineStr">
        <is>
          <t>C,X</t>
        </is>
      </c>
      <c r="CI557" s="18" t="inlineStr">
        <is>
          <t>落橋防止システム</t>
        </is>
      </c>
      <c r="CJ557" s="18" t="inlineStr">
        <is>
          <t>Sf</t>
        </is>
      </c>
      <c r="CK557" s="18">
        <f>CONCATENATE(CH557,LEFT(CI557,2),CJ557)</f>
        <v/>
      </c>
      <c r="CL557" s="18" t="n">
        <v>17</v>
      </c>
      <c r="CM557" s="18">
        <f>IF(COUNTIFS([2]その１２!$CU$10:CU5708,リスト!CK557),"該当","")</f>
        <v/>
      </c>
      <c r="CN557" s="18">
        <f>IF($CM557="","",COUNTIF($CK$5:CK557,CK557))</f>
        <v/>
      </c>
      <c r="CO557" s="18">
        <f>IF($CM557="","",CONCATENATE(CK557,CN557))</f>
        <v/>
      </c>
      <c r="DC557" s="21">
        <f>IF(CG557="","",CONCATENATE(CC557,CD557))</f>
        <v/>
      </c>
      <c r="DD557" s="21">
        <f>IF(CO557="","",CONCATENATE(CK557,CL557))</f>
        <v/>
      </c>
    </row>
    <row r="558">
      <c r="BN558" s="18" t="inlineStr">
        <is>
          <t>富津市</t>
        </is>
      </c>
      <c r="BO558" s="197" t="inlineStr">
        <is>
          <t>256</t>
        </is>
      </c>
      <c r="BP558" s="17">
        <f>CONCATENATE(BN558,BO558)</f>
        <v/>
      </c>
      <c r="BQ558" s="18" t="inlineStr">
        <is>
          <t>一般県道　新舞子海岸線</t>
        </is>
      </c>
      <c r="BZ558" s="18" t="inlineStr">
        <is>
          <t>S,C,X</t>
        </is>
      </c>
      <c r="CA558" s="18" t="inlineStr">
        <is>
          <t>アーチリブ</t>
        </is>
      </c>
      <c r="CB558" s="18" t="inlineStr">
        <is>
          <t>Ar</t>
        </is>
      </c>
      <c r="CC558" s="18">
        <f>IF(LEFT(CA558,2)="基礎",CONCATENATE(BZ558,LEFT(CA558,3),CB558),CONCATENATE(BZ558,LEFT(CA558,2),CB558))</f>
        <v/>
      </c>
      <c r="CD558" s="18" t="n">
        <v>19</v>
      </c>
      <c r="CE558" s="18">
        <f>IF(COUNTIFS([2]その１１!$CV$10:CV5553,リスト!CC558),"該当","")</f>
        <v/>
      </c>
      <c r="CF558" s="18">
        <f>IF($CE558="","",COUNTIF($CC$5:CC558,CC558))</f>
        <v/>
      </c>
      <c r="CG558" s="18">
        <f>IF($CE558="","",CONCATENATE(CC558,CF558))</f>
        <v/>
      </c>
      <c r="CH558" s="18" t="inlineStr">
        <is>
          <t>C,X</t>
        </is>
      </c>
      <c r="CI558" s="18" t="inlineStr">
        <is>
          <t>落橋防止システム</t>
        </is>
      </c>
      <c r="CJ558" s="18" t="inlineStr">
        <is>
          <t>Sf</t>
        </is>
      </c>
      <c r="CK558" s="18">
        <f>CONCATENATE(CH558,LEFT(CI558,2),CJ558)</f>
        <v/>
      </c>
      <c r="CL558" s="18" t="n">
        <v>19</v>
      </c>
      <c r="CM558" s="18">
        <f>IF(COUNTIFS([2]その１２!$CU$10:CU5709,リスト!CK558),"該当","")</f>
        <v/>
      </c>
      <c r="CN558" s="18">
        <f>IF($CM558="","",COUNTIF($CK$5:CK558,CK558))</f>
        <v/>
      </c>
      <c r="CO558" s="18">
        <f>IF($CM558="","",CONCATENATE(CK558,CN558))</f>
        <v/>
      </c>
      <c r="DC558" s="21">
        <f>IF(CG558="","",CONCATENATE(CC558,CD558))</f>
        <v/>
      </c>
      <c r="DD558" s="21">
        <f>IF(CO558="","",CONCATENATE(CK558,CL558))</f>
        <v/>
      </c>
    </row>
    <row r="559">
      <c r="BN559" s="18" t="inlineStr">
        <is>
          <t>君津市</t>
        </is>
      </c>
      <c r="BO559" s="197" t="inlineStr">
        <is>
          <t>16</t>
        </is>
      </c>
      <c r="BP559" s="17">
        <f>CONCATENATE(BN559,BO559)</f>
        <v/>
      </c>
      <c r="BQ559" s="18" t="inlineStr">
        <is>
          <t>一般国道　16号</t>
        </is>
      </c>
      <c r="BZ559" s="18" t="inlineStr">
        <is>
          <t>S,C,X</t>
        </is>
      </c>
      <c r="CA559" s="18" t="inlineStr">
        <is>
          <t>アーチリブ</t>
        </is>
      </c>
      <c r="CB559" s="18" t="inlineStr">
        <is>
          <t>Ar</t>
        </is>
      </c>
      <c r="CC559" s="18">
        <f>IF(LEFT(CA559,2)="基礎",CONCATENATE(BZ559,LEFT(CA559,3),CB559),CONCATENATE(BZ559,LEFT(CA559,2),CB559))</f>
        <v/>
      </c>
      <c r="CD559" s="18" t="n">
        <v>20</v>
      </c>
      <c r="CE559" s="18">
        <f>IF(COUNTIFS([2]その１１!$CV$10:CV5554,リスト!CC559),"該当","")</f>
        <v/>
      </c>
      <c r="CF559" s="18">
        <f>IF($CE559="","",COUNTIF($CC$5:CC559,CC559))</f>
        <v/>
      </c>
      <c r="CG559" s="18">
        <f>IF($CE559="","",CONCATENATE(CC559,CF559))</f>
        <v/>
      </c>
      <c r="CH559" s="18" t="inlineStr">
        <is>
          <t>C,X</t>
        </is>
      </c>
      <c r="CI559" s="18" t="inlineStr">
        <is>
          <t>落橋防止システム</t>
        </is>
      </c>
      <c r="CJ559" s="18" t="inlineStr">
        <is>
          <t>Sf</t>
        </is>
      </c>
      <c r="CK559" s="18">
        <f>CONCATENATE(CH559,LEFT(CI559,2),CJ559)</f>
        <v/>
      </c>
      <c r="CL559" s="18" t="n">
        <v>23</v>
      </c>
      <c r="CM559" s="18">
        <f>IF(COUNTIFS([2]その１２!$CU$10:CU5710,リスト!CK559),"該当","")</f>
        <v/>
      </c>
      <c r="CN559" s="18">
        <f>IF($CM559="","",COUNTIF($CK$5:CK559,CK559))</f>
        <v/>
      </c>
      <c r="CO559" s="18">
        <f>IF($CM559="","",CONCATENATE(CK559,CN559))</f>
        <v/>
      </c>
      <c r="DC559" s="21">
        <f>IF(CG559="","",CONCATENATE(CC559,CD559))</f>
        <v/>
      </c>
      <c r="DD559" s="21">
        <f>IF(CO559="","",CONCATENATE(CK559,CL559))</f>
        <v/>
      </c>
    </row>
    <row r="560">
      <c r="BN560" s="18" t="inlineStr">
        <is>
          <t>君津市</t>
        </is>
      </c>
      <c r="BO560" s="197" t="inlineStr">
        <is>
          <t>127</t>
        </is>
      </c>
      <c r="BP560" s="17">
        <f>CONCATENATE(BN560,BO560)</f>
        <v/>
      </c>
      <c r="BQ560" s="18" t="inlineStr">
        <is>
          <t>一般国道　127号</t>
        </is>
      </c>
      <c r="BZ560" s="18" t="inlineStr">
        <is>
          <t>S,C,X</t>
        </is>
      </c>
      <c r="CA560" s="18" t="inlineStr">
        <is>
          <t>アーチリブ</t>
        </is>
      </c>
      <c r="CB560" s="18" t="inlineStr">
        <is>
          <t>Ar</t>
        </is>
      </c>
      <c r="CC560" s="18">
        <f>IF(LEFT(CA560,2)="基礎",CONCATENATE(BZ560,LEFT(CA560,3),CB560),CONCATENATE(BZ560,LEFT(CA560,2),CB560))</f>
        <v/>
      </c>
      <c r="CD560" s="18" t="n">
        <v>21</v>
      </c>
      <c r="CE560" s="18">
        <f>IF(COUNTIFS([2]その１１!$CV$10:CV5555,リスト!CC560),"該当","")</f>
        <v/>
      </c>
      <c r="CF560" s="18">
        <f>IF($CE560="","",COUNTIF($CC$5:CC560,CC560))</f>
        <v/>
      </c>
      <c r="CG560" s="18">
        <f>IF($CE560="","",CONCATENATE(CC560,CF560))</f>
        <v/>
      </c>
      <c r="CH560" s="18" t="inlineStr">
        <is>
          <t>C,X</t>
        </is>
      </c>
      <c r="CI560" s="18" t="inlineStr">
        <is>
          <t>落橋防止システム</t>
        </is>
      </c>
      <c r="CJ560" s="18" t="inlineStr">
        <is>
          <t>Sf</t>
        </is>
      </c>
      <c r="CK560" s="18">
        <f>CONCATENATE(CH560,LEFT(CI560,2),CJ560)</f>
        <v/>
      </c>
      <c r="CL560" s="18" t="n">
        <v>24</v>
      </c>
      <c r="CM560" s="18">
        <f>IF(COUNTIFS([2]その１２!$CU$10:CU5711,リスト!CK560),"該当","")</f>
        <v/>
      </c>
      <c r="CN560" s="18">
        <f>IF($CM560="","",COUNTIF($CK$5:CK560,CK560))</f>
        <v/>
      </c>
      <c r="CO560" s="18">
        <f>IF($CM560="","",CONCATENATE(CK560,CN560))</f>
        <v/>
      </c>
      <c r="DC560" s="21">
        <f>IF(CG560="","",CONCATENATE(CC560,CD560))</f>
        <v/>
      </c>
      <c r="DD560" s="21">
        <f>IF(CO560="","",CONCATENATE(CK560,CL560))</f>
        <v/>
      </c>
    </row>
    <row r="561">
      <c r="BN561" s="18" t="inlineStr">
        <is>
          <t>君津市</t>
        </is>
      </c>
      <c r="BO561" s="197" t="inlineStr">
        <is>
          <t>410</t>
        </is>
      </c>
      <c r="BP561" s="17">
        <f>CONCATENATE(BN561,BO561)</f>
        <v/>
      </c>
      <c r="BQ561" s="18" t="inlineStr">
        <is>
          <t>一般国道　410号</t>
        </is>
      </c>
      <c r="BZ561" s="18" t="inlineStr">
        <is>
          <t>S,C,X</t>
        </is>
      </c>
      <c r="CA561" s="18" t="inlineStr">
        <is>
          <t>アーチリブ</t>
        </is>
      </c>
      <c r="CB561" s="18" t="inlineStr">
        <is>
          <t>Ar</t>
        </is>
      </c>
      <c r="CC561" s="18">
        <f>IF(LEFT(CA561,2)="基礎",CONCATENATE(BZ561,LEFT(CA561,3),CB561),CONCATENATE(BZ561,LEFT(CA561,2),CB561))</f>
        <v/>
      </c>
      <c r="CD561" s="18" t="n">
        <v>22</v>
      </c>
      <c r="CE561" s="18">
        <f>IF(COUNTIFS([2]その１１!$CV$10:CV5556,リスト!CC561),"該当","")</f>
        <v/>
      </c>
      <c r="CF561" s="18">
        <f>IF($CE561="","",COUNTIF($CC$5:CC561,CC561))</f>
        <v/>
      </c>
      <c r="CG561" s="18">
        <f>IF($CE561="","",CONCATENATE(CC561,CF561))</f>
        <v/>
      </c>
      <c r="CH561" s="18" t="inlineStr">
        <is>
          <t>S,C,X</t>
        </is>
      </c>
      <c r="CI561" s="18" t="inlineStr">
        <is>
          <t>落橋防止システム</t>
        </is>
      </c>
      <c r="CJ561" s="18" t="inlineStr">
        <is>
          <t>Sf</t>
        </is>
      </c>
      <c r="CK561" s="18">
        <f>CONCATENATE(CH561,LEFT(CI561,2),CJ561)</f>
        <v/>
      </c>
      <c r="CL561" s="18" t="n">
        <v>1</v>
      </c>
      <c r="CM561" s="18">
        <f>IF(COUNTIFS([2]その１２!$CU$10:CU5712,リスト!CK561),"該当","")</f>
        <v/>
      </c>
      <c r="CN561" s="18">
        <f>IF($CM561="","",COUNTIF($CK$5:CK561,CK561))</f>
        <v/>
      </c>
      <c r="CO561" s="18">
        <f>IF($CM561="","",CONCATENATE(CK561,CN561))</f>
        <v/>
      </c>
      <c r="DC561" s="21">
        <f>IF(CG561="","",CONCATENATE(CC561,CD561))</f>
        <v/>
      </c>
      <c r="DD561" s="21">
        <f>IF(CO561="","",CONCATENATE(CK561,CL561))</f>
        <v/>
      </c>
    </row>
    <row r="562">
      <c r="BN562" s="18" t="inlineStr">
        <is>
          <t>君津市</t>
        </is>
      </c>
      <c r="BO562" s="197" t="inlineStr">
        <is>
          <t>465</t>
        </is>
      </c>
      <c r="BP562" s="17">
        <f>CONCATENATE(BN562,BO562)</f>
        <v/>
      </c>
      <c r="BQ562" s="18" t="inlineStr">
        <is>
          <t>一般国道　465号</t>
        </is>
      </c>
      <c r="BZ562" s="18" t="inlineStr">
        <is>
          <t>S,C,X</t>
        </is>
      </c>
      <c r="CA562" s="18" t="inlineStr">
        <is>
          <t>アーチリブ</t>
        </is>
      </c>
      <c r="CB562" s="18" t="inlineStr">
        <is>
          <t>Ar</t>
        </is>
      </c>
      <c r="CC562" s="18">
        <f>IF(LEFT(CA562,2)="基礎",CONCATENATE(BZ562,LEFT(CA562,3),CB562),CONCATENATE(BZ562,LEFT(CA562,2),CB562))</f>
        <v/>
      </c>
      <c r="CD562" s="18" t="n">
        <v>23</v>
      </c>
      <c r="CE562" s="18">
        <f>IF(COUNTIFS([2]その１１!$CV$10:CV5557,リスト!CC562),"該当","")</f>
        <v/>
      </c>
      <c r="CF562" s="18">
        <f>IF($CE562="","",COUNTIF($CC$5:CC562,CC562))</f>
        <v/>
      </c>
      <c r="CG562" s="18">
        <f>IF($CE562="","",CONCATENATE(CC562,CF562))</f>
        <v/>
      </c>
      <c r="CH562" s="18" t="inlineStr">
        <is>
          <t>S,C,X</t>
        </is>
      </c>
      <c r="CI562" s="18" t="inlineStr">
        <is>
          <t>落橋防止システム</t>
        </is>
      </c>
      <c r="CJ562" s="18" t="inlineStr">
        <is>
          <t>Sf</t>
        </is>
      </c>
      <c r="CK562" s="18">
        <f>CONCATENATE(CH562,LEFT(CI562,2),CJ562)</f>
        <v/>
      </c>
      <c r="CL562" s="18" t="n">
        <v>2</v>
      </c>
      <c r="CM562" s="18">
        <f>IF(COUNTIFS([2]その１２!$CU$10:CU5713,リスト!CK562),"該当","")</f>
        <v/>
      </c>
      <c r="CN562" s="18">
        <f>IF($CM562="","",COUNTIF($CK$5:CK562,CK562))</f>
        <v/>
      </c>
      <c r="CO562" s="18">
        <f>IF($CM562="","",CONCATENATE(CK562,CN562))</f>
        <v/>
      </c>
      <c r="DC562" s="21">
        <f>IF(CG562="","",CONCATENATE(CC562,CD562))</f>
        <v/>
      </c>
      <c r="DD562" s="21">
        <f>IF(CO562="","",CONCATENATE(CK562,CL562))</f>
        <v/>
      </c>
    </row>
    <row r="563">
      <c r="BN563" s="18" t="inlineStr">
        <is>
          <t>君津市</t>
        </is>
      </c>
      <c r="BO563" s="197" t="inlineStr">
        <is>
          <t>23</t>
        </is>
      </c>
      <c r="BP563" s="17">
        <f>CONCATENATE(BN563,BO563)</f>
        <v/>
      </c>
      <c r="BQ563" s="18" t="inlineStr">
        <is>
          <t>主要地方道　木更津末吉線</t>
        </is>
      </c>
      <c r="BZ563" s="18" t="inlineStr">
        <is>
          <t>S</t>
        </is>
      </c>
      <c r="CA563" s="18" t="inlineStr">
        <is>
          <t>補剛桁</t>
        </is>
      </c>
      <c r="CB563" s="18" t="inlineStr">
        <is>
          <t>Sa</t>
        </is>
      </c>
      <c r="CC563" s="18">
        <f>IF(LEFT(CA563,2)="基礎",CONCATENATE(BZ563,LEFT(CA563,3),CB563),CONCATENATE(BZ563,LEFT(CA563,2),CB563))</f>
        <v/>
      </c>
      <c r="CD563" s="18" t="n">
        <v>1</v>
      </c>
      <c r="CE563" s="18">
        <f>IF(COUNTIFS([2]その１１!$CV$10:CV5558,リスト!CC563),"該当","")</f>
        <v/>
      </c>
      <c r="CF563" s="18">
        <f>IF($CE563="","",COUNTIF($CC$5:CC563,CC563))</f>
        <v/>
      </c>
      <c r="CG563" s="18">
        <f>IF($CE563="","",CONCATENATE(CC563,CF563))</f>
        <v/>
      </c>
      <c r="CH563" s="18" t="inlineStr">
        <is>
          <t>S,C,X</t>
        </is>
      </c>
      <c r="CI563" s="18" t="inlineStr">
        <is>
          <t>落橋防止システム</t>
        </is>
      </c>
      <c r="CJ563" s="18" t="inlineStr">
        <is>
          <t>Sf</t>
        </is>
      </c>
      <c r="CK563" s="18">
        <f>CONCATENATE(CH563,LEFT(CI563,2),CJ563)</f>
        <v/>
      </c>
      <c r="CL563" s="18" t="n">
        <v>3</v>
      </c>
      <c r="CM563" s="18">
        <f>IF(COUNTIFS([2]その１２!$CU$10:CU5714,リスト!CK563),"該当","")</f>
        <v/>
      </c>
      <c r="CN563" s="18">
        <f>IF($CM563="","",COUNTIF($CK$5:CK563,CK563))</f>
        <v/>
      </c>
      <c r="CO563" s="18">
        <f>IF($CM563="","",CONCATENATE(CK563,CN563))</f>
        <v/>
      </c>
      <c r="DC563" s="21">
        <f>IF(CG563="","",CONCATENATE(CC563,CD563))</f>
        <v/>
      </c>
      <c r="DD563" s="21">
        <f>IF(CO563="","",CONCATENATE(CK563,CL563))</f>
        <v/>
      </c>
    </row>
    <row r="564">
      <c r="BN564" s="18" t="inlineStr">
        <is>
          <t>君津市</t>
        </is>
      </c>
      <c r="BO564" s="197" t="inlineStr">
        <is>
          <t>24</t>
        </is>
      </c>
      <c r="BP564" s="17">
        <f>CONCATENATE(BN564,BO564)</f>
        <v/>
      </c>
      <c r="BQ564" s="18" t="inlineStr">
        <is>
          <t>主要地方道　千葉鴨川線</t>
        </is>
      </c>
      <c r="BZ564" s="18" t="inlineStr">
        <is>
          <t>S</t>
        </is>
      </c>
      <c r="CA564" s="18" t="inlineStr">
        <is>
          <t>補剛桁</t>
        </is>
      </c>
      <c r="CB564" s="18" t="inlineStr">
        <is>
          <t>Sa</t>
        </is>
      </c>
      <c r="CC564" s="18">
        <f>IF(LEFT(CA564,2)="基礎",CONCATENATE(BZ564,LEFT(CA564,3),CB564),CONCATENATE(BZ564,LEFT(CA564,2),CB564))</f>
        <v/>
      </c>
      <c r="CD564" s="18" t="n">
        <v>2</v>
      </c>
      <c r="CE564" s="18">
        <f>IF(COUNTIFS([2]その１１!$CV$10:CV5559,リスト!CC564),"該当","")</f>
        <v/>
      </c>
      <c r="CF564" s="18">
        <f>IF($CE564="","",COUNTIF($CC$5:CC564,CC564))</f>
        <v/>
      </c>
      <c r="CG564" s="18">
        <f>IF($CE564="","",CONCATENATE(CC564,CF564))</f>
        <v/>
      </c>
      <c r="CH564" s="18" t="inlineStr">
        <is>
          <t>S,C,X</t>
        </is>
      </c>
      <c r="CI564" s="18" t="inlineStr">
        <is>
          <t>落橋防止システム</t>
        </is>
      </c>
      <c r="CJ564" s="18" t="inlineStr">
        <is>
          <t>Sf</t>
        </is>
      </c>
      <c r="CK564" s="18">
        <f>CONCATENATE(CH564,LEFT(CI564,2),CJ564)</f>
        <v/>
      </c>
      <c r="CL564" s="18" t="n">
        <v>4</v>
      </c>
      <c r="CM564" s="18">
        <f>IF(COUNTIFS([2]その１２!$CU$10:CU5715,リスト!CK564),"該当","")</f>
        <v/>
      </c>
      <c r="CN564" s="18">
        <f>IF($CM564="","",COUNTIF($CK$5:CK564,CK564))</f>
        <v/>
      </c>
      <c r="CO564" s="18">
        <f>IF($CM564="","",CONCATENATE(CK564,CN564))</f>
        <v/>
      </c>
      <c r="DC564" s="21">
        <f>IF(CG564="","",CONCATENATE(CC564,CD564))</f>
        <v/>
      </c>
      <c r="DD564" s="21">
        <f>IF(CO564="","",CONCATENATE(CK564,CL564))</f>
        <v/>
      </c>
    </row>
    <row r="565">
      <c r="BN565" s="18" t="inlineStr">
        <is>
          <t>君津市</t>
        </is>
      </c>
      <c r="BO565" s="197" t="inlineStr">
        <is>
          <t>32</t>
        </is>
      </c>
      <c r="BP565" s="17">
        <f>CONCATENATE(BN565,BO565)</f>
        <v/>
      </c>
      <c r="BQ565" s="18" t="inlineStr">
        <is>
          <t>主要地方道　大多喜君津線</t>
        </is>
      </c>
      <c r="BZ565" s="18" t="inlineStr">
        <is>
          <t>S</t>
        </is>
      </c>
      <c r="CA565" s="18" t="inlineStr">
        <is>
          <t>補剛桁</t>
        </is>
      </c>
      <c r="CB565" s="18" t="inlineStr">
        <is>
          <t>Sa</t>
        </is>
      </c>
      <c r="CC565" s="18">
        <f>IF(LEFT(CA565,2)="基礎",CONCATENATE(BZ565,LEFT(CA565,3),CB565),CONCATENATE(BZ565,LEFT(CA565,2),CB565))</f>
        <v/>
      </c>
      <c r="CD565" s="18" t="n">
        <v>3</v>
      </c>
      <c r="CE565" s="18">
        <f>IF(COUNTIFS([2]その１１!$CV$10:CV5560,リスト!CC565),"該当","")</f>
        <v/>
      </c>
      <c r="CF565" s="18">
        <f>IF($CE565="","",COUNTIF($CC$5:CC565,CC565))</f>
        <v/>
      </c>
      <c r="CG565" s="18">
        <f>IF($CE565="","",CONCATENATE(CC565,CF565))</f>
        <v/>
      </c>
      <c r="CH565" s="18" t="inlineStr">
        <is>
          <t>S,C,X</t>
        </is>
      </c>
      <c r="CI565" s="18" t="inlineStr">
        <is>
          <t>落橋防止システム</t>
        </is>
      </c>
      <c r="CJ565" s="18" t="inlineStr">
        <is>
          <t>Sf</t>
        </is>
      </c>
      <c r="CK565" s="18">
        <f>CONCATENATE(CH565,LEFT(CI565,2),CJ565)</f>
        <v/>
      </c>
      <c r="CL565" s="18" t="n">
        <v>5</v>
      </c>
      <c r="CM565" s="18">
        <f>IF(COUNTIFS([2]その１２!$CU$10:CU5716,リスト!CK565),"該当","")</f>
        <v/>
      </c>
      <c r="CN565" s="18">
        <f>IF($CM565="","",COUNTIF($CK$5:CK565,CK565))</f>
        <v/>
      </c>
      <c r="CO565" s="18">
        <f>IF($CM565="","",CONCATENATE(CK565,CN565))</f>
        <v/>
      </c>
      <c r="DC565" s="21">
        <f>IF(CG565="","",CONCATENATE(CC565,CD565))</f>
        <v/>
      </c>
      <c r="DD565" s="21">
        <f>IF(CO565="","",CONCATENATE(CK565,CL565))</f>
        <v/>
      </c>
    </row>
    <row r="566">
      <c r="BN566" s="18" t="inlineStr">
        <is>
          <t>君津市</t>
        </is>
      </c>
      <c r="BO566" s="197" t="inlineStr">
        <is>
          <t>33</t>
        </is>
      </c>
      <c r="BP566" s="17">
        <f>CONCATENATE(BN566,BO566)</f>
        <v/>
      </c>
      <c r="BQ566" s="18" t="inlineStr">
        <is>
          <t>主要地方道　君津平川線</t>
        </is>
      </c>
      <c r="BZ566" s="18" t="inlineStr">
        <is>
          <t>S</t>
        </is>
      </c>
      <c r="CA566" s="18" t="inlineStr">
        <is>
          <t>補剛桁</t>
        </is>
      </c>
      <c r="CB566" s="18" t="inlineStr">
        <is>
          <t>Sa</t>
        </is>
      </c>
      <c r="CC566" s="18">
        <f>IF(LEFT(CA566,2)="基礎",CONCATENATE(BZ566,LEFT(CA566,3),CB566),CONCATENATE(BZ566,LEFT(CA566,2),CB566))</f>
        <v/>
      </c>
      <c r="CD566" s="18" t="n">
        <v>4</v>
      </c>
      <c r="CE566" s="18">
        <f>IF(COUNTIFS([2]その１１!$CV$10:CV5561,リスト!CC566),"該当","")</f>
        <v/>
      </c>
      <c r="CF566" s="18">
        <f>IF($CE566="","",COUNTIF($CC$5:CC566,CC566))</f>
        <v/>
      </c>
      <c r="CG566" s="18">
        <f>IF($CE566="","",CONCATENATE(CC566,CF566))</f>
        <v/>
      </c>
      <c r="CH566" s="18" t="inlineStr">
        <is>
          <t>S,C,X</t>
        </is>
      </c>
      <c r="CI566" s="18" t="inlineStr">
        <is>
          <t>落橋防止システム</t>
        </is>
      </c>
      <c r="CJ566" s="18" t="inlineStr">
        <is>
          <t>Sf</t>
        </is>
      </c>
      <c r="CK566" s="18">
        <f>CONCATENATE(CH566,LEFT(CI566,2),CJ566)</f>
        <v/>
      </c>
      <c r="CL566" s="18" t="n">
        <v>6</v>
      </c>
      <c r="CM566" s="18">
        <f>IF(COUNTIFS([2]その１２!$CU$10:CU5717,リスト!CK566),"該当","")</f>
        <v/>
      </c>
      <c r="CN566" s="18">
        <f>IF($CM566="","",COUNTIF($CK$5:CK566,CK566))</f>
        <v/>
      </c>
      <c r="CO566" s="18">
        <f>IF($CM566="","",CONCATENATE(CK566,CN566))</f>
        <v/>
      </c>
      <c r="DC566" s="21">
        <f>IF(CG566="","",CONCATENATE(CC566,CD566))</f>
        <v/>
      </c>
      <c r="DD566" s="21">
        <f>IF(CO566="","",CONCATENATE(CK566,CL566))</f>
        <v/>
      </c>
    </row>
    <row r="567">
      <c r="BN567" s="18" t="inlineStr">
        <is>
          <t>君津市</t>
        </is>
      </c>
      <c r="BO567" s="197" t="inlineStr">
        <is>
          <t>81</t>
        </is>
      </c>
      <c r="BP567" s="17">
        <f>CONCATENATE(BN567,BO567)</f>
        <v/>
      </c>
      <c r="BQ567" s="18" t="inlineStr">
        <is>
          <t>主要地方道　市原天津小湊線</t>
        </is>
      </c>
      <c r="BZ567" s="18" t="inlineStr">
        <is>
          <t>S</t>
        </is>
      </c>
      <c r="CA567" s="18" t="inlineStr">
        <is>
          <t>補剛桁</t>
        </is>
      </c>
      <c r="CB567" s="18" t="inlineStr">
        <is>
          <t>Sa</t>
        </is>
      </c>
      <c r="CC567" s="18">
        <f>IF(LEFT(CA567,2)="基礎",CONCATENATE(BZ567,LEFT(CA567,3),CB567),CONCATENATE(BZ567,LEFT(CA567,2),CB567))</f>
        <v/>
      </c>
      <c r="CD567" s="18" t="n">
        <v>5</v>
      </c>
      <c r="CE567" s="18">
        <f>IF(COUNTIFS([2]その１１!$CV$10:CV5562,リスト!CC567),"該当","")</f>
        <v/>
      </c>
      <c r="CF567" s="18">
        <f>IF($CE567="","",COUNTIF($CC$5:CC567,CC567))</f>
        <v/>
      </c>
      <c r="CG567" s="18">
        <f>IF($CE567="","",CONCATENATE(CC567,CF567))</f>
        <v/>
      </c>
      <c r="CH567" s="18" t="inlineStr">
        <is>
          <t>S,C,X</t>
        </is>
      </c>
      <c r="CI567" s="18" t="inlineStr">
        <is>
          <t>落橋防止システム</t>
        </is>
      </c>
      <c r="CJ567" s="18" t="inlineStr">
        <is>
          <t>Sf</t>
        </is>
      </c>
      <c r="CK567" s="18">
        <f>CONCATENATE(CH567,LEFT(CI567,2),CJ567)</f>
        <v/>
      </c>
      <c r="CL567" s="18" t="n">
        <v>7</v>
      </c>
      <c r="CM567" s="18">
        <f>IF(COUNTIFS([2]その１２!$CU$10:CU5718,リスト!CK567),"該当","")</f>
        <v/>
      </c>
      <c r="CN567" s="18">
        <f>IF($CM567="","",COUNTIF($CK$5:CK567,CK567))</f>
        <v/>
      </c>
      <c r="CO567" s="18">
        <f>IF($CM567="","",CONCATENATE(CK567,CN567))</f>
        <v/>
      </c>
      <c r="DC567" s="21">
        <f>IF(CG567="","",CONCATENATE(CC567,CD567))</f>
        <v/>
      </c>
      <c r="DD567" s="21">
        <f>IF(CO567="","",CONCATENATE(CK567,CL567))</f>
        <v/>
      </c>
    </row>
    <row r="568">
      <c r="BN568" s="18" t="inlineStr">
        <is>
          <t>君津市</t>
        </is>
      </c>
      <c r="BO568" s="197" t="inlineStr">
        <is>
          <t>90</t>
        </is>
      </c>
      <c r="BP568" s="17">
        <f>CONCATENATE(BN568,BO568)</f>
        <v/>
      </c>
      <c r="BQ568" s="18" t="inlineStr">
        <is>
          <t>主要地方道　木更津富津線</t>
        </is>
      </c>
      <c r="BZ568" s="18" t="inlineStr">
        <is>
          <t>S</t>
        </is>
      </c>
      <c r="CA568" s="18" t="inlineStr">
        <is>
          <t>補剛桁</t>
        </is>
      </c>
      <c r="CB568" s="18" t="inlineStr">
        <is>
          <t>Sa</t>
        </is>
      </c>
      <c r="CC568" s="18">
        <f>IF(LEFT(CA568,2)="基礎",CONCATENATE(BZ568,LEFT(CA568,3),CB568),CONCATENATE(BZ568,LEFT(CA568,2),CB568))</f>
        <v/>
      </c>
      <c r="CD568" s="18" t="n">
        <v>10</v>
      </c>
      <c r="CE568" s="18">
        <f>IF(COUNTIFS([2]その１１!$CV$10:CV5563,リスト!CC568),"該当","")</f>
        <v/>
      </c>
      <c r="CF568" s="18">
        <f>IF($CE568="","",COUNTIF($CC$5:CC568,CC568))</f>
        <v/>
      </c>
      <c r="CG568" s="18">
        <f>IF($CE568="","",CONCATENATE(CC568,CF568))</f>
        <v/>
      </c>
      <c r="CH568" s="18" t="inlineStr">
        <is>
          <t>S,C,X</t>
        </is>
      </c>
      <c r="CI568" s="18" t="inlineStr">
        <is>
          <t>落橋防止システム</t>
        </is>
      </c>
      <c r="CJ568" s="18" t="inlineStr">
        <is>
          <t>Sf</t>
        </is>
      </c>
      <c r="CK568" s="18">
        <f>CONCATENATE(CH568,LEFT(CI568,2),CJ568)</f>
        <v/>
      </c>
      <c r="CL568" s="18" t="n">
        <v>8</v>
      </c>
      <c r="CM568" s="18">
        <f>IF(COUNTIFS([2]その１２!$CU$10:CU5719,リスト!CK568),"該当","")</f>
        <v/>
      </c>
      <c r="CN568" s="18">
        <f>IF($CM568="","",COUNTIF($CK$5:CK568,CK568))</f>
        <v/>
      </c>
      <c r="CO568" s="18">
        <f>IF($CM568="","",CONCATENATE(CK568,CN568))</f>
        <v/>
      </c>
      <c r="DC568" s="21">
        <f>IF(CG568="","",CONCATENATE(CC568,CD568))</f>
        <v/>
      </c>
      <c r="DD568" s="21">
        <f>IF(CO568="","",CONCATENATE(CK568,CL568))</f>
        <v/>
      </c>
    </row>
    <row r="569">
      <c r="BN569" s="18" t="inlineStr">
        <is>
          <t>君津市</t>
        </is>
      </c>
      <c r="BO569" s="197" t="inlineStr">
        <is>
          <t>92</t>
        </is>
      </c>
      <c r="BP569" s="17">
        <f>CONCATENATE(BN569,BO569)</f>
        <v/>
      </c>
      <c r="BQ569" s="18" t="inlineStr">
        <is>
          <t>主要地方道　君津鴨川線</t>
        </is>
      </c>
      <c r="BZ569" s="18" t="inlineStr">
        <is>
          <t>S</t>
        </is>
      </c>
      <c r="CA569" s="18" t="inlineStr">
        <is>
          <t>補剛桁</t>
        </is>
      </c>
      <c r="CB569" s="18" t="inlineStr">
        <is>
          <t>Sa</t>
        </is>
      </c>
      <c r="CC569" s="18">
        <f>IF(LEFT(CA569,2)="基礎",CONCATENATE(BZ569,LEFT(CA569,3),CB569),CONCATENATE(BZ569,LEFT(CA569,2),CB569))</f>
        <v/>
      </c>
      <c r="CD569" s="18" t="n">
        <v>13</v>
      </c>
      <c r="CE569" s="18">
        <f>IF(COUNTIFS([2]その１１!$CV$10:CV5564,リスト!CC569),"該当","")</f>
        <v/>
      </c>
      <c r="CF569" s="18">
        <f>IF($CE569="","",COUNTIF($CC$5:CC569,CC569))</f>
        <v/>
      </c>
      <c r="CG569" s="18">
        <f>IF($CE569="","",CONCATENATE(CC569,CF569))</f>
        <v/>
      </c>
      <c r="CH569" s="18" t="inlineStr">
        <is>
          <t>S,C,X</t>
        </is>
      </c>
      <c r="CI569" s="18" t="inlineStr">
        <is>
          <t>落橋防止システム</t>
        </is>
      </c>
      <c r="CJ569" s="18" t="inlineStr">
        <is>
          <t>Sf</t>
        </is>
      </c>
      <c r="CK569" s="18">
        <f>CONCATENATE(CH569,LEFT(CI569,2),CJ569)</f>
        <v/>
      </c>
      <c r="CL569" s="18" t="n">
        <v>12</v>
      </c>
      <c r="CM569" s="18">
        <f>IF(COUNTIFS([2]その１２!$CU$10:CU5720,リスト!CK569),"該当","")</f>
        <v/>
      </c>
      <c r="CN569" s="18">
        <f>IF($CM569="","",COUNTIF($CK$5:CK569,CK569))</f>
        <v/>
      </c>
      <c r="CO569" s="18">
        <f>IF($CM569="","",CONCATENATE(CK569,CN569))</f>
        <v/>
      </c>
      <c r="DC569" s="21">
        <f>IF(CG569="","",CONCATENATE(CC569,CD569))</f>
        <v/>
      </c>
      <c r="DD569" s="21">
        <f>IF(CO569="","",CONCATENATE(CK569,CL569))</f>
        <v/>
      </c>
    </row>
    <row r="570">
      <c r="BN570" s="18" t="inlineStr">
        <is>
          <t>君津市</t>
        </is>
      </c>
      <c r="BO570" s="197" t="inlineStr">
        <is>
          <t>93</t>
        </is>
      </c>
      <c r="BP570" s="17">
        <f>CONCATENATE(BN570,BO570)</f>
        <v/>
      </c>
      <c r="BQ570" s="18" t="inlineStr">
        <is>
          <t>主要地方道　久留里鹿野山湊線</t>
        </is>
      </c>
      <c r="BZ570" s="18" t="inlineStr">
        <is>
          <t>S</t>
        </is>
      </c>
      <c r="CA570" s="18" t="inlineStr">
        <is>
          <t>補剛桁</t>
        </is>
      </c>
      <c r="CB570" s="18" t="inlineStr">
        <is>
          <t>Sa</t>
        </is>
      </c>
      <c r="CC570" s="18">
        <f>IF(LEFT(CA570,2)="基礎",CONCATENATE(BZ570,LEFT(CA570,3),CB570),CONCATENATE(BZ570,LEFT(CA570,2),CB570))</f>
        <v/>
      </c>
      <c r="CD570" s="18" t="n">
        <v>17</v>
      </c>
      <c r="CE570" s="18">
        <f>IF(COUNTIFS([2]その１１!$CV$10:CV5565,リスト!CC570),"該当","")</f>
        <v/>
      </c>
      <c r="CF570" s="18">
        <f>IF($CE570="","",COUNTIF($CC$5:CC570,CC570))</f>
        <v/>
      </c>
      <c r="CG570" s="18">
        <f>IF($CE570="","",CONCATENATE(CC570,CF570))</f>
        <v/>
      </c>
      <c r="CH570" s="18" t="inlineStr">
        <is>
          <t>S,C,X</t>
        </is>
      </c>
      <c r="CI570" s="18" t="inlineStr">
        <is>
          <t>落橋防止システム</t>
        </is>
      </c>
      <c r="CJ570" s="18" t="inlineStr">
        <is>
          <t>Sf</t>
        </is>
      </c>
      <c r="CK570" s="18">
        <f>CONCATENATE(CH570,LEFT(CI570,2),CJ570)</f>
        <v/>
      </c>
      <c r="CL570" s="18" t="n">
        <v>13</v>
      </c>
      <c r="CM570" s="18">
        <f>IF(COUNTIFS([2]その１２!$CU$10:CU5721,リスト!CK570),"該当","")</f>
        <v/>
      </c>
      <c r="CN570" s="18">
        <f>IF($CM570="","",COUNTIF($CK$5:CK570,CK570))</f>
        <v/>
      </c>
      <c r="CO570" s="18">
        <f>IF($CM570="","",CONCATENATE(CK570,CN570))</f>
        <v/>
      </c>
      <c r="DC570" s="21">
        <f>IF(CG570="","",CONCATENATE(CC570,CD570))</f>
        <v/>
      </c>
      <c r="DD570" s="21">
        <f>IF(CO570="","",CONCATENATE(CK570,CL570))</f>
        <v/>
      </c>
    </row>
    <row r="571">
      <c r="BN571" s="18" t="inlineStr">
        <is>
          <t>君津市</t>
        </is>
      </c>
      <c r="BO571" s="197" t="inlineStr">
        <is>
          <t>145</t>
        </is>
      </c>
      <c r="BP571" s="17">
        <f>CONCATENATE(BN571,BO571)</f>
        <v/>
      </c>
      <c r="BQ571" s="18" t="inlineStr">
        <is>
          <t>一般県道　長浦上総線</t>
        </is>
      </c>
      <c r="BZ571" s="18" t="inlineStr">
        <is>
          <t>S</t>
        </is>
      </c>
      <c r="CA571" s="18" t="inlineStr">
        <is>
          <t>補剛桁</t>
        </is>
      </c>
      <c r="CB571" s="18" t="inlineStr">
        <is>
          <t>Sa</t>
        </is>
      </c>
      <c r="CC571" s="18">
        <f>IF(LEFT(CA571,2)="基礎",CONCATENATE(BZ571,LEFT(CA571,3),CB571),CONCATENATE(BZ571,LEFT(CA571,2),CB571))</f>
        <v/>
      </c>
      <c r="CD571" s="18" t="n">
        <v>18</v>
      </c>
      <c r="CE571" s="18">
        <f>IF(COUNTIFS([2]その１１!$CV$10:CV5566,リスト!CC571),"該当","")</f>
        <v/>
      </c>
      <c r="CF571" s="18">
        <f>IF($CE571="","",COUNTIF($CC$5:CC571,CC571))</f>
        <v/>
      </c>
      <c r="CG571" s="18">
        <f>IF($CE571="","",CONCATENATE(CC571,CF571))</f>
        <v/>
      </c>
      <c r="CH571" s="18" t="inlineStr">
        <is>
          <t>S,C,X</t>
        </is>
      </c>
      <c r="CI571" s="18" t="inlineStr">
        <is>
          <t>落橋防止システム</t>
        </is>
      </c>
      <c r="CJ571" s="18" t="inlineStr">
        <is>
          <t>Sf</t>
        </is>
      </c>
      <c r="CK571" s="18">
        <f>CONCATENATE(CH571,LEFT(CI571,2),CJ571)</f>
        <v/>
      </c>
      <c r="CL571" s="18" t="n">
        <v>17</v>
      </c>
      <c r="CM571" s="18">
        <f>IF(COUNTIFS([2]その１２!$CU$10:CU5722,リスト!CK571),"該当","")</f>
        <v/>
      </c>
      <c r="CN571" s="18">
        <f>IF($CM571="","",COUNTIF($CK$5:CK571,CK571))</f>
        <v/>
      </c>
      <c r="CO571" s="18">
        <f>IF($CM571="","",CONCATENATE(CK571,CN571))</f>
        <v/>
      </c>
      <c r="DC571" s="21">
        <f>IF(CG571="","",CONCATENATE(CC571,CD571))</f>
        <v/>
      </c>
      <c r="DD571" s="21">
        <f>IF(CO571="","",CONCATENATE(CK571,CL571))</f>
        <v/>
      </c>
    </row>
    <row r="572">
      <c r="BN572" s="18" t="inlineStr">
        <is>
          <t>君津市</t>
        </is>
      </c>
      <c r="BO572" s="197" t="inlineStr">
        <is>
          <t>158</t>
        </is>
      </c>
      <c r="BP572" s="17">
        <f>CONCATENATE(BN572,BO572)</f>
        <v/>
      </c>
      <c r="BQ572" s="18" t="inlineStr">
        <is>
          <t>一般県道　君津青堀線</t>
        </is>
      </c>
      <c r="BZ572" s="18" t="inlineStr">
        <is>
          <t>S</t>
        </is>
      </c>
      <c r="CA572" s="18" t="inlineStr">
        <is>
          <t>補剛桁</t>
        </is>
      </c>
      <c r="CB572" s="18" t="inlineStr">
        <is>
          <t>Sa</t>
        </is>
      </c>
      <c r="CC572" s="18">
        <f>IF(LEFT(CA572,2)="基礎",CONCATENATE(BZ572,LEFT(CA572,3),CB572),CONCATENATE(BZ572,LEFT(CA572,2),CB572))</f>
        <v/>
      </c>
      <c r="CD572" s="18" t="n">
        <v>20</v>
      </c>
      <c r="CE572" s="18">
        <f>IF(COUNTIFS([2]その１１!$CV$10:CV5567,リスト!CC572),"該当","")</f>
        <v/>
      </c>
      <c r="CF572" s="18">
        <f>IF($CE572="","",COUNTIF($CC$5:CC572,CC572))</f>
        <v/>
      </c>
      <c r="CG572" s="18">
        <f>IF($CE572="","",CONCATENATE(CC572,CF572))</f>
        <v/>
      </c>
      <c r="CH572" s="18" t="inlineStr">
        <is>
          <t>S,C,X</t>
        </is>
      </c>
      <c r="CI572" s="18" t="inlineStr">
        <is>
          <t>落橋防止システム</t>
        </is>
      </c>
      <c r="CJ572" s="18" t="inlineStr">
        <is>
          <t>Sf</t>
        </is>
      </c>
      <c r="CK572" s="18">
        <f>CONCATENATE(CH572,LEFT(CI572,2),CJ572)</f>
        <v/>
      </c>
      <c r="CL572" s="18" t="n">
        <v>19</v>
      </c>
      <c r="CM572" s="18">
        <f>IF(COUNTIFS([2]その１２!$CU$10:CU5723,リスト!CK572),"該当","")</f>
        <v/>
      </c>
      <c r="CN572" s="18">
        <f>IF($CM572="","",COUNTIF($CK$5:CK572,CK572))</f>
        <v/>
      </c>
      <c r="CO572" s="18">
        <f>IF($CM572="","",CONCATENATE(CK572,CN572))</f>
        <v/>
      </c>
      <c r="DC572" s="21">
        <f>IF(CG572="","",CONCATENATE(CC572,CD572))</f>
        <v/>
      </c>
      <c r="DD572" s="21">
        <f>IF(CO572="","",CONCATENATE(CK572,CL572))</f>
        <v/>
      </c>
    </row>
    <row r="573">
      <c r="BN573" s="18" t="inlineStr">
        <is>
          <t>君津市</t>
        </is>
      </c>
      <c r="BO573" s="197" t="inlineStr">
        <is>
          <t>159</t>
        </is>
      </c>
      <c r="BP573" s="17">
        <f>CONCATENATE(BN573,BO573)</f>
        <v/>
      </c>
      <c r="BQ573" s="18" t="inlineStr">
        <is>
          <t>一般県道　君津大貫線</t>
        </is>
      </c>
      <c r="BZ573" s="18" t="inlineStr">
        <is>
          <t>S</t>
        </is>
      </c>
      <c r="CA573" s="18" t="inlineStr">
        <is>
          <t>補剛桁</t>
        </is>
      </c>
      <c r="CB573" s="18" t="inlineStr">
        <is>
          <t>Sa</t>
        </is>
      </c>
      <c r="CC573" s="18">
        <f>IF(LEFT(CA573,2)="基礎",CONCATENATE(BZ573,LEFT(CA573,3),CB573),CONCATENATE(BZ573,LEFT(CA573,2),CB573))</f>
        <v/>
      </c>
      <c r="CD573" s="18" t="n">
        <v>21</v>
      </c>
      <c r="CE573" s="18">
        <f>IF(COUNTIFS([2]その１１!$CV$10:CV5568,リスト!CC573),"該当","")</f>
        <v/>
      </c>
      <c r="CF573" s="18">
        <f>IF($CE573="","",COUNTIF($CC$5:CC573,CC573))</f>
        <v/>
      </c>
      <c r="CG573" s="18">
        <f>IF($CE573="","",CONCATENATE(CC573,CF573))</f>
        <v/>
      </c>
      <c r="CH573" s="18" t="inlineStr">
        <is>
          <t>S,C,X</t>
        </is>
      </c>
      <c r="CI573" s="18" t="inlineStr">
        <is>
          <t>落橋防止システム</t>
        </is>
      </c>
      <c r="CJ573" s="18" t="inlineStr">
        <is>
          <t>Sf</t>
        </is>
      </c>
      <c r="CK573" s="18">
        <f>CONCATENATE(CH573,LEFT(CI573,2),CJ573)</f>
        <v/>
      </c>
      <c r="CL573" s="18" t="n">
        <v>21</v>
      </c>
      <c r="CM573" s="18">
        <f>IF(COUNTIFS([2]その１２!$CU$10:CU5724,リスト!CK573),"該当","")</f>
        <v/>
      </c>
      <c r="CN573" s="18">
        <f>IF($CM573="","",COUNTIF($CK$5:CK573,CK573))</f>
        <v/>
      </c>
      <c r="CO573" s="18">
        <f>IF($CM573="","",CONCATENATE(CK573,CN573))</f>
        <v/>
      </c>
      <c r="DC573" s="21">
        <f>IF(CG573="","",CONCATENATE(CC573,CD573))</f>
        <v/>
      </c>
      <c r="DD573" s="21">
        <f>IF(CO573="","",CONCATENATE(CK573,CL573))</f>
        <v/>
      </c>
    </row>
    <row r="574">
      <c r="BN574" s="18" t="inlineStr">
        <is>
          <t>君津市</t>
        </is>
      </c>
      <c r="BO574" s="197" t="inlineStr">
        <is>
          <t>160</t>
        </is>
      </c>
      <c r="BP574" s="17">
        <f>CONCATENATE(BN574,BO574)</f>
        <v/>
      </c>
      <c r="BQ574" s="18" t="inlineStr">
        <is>
          <t>一般県道　加茂木更津線</t>
        </is>
      </c>
      <c r="BZ574" s="18" t="inlineStr">
        <is>
          <t>S</t>
        </is>
      </c>
      <c r="CA574" s="18" t="inlineStr">
        <is>
          <t>補剛桁</t>
        </is>
      </c>
      <c r="CB574" s="18" t="inlineStr">
        <is>
          <t>Sa</t>
        </is>
      </c>
      <c r="CC574" s="18">
        <f>IF(LEFT(CA574,2)="基礎",CONCATENATE(BZ574,LEFT(CA574,3),CB574),CONCATENATE(BZ574,LEFT(CA574,2),CB574))</f>
        <v/>
      </c>
      <c r="CD574" s="18" t="n">
        <v>22</v>
      </c>
      <c r="CE574" s="18">
        <f>IF(COUNTIFS([2]その１１!$CV$10:CV5569,リスト!CC574),"該当","")</f>
        <v/>
      </c>
      <c r="CF574" s="18">
        <f>IF($CE574="","",COUNTIF($CC$5:CC574,CC574))</f>
        <v/>
      </c>
      <c r="CG574" s="18">
        <f>IF($CE574="","",CONCATENATE(CC574,CF574))</f>
        <v/>
      </c>
      <c r="CH574" s="18" t="inlineStr">
        <is>
          <t>S,C,X</t>
        </is>
      </c>
      <c r="CI574" s="18" t="inlineStr">
        <is>
          <t>落橋防止システム</t>
        </is>
      </c>
      <c r="CJ574" s="18" t="inlineStr">
        <is>
          <t>Sf</t>
        </is>
      </c>
      <c r="CK574" s="18">
        <f>CONCATENATE(CH574,LEFT(CI574,2),CJ574)</f>
        <v/>
      </c>
      <c r="CL574" s="18" t="n">
        <v>22</v>
      </c>
      <c r="CM574" s="18">
        <f>IF(COUNTIFS([2]その１２!$CU$10:CU5725,リスト!CK574),"該当","")</f>
        <v/>
      </c>
      <c r="CN574" s="18">
        <f>IF($CM574="","",COUNTIF($CK$5:CK574,CK574))</f>
        <v/>
      </c>
      <c r="CO574" s="18">
        <f>IF($CM574="","",CONCATENATE(CK574,CN574))</f>
        <v/>
      </c>
      <c r="DC574" s="21">
        <f>IF(CG574="","",CONCATENATE(CC574,CD574))</f>
        <v/>
      </c>
      <c r="DD574" s="21">
        <f>IF(CO574="","",CONCATENATE(CK574,CL574))</f>
        <v/>
      </c>
    </row>
    <row r="575">
      <c r="BN575" s="18" t="inlineStr">
        <is>
          <t>君津市</t>
        </is>
      </c>
      <c r="BO575" s="197" t="inlineStr">
        <is>
          <t>163</t>
        </is>
      </c>
      <c r="BP575" s="17">
        <f>CONCATENATE(BN575,BO575)</f>
        <v/>
      </c>
      <c r="BQ575" s="18" t="inlineStr">
        <is>
          <t>一般県道　小櫃佐貫停車場線</t>
        </is>
      </c>
      <c r="BZ575" s="18" t="inlineStr">
        <is>
          <t>S</t>
        </is>
      </c>
      <c r="CA575" s="18" t="inlineStr">
        <is>
          <t>補剛桁</t>
        </is>
      </c>
      <c r="CB575" s="18" t="inlineStr">
        <is>
          <t>Sa</t>
        </is>
      </c>
      <c r="CC575" s="18">
        <f>IF(LEFT(CA575,2)="基礎",CONCATENATE(BZ575,LEFT(CA575,3),CB575),CONCATENATE(BZ575,LEFT(CA575,2),CB575))</f>
        <v/>
      </c>
      <c r="CD575" s="18" t="n">
        <v>23</v>
      </c>
      <c r="CE575" s="18">
        <f>IF(COUNTIFS([2]その１１!$CV$10:CV5570,リスト!CC575),"該当","")</f>
        <v/>
      </c>
      <c r="CF575" s="18">
        <f>IF($CE575="","",COUNTIF($CC$5:CC575,CC575))</f>
        <v/>
      </c>
      <c r="CG575" s="18">
        <f>IF($CE575="","",CONCATENATE(CC575,CF575))</f>
        <v/>
      </c>
      <c r="CH575" s="18" t="inlineStr">
        <is>
          <t>S,C,X</t>
        </is>
      </c>
      <c r="CI575" s="18" t="inlineStr">
        <is>
          <t>落橋防止システム</t>
        </is>
      </c>
      <c r="CJ575" s="18" t="inlineStr">
        <is>
          <t>Sf</t>
        </is>
      </c>
      <c r="CK575" s="18">
        <f>CONCATENATE(CH575,LEFT(CI575,2),CJ575)</f>
        <v/>
      </c>
      <c r="CL575" s="18" t="n">
        <v>23</v>
      </c>
      <c r="CM575" s="18">
        <f>IF(COUNTIFS([2]その１２!$CU$10:CU5726,リスト!CK575),"該当","")</f>
        <v/>
      </c>
      <c r="CN575" s="18">
        <f>IF($CM575="","",COUNTIF($CK$5:CK575,CK575))</f>
        <v/>
      </c>
      <c r="CO575" s="18">
        <f>IF($CM575="","",CONCATENATE(CK575,CN575))</f>
        <v/>
      </c>
      <c r="DC575" s="21">
        <f>IF(CG575="","",CONCATENATE(CC575,CD575))</f>
        <v/>
      </c>
      <c r="DD575" s="21">
        <f>IF(CO575="","",CONCATENATE(CK575,CL575))</f>
        <v/>
      </c>
    </row>
    <row r="576">
      <c r="BN576" s="18" t="inlineStr">
        <is>
          <t>君津市</t>
        </is>
      </c>
      <c r="BO576" s="197" t="inlineStr">
        <is>
          <t>164</t>
        </is>
      </c>
      <c r="BP576" s="17">
        <f>CONCATENATE(BN576,BO576)</f>
        <v/>
      </c>
      <c r="BQ576" s="18" t="inlineStr">
        <is>
          <t>一般県道　荻作君津線</t>
        </is>
      </c>
      <c r="BZ576" s="18" t="inlineStr">
        <is>
          <t>C</t>
        </is>
      </c>
      <c r="CA576" s="18" t="inlineStr">
        <is>
          <t>補剛桁</t>
        </is>
      </c>
      <c r="CB576" s="18" t="inlineStr">
        <is>
          <t>Sa</t>
        </is>
      </c>
      <c r="CC576" s="18">
        <f>IF(LEFT(CA576,2)="基礎",CONCATENATE(BZ576,LEFT(CA576,3),CB576),CONCATENATE(BZ576,LEFT(CA576,2),CB576))</f>
        <v/>
      </c>
      <c r="CD576" s="18" t="n">
        <v>6</v>
      </c>
      <c r="CE576" s="18">
        <f>IF(COUNTIFS([2]その１１!$CV$10:CV5571,リスト!CC576),"該当","")</f>
        <v/>
      </c>
      <c r="CF576" s="18">
        <f>IF($CE576="","",COUNTIF($CC$5:CC576,CC576))</f>
        <v/>
      </c>
      <c r="CG576" s="18">
        <f>IF($CE576="","",CONCATENATE(CC576,CF576))</f>
        <v/>
      </c>
      <c r="CH576" s="18" t="inlineStr">
        <is>
          <t>S,C,X</t>
        </is>
      </c>
      <c r="CI576" s="18" t="inlineStr">
        <is>
          <t>落橋防止システム</t>
        </is>
      </c>
      <c r="CJ576" s="18" t="inlineStr">
        <is>
          <t>Sf</t>
        </is>
      </c>
      <c r="CK576" s="18">
        <f>CONCATENATE(CH576,LEFT(CI576,2),CJ576)</f>
        <v/>
      </c>
      <c r="CL576" s="18" t="n">
        <v>24</v>
      </c>
      <c r="CM576" s="18">
        <f>IF(COUNTIFS([2]その１２!$CU$10:CU5727,リスト!CK576),"該当","")</f>
        <v/>
      </c>
      <c r="CN576" s="18">
        <f>IF($CM576="","",COUNTIF($CK$5:CK576,CK576))</f>
        <v/>
      </c>
      <c r="CO576" s="18">
        <f>IF($CM576="","",CONCATENATE(CK576,CN576))</f>
        <v/>
      </c>
      <c r="DC576" s="21">
        <f>IF(CG576="","",CONCATENATE(CC576,CD576))</f>
        <v/>
      </c>
      <c r="DD576" s="21">
        <f>IF(CO576="","",CONCATENATE(CK576,CL576))</f>
        <v/>
      </c>
    </row>
    <row r="577">
      <c r="BN577" s="18" t="inlineStr">
        <is>
          <t>君津市</t>
        </is>
      </c>
      <c r="BO577" s="197" t="inlineStr">
        <is>
          <t>225</t>
        </is>
      </c>
      <c r="BP577" s="17">
        <f>CONCATENATE(BN577,BO577)</f>
        <v/>
      </c>
      <c r="BQ577" s="18" t="inlineStr">
        <is>
          <t>一般県道　君津停車場線</t>
        </is>
      </c>
      <c r="BZ577" s="18" t="inlineStr">
        <is>
          <t>C</t>
        </is>
      </c>
      <c r="CA577" s="18" t="inlineStr">
        <is>
          <t>補剛桁</t>
        </is>
      </c>
      <c r="CB577" s="18" t="inlineStr">
        <is>
          <t>Sa</t>
        </is>
      </c>
      <c r="CC577" s="18">
        <f>IF(LEFT(CA577,2)="基礎",CONCATENATE(BZ577,LEFT(CA577,3),CB577),CONCATENATE(BZ577,LEFT(CA577,2),CB577))</f>
        <v/>
      </c>
      <c r="CD577" s="18" t="n">
        <v>7</v>
      </c>
      <c r="CE577" s="18">
        <f>IF(COUNTIFS([2]その１１!$CV$10:CV5572,リスト!CC577),"該当","")</f>
        <v/>
      </c>
      <c r="CF577" s="18">
        <f>IF($CE577="","",COUNTIF($CC$5:CC577,CC577))</f>
        <v/>
      </c>
      <c r="CG577" s="18">
        <f>IF($CE577="","",CONCATENATE(CC577,CF577))</f>
        <v/>
      </c>
      <c r="CH577" s="18" t="inlineStr">
        <is>
          <t>C</t>
        </is>
      </c>
      <c r="CI577" s="18" t="inlineStr">
        <is>
          <t>沓座モルタル</t>
        </is>
      </c>
      <c r="CJ577" s="18" t="inlineStr">
        <is>
          <t>Bm</t>
        </is>
      </c>
      <c r="CK577" s="18">
        <f>CONCATENATE(CH577,LEFT(CI577,2),CJ577)</f>
        <v/>
      </c>
      <c r="CL577" s="18" t="n">
        <v>6</v>
      </c>
      <c r="CM577" s="18">
        <f>IF(COUNTIFS([2]その１２!$CU$10:CU5728,リスト!CK577),"該当","")</f>
        <v/>
      </c>
      <c r="CN577" s="18">
        <f>IF($CM577="","",COUNTIF($CK$5:CK577,CK577))</f>
        <v/>
      </c>
      <c r="CO577" s="18">
        <f>IF($CM577="","",CONCATENATE(CK577,CN577))</f>
        <v/>
      </c>
      <c r="DC577" s="21">
        <f>IF(CG577="","",CONCATENATE(CC577,CD577))</f>
        <v/>
      </c>
      <c r="DD577" s="21">
        <f>IF(CO577="","",CONCATENATE(CK577,CL577))</f>
        <v/>
      </c>
    </row>
    <row r="578">
      <c r="BN578" s="18" t="inlineStr">
        <is>
          <t>君津市</t>
        </is>
      </c>
      <c r="BO578" s="197" t="inlineStr">
        <is>
          <t>269</t>
        </is>
      </c>
      <c r="BP578" s="17">
        <f>CONCATENATE(BN578,BO578)</f>
        <v/>
      </c>
      <c r="BQ578" s="18" t="inlineStr">
        <is>
          <t>一般県道　大鷲木更津線</t>
        </is>
      </c>
      <c r="BZ578" s="18" t="inlineStr">
        <is>
          <t>C</t>
        </is>
      </c>
      <c r="CA578" s="18" t="inlineStr">
        <is>
          <t>補剛桁</t>
        </is>
      </c>
      <c r="CB578" s="18" t="inlineStr">
        <is>
          <t>Sa</t>
        </is>
      </c>
      <c r="CC578" s="18">
        <f>IF(LEFT(CA578,2)="基礎",CONCATENATE(BZ578,LEFT(CA578,3),CB578),CONCATENATE(BZ578,LEFT(CA578,2),CB578))</f>
        <v/>
      </c>
      <c r="CD578" s="18" t="n">
        <v>8</v>
      </c>
      <c r="CE578" s="18">
        <f>IF(COUNTIFS([2]その１１!$CV$10:CV5573,リスト!CC578),"該当","")</f>
        <v/>
      </c>
      <c r="CF578" s="18">
        <f>IF($CE578="","",COUNTIF($CC$5:CC578,CC578))</f>
        <v/>
      </c>
      <c r="CG578" s="18">
        <f>IF($CE578="","",CONCATENATE(CC578,CF578))</f>
        <v/>
      </c>
      <c r="CH578" s="18" t="inlineStr">
        <is>
          <t>C</t>
        </is>
      </c>
      <c r="CI578" s="18" t="inlineStr">
        <is>
          <t>沓座モルタル</t>
        </is>
      </c>
      <c r="CJ578" s="18" t="inlineStr">
        <is>
          <t>Bm</t>
        </is>
      </c>
      <c r="CK578" s="18">
        <f>CONCATENATE(CH578,LEFT(CI578,2),CJ578)</f>
        <v/>
      </c>
      <c r="CL578" s="18" t="n">
        <v>7</v>
      </c>
      <c r="CM578" s="18">
        <f>IF(COUNTIFS([2]その１２!$CU$10:CU5729,リスト!CK578),"該当","")</f>
        <v/>
      </c>
      <c r="CN578" s="18">
        <f>IF($CM578="","",COUNTIF($CK$5:CK578,CK578))</f>
        <v/>
      </c>
      <c r="CO578" s="18">
        <f>IF($CM578="","",CONCATENATE(CK578,CN578))</f>
        <v/>
      </c>
      <c r="DC578" s="21">
        <f>IF(CG578="","",CONCATENATE(CC578,CD578))</f>
        <v/>
      </c>
      <c r="DD578" s="21">
        <f>IF(CO578="","",CONCATENATE(CK578,CL578))</f>
        <v/>
      </c>
    </row>
    <row r="579">
      <c r="BN579" s="18" t="inlineStr">
        <is>
          <t>君津市</t>
        </is>
      </c>
      <c r="BO579" s="197" t="inlineStr">
        <is>
          <t>298</t>
        </is>
      </c>
      <c r="BP579" s="17">
        <f>CONCATENATE(BN579,BO579)</f>
        <v/>
      </c>
      <c r="BQ579" s="18" t="inlineStr">
        <is>
          <t>一般県道　絹郡線</t>
        </is>
      </c>
      <c r="BZ579" s="18" t="inlineStr">
        <is>
          <t>C</t>
        </is>
      </c>
      <c r="CA579" s="18" t="inlineStr">
        <is>
          <t>補剛桁</t>
        </is>
      </c>
      <c r="CB579" s="18" t="inlineStr">
        <is>
          <t>Sa</t>
        </is>
      </c>
      <c r="CC579" s="18">
        <f>IF(LEFT(CA579,2)="基礎",CONCATENATE(BZ579,LEFT(CA579,3),CB579),CONCATENATE(BZ579,LEFT(CA579,2),CB579))</f>
        <v/>
      </c>
      <c r="CD579" s="18" t="n">
        <v>9</v>
      </c>
      <c r="CE579" s="18">
        <f>IF(COUNTIFS([2]その１１!$CV$10:CV5574,リスト!CC579),"該当","")</f>
        <v/>
      </c>
      <c r="CF579" s="18">
        <f>IF($CE579="","",COUNTIF($CC$5:CC579,CC579))</f>
        <v/>
      </c>
      <c r="CG579" s="18">
        <f>IF($CE579="","",CONCATENATE(CC579,CF579))</f>
        <v/>
      </c>
      <c r="CH579" s="18" t="inlineStr">
        <is>
          <t>C</t>
        </is>
      </c>
      <c r="CI579" s="18" t="inlineStr">
        <is>
          <t>沓座モルタル</t>
        </is>
      </c>
      <c r="CJ579" s="18" t="inlineStr">
        <is>
          <t>Bm</t>
        </is>
      </c>
      <c r="CK579" s="18">
        <f>CONCATENATE(CH579,LEFT(CI579,2),CJ579)</f>
        <v/>
      </c>
      <c r="CL579" s="18" t="n">
        <v>12</v>
      </c>
      <c r="CM579" s="18">
        <f>IF(COUNTIFS([2]その１２!$CU$10:CU5730,リスト!CK579),"該当","")</f>
        <v/>
      </c>
      <c r="CN579" s="18">
        <f>IF($CM579="","",COUNTIF($CK$5:CK579,CK579))</f>
        <v/>
      </c>
      <c r="CO579" s="18">
        <f>IF($CM579="","",CONCATENATE(CK579,CN579))</f>
        <v/>
      </c>
      <c r="DC579" s="21">
        <f>IF(CG579="","",CONCATENATE(CC579,CD579))</f>
        <v/>
      </c>
      <c r="DD579" s="21">
        <f>IF(CO579="","",CONCATENATE(CK579,CL579))</f>
        <v/>
      </c>
    </row>
    <row r="580">
      <c r="BN580" s="18" t="inlineStr">
        <is>
          <t>木更津市</t>
        </is>
      </c>
      <c r="BO580" s="197" t="inlineStr">
        <is>
          <t>16</t>
        </is>
      </c>
      <c r="BP580" s="17">
        <f>CONCATENATE(BN580,BO580)</f>
        <v/>
      </c>
      <c r="BQ580" s="18" t="inlineStr">
        <is>
          <t>一般国道　16号</t>
        </is>
      </c>
      <c r="BZ580" s="18" t="inlineStr">
        <is>
          <t>C</t>
        </is>
      </c>
      <c r="CA580" s="18" t="inlineStr">
        <is>
          <t>補剛桁</t>
        </is>
      </c>
      <c r="CB580" s="18" t="inlineStr">
        <is>
          <t>Sa</t>
        </is>
      </c>
      <c r="CC580" s="18">
        <f>IF(LEFT(CA580,2)="基礎",CONCATENATE(BZ580,LEFT(CA580,3),CB580),CONCATENATE(BZ580,LEFT(CA580,2),CB580))</f>
        <v/>
      </c>
      <c r="CD580" s="18" t="n">
        <v>10</v>
      </c>
      <c r="CE580" s="18">
        <f>IF(COUNTIFS([2]その１１!$CV$10:CV5575,リスト!CC580),"該当","")</f>
        <v/>
      </c>
      <c r="CF580" s="18">
        <f>IF($CE580="","",COUNTIF($CC$5:CC580,CC580))</f>
        <v/>
      </c>
      <c r="CG580" s="18">
        <f>IF($CE580="","",CONCATENATE(CC580,CF580))</f>
        <v/>
      </c>
      <c r="CH580" s="18" t="inlineStr">
        <is>
          <t>C</t>
        </is>
      </c>
      <c r="CI580" s="18" t="inlineStr">
        <is>
          <t>沓座モルタル</t>
        </is>
      </c>
      <c r="CJ580" s="18" t="inlineStr">
        <is>
          <t>Bm</t>
        </is>
      </c>
      <c r="CK580" s="18">
        <f>CONCATENATE(CH580,LEFT(CI580,2),CJ580)</f>
        <v/>
      </c>
      <c r="CL580" s="18" t="n">
        <v>17</v>
      </c>
      <c r="CM580" s="18">
        <f>IF(COUNTIFS([2]その１２!$CU$10:CU5731,リスト!CK580),"該当","")</f>
        <v/>
      </c>
      <c r="CN580" s="18">
        <f>IF($CM580="","",COUNTIF($CK$5:CK580,CK580))</f>
        <v/>
      </c>
      <c r="CO580" s="18">
        <f>IF($CM580="","",CONCATENATE(CK580,CN580))</f>
        <v/>
      </c>
      <c r="DC580" s="21">
        <f>IF(CG580="","",CONCATENATE(CC580,CD580))</f>
        <v/>
      </c>
      <c r="DD580" s="21">
        <f>IF(CO580="","",CONCATENATE(CK580,CL580))</f>
        <v/>
      </c>
    </row>
    <row r="581">
      <c r="BN581" s="18" t="inlineStr">
        <is>
          <t>木更津市</t>
        </is>
      </c>
      <c r="BO581" s="197" t="inlineStr">
        <is>
          <t>127</t>
        </is>
      </c>
      <c r="BP581" s="17">
        <f>CONCATENATE(BN581,BO581)</f>
        <v/>
      </c>
      <c r="BQ581" s="18" t="inlineStr">
        <is>
          <t>一般国道　127号</t>
        </is>
      </c>
      <c r="BZ581" s="18" t="inlineStr">
        <is>
          <t>C</t>
        </is>
      </c>
      <c r="CA581" s="18" t="inlineStr">
        <is>
          <t>補剛桁</t>
        </is>
      </c>
      <c r="CB581" s="18" t="inlineStr">
        <is>
          <t>Sa</t>
        </is>
      </c>
      <c r="CC581" s="18">
        <f>IF(LEFT(CA581,2)="基礎",CONCATENATE(BZ581,LEFT(CA581,3),CB581),CONCATENATE(BZ581,LEFT(CA581,2),CB581))</f>
        <v/>
      </c>
      <c r="CD581" s="18" t="n">
        <v>11</v>
      </c>
      <c r="CE581" s="18">
        <f>IF(COUNTIFS([2]その１１!$CV$10:CV5576,リスト!CC581),"該当","")</f>
        <v/>
      </c>
      <c r="CF581" s="18">
        <f>IF($CE581="","",COUNTIF($CC$5:CC581,CC581))</f>
        <v/>
      </c>
      <c r="CG581" s="18">
        <f>IF($CE581="","",CONCATENATE(CC581,CF581))</f>
        <v/>
      </c>
      <c r="CH581" s="18" t="inlineStr">
        <is>
          <t>C</t>
        </is>
      </c>
      <c r="CI581" s="18" t="inlineStr">
        <is>
          <t>沓座モルタル</t>
        </is>
      </c>
      <c r="CJ581" s="18" t="inlineStr">
        <is>
          <t>Bm</t>
        </is>
      </c>
      <c r="CK581" s="18">
        <f>CONCATENATE(CH581,LEFT(CI581,2),CJ581)</f>
        <v/>
      </c>
      <c r="CL581" s="18" t="n">
        <v>20</v>
      </c>
      <c r="CM581" s="18">
        <f>IF(COUNTIFS([2]その１２!$CU$10:CU5732,リスト!CK581),"該当","")</f>
        <v/>
      </c>
      <c r="CN581" s="18">
        <f>IF($CM581="","",COUNTIF($CK$5:CK581,CK581))</f>
        <v/>
      </c>
      <c r="CO581" s="18">
        <f>IF($CM581="","",CONCATENATE(CK581,CN581))</f>
        <v/>
      </c>
      <c r="DC581" s="21">
        <f>IF(CG581="","",CONCATENATE(CC581,CD581))</f>
        <v/>
      </c>
      <c r="DD581" s="21">
        <f>IF(CO581="","",CONCATENATE(CK581,CL581))</f>
        <v/>
      </c>
    </row>
    <row r="582">
      <c r="BN582" s="18" t="inlineStr">
        <is>
          <t>木更津市</t>
        </is>
      </c>
      <c r="BO582" s="197" t="inlineStr">
        <is>
          <t>409</t>
        </is>
      </c>
      <c r="BP582" s="17">
        <f>CONCATENATE(BN582,BO582)</f>
        <v/>
      </c>
      <c r="BQ582" s="18" t="inlineStr">
        <is>
          <t>一般国道　409号</t>
        </is>
      </c>
      <c r="BZ582" s="18" t="inlineStr">
        <is>
          <t>C</t>
        </is>
      </c>
      <c r="CA582" s="18" t="inlineStr">
        <is>
          <t>補剛桁</t>
        </is>
      </c>
      <c r="CB582" s="18" t="inlineStr">
        <is>
          <t>Sa</t>
        </is>
      </c>
      <c r="CC582" s="18">
        <f>IF(LEFT(CA582,2)="基礎",CONCATENATE(BZ582,LEFT(CA582,3),CB582),CONCATENATE(BZ582,LEFT(CA582,2),CB582))</f>
        <v/>
      </c>
      <c r="CD582" s="18" t="n">
        <v>12</v>
      </c>
      <c r="CE582" s="18">
        <f>IF(COUNTIFS([2]その１１!$CV$10:CV5577,リスト!CC582),"該当","")</f>
        <v/>
      </c>
      <c r="CF582" s="18">
        <f>IF($CE582="","",COUNTIF($CC$5:CC582,CC582))</f>
        <v/>
      </c>
      <c r="CG582" s="18">
        <f>IF($CE582="","",CONCATENATE(CC582,CF582))</f>
        <v/>
      </c>
      <c r="CH582" s="18" t="inlineStr">
        <is>
          <t>C</t>
        </is>
      </c>
      <c r="CI582" s="18" t="inlineStr">
        <is>
          <t>沓座モルタル</t>
        </is>
      </c>
      <c r="CJ582" s="18" t="inlineStr">
        <is>
          <t>Bm</t>
        </is>
      </c>
      <c r="CK582" s="18">
        <f>CONCATENATE(CH582,LEFT(CI582,2),CJ582)</f>
        <v/>
      </c>
      <c r="CL582" s="18" t="n">
        <v>23</v>
      </c>
      <c r="CM582" s="18">
        <f>IF(COUNTIFS([2]その１２!$CU$10:CU5733,リスト!CK582),"該当","")</f>
        <v/>
      </c>
      <c r="CN582" s="18">
        <f>IF($CM582="","",COUNTIF($CK$5:CK582,CK582))</f>
        <v/>
      </c>
      <c r="CO582" s="18">
        <f>IF($CM582="","",CONCATENATE(CK582,CN582))</f>
        <v/>
      </c>
      <c r="DC582" s="21">
        <f>IF(CG582="","",CONCATENATE(CC582,CD582))</f>
        <v/>
      </c>
      <c r="DD582" s="21">
        <f>IF(CO582="","",CONCATENATE(CK582,CL582))</f>
        <v/>
      </c>
    </row>
    <row r="583">
      <c r="BN583" s="18" t="inlineStr">
        <is>
          <t>木更津市</t>
        </is>
      </c>
      <c r="BO583" s="197" t="inlineStr">
        <is>
          <t>410</t>
        </is>
      </c>
      <c r="BP583" s="17">
        <f>CONCATENATE(BN583,BO583)</f>
        <v/>
      </c>
      <c r="BQ583" s="18" t="inlineStr">
        <is>
          <t>一般国道　410号</t>
        </is>
      </c>
      <c r="BZ583" s="18" t="inlineStr">
        <is>
          <t>C</t>
        </is>
      </c>
      <c r="CA583" s="18" t="inlineStr">
        <is>
          <t>補剛桁</t>
        </is>
      </c>
      <c r="CB583" s="18" t="inlineStr">
        <is>
          <t>Sa</t>
        </is>
      </c>
      <c r="CC583" s="18">
        <f>IF(LEFT(CA583,2)="基礎",CONCATENATE(BZ583,LEFT(CA583,3),CB583),CONCATENATE(BZ583,LEFT(CA583,2),CB583))</f>
        <v/>
      </c>
      <c r="CD583" s="18" t="n">
        <v>13</v>
      </c>
      <c r="CE583" s="18">
        <f>IF(COUNTIFS([2]その１１!$CV$10:CV5578,リスト!CC583),"該当","")</f>
        <v/>
      </c>
      <c r="CF583" s="18">
        <f>IF($CE583="","",COUNTIF($CC$5:CC583,CC583))</f>
        <v/>
      </c>
      <c r="CG583" s="18">
        <f>IF($CE583="","",CONCATENATE(CC583,CF583))</f>
        <v/>
      </c>
      <c r="CH583" s="18" t="inlineStr">
        <is>
          <t>C,X</t>
        </is>
      </c>
      <c r="CI583" s="18" t="inlineStr">
        <is>
          <t>沓座モルタル</t>
        </is>
      </c>
      <c r="CJ583" s="18" t="inlineStr">
        <is>
          <t>Bm</t>
        </is>
      </c>
      <c r="CK583" s="18">
        <f>CONCATENATE(CH583,LEFT(CI583,2),CJ583)</f>
        <v/>
      </c>
      <c r="CL583" s="18" t="n">
        <v>6</v>
      </c>
      <c r="CM583" s="18">
        <f>IF(COUNTIFS([2]その１２!$CU$10:CU5734,リスト!CK583),"該当","")</f>
        <v/>
      </c>
      <c r="CN583" s="18">
        <f>IF($CM583="","",COUNTIF($CK$5:CK583,CK583))</f>
        <v/>
      </c>
      <c r="CO583" s="18">
        <f>IF($CM583="","",CONCATENATE(CK583,CN583))</f>
        <v/>
      </c>
      <c r="DC583" s="21">
        <f>IF(CG583="","",CONCATENATE(CC583,CD583))</f>
        <v/>
      </c>
      <c r="DD583" s="21">
        <f>IF(CO583="","",CONCATENATE(CK583,CL583))</f>
        <v/>
      </c>
    </row>
    <row r="584">
      <c r="BN584" s="18" t="inlineStr">
        <is>
          <t>木更津市</t>
        </is>
      </c>
      <c r="BO584" s="197" t="inlineStr">
        <is>
          <t>23</t>
        </is>
      </c>
      <c r="BP584" s="17">
        <f>CONCATENATE(BN584,BO584)</f>
        <v/>
      </c>
      <c r="BQ584" s="18" t="inlineStr">
        <is>
          <t>主要地方道　木更津末吉線</t>
        </is>
      </c>
      <c r="BZ584" s="18" t="inlineStr">
        <is>
          <t>C</t>
        </is>
      </c>
      <c r="CA584" s="18" t="inlineStr">
        <is>
          <t>補剛桁</t>
        </is>
      </c>
      <c r="CB584" s="18" t="inlineStr">
        <is>
          <t>Sa</t>
        </is>
      </c>
      <c r="CC584" s="18">
        <f>IF(LEFT(CA584,2)="基礎",CONCATENATE(BZ584,LEFT(CA584,3),CB584),CONCATENATE(BZ584,LEFT(CA584,2),CB584))</f>
        <v/>
      </c>
      <c r="CD584" s="18" t="n">
        <v>17</v>
      </c>
      <c r="CE584" s="18">
        <f>IF(COUNTIFS([2]その１１!$CV$10:CV5579,リスト!CC584),"該当","")</f>
        <v/>
      </c>
      <c r="CF584" s="18">
        <f>IF($CE584="","",COUNTIF($CC$5:CC584,CC584))</f>
        <v/>
      </c>
      <c r="CG584" s="18">
        <f>IF($CE584="","",CONCATENATE(CC584,CF584))</f>
        <v/>
      </c>
      <c r="CH584" s="18" t="inlineStr">
        <is>
          <t>C,X</t>
        </is>
      </c>
      <c r="CI584" s="18" t="inlineStr">
        <is>
          <t>沓座モルタル</t>
        </is>
      </c>
      <c r="CJ584" s="18" t="inlineStr">
        <is>
          <t>Bm</t>
        </is>
      </c>
      <c r="CK584" s="18">
        <f>CONCATENATE(CH584,LEFT(CI584,2),CJ584)</f>
        <v/>
      </c>
      <c r="CL584" s="18" t="n">
        <v>7</v>
      </c>
      <c r="CM584" s="18">
        <f>IF(COUNTIFS([2]その１２!$CU$10:CU5735,リスト!CK584),"該当","")</f>
        <v/>
      </c>
      <c r="CN584" s="18">
        <f>IF($CM584="","",COUNTIF($CK$5:CK584,CK584))</f>
        <v/>
      </c>
      <c r="CO584" s="18">
        <f>IF($CM584="","",CONCATENATE(CK584,CN584))</f>
        <v/>
      </c>
      <c r="DC584" s="21">
        <f>IF(CG584="","",CONCATENATE(CC584,CD584))</f>
        <v/>
      </c>
      <c r="DD584" s="21">
        <f>IF(CO584="","",CONCATENATE(CK584,CL584))</f>
        <v/>
      </c>
    </row>
    <row r="585">
      <c r="BN585" s="18" t="inlineStr">
        <is>
          <t>木更津市</t>
        </is>
      </c>
      <c r="BO585" s="197" t="inlineStr">
        <is>
          <t>87</t>
        </is>
      </c>
      <c r="BP585" s="17">
        <f>CONCATENATE(BN585,BO585)</f>
        <v/>
      </c>
      <c r="BQ585" s="18" t="inlineStr">
        <is>
          <t>主要地方道　袖ケ浦中島木更津線</t>
        </is>
      </c>
      <c r="BZ585" s="18" t="inlineStr">
        <is>
          <t>C</t>
        </is>
      </c>
      <c r="CA585" s="18" t="inlineStr">
        <is>
          <t>補剛桁</t>
        </is>
      </c>
      <c r="CB585" s="18" t="inlineStr">
        <is>
          <t>Sa</t>
        </is>
      </c>
      <c r="CC585" s="18">
        <f>IF(LEFT(CA585,2)="基礎",CONCATENATE(BZ585,LEFT(CA585,3),CB585),CONCATENATE(BZ585,LEFT(CA585,2),CB585))</f>
        <v/>
      </c>
      <c r="CD585" s="18" t="n">
        <v>18</v>
      </c>
      <c r="CE585" s="18">
        <f>IF(COUNTIFS([2]その１１!$CV$10:CV5580,リスト!CC585),"該当","")</f>
        <v/>
      </c>
      <c r="CF585" s="18">
        <f>IF($CE585="","",COUNTIF($CC$5:CC585,CC585))</f>
        <v/>
      </c>
      <c r="CG585" s="18">
        <f>IF($CE585="","",CONCATENATE(CC585,CF585))</f>
        <v/>
      </c>
      <c r="CH585" s="18" t="inlineStr">
        <is>
          <t>C,X</t>
        </is>
      </c>
      <c r="CI585" s="18" t="inlineStr">
        <is>
          <t>沓座モルタル</t>
        </is>
      </c>
      <c r="CJ585" s="18" t="inlineStr">
        <is>
          <t>Bm</t>
        </is>
      </c>
      <c r="CK585" s="18">
        <f>CONCATENATE(CH585,LEFT(CI585,2),CJ585)</f>
        <v/>
      </c>
      <c r="CL585" s="18" t="n">
        <v>12</v>
      </c>
      <c r="CM585" s="18">
        <f>IF(COUNTIFS([2]その１２!$CU$10:CU5736,リスト!CK585),"該当","")</f>
        <v/>
      </c>
      <c r="CN585" s="18">
        <f>IF($CM585="","",COUNTIF($CK$5:CK585,CK585))</f>
        <v/>
      </c>
      <c r="CO585" s="18">
        <f>IF($CM585="","",CONCATENATE(CK585,CN585))</f>
        <v/>
      </c>
      <c r="DC585" s="21">
        <f>IF(CG585="","",CONCATENATE(CC585,CD585))</f>
        <v/>
      </c>
      <c r="DD585" s="21">
        <f>IF(CO585="","",CONCATENATE(CK585,CL585))</f>
        <v/>
      </c>
    </row>
    <row r="586">
      <c r="BN586" s="18" t="inlineStr">
        <is>
          <t>木更津市</t>
        </is>
      </c>
      <c r="BO586" s="197" t="inlineStr">
        <is>
          <t>90</t>
        </is>
      </c>
      <c r="BP586" s="17">
        <f>CONCATENATE(BN586,BO586)</f>
        <v/>
      </c>
      <c r="BQ586" s="18" t="inlineStr">
        <is>
          <t>主要地方道　木更津富津線</t>
        </is>
      </c>
      <c r="BZ586" s="18" t="inlineStr">
        <is>
          <t>C</t>
        </is>
      </c>
      <c r="CA586" s="18" t="inlineStr">
        <is>
          <t>補剛桁</t>
        </is>
      </c>
      <c r="CB586" s="18" t="inlineStr">
        <is>
          <t>Sa</t>
        </is>
      </c>
      <c r="CC586" s="18">
        <f>IF(LEFT(CA586,2)="基礎",CONCATENATE(BZ586,LEFT(CA586,3),CB586),CONCATENATE(BZ586,LEFT(CA586,2),CB586))</f>
        <v/>
      </c>
      <c r="CD586" s="18" t="n">
        <v>19</v>
      </c>
      <c r="CE586" s="18">
        <f>IF(COUNTIFS([2]その１１!$CV$10:CV5581,リスト!CC586),"該当","")</f>
        <v/>
      </c>
      <c r="CF586" s="18">
        <f>IF($CE586="","",COUNTIF($CC$5:CC586,CC586))</f>
        <v/>
      </c>
      <c r="CG586" s="18">
        <f>IF($CE586="","",CONCATENATE(CC586,CF586))</f>
        <v/>
      </c>
      <c r="CH586" s="18" t="inlineStr">
        <is>
          <t>C,X</t>
        </is>
      </c>
      <c r="CI586" s="18" t="inlineStr">
        <is>
          <t>沓座モルタル</t>
        </is>
      </c>
      <c r="CJ586" s="18" t="inlineStr">
        <is>
          <t>Bm</t>
        </is>
      </c>
      <c r="CK586" s="18">
        <f>CONCATENATE(CH586,LEFT(CI586,2),CJ586)</f>
        <v/>
      </c>
      <c r="CL586" s="18" t="n">
        <v>17</v>
      </c>
      <c r="CM586" s="18">
        <f>IF(COUNTIFS([2]その１２!$CU$10:CU5737,リスト!CK586),"該当","")</f>
        <v/>
      </c>
      <c r="CN586" s="18">
        <f>IF($CM586="","",COUNTIF($CK$5:CK586,CK586))</f>
        <v/>
      </c>
      <c r="CO586" s="18">
        <f>IF($CM586="","",CONCATENATE(CK586,CN586))</f>
        <v/>
      </c>
      <c r="DC586" s="21">
        <f>IF(CG586="","",CONCATENATE(CC586,CD586))</f>
        <v/>
      </c>
      <c r="DD586" s="21">
        <f>IF(CO586="","",CONCATENATE(CK586,CL586))</f>
        <v/>
      </c>
    </row>
    <row r="587">
      <c r="BN587" s="18" t="inlineStr">
        <is>
          <t>木更津市</t>
        </is>
      </c>
      <c r="BO587" s="197" t="inlineStr">
        <is>
          <t>146</t>
        </is>
      </c>
      <c r="BP587" s="17">
        <f>CONCATENATE(BN587,BO587)</f>
        <v/>
      </c>
      <c r="BQ587" s="18" t="inlineStr">
        <is>
          <t>一般県道　木更津根形線</t>
        </is>
      </c>
      <c r="BZ587" s="18" t="inlineStr">
        <is>
          <t>C</t>
        </is>
      </c>
      <c r="CA587" s="18" t="inlineStr">
        <is>
          <t>補剛桁</t>
        </is>
      </c>
      <c r="CB587" s="18" t="inlineStr">
        <is>
          <t>Sa</t>
        </is>
      </c>
      <c r="CC587" s="18">
        <f>IF(LEFT(CA587,2)="基礎",CONCATENATE(BZ587,LEFT(CA587,3),CB587),CONCATENATE(BZ587,LEFT(CA587,2),CB587))</f>
        <v/>
      </c>
      <c r="CD587" s="18" t="n">
        <v>20</v>
      </c>
      <c r="CE587" s="18">
        <f>IF(COUNTIFS([2]その１１!$CV$10:CV5582,リスト!CC587),"該当","")</f>
        <v/>
      </c>
      <c r="CF587" s="18">
        <f>IF($CE587="","",COUNTIF($CC$5:CC587,CC587))</f>
        <v/>
      </c>
      <c r="CG587" s="18">
        <f>IF($CE587="","",CONCATENATE(CC587,CF587))</f>
        <v/>
      </c>
      <c r="CH587" s="18" t="inlineStr">
        <is>
          <t>C,X</t>
        </is>
      </c>
      <c r="CI587" s="18" t="inlineStr">
        <is>
          <t>沓座モルタル</t>
        </is>
      </c>
      <c r="CJ587" s="18" t="inlineStr">
        <is>
          <t>Bm</t>
        </is>
      </c>
      <c r="CK587" s="18">
        <f>CONCATENATE(CH587,LEFT(CI587,2),CJ587)</f>
        <v/>
      </c>
      <c r="CL587" s="18" t="n">
        <v>20</v>
      </c>
      <c r="CM587" s="18">
        <f>IF(COUNTIFS([2]その１２!$CU$10:CU5738,リスト!CK587),"該当","")</f>
        <v/>
      </c>
      <c r="CN587" s="18">
        <f>IF($CM587="","",COUNTIF($CK$5:CK587,CK587))</f>
        <v/>
      </c>
      <c r="CO587" s="18">
        <f>IF($CM587="","",CONCATENATE(CK587,CN587))</f>
        <v/>
      </c>
      <c r="DC587" s="21">
        <f>IF(CG587="","",CONCATENATE(CC587,CD587))</f>
        <v/>
      </c>
      <c r="DD587" s="21">
        <f>IF(CO587="","",CONCATENATE(CK587,CL587))</f>
        <v/>
      </c>
    </row>
    <row r="588">
      <c r="BN588" s="18" t="inlineStr">
        <is>
          <t>木更津市</t>
        </is>
      </c>
      <c r="BO588" s="197" t="inlineStr">
        <is>
          <t>160</t>
        </is>
      </c>
      <c r="BP588" s="17">
        <f>CONCATENATE(BN588,BO588)</f>
        <v/>
      </c>
      <c r="BQ588" s="18" t="inlineStr">
        <is>
          <t>一般県道　加茂木更津線</t>
        </is>
      </c>
      <c r="BZ588" s="18" t="inlineStr">
        <is>
          <t>C</t>
        </is>
      </c>
      <c r="CA588" s="18" t="inlineStr">
        <is>
          <t>補剛桁</t>
        </is>
      </c>
      <c r="CB588" s="18" t="inlineStr">
        <is>
          <t>Sa</t>
        </is>
      </c>
      <c r="CC588" s="18">
        <f>IF(LEFT(CA588,2)="基礎",CONCATENATE(BZ588,LEFT(CA588,3),CB588),CONCATENATE(BZ588,LEFT(CA588,2),CB588))</f>
        <v/>
      </c>
      <c r="CD588" s="18" t="n">
        <v>21</v>
      </c>
      <c r="CE588" s="18">
        <f>IF(COUNTIFS([2]その１１!$CV$10:CV5583,リスト!CC588),"該当","")</f>
        <v/>
      </c>
      <c r="CF588" s="18">
        <f>IF($CE588="","",COUNTIF($CC$5:CC588,CC588))</f>
        <v/>
      </c>
      <c r="CG588" s="18">
        <f>IF($CE588="","",CONCATENATE(CC588,CF588))</f>
        <v/>
      </c>
      <c r="CH588" s="18" t="inlineStr">
        <is>
          <t>C,X</t>
        </is>
      </c>
      <c r="CI588" s="18" t="inlineStr">
        <is>
          <t>沓座モルタル</t>
        </is>
      </c>
      <c r="CJ588" s="18" t="inlineStr">
        <is>
          <t>Bm</t>
        </is>
      </c>
      <c r="CK588" s="18">
        <f>CONCATENATE(CH588,LEFT(CI588,2),CJ588)</f>
        <v/>
      </c>
      <c r="CL588" s="18" t="n">
        <v>23</v>
      </c>
      <c r="CM588" s="18">
        <f>IF(COUNTIFS([2]その１２!$CU$10:CU5739,リスト!CK588),"該当","")</f>
        <v/>
      </c>
      <c r="CN588" s="18">
        <f>IF($CM588="","",COUNTIF($CK$5:CK588,CK588))</f>
        <v/>
      </c>
      <c r="CO588" s="18">
        <f>IF($CM588="","",CONCATENATE(CK588,CN588))</f>
        <v/>
      </c>
      <c r="DC588" s="21">
        <f>IF(CG588="","",CONCATENATE(CC588,CD588))</f>
        <v/>
      </c>
      <c r="DD588" s="21">
        <f>IF(CO588="","",CONCATENATE(CK588,CL588))</f>
        <v/>
      </c>
    </row>
    <row r="589">
      <c r="BN589" s="18" t="inlineStr">
        <is>
          <t>木更津市</t>
        </is>
      </c>
      <c r="BO589" s="197" t="inlineStr">
        <is>
          <t>166</t>
        </is>
      </c>
      <c r="BP589" s="17">
        <f>CONCATENATE(BN589,BO589)</f>
        <v/>
      </c>
      <c r="BQ589" s="18" t="inlineStr">
        <is>
          <t>一般県道　馬来田停車場富岡線</t>
        </is>
      </c>
      <c r="BZ589" s="18" t="inlineStr">
        <is>
          <t>C</t>
        </is>
      </c>
      <c r="CA589" s="18" t="inlineStr">
        <is>
          <t>補剛桁</t>
        </is>
      </c>
      <c r="CB589" s="18" t="inlineStr">
        <is>
          <t>Sa</t>
        </is>
      </c>
      <c r="CC589" s="18">
        <f>IF(LEFT(CA589,2)="基礎",CONCATENATE(BZ589,LEFT(CA589,3),CB589),CONCATENATE(BZ589,LEFT(CA589,2),CB589))</f>
        <v/>
      </c>
      <c r="CD589" s="18" t="n">
        <v>22</v>
      </c>
      <c r="CE589" s="18">
        <f>IF(COUNTIFS([2]その１１!$CV$10:CV5584,リスト!CC589),"該当","")</f>
        <v/>
      </c>
      <c r="CF589" s="18">
        <f>IF($CE589="","",COUNTIF($CC$5:CC589,CC589))</f>
        <v/>
      </c>
      <c r="CG589" s="18">
        <f>IF($CE589="","",CONCATENATE(CC589,CF589))</f>
        <v/>
      </c>
      <c r="CH589" s="18" t="inlineStr">
        <is>
          <t>C</t>
        </is>
      </c>
      <c r="CI589" s="18" t="inlineStr">
        <is>
          <t>台座コンクリート</t>
        </is>
      </c>
      <c r="CJ589" s="18" t="inlineStr">
        <is>
          <t>Bc</t>
        </is>
      </c>
      <c r="CK589" s="18">
        <f>CONCATENATE(CH589,LEFT(CI589,2),CJ589)</f>
        <v/>
      </c>
      <c r="CL589" s="18" t="n">
        <v>6</v>
      </c>
      <c r="CM589" s="18">
        <f>IF(COUNTIFS([2]その１２!$CU$10:CU5740,リスト!CK589),"該当","")</f>
        <v/>
      </c>
      <c r="CN589" s="18">
        <f>IF($CM589="","",COUNTIF($CK$5:CK589,CK589))</f>
        <v/>
      </c>
      <c r="CO589" s="18">
        <f>IF($CM589="","",CONCATENATE(CK589,CN589))</f>
        <v/>
      </c>
      <c r="DC589" s="21">
        <f>IF(CG589="","",CONCATENATE(CC589,CD589))</f>
        <v/>
      </c>
      <c r="DD589" s="21">
        <f>IF(CO589="","",CONCATENATE(CK589,CL589))</f>
        <v/>
      </c>
    </row>
    <row r="590">
      <c r="BN590" s="18" t="inlineStr">
        <is>
          <t>木更津市</t>
        </is>
      </c>
      <c r="BO590" s="197" t="inlineStr">
        <is>
          <t>167</t>
        </is>
      </c>
      <c r="BP590" s="17">
        <f>CONCATENATE(BN590,BO590)</f>
        <v/>
      </c>
      <c r="BQ590" s="18" t="inlineStr">
        <is>
          <t>一般県道　馬来田停車場中川線</t>
        </is>
      </c>
      <c r="BZ590" s="18" t="inlineStr">
        <is>
          <t>C</t>
        </is>
      </c>
      <c r="CA590" s="18" t="inlineStr">
        <is>
          <t>補剛桁</t>
        </is>
      </c>
      <c r="CB590" s="18" t="inlineStr">
        <is>
          <t>Sa</t>
        </is>
      </c>
      <c r="CC590" s="18">
        <f>IF(LEFT(CA590,2)="基礎",CONCATENATE(BZ590,LEFT(CA590,3),CB590),CONCATENATE(BZ590,LEFT(CA590,2),CB590))</f>
        <v/>
      </c>
      <c r="CD590" s="18" t="n">
        <v>23</v>
      </c>
      <c r="CE590" s="18">
        <f>IF(COUNTIFS([2]その１１!$CV$10:CV5585,リスト!CC590),"該当","")</f>
        <v/>
      </c>
      <c r="CF590" s="18">
        <f>IF($CE590="","",COUNTIF($CC$5:CC590,CC590))</f>
        <v/>
      </c>
      <c r="CG590" s="18">
        <f>IF($CE590="","",CONCATENATE(CC590,CF590))</f>
        <v/>
      </c>
      <c r="CH590" s="18" t="inlineStr">
        <is>
          <t>C</t>
        </is>
      </c>
      <c r="CI590" s="18" t="inlineStr">
        <is>
          <t>台座コンクリート</t>
        </is>
      </c>
      <c r="CJ590" s="18" t="inlineStr">
        <is>
          <t>Bc</t>
        </is>
      </c>
      <c r="CK590" s="18">
        <f>CONCATENATE(CH590,LEFT(CI590,2),CJ590)</f>
        <v/>
      </c>
      <c r="CL590" s="18" t="n">
        <v>7</v>
      </c>
      <c r="CM590" s="18">
        <f>IF(COUNTIFS([2]その１２!$CU$10:CU5741,リスト!CK590),"該当","")</f>
        <v/>
      </c>
      <c r="CN590" s="18">
        <f>IF($CM590="","",COUNTIF($CK$5:CK590,CK590))</f>
        <v/>
      </c>
      <c r="CO590" s="18">
        <f>IF($CM590="","",CONCATENATE(CK590,CN590))</f>
        <v/>
      </c>
      <c r="DC590" s="21">
        <f>IF(CG590="","",CONCATENATE(CC590,CD590))</f>
        <v/>
      </c>
      <c r="DD590" s="21">
        <f>IF(CO590="","",CONCATENATE(CK590,CL590))</f>
        <v/>
      </c>
    </row>
    <row r="591">
      <c r="BN591" s="18" t="inlineStr">
        <is>
          <t>木更津市</t>
        </is>
      </c>
      <c r="BO591" s="197" t="inlineStr">
        <is>
          <t>168</t>
        </is>
      </c>
      <c r="BP591" s="17">
        <f>CONCATENATE(BN591,BO591)</f>
        <v/>
      </c>
      <c r="BQ591" s="18" t="inlineStr">
        <is>
          <t>一般県道　鶴舞馬来田停車場線</t>
        </is>
      </c>
      <c r="BZ591" s="18" t="inlineStr">
        <is>
          <t>S,C</t>
        </is>
      </c>
      <c r="CA591" s="18" t="inlineStr">
        <is>
          <t>補剛桁</t>
        </is>
      </c>
      <c r="CB591" s="18" t="inlineStr">
        <is>
          <t>Sa</t>
        </is>
      </c>
      <c r="CC591" s="18">
        <f>IF(LEFT(CA591,2)="基礎",CONCATENATE(BZ591,LEFT(CA591,3),CB591),CONCATENATE(BZ591,LEFT(CA591,2),CB591))</f>
        <v/>
      </c>
      <c r="CD591" s="18" t="n">
        <v>1</v>
      </c>
      <c r="CE591" s="18">
        <f>IF(COUNTIFS([2]その１１!$CV$10:CV5586,リスト!CC591),"該当","")</f>
        <v/>
      </c>
      <c r="CF591" s="18">
        <f>IF($CE591="","",COUNTIF($CC$5:CC591,CC591))</f>
        <v/>
      </c>
      <c r="CG591" s="18">
        <f>IF($CE591="","",CONCATENATE(CC591,CF591))</f>
        <v/>
      </c>
      <c r="CH591" s="18" t="inlineStr">
        <is>
          <t>C</t>
        </is>
      </c>
      <c r="CI591" s="18" t="inlineStr">
        <is>
          <t>台座コンクリート</t>
        </is>
      </c>
      <c r="CJ591" s="18" t="inlineStr">
        <is>
          <t>Bc</t>
        </is>
      </c>
      <c r="CK591" s="18">
        <f>CONCATENATE(CH591,LEFT(CI591,2),CJ591)</f>
        <v/>
      </c>
      <c r="CL591" s="18" t="n">
        <v>12</v>
      </c>
      <c r="CM591" s="18">
        <f>IF(COUNTIFS([2]その１２!$CU$10:CU5742,リスト!CK591),"該当","")</f>
        <v/>
      </c>
      <c r="CN591" s="18">
        <f>IF($CM591="","",COUNTIF($CK$5:CK591,CK591))</f>
        <v/>
      </c>
      <c r="CO591" s="18">
        <f>IF($CM591="","",CONCATENATE(CK591,CN591))</f>
        <v/>
      </c>
      <c r="DC591" s="21">
        <f>IF(CG591="","",CONCATENATE(CC591,CD591))</f>
        <v/>
      </c>
      <c r="DD591" s="21">
        <f>IF(CO591="","",CONCATENATE(CK591,CL591))</f>
        <v/>
      </c>
    </row>
    <row r="592">
      <c r="BN592" s="18" t="inlineStr">
        <is>
          <t>木更津市</t>
        </is>
      </c>
      <c r="BO592" s="197" t="inlineStr">
        <is>
          <t>169</t>
        </is>
      </c>
      <c r="BP592" s="17">
        <f>CONCATENATE(BN592,BO592)</f>
        <v/>
      </c>
      <c r="BQ592" s="18" t="inlineStr">
        <is>
          <t>一般県道　南総馬来田線</t>
        </is>
      </c>
      <c r="BZ592" s="18" t="inlineStr">
        <is>
          <t>S,C</t>
        </is>
      </c>
      <c r="CA592" s="18" t="inlineStr">
        <is>
          <t>補剛桁</t>
        </is>
      </c>
      <c r="CB592" s="18" t="inlineStr">
        <is>
          <t>Sa</t>
        </is>
      </c>
      <c r="CC592" s="18">
        <f>IF(LEFT(CA592,2)="基礎",CONCATENATE(BZ592,LEFT(CA592,3),CB592),CONCATENATE(BZ592,LEFT(CA592,2),CB592))</f>
        <v/>
      </c>
      <c r="CD592" s="18" t="n">
        <v>2</v>
      </c>
      <c r="CE592" s="18">
        <f>IF(COUNTIFS([2]その１１!$CV$10:CV5587,リスト!CC592),"該当","")</f>
        <v/>
      </c>
      <c r="CF592" s="18">
        <f>IF($CE592="","",COUNTIF($CC$5:CC592,CC592))</f>
        <v/>
      </c>
      <c r="CG592" s="18">
        <f>IF($CE592="","",CONCATENATE(CC592,CF592))</f>
        <v/>
      </c>
      <c r="CH592" s="18" t="inlineStr">
        <is>
          <t>C</t>
        </is>
      </c>
      <c r="CI592" s="18" t="inlineStr">
        <is>
          <t>台座コンクリート</t>
        </is>
      </c>
      <c r="CJ592" s="18" t="inlineStr">
        <is>
          <t>Bc</t>
        </is>
      </c>
      <c r="CK592" s="18">
        <f>CONCATENATE(CH592,LEFT(CI592,2),CJ592)</f>
        <v/>
      </c>
      <c r="CL592" s="18" t="n">
        <v>17</v>
      </c>
      <c r="CM592" s="18">
        <f>IF(COUNTIFS([2]その１２!$CU$10:CU5743,リスト!CK592),"該当","")</f>
        <v/>
      </c>
      <c r="CN592" s="18">
        <f>IF($CM592="","",COUNTIF($CK$5:CK592,CK592))</f>
        <v/>
      </c>
      <c r="CO592" s="18">
        <f>IF($CM592="","",CONCATENATE(CK592,CN592))</f>
        <v/>
      </c>
      <c r="DC592" s="21">
        <f>IF(CG592="","",CONCATENATE(CC592,CD592))</f>
        <v/>
      </c>
      <c r="DD592" s="21">
        <f>IF(CO592="","",CONCATENATE(CK592,CL592))</f>
        <v/>
      </c>
    </row>
    <row r="593">
      <c r="BN593" s="18" t="inlineStr">
        <is>
          <t>木更津市</t>
        </is>
      </c>
      <c r="BO593" s="197" t="inlineStr">
        <is>
          <t>222</t>
        </is>
      </c>
      <c r="BP593" s="17">
        <f>CONCATENATE(BN593,BO593)</f>
        <v/>
      </c>
      <c r="BQ593" s="18" t="inlineStr">
        <is>
          <t>一般県道　木更津停車場線</t>
        </is>
      </c>
      <c r="BZ593" s="18" t="inlineStr">
        <is>
          <t>S,C</t>
        </is>
      </c>
      <c r="CA593" s="18" t="inlineStr">
        <is>
          <t>補剛桁</t>
        </is>
      </c>
      <c r="CB593" s="18" t="inlineStr">
        <is>
          <t>Sa</t>
        </is>
      </c>
      <c r="CC593" s="18">
        <f>IF(LEFT(CA593,2)="基礎",CONCATENATE(BZ593,LEFT(CA593,3),CB593),CONCATENATE(BZ593,LEFT(CA593,2),CB593))</f>
        <v/>
      </c>
      <c r="CD593" s="18" t="n">
        <v>3</v>
      </c>
      <c r="CE593" s="18">
        <f>IF(COUNTIFS([2]その１１!$CV$10:CV5588,リスト!CC593),"該当","")</f>
        <v/>
      </c>
      <c r="CF593" s="18">
        <f>IF($CE593="","",COUNTIF($CC$5:CC593,CC593))</f>
        <v/>
      </c>
      <c r="CG593" s="18">
        <f>IF($CE593="","",CONCATENATE(CC593,CF593))</f>
        <v/>
      </c>
      <c r="CH593" s="18" t="inlineStr">
        <is>
          <t>C</t>
        </is>
      </c>
      <c r="CI593" s="18" t="inlineStr">
        <is>
          <t>台座コンクリート</t>
        </is>
      </c>
      <c r="CJ593" s="18" t="inlineStr">
        <is>
          <t>Bc</t>
        </is>
      </c>
      <c r="CK593" s="18">
        <f>CONCATENATE(CH593,LEFT(CI593,2),CJ593)</f>
        <v/>
      </c>
      <c r="CL593" s="18" t="n">
        <v>20</v>
      </c>
      <c r="CM593" s="18">
        <f>IF(COUNTIFS([2]その１２!$CU$10:CU5744,リスト!CK593),"該当","")</f>
        <v/>
      </c>
      <c r="CN593" s="18">
        <f>IF($CM593="","",COUNTIF($CK$5:CK593,CK593))</f>
        <v/>
      </c>
      <c r="CO593" s="18">
        <f>IF($CM593="","",CONCATENATE(CK593,CN593))</f>
        <v/>
      </c>
      <c r="DC593" s="21">
        <f>IF(CG593="","",CONCATENATE(CC593,CD593))</f>
        <v/>
      </c>
      <c r="DD593" s="21">
        <f>IF(CO593="","",CONCATENATE(CK593,CL593))</f>
        <v/>
      </c>
    </row>
    <row r="594">
      <c r="BN594" s="18" t="inlineStr">
        <is>
          <t>木更津市</t>
        </is>
      </c>
      <c r="BO594" s="197" t="inlineStr">
        <is>
          <t>235</t>
        </is>
      </c>
      <c r="BP594" s="17">
        <f>CONCATENATE(BN594,BO594)</f>
        <v/>
      </c>
      <c r="BQ594" s="18" t="inlineStr">
        <is>
          <t>一般県道　巌根停車場線</t>
        </is>
      </c>
      <c r="BZ594" s="18" t="inlineStr">
        <is>
          <t>S,C</t>
        </is>
      </c>
      <c r="CA594" s="18" t="inlineStr">
        <is>
          <t>補剛桁</t>
        </is>
      </c>
      <c r="CB594" s="18" t="inlineStr">
        <is>
          <t>Sa</t>
        </is>
      </c>
      <c r="CC594" s="18">
        <f>IF(LEFT(CA594,2)="基礎",CONCATENATE(BZ594,LEFT(CA594,3),CB594),CONCATENATE(BZ594,LEFT(CA594,2),CB594))</f>
        <v/>
      </c>
      <c r="CD594" s="18" t="n">
        <v>4</v>
      </c>
      <c r="CE594" s="18">
        <f>IF(COUNTIFS([2]その１１!$CV$10:CV5589,リスト!CC594),"該当","")</f>
        <v/>
      </c>
      <c r="CF594" s="18">
        <f>IF($CE594="","",COUNTIF($CC$5:CC594,CC594))</f>
        <v/>
      </c>
      <c r="CG594" s="18">
        <f>IF($CE594="","",CONCATENATE(CC594,CF594))</f>
        <v/>
      </c>
      <c r="CH594" s="18" t="inlineStr">
        <is>
          <t>C</t>
        </is>
      </c>
      <c r="CI594" s="18" t="inlineStr">
        <is>
          <t>台座コンクリート</t>
        </is>
      </c>
      <c r="CJ594" s="18" t="inlineStr">
        <is>
          <t>Bc</t>
        </is>
      </c>
      <c r="CK594" s="18">
        <f>CONCATENATE(CH594,LEFT(CI594,2),CJ594)</f>
        <v/>
      </c>
      <c r="CL594" s="18" t="n">
        <v>23</v>
      </c>
      <c r="CM594" s="18">
        <f>IF(COUNTIFS([2]その１２!$CU$10:CU5745,リスト!CK594),"該当","")</f>
        <v/>
      </c>
      <c r="CN594" s="18">
        <f>IF($CM594="","",COUNTIF($CK$5:CK594,CK594))</f>
        <v/>
      </c>
      <c r="CO594" s="18">
        <f>IF($CM594="","",CONCATENATE(CK594,CN594))</f>
        <v/>
      </c>
      <c r="DC594" s="21">
        <f>IF(CG594="","",CONCATENATE(CC594,CD594))</f>
        <v/>
      </c>
      <c r="DD594" s="21">
        <f>IF(CO594="","",CONCATENATE(CK594,CL594))</f>
        <v/>
      </c>
    </row>
    <row r="595">
      <c r="BN595" s="18" t="inlineStr">
        <is>
          <t>木更津市</t>
        </is>
      </c>
      <c r="BO595" s="197" t="inlineStr">
        <is>
          <t>245</t>
        </is>
      </c>
      <c r="BP595" s="17">
        <f>CONCATENATE(BN595,BO595)</f>
        <v/>
      </c>
      <c r="BQ595" s="18" t="inlineStr">
        <is>
          <t>一般県道　木更津港線</t>
        </is>
      </c>
      <c r="BZ595" s="18" t="inlineStr">
        <is>
          <t>S,C</t>
        </is>
      </c>
      <c r="CA595" s="18" t="inlineStr">
        <is>
          <t>補剛桁</t>
        </is>
      </c>
      <c r="CB595" s="18" t="inlineStr">
        <is>
          <t>Sa</t>
        </is>
      </c>
      <c r="CC595" s="18">
        <f>IF(LEFT(CA595,2)="基礎",CONCATENATE(BZ595,LEFT(CA595,3),CB595),CONCATENATE(BZ595,LEFT(CA595,2),CB595))</f>
        <v/>
      </c>
      <c r="CD595" s="18" t="n">
        <v>5</v>
      </c>
      <c r="CE595" s="18">
        <f>IF(COUNTIFS([2]その１１!$CV$10:CV5590,リスト!CC595),"該当","")</f>
        <v/>
      </c>
      <c r="CF595" s="18">
        <f>IF($CE595="","",COUNTIF($CC$5:CC595,CC595))</f>
        <v/>
      </c>
      <c r="CG595" s="18">
        <f>IF($CE595="","",CONCATENATE(CC595,CF595))</f>
        <v/>
      </c>
      <c r="CH595" s="18" t="inlineStr">
        <is>
          <t>C,X</t>
        </is>
      </c>
      <c r="CI595" s="18" t="inlineStr">
        <is>
          <t>台座コンクリート</t>
        </is>
      </c>
      <c r="CJ595" s="18" t="inlineStr">
        <is>
          <t>Bc</t>
        </is>
      </c>
      <c r="CK595" s="18">
        <f>CONCATENATE(CH595,LEFT(CI595,2),CJ595)</f>
        <v/>
      </c>
      <c r="CL595" s="18" t="n">
        <v>6</v>
      </c>
      <c r="CM595" s="18">
        <f>IF(COUNTIFS([2]その１２!$CU$10:CU5746,リスト!CK595),"該当","")</f>
        <v/>
      </c>
      <c r="CN595" s="18">
        <f>IF($CM595="","",COUNTIF($CK$5:CK595,CK595))</f>
        <v/>
      </c>
      <c r="CO595" s="18">
        <f>IF($CM595="","",CONCATENATE(CK595,CN595))</f>
        <v/>
      </c>
      <c r="DC595" s="21">
        <f>IF(CG595="","",CONCATENATE(CC595,CD595))</f>
        <v/>
      </c>
      <c r="DD595" s="21">
        <f>IF(CO595="","",CONCATENATE(CK595,CL595))</f>
        <v/>
      </c>
    </row>
    <row r="596">
      <c r="BN596" s="18" t="inlineStr">
        <is>
          <t>木更津市</t>
        </is>
      </c>
      <c r="BO596" s="197" t="inlineStr">
        <is>
          <t>269</t>
        </is>
      </c>
      <c r="BP596" s="17">
        <f>CONCATENATE(BN596,BO596)</f>
        <v/>
      </c>
      <c r="BQ596" s="18" t="inlineStr">
        <is>
          <t>一般県道　大鷲木更津線</t>
        </is>
      </c>
      <c r="BZ596" s="18" t="inlineStr">
        <is>
          <t>S,C</t>
        </is>
      </c>
      <c r="CA596" s="18" t="inlineStr">
        <is>
          <t>補剛桁</t>
        </is>
      </c>
      <c r="CB596" s="18" t="inlineStr">
        <is>
          <t>Sa</t>
        </is>
      </c>
      <c r="CC596" s="18">
        <f>IF(LEFT(CA596,2)="基礎",CONCATENATE(BZ596,LEFT(CA596,3),CB596),CONCATENATE(BZ596,LEFT(CA596,2),CB596))</f>
        <v/>
      </c>
      <c r="CD596" s="18" t="n">
        <v>6</v>
      </c>
      <c r="CE596" s="18">
        <f>IF(COUNTIFS([2]その１１!$CV$10:CV5591,リスト!CC596),"該当","")</f>
        <v/>
      </c>
      <c r="CF596" s="18">
        <f>IF($CE596="","",COUNTIF($CC$5:CC596,CC596))</f>
        <v/>
      </c>
      <c r="CG596" s="18">
        <f>IF($CE596="","",CONCATENATE(CC596,CF596))</f>
        <v/>
      </c>
      <c r="CH596" s="18" t="inlineStr">
        <is>
          <t>C,X</t>
        </is>
      </c>
      <c r="CI596" s="18" t="inlineStr">
        <is>
          <t>台座コンクリート</t>
        </is>
      </c>
      <c r="CJ596" s="18" t="inlineStr">
        <is>
          <t>Bc</t>
        </is>
      </c>
      <c r="CK596" s="18">
        <f>CONCATENATE(CH596,LEFT(CI596,2),CJ596)</f>
        <v/>
      </c>
      <c r="CL596" s="18" t="n">
        <v>7</v>
      </c>
      <c r="CM596" s="18">
        <f>IF(COUNTIFS([2]その１２!$CU$10:CU5747,リスト!CK596),"該当","")</f>
        <v/>
      </c>
      <c r="CN596" s="18">
        <f>IF($CM596="","",COUNTIF($CK$5:CK596,CK596))</f>
        <v/>
      </c>
      <c r="CO596" s="18">
        <f>IF($CM596="","",CONCATENATE(CK596,CN596))</f>
        <v/>
      </c>
      <c r="DC596" s="21">
        <f>IF(CG596="","",CONCATENATE(CC596,CD596))</f>
        <v/>
      </c>
      <c r="DD596" s="21">
        <f>IF(CO596="","",CONCATENATE(CK596,CL596))</f>
        <v/>
      </c>
    </row>
    <row r="597">
      <c r="BN597" s="18" t="inlineStr">
        <is>
          <t>木更津市</t>
        </is>
      </c>
      <c r="BO597" s="197" t="inlineStr">
        <is>
          <t>270</t>
        </is>
      </c>
      <c r="BP597" s="17">
        <f>CONCATENATE(BN597,BO597)</f>
        <v/>
      </c>
      <c r="BQ597" s="18" t="inlineStr">
        <is>
          <t>一般県道　木更津袖ケ浦線</t>
        </is>
      </c>
      <c r="BZ597" s="18" t="inlineStr">
        <is>
          <t>S,C</t>
        </is>
      </c>
      <c r="CA597" s="18" t="inlineStr">
        <is>
          <t>補剛桁</t>
        </is>
      </c>
      <c r="CB597" s="18" t="inlineStr">
        <is>
          <t>Sa</t>
        </is>
      </c>
      <c r="CC597" s="18">
        <f>IF(LEFT(CA597,2)="基礎",CONCATENATE(BZ597,LEFT(CA597,3),CB597),CONCATENATE(BZ597,LEFT(CA597,2),CB597))</f>
        <v/>
      </c>
      <c r="CD597" s="18" t="n">
        <v>7</v>
      </c>
      <c r="CE597" s="18">
        <f>IF(COUNTIFS([2]その１１!$CV$10:CV5592,リスト!CC597),"該当","")</f>
        <v/>
      </c>
      <c r="CF597" s="18">
        <f>IF($CE597="","",COUNTIF($CC$5:CC597,CC597))</f>
        <v/>
      </c>
      <c r="CG597" s="18">
        <f>IF($CE597="","",CONCATENATE(CC597,CF597))</f>
        <v/>
      </c>
      <c r="CH597" s="18" t="inlineStr">
        <is>
          <t>C,X</t>
        </is>
      </c>
      <c r="CI597" s="18" t="inlineStr">
        <is>
          <t>台座コンクリート</t>
        </is>
      </c>
      <c r="CJ597" s="18" t="inlineStr">
        <is>
          <t>Bc</t>
        </is>
      </c>
      <c r="CK597" s="18">
        <f>CONCATENATE(CH597,LEFT(CI597,2),CJ597)</f>
        <v/>
      </c>
      <c r="CL597" s="18" t="n">
        <v>12</v>
      </c>
      <c r="CM597" s="18">
        <f>IF(COUNTIFS([2]その１２!$CU$10:CU5748,リスト!CK597),"該当","")</f>
        <v/>
      </c>
      <c r="CN597" s="18">
        <f>IF($CM597="","",COUNTIF($CK$5:CK597,CK597))</f>
        <v/>
      </c>
      <c r="CO597" s="18">
        <f>IF($CM597="","",CONCATENATE(CK597,CN597))</f>
        <v/>
      </c>
      <c r="DC597" s="21">
        <f>IF(CG597="","",CONCATENATE(CC597,CD597))</f>
        <v/>
      </c>
      <c r="DD597" s="21">
        <f>IF(CO597="","",CONCATENATE(CK597,CL597))</f>
        <v/>
      </c>
    </row>
    <row r="598">
      <c r="BN598" s="18" t="inlineStr">
        <is>
          <t>袖ケ浦市</t>
        </is>
      </c>
      <c r="BO598" s="197" t="inlineStr">
        <is>
          <t>16</t>
        </is>
      </c>
      <c r="BP598" s="17">
        <f>CONCATENATE(BN598,BO598)</f>
        <v/>
      </c>
      <c r="BQ598" s="18" t="inlineStr">
        <is>
          <t>一般国道　16号</t>
        </is>
      </c>
      <c r="BZ598" s="18" t="inlineStr">
        <is>
          <t>S,C</t>
        </is>
      </c>
      <c r="CA598" s="18" t="inlineStr">
        <is>
          <t>補剛桁</t>
        </is>
      </c>
      <c r="CB598" s="18" t="inlineStr">
        <is>
          <t>Sa</t>
        </is>
      </c>
      <c r="CC598" s="18">
        <f>IF(LEFT(CA598,2)="基礎",CONCATENATE(BZ598,LEFT(CA598,3),CB598),CONCATENATE(BZ598,LEFT(CA598,2),CB598))</f>
        <v/>
      </c>
      <c r="CD598" s="18" t="n">
        <v>8</v>
      </c>
      <c r="CE598" s="18">
        <f>IF(COUNTIFS([2]その１１!$CV$10:CV5593,リスト!CC598),"該当","")</f>
        <v/>
      </c>
      <c r="CF598" s="18">
        <f>IF($CE598="","",COUNTIF($CC$5:CC598,CC598))</f>
        <v/>
      </c>
      <c r="CG598" s="18">
        <f>IF($CE598="","",CONCATENATE(CC598,CF598))</f>
        <v/>
      </c>
      <c r="CH598" s="18" t="inlineStr">
        <is>
          <t>C,X</t>
        </is>
      </c>
      <c r="CI598" s="18" t="inlineStr">
        <is>
          <t>台座コンクリート</t>
        </is>
      </c>
      <c r="CJ598" s="18" t="inlineStr">
        <is>
          <t>Bc</t>
        </is>
      </c>
      <c r="CK598" s="18">
        <f>CONCATENATE(CH598,LEFT(CI598,2),CJ598)</f>
        <v/>
      </c>
      <c r="CL598" s="18" t="n">
        <v>17</v>
      </c>
      <c r="CM598" s="18">
        <f>IF(COUNTIFS([2]その１２!$CU$10:CU5749,リスト!CK598),"該当","")</f>
        <v/>
      </c>
      <c r="CN598" s="18">
        <f>IF($CM598="","",COUNTIF($CK$5:CK598,CK598))</f>
        <v/>
      </c>
      <c r="CO598" s="18">
        <f>IF($CM598="","",CONCATENATE(CK598,CN598))</f>
        <v/>
      </c>
      <c r="DC598" s="21">
        <f>IF(CG598="","",CONCATENATE(CC598,CD598))</f>
        <v/>
      </c>
      <c r="DD598" s="21">
        <f>IF(CO598="","",CONCATENATE(CK598,CL598))</f>
        <v/>
      </c>
    </row>
    <row r="599">
      <c r="BN599" s="18" t="inlineStr">
        <is>
          <t>袖ケ浦市</t>
        </is>
      </c>
      <c r="BO599" s="197" t="inlineStr">
        <is>
          <t>409</t>
        </is>
      </c>
      <c r="BP599" s="17">
        <f>CONCATENATE(BN599,BO599)</f>
        <v/>
      </c>
      <c r="BQ599" s="18" t="inlineStr">
        <is>
          <t>一般国道　409号</t>
        </is>
      </c>
      <c r="BZ599" s="18" t="inlineStr">
        <is>
          <t>S,C</t>
        </is>
      </c>
      <c r="CA599" s="18" t="inlineStr">
        <is>
          <t>補剛桁</t>
        </is>
      </c>
      <c r="CB599" s="18" t="inlineStr">
        <is>
          <t>Sa</t>
        </is>
      </c>
      <c r="CC599" s="18">
        <f>IF(LEFT(CA599,2)="基礎",CONCATENATE(BZ599,LEFT(CA599,3),CB599),CONCATENATE(BZ599,LEFT(CA599,2),CB599))</f>
        <v/>
      </c>
      <c r="CD599" s="18" t="n">
        <v>9</v>
      </c>
      <c r="CE599" s="18">
        <f>IF(COUNTIFS([2]その１１!$CV$10:CV5594,リスト!CC599),"該当","")</f>
        <v/>
      </c>
      <c r="CF599" s="18">
        <f>IF($CE599="","",COUNTIF($CC$5:CC599,CC599))</f>
        <v/>
      </c>
      <c r="CG599" s="18">
        <f>IF($CE599="","",CONCATENATE(CC599,CF599))</f>
        <v/>
      </c>
      <c r="CH599" s="18" t="inlineStr">
        <is>
          <t>C,X</t>
        </is>
      </c>
      <c r="CI599" s="18" t="inlineStr">
        <is>
          <t>台座コンクリート</t>
        </is>
      </c>
      <c r="CJ599" s="18" t="inlineStr">
        <is>
          <t>Bc</t>
        </is>
      </c>
      <c r="CK599" s="18">
        <f>CONCATENATE(CH599,LEFT(CI599,2),CJ599)</f>
        <v/>
      </c>
      <c r="CL599" s="18" t="n">
        <v>20</v>
      </c>
      <c r="CM599" s="18">
        <f>IF(COUNTIFS([2]その１２!$CU$10:CU5750,リスト!CK599),"該当","")</f>
        <v/>
      </c>
      <c r="CN599" s="18">
        <f>IF($CM599="","",COUNTIF($CK$5:CK599,CK599))</f>
        <v/>
      </c>
      <c r="CO599" s="18">
        <f>IF($CM599="","",CONCATENATE(CK599,CN599))</f>
        <v/>
      </c>
      <c r="DC599" s="21">
        <f>IF(CG599="","",CONCATENATE(CC599,CD599))</f>
        <v/>
      </c>
      <c r="DD599" s="21">
        <f>IF(CO599="","",CONCATENATE(CK599,CL599))</f>
        <v/>
      </c>
    </row>
    <row r="600">
      <c r="BN600" s="18" t="inlineStr">
        <is>
          <t>袖ケ浦市</t>
        </is>
      </c>
      <c r="BO600" s="197" t="inlineStr">
        <is>
          <t>410</t>
        </is>
      </c>
      <c r="BP600" s="17">
        <f>CONCATENATE(BN600,BO600)</f>
        <v/>
      </c>
      <c r="BQ600" s="18" t="inlineStr">
        <is>
          <t>一般国道　410号</t>
        </is>
      </c>
      <c r="BZ600" s="18" t="inlineStr">
        <is>
          <t>S,C</t>
        </is>
      </c>
      <c r="CA600" s="18" t="inlineStr">
        <is>
          <t>補剛桁</t>
        </is>
      </c>
      <c r="CB600" s="18" t="inlineStr">
        <is>
          <t>Sa</t>
        </is>
      </c>
      <c r="CC600" s="18">
        <f>IF(LEFT(CA600,2)="基礎",CONCATENATE(BZ600,LEFT(CA600,3),CB600),CONCATENATE(BZ600,LEFT(CA600,2),CB600))</f>
        <v/>
      </c>
      <c r="CD600" s="18" t="n">
        <v>10</v>
      </c>
      <c r="CE600" s="18">
        <f>IF(COUNTIFS([2]その１１!$CV$10:CV5595,リスト!CC600),"該当","")</f>
        <v/>
      </c>
      <c r="CF600" s="18">
        <f>IF($CE600="","",COUNTIF($CC$5:CC600,CC600))</f>
        <v/>
      </c>
      <c r="CG600" s="18">
        <f>IF($CE600="","",CONCATENATE(CC600,CF600))</f>
        <v/>
      </c>
      <c r="CH600" s="18" t="inlineStr">
        <is>
          <t>C,X</t>
        </is>
      </c>
      <c r="CI600" s="18" t="inlineStr">
        <is>
          <t>台座コンクリート</t>
        </is>
      </c>
      <c r="CJ600" s="18" t="inlineStr">
        <is>
          <t>Bc</t>
        </is>
      </c>
      <c r="CK600" s="18">
        <f>CONCATENATE(CH600,LEFT(CI600,2),CJ600)</f>
        <v/>
      </c>
      <c r="CL600" s="18" t="n">
        <v>23</v>
      </c>
      <c r="CM600" s="18">
        <f>IF(COUNTIFS([2]その１２!$CU$10:CU5751,リスト!CK600),"該当","")</f>
        <v/>
      </c>
      <c r="CN600" s="18">
        <f>IF($CM600="","",COUNTIF($CK$5:CK600,CK600))</f>
        <v/>
      </c>
      <c r="CO600" s="18">
        <f>IF($CM600="","",CONCATENATE(CK600,CN600))</f>
        <v/>
      </c>
      <c r="DC600" s="21">
        <f>IF(CG600="","",CONCATENATE(CC600,CD600))</f>
        <v/>
      </c>
      <c r="DD600" s="21">
        <f>IF(CO600="","",CONCATENATE(CK600,CL600))</f>
        <v/>
      </c>
    </row>
    <row r="601">
      <c r="BN601" s="18" t="inlineStr">
        <is>
          <t>袖ケ浦市</t>
        </is>
      </c>
      <c r="BO601" s="197" t="inlineStr">
        <is>
          <t>24</t>
        </is>
      </c>
      <c r="BP601" s="17">
        <f>CONCATENATE(BN601,BO601)</f>
        <v/>
      </c>
      <c r="BQ601" s="18" t="inlineStr">
        <is>
          <t>主要地方道　千葉鴨川線</t>
        </is>
      </c>
      <c r="BZ601" s="18" t="inlineStr">
        <is>
          <t>S,C</t>
        </is>
      </c>
      <c r="CA601" s="18" t="inlineStr">
        <is>
          <t>補剛桁</t>
        </is>
      </c>
      <c r="CB601" s="18" t="inlineStr">
        <is>
          <t>Sa</t>
        </is>
      </c>
      <c r="CC601" s="18">
        <f>IF(LEFT(CA601,2)="基礎",CONCATENATE(BZ601,LEFT(CA601,3),CB601),CONCATENATE(BZ601,LEFT(CA601,2),CB601))</f>
        <v/>
      </c>
      <c r="CD601" s="18" t="n">
        <v>11</v>
      </c>
      <c r="CE601" s="18">
        <f>IF(COUNTIFS([2]その１１!$CV$10:CV5596,リスト!CC601),"該当","")</f>
        <v/>
      </c>
      <c r="CF601" s="18">
        <f>IF($CE601="","",COUNTIF($CC$5:CC601,CC601))</f>
        <v/>
      </c>
      <c r="CG601" s="18">
        <f>IF($CE601="","",CONCATENATE(CC601,CF601))</f>
        <v/>
      </c>
      <c r="CH601" s="18" t="inlineStr">
        <is>
          <t>S</t>
        </is>
      </c>
      <c r="CI601" s="18" t="inlineStr">
        <is>
          <t>高欄</t>
        </is>
      </c>
      <c r="CJ601" s="18" t="inlineStr">
        <is>
          <t>Ra</t>
        </is>
      </c>
      <c r="CK601" s="18">
        <f>CONCATENATE(CH601,LEFT(CI601,2),CJ601)</f>
        <v/>
      </c>
      <c r="CL601" s="18" t="n">
        <v>1</v>
      </c>
      <c r="CM601" s="18">
        <f>IF(COUNTIFS([2]その１２!$CU$10:CU5752,リスト!CK601),"該当","")</f>
        <v/>
      </c>
      <c r="CN601" s="18">
        <f>IF($CM601="","",COUNTIF($CK$5:CK601,CK601))</f>
        <v/>
      </c>
      <c r="CO601" s="18">
        <f>IF($CM601="","",CONCATENATE(CK601,CN601))</f>
        <v/>
      </c>
      <c r="DC601" s="21">
        <f>IF(CG601="","",CONCATENATE(CC601,CD601))</f>
        <v/>
      </c>
      <c r="DD601" s="21">
        <f>IF(CO601="","",CONCATENATE(CK601,CL601))</f>
        <v/>
      </c>
    </row>
    <row r="602">
      <c r="BN602" s="18" t="inlineStr">
        <is>
          <t>袖ケ浦市</t>
        </is>
      </c>
      <c r="BO602" s="197" t="inlineStr">
        <is>
          <t>33</t>
        </is>
      </c>
      <c r="BP602" s="17">
        <f>CONCATENATE(BN602,BO602)</f>
        <v/>
      </c>
      <c r="BQ602" s="18" t="inlineStr">
        <is>
          <t>主要地方道　君津平川線</t>
        </is>
      </c>
      <c r="BZ602" s="18" t="inlineStr">
        <is>
          <t>S,C</t>
        </is>
      </c>
      <c r="CA602" s="18" t="inlineStr">
        <is>
          <t>補剛桁</t>
        </is>
      </c>
      <c r="CB602" s="18" t="inlineStr">
        <is>
          <t>Sa</t>
        </is>
      </c>
      <c r="CC602" s="18">
        <f>IF(LEFT(CA602,2)="基礎",CONCATENATE(BZ602,LEFT(CA602,3),CB602),CONCATENATE(BZ602,LEFT(CA602,2),CB602))</f>
        <v/>
      </c>
      <c r="CD602" s="18" t="n">
        <v>12</v>
      </c>
      <c r="CE602" s="18">
        <f>IF(COUNTIFS([2]その１１!$CV$10:CV5597,リスト!CC602),"該当","")</f>
        <v/>
      </c>
      <c r="CF602" s="18">
        <f>IF($CE602="","",COUNTIF($CC$5:CC602,CC602))</f>
        <v/>
      </c>
      <c r="CG602" s="18">
        <f>IF($CE602="","",CONCATENATE(CC602,CF602))</f>
        <v/>
      </c>
      <c r="CH602" s="18" t="inlineStr">
        <is>
          <t>S</t>
        </is>
      </c>
      <c r="CI602" s="18" t="inlineStr">
        <is>
          <t>高欄</t>
        </is>
      </c>
      <c r="CJ602" s="18" t="inlineStr">
        <is>
          <t>Ra</t>
        </is>
      </c>
      <c r="CK602" s="18">
        <f>CONCATENATE(CH602,LEFT(CI602,2),CJ602)</f>
        <v/>
      </c>
      <c r="CL602" s="18" t="n">
        <v>2</v>
      </c>
      <c r="CM602" s="18">
        <f>IF(COUNTIFS([2]その１２!$CU$10:CU5753,リスト!CK602),"該当","")</f>
        <v/>
      </c>
      <c r="CN602" s="18">
        <f>IF($CM602="","",COUNTIF($CK$5:CK602,CK602))</f>
        <v/>
      </c>
      <c r="CO602" s="18">
        <f>IF($CM602="","",CONCATENATE(CK602,CN602))</f>
        <v/>
      </c>
      <c r="DC602" s="21">
        <f>IF(CG602="","",CONCATENATE(CC602,CD602))</f>
        <v/>
      </c>
      <c r="DD602" s="21">
        <f>IF(CO602="","",CONCATENATE(CK602,CL602))</f>
        <v/>
      </c>
    </row>
    <row r="603">
      <c r="BN603" s="18" t="inlineStr">
        <is>
          <t>袖ケ浦市</t>
        </is>
      </c>
      <c r="BO603" s="197" t="inlineStr">
        <is>
          <t>87</t>
        </is>
      </c>
      <c r="BP603" s="17">
        <f>CONCATENATE(BN603,BO603)</f>
        <v/>
      </c>
      <c r="BQ603" s="18" t="inlineStr">
        <is>
          <t>主要地方道　袖ケ浦中島木更津線</t>
        </is>
      </c>
      <c r="BZ603" s="18" t="inlineStr">
        <is>
          <t>S,C</t>
        </is>
      </c>
      <c r="CA603" s="18" t="inlineStr">
        <is>
          <t>補剛桁</t>
        </is>
      </c>
      <c r="CB603" s="18" t="inlineStr">
        <is>
          <t>Sa</t>
        </is>
      </c>
      <c r="CC603" s="18">
        <f>IF(LEFT(CA603,2)="基礎",CONCATENATE(BZ603,LEFT(CA603,3),CB603),CONCATENATE(BZ603,LEFT(CA603,2),CB603))</f>
        <v/>
      </c>
      <c r="CD603" s="18" t="n">
        <v>13</v>
      </c>
      <c r="CE603" s="18">
        <f>IF(COUNTIFS([2]その１１!$CV$10:CV5598,リスト!CC603),"該当","")</f>
        <v/>
      </c>
      <c r="CF603" s="18">
        <f>IF($CE603="","",COUNTIF($CC$5:CC603,CC603))</f>
        <v/>
      </c>
      <c r="CG603" s="18">
        <f>IF($CE603="","",CONCATENATE(CC603,CF603))</f>
        <v/>
      </c>
      <c r="CH603" s="18" t="inlineStr">
        <is>
          <t>S</t>
        </is>
      </c>
      <c r="CI603" s="18" t="inlineStr">
        <is>
          <t>高欄</t>
        </is>
      </c>
      <c r="CJ603" s="18" t="inlineStr">
        <is>
          <t>Ra</t>
        </is>
      </c>
      <c r="CK603" s="18">
        <f>CONCATENATE(CH603,LEFT(CI603,2),CJ603)</f>
        <v/>
      </c>
      <c r="CL603" s="18" t="n">
        <v>3</v>
      </c>
      <c r="CM603" s="18">
        <f>IF(COUNTIFS([2]その１２!$CU$10:CU5754,リスト!CK603),"該当","")</f>
        <v/>
      </c>
      <c r="CN603" s="18">
        <f>IF($CM603="","",COUNTIF($CK$5:CK603,CK603))</f>
        <v/>
      </c>
      <c r="CO603" s="18">
        <f>IF($CM603="","",CONCATENATE(CK603,CN603))</f>
        <v/>
      </c>
      <c r="DC603" s="21">
        <f>IF(CG603="","",CONCATENATE(CC603,CD603))</f>
        <v/>
      </c>
      <c r="DD603" s="21">
        <f>IF(CO603="","",CONCATENATE(CK603,CL603))</f>
        <v/>
      </c>
    </row>
    <row r="604">
      <c r="BN604" s="18" t="inlineStr">
        <is>
          <t>袖ケ浦市</t>
        </is>
      </c>
      <c r="BO604" s="197" t="inlineStr">
        <is>
          <t>143</t>
        </is>
      </c>
      <c r="BP604" s="17">
        <f>CONCATENATE(BN604,BO604)</f>
        <v/>
      </c>
      <c r="BQ604" s="18" t="inlineStr">
        <is>
          <t>一般県道　南総昭和線</t>
        </is>
      </c>
      <c r="BZ604" s="18" t="inlineStr">
        <is>
          <t>S,C</t>
        </is>
      </c>
      <c r="CA604" s="18" t="inlineStr">
        <is>
          <t>補剛桁</t>
        </is>
      </c>
      <c r="CB604" s="18" t="inlineStr">
        <is>
          <t>Sa</t>
        </is>
      </c>
      <c r="CC604" s="18">
        <f>IF(LEFT(CA604,2)="基礎",CONCATENATE(BZ604,LEFT(CA604,3),CB604),CONCATENATE(BZ604,LEFT(CA604,2),CB604))</f>
        <v/>
      </c>
      <c r="CD604" s="18" t="n">
        <v>17</v>
      </c>
      <c r="CE604" s="18">
        <f>IF(COUNTIFS([2]その１１!$CV$10:CV5599,リスト!CC604),"該当","")</f>
        <v/>
      </c>
      <c r="CF604" s="18">
        <f>IF($CE604="","",COUNTIF($CC$5:CC604,CC604))</f>
        <v/>
      </c>
      <c r="CG604" s="18">
        <f>IF($CE604="","",CONCATENATE(CC604,CF604))</f>
        <v/>
      </c>
      <c r="CH604" s="18" t="inlineStr">
        <is>
          <t>S</t>
        </is>
      </c>
      <c r="CI604" s="18" t="inlineStr">
        <is>
          <t>高欄</t>
        </is>
      </c>
      <c r="CJ604" s="18" t="inlineStr">
        <is>
          <t>Ra</t>
        </is>
      </c>
      <c r="CK604" s="18">
        <f>CONCATENATE(CH604,LEFT(CI604,2),CJ604)</f>
        <v/>
      </c>
      <c r="CL604" s="18" t="n">
        <v>4</v>
      </c>
      <c r="CM604" s="18">
        <f>IF(COUNTIFS([2]その１２!$CU$10:CU5755,リスト!CK604),"該当","")</f>
        <v/>
      </c>
      <c r="CN604" s="18">
        <f>IF($CM604="","",COUNTIF($CK$5:CK604,CK604))</f>
        <v/>
      </c>
      <c r="CO604" s="18">
        <f>IF($CM604="","",CONCATENATE(CK604,CN604))</f>
        <v/>
      </c>
      <c r="DC604" s="21">
        <f>IF(CG604="","",CONCATENATE(CC604,CD604))</f>
        <v/>
      </c>
      <c r="DD604" s="21">
        <f>IF(CO604="","",CONCATENATE(CK604,CL604))</f>
        <v/>
      </c>
    </row>
    <row r="605">
      <c r="BN605" s="18" t="inlineStr">
        <is>
          <t>袖ケ浦市</t>
        </is>
      </c>
      <c r="BO605" s="197" t="inlineStr">
        <is>
          <t>145</t>
        </is>
      </c>
      <c r="BP605" s="17">
        <f>CONCATENATE(BN605,BO605)</f>
        <v/>
      </c>
      <c r="BQ605" s="18" t="inlineStr">
        <is>
          <t>一般県道　長浦上総線</t>
        </is>
      </c>
      <c r="BZ605" s="18" t="inlineStr">
        <is>
          <t>S,C</t>
        </is>
      </c>
      <c r="CA605" s="18" t="inlineStr">
        <is>
          <t>補剛桁</t>
        </is>
      </c>
      <c r="CB605" s="18" t="inlineStr">
        <is>
          <t>Sa</t>
        </is>
      </c>
      <c r="CC605" s="18">
        <f>IF(LEFT(CA605,2)="基礎",CONCATENATE(BZ605,LEFT(CA605,3),CB605),CONCATENATE(BZ605,LEFT(CA605,2),CB605))</f>
        <v/>
      </c>
      <c r="CD605" s="18" t="n">
        <v>18</v>
      </c>
      <c r="CE605" s="18">
        <f>IF(COUNTIFS([2]その１１!$CV$10:CV5600,リスト!CC605),"該当","")</f>
        <v/>
      </c>
      <c r="CF605" s="18">
        <f>IF($CE605="","",COUNTIF($CC$5:CC605,CC605))</f>
        <v/>
      </c>
      <c r="CG605" s="18">
        <f>IF($CE605="","",CONCATENATE(CC605,CF605))</f>
        <v/>
      </c>
      <c r="CH605" s="18" t="inlineStr">
        <is>
          <t>S</t>
        </is>
      </c>
      <c r="CI605" s="18" t="inlineStr">
        <is>
          <t>高欄</t>
        </is>
      </c>
      <c r="CJ605" s="18" t="inlineStr">
        <is>
          <t>Ra</t>
        </is>
      </c>
      <c r="CK605" s="18">
        <f>CONCATENATE(CH605,LEFT(CI605,2),CJ605)</f>
        <v/>
      </c>
      <c r="CL605" s="18" t="n">
        <v>5</v>
      </c>
      <c r="CM605" s="18">
        <f>IF(COUNTIFS([2]その１２!$CU$10:CU5756,リスト!CK605),"該当","")</f>
        <v/>
      </c>
      <c r="CN605" s="18">
        <f>IF($CM605="","",COUNTIF($CK$5:CK605,CK605))</f>
        <v/>
      </c>
      <c r="CO605" s="18">
        <f>IF($CM605="","",CONCATENATE(CK605,CN605))</f>
        <v/>
      </c>
      <c r="DC605" s="21">
        <f>IF(CG605="","",CONCATENATE(CC605,CD605))</f>
        <v/>
      </c>
      <c r="DD605" s="21">
        <f>IF(CO605="","",CONCATENATE(CK605,CL605))</f>
        <v/>
      </c>
    </row>
    <row r="606">
      <c r="BN606" s="18" t="inlineStr">
        <is>
          <t>袖ケ浦市</t>
        </is>
      </c>
      <c r="BO606" s="197" t="inlineStr">
        <is>
          <t>146</t>
        </is>
      </c>
      <c r="BP606" s="17">
        <f>CONCATENATE(BN606,BO606)</f>
        <v/>
      </c>
      <c r="BQ606" s="18" t="inlineStr">
        <is>
          <t>一般県道　木更津根形線</t>
        </is>
      </c>
      <c r="BZ606" s="18" t="inlineStr">
        <is>
          <t>S,C</t>
        </is>
      </c>
      <c r="CA606" s="18" t="inlineStr">
        <is>
          <t>補剛桁</t>
        </is>
      </c>
      <c r="CB606" s="18" t="inlineStr">
        <is>
          <t>Sa</t>
        </is>
      </c>
      <c r="CC606" s="18">
        <f>IF(LEFT(CA606,2)="基礎",CONCATENATE(BZ606,LEFT(CA606,3),CB606),CONCATENATE(BZ606,LEFT(CA606,2),CB606))</f>
        <v/>
      </c>
      <c r="CD606" s="18" t="n">
        <v>19</v>
      </c>
      <c r="CE606" s="18">
        <f>IF(COUNTIFS([2]その１１!$CV$10:CV5601,リスト!CC606),"該当","")</f>
        <v/>
      </c>
      <c r="CF606" s="18">
        <f>IF($CE606="","",COUNTIF($CC$5:CC606,CC606))</f>
        <v/>
      </c>
      <c r="CG606" s="18">
        <f>IF($CE606="","",CONCATENATE(CC606,CF606))</f>
        <v/>
      </c>
      <c r="CH606" s="18" t="inlineStr">
        <is>
          <t>S</t>
        </is>
      </c>
      <c r="CI606" s="18" t="inlineStr">
        <is>
          <t>高欄</t>
        </is>
      </c>
      <c r="CJ606" s="18" t="inlineStr">
        <is>
          <t>Ra</t>
        </is>
      </c>
      <c r="CK606" s="18">
        <f>CONCATENATE(CH606,LEFT(CI606,2),CJ606)</f>
        <v/>
      </c>
      <c r="CL606" s="18" t="n">
        <v>10</v>
      </c>
      <c r="CM606" s="18">
        <f>IF(COUNTIFS([2]その１２!$CU$10:CU5757,リスト!CK606),"該当","")</f>
        <v/>
      </c>
      <c r="CN606" s="18">
        <f>IF($CM606="","",COUNTIF($CK$5:CK606,CK606))</f>
        <v/>
      </c>
      <c r="CO606" s="18">
        <f>IF($CM606="","",CONCATENATE(CK606,CN606))</f>
        <v/>
      </c>
      <c r="DC606" s="21">
        <f>IF(CG606="","",CONCATENATE(CC606,CD606))</f>
        <v/>
      </c>
      <c r="DD606" s="21">
        <f>IF(CO606="","",CONCATENATE(CK606,CL606))</f>
        <v/>
      </c>
    </row>
    <row r="607">
      <c r="BN607" s="18" t="inlineStr">
        <is>
          <t>袖ケ浦市</t>
        </is>
      </c>
      <c r="BO607" s="197" t="inlineStr">
        <is>
          <t>165</t>
        </is>
      </c>
      <c r="BP607" s="17">
        <f>CONCATENATE(BN607,BO607)</f>
        <v/>
      </c>
      <c r="BQ607" s="18" t="inlineStr">
        <is>
          <t>一般県道　横田停車場上泉線</t>
        </is>
      </c>
      <c r="BZ607" s="18" t="inlineStr">
        <is>
          <t>S,C</t>
        </is>
      </c>
      <c r="CA607" s="18" t="inlineStr">
        <is>
          <t>補剛桁</t>
        </is>
      </c>
      <c r="CB607" s="18" t="inlineStr">
        <is>
          <t>Sa</t>
        </is>
      </c>
      <c r="CC607" s="18">
        <f>IF(LEFT(CA607,2)="基礎",CONCATENATE(BZ607,LEFT(CA607,3),CB607),CONCATENATE(BZ607,LEFT(CA607,2),CB607))</f>
        <v/>
      </c>
      <c r="CD607" s="18" t="n">
        <v>20</v>
      </c>
      <c r="CE607" s="18">
        <f>IF(COUNTIFS([2]その１１!$CV$10:CV5602,リスト!CC607),"該当","")</f>
        <v/>
      </c>
      <c r="CF607" s="18">
        <f>IF($CE607="","",COUNTIF($CC$5:CC607,CC607))</f>
        <v/>
      </c>
      <c r="CG607" s="18">
        <f>IF($CE607="","",CONCATENATE(CC607,CF607))</f>
        <v/>
      </c>
      <c r="CH607" s="18" t="inlineStr">
        <is>
          <t>S</t>
        </is>
      </c>
      <c r="CI607" s="18" t="inlineStr">
        <is>
          <t>高欄</t>
        </is>
      </c>
      <c r="CJ607" s="18" t="inlineStr">
        <is>
          <t>Ra</t>
        </is>
      </c>
      <c r="CK607" s="18">
        <f>CONCATENATE(CH607,LEFT(CI607,2),CJ607)</f>
        <v/>
      </c>
      <c r="CL607" s="18" t="n">
        <v>17</v>
      </c>
      <c r="CM607" s="18">
        <f>IF(COUNTIFS([2]その１２!$CU$10:CU5758,リスト!CK607),"該当","")</f>
        <v/>
      </c>
      <c r="CN607" s="18">
        <f>IF($CM607="","",COUNTIF($CK$5:CK607,CK607))</f>
        <v/>
      </c>
      <c r="CO607" s="18">
        <f>IF($CM607="","",CONCATENATE(CK607,CN607))</f>
        <v/>
      </c>
      <c r="DC607" s="21">
        <f>IF(CG607="","",CONCATENATE(CC607,CD607))</f>
        <v/>
      </c>
      <c r="DD607" s="21">
        <f>IF(CO607="","",CONCATENATE(CK607,CL607))</f>
        <v/>
      </c>
    </row>
    <row r="608">
      <c r="BN608" s="18" t="inlineStr">
        <is>
          <t>袖ケ浦市</t>
        </is>
      </c>
      <c r="BO608" s="197" t="inlineStr">
        <is>
          <t>167</t>
        </is>
      </c>
      <c r="BP608" s="17">
        <f>CONCATENATE(BN608,BO608)</f>
        <v/>
      </c>
      <c r="BQ608" s="18" t="inlineStr">
        <is>
          <t>一般県道　馬来田停車場中川線</t>
        </is>
      </c>
      <c r="BZ608" s="18" t="inlineStr">
        <is>
          <t>S,C</t>
        </is>
      </c>
      <c r="CA608" s="18" t="inlineStr">
        <is>
          <t>補剛桁</t>
        </is>
      </c>
      <c r="CB608" s="18" t="inlineStr">
        <is>
          <t>Sa</t>
        </is>
      </c>
      <c r="CC608" s="18">
        <f>IF(LEFT(CA608,2)="基礎",CONCATENATE(BZ608,LEFT(CA608,3),CB608),CONCATENATE(BZ608,LEFT(CA608,2),CB608))</f>
        <v/>
      </c>
      <c r="CD608" s="18" t="n">
        <v>21</v>
      </c>
      <c r="CE608" s="18">
        <f>IF(COUNTIFS([2]その１１!$CV$10:CV5603,リスト!CC608),"該当","")</f>
        <v/>
      </c>
      <c r="CF608" s="18">
        <f>IF($CE608="","",COUNTIF($CC$5:CC608,CC608))</f>
        <v/>
      </c>
      <c r="CG608" s="18">
        <f>IF($CE608="","",CONCATENATE(CC608,CF608))</f>
        <v/>
      </c>
      <c r="CH608" s="18" t="inlineStr">
        <is>
          <t>S</t>
        </is>
      </c>
      <c r="CI608" s="18" t="inlineStr">
        <is>
          <t>高欄</t>
        </is>
      </c>
      <c r="CJ608" s="18" t="inlineStr">
        <is>
          <t>Ra</t>
        </is>
      </c>
      <c r="CK608" s="18">
        <f>CONCATENATE(CH608,LEFT(CI608,2),CJ608)</f>
        <v/>
      </c>
      <c r="CL608" s="18" t="n">
        <v>23</v>
      </c>
      <c r="CM608" s="18">
        <f>IF(COUNTIFS([2]その１２!$CU$10:CU5759,リスト!CK608),"該当","")</f>
        <v/>
      </c>
      <c r="CN608" s="18">
        <f>IF($CM608="","",COUNTIF($CK$5:CK608,CK608))</f>
        <v/>
      </c>
      <c r="CO608" s="18">
        <f>IF($CM608="","",CONCATENATE(CK608,CN608))</f>
        <v/>
      </c>
      <c r="DC608" s="21">
        <f>IF(CG608="","",CONCATENATE(CC608,CD608))</f>
        <v/>
      </c>
      <c r="DD608" s="21">
        <f>IF(CO608="","",CONCATENATE(CK608,CL608))</f>
        <v/>
      </c>
    </row>
    <row r="609">
      <c r="BN609" s="18" t="inlineStr">
        <is>
          <t>袖ケ浦市</t>
        </is>
      </c>
      <c r="BO609" s="197" t="inlineStr">
        <is>
          <t>224</t>
        </is>
      </c>
      <c r="BP609" s="17">
        <f>CONCATENATE(BN609,BO609)</f>
        <v/>
      </c>
      <c r="BQ609" s="18" t="inlineStr">
        <is>
          <t>一般県道　袖ケ浦停車場線</t>
        </is>
      </c>
      <c r="BZ609" s="18" t="inlineStr">
        <is>
          <t>S,C</t>
        </is>
      </c>
      <c r="CA609" s="18" t="inlineStr">
        <is>
          <t>補剛桁</t>
        </is>
      </c>
      <c r="CB609" s="18" t="inlineStr">
        <is>
          <t>Sa</t>
        </is>
      </c>
      <c r="CC609" s="18">
        <f>IF(LEFT(CA609,2)="基礎",CONCATENATE(BZ609,LEFT(CA609,3),CB609),CONCATENATE(BZ609,LEFT(CA609,2),CB609))</f>
        <v/>
      </c>
      <c r="CD609" s="18" t="n">
        <v>22</v>
      </c>
      <c r="CE609" s="18">
        <f>IF(COUNTIFS([2]その１１!$CV$10:CV5604,リスト!CC609),"該当","")</f>
        <v/>
      </c>
      <c r="CF609" s="18">
        <f>IF($CE609="","",COUNTIF($CC$5:CC609,CC609))</f>
        <v/>
      </c>
      <c r="CG609" s="18">
        <f>IF($CE609="","",CONCATENATE(CC609,CF609))</f>
        <v/>
      </c>
      <c r="CH609" s="18" t="inlineStr">
        <is>
          <t>C</t>
        </is>
      </c>
      <c r="CI609" s="18" t="inlineStr">
        <is>
          <t>高欄</t>
        </is>
      </c>
      <c r="CJ609" s="18" t="inlineStr">
        <is>
          <t>Ra</t>
        </is>
      </c>
      <c r="CK609" s="18">
        <f>CONCATENATE(CH609,LEFT(CI609,2),CJ609)</f>
        <v/>
      </c>
      <c r="CL609" s="18" t="n">
        <v>6</v>
      </c>
      <c r="CM609" s="18">
        <f>IF(COUNTIFS([2]その１２!$CU$10:CU5760,リスト!CK609),"該当","")</f>
        <v/>
      </c>
      <c r="CN609" s="18">
        <f>IF($CM609="","",COUNTIF($CK$5:CK609,CK609))</f>
        <v/>
      </c>
      <c r="CO609" s="18">
        <f>IF($CM609="","",CONCATENATE(CK609,CN609))</f>
        <v/>
      </c>
      <c r="DC609" s="21">
        <f>IF(CG609="","",CONCATENATE(CC609,CD609))</f>
        <v/>
      </c>
      <c r="DD609" s="21">
        <f>IF(CO609="","",CONCATENATE(CK609,CL609))</f>
        <v/>
      </c>
    </row>
    <row r="610">
      <c r="BN610" s="18" t="inlineStr">
        <is>
          <t>袖ケ浦市</t>
        </is>
      </c>
      <c r="BO610" s="197" t="inlineStr">
        <is>
          <t>287</t>
        </is>
      </c>
      <c r="BP610" s="17">
        <f>CONCATENATE(BN610,BO610)</f>
        <v/>
      </c>
      <c r="BQ610" s="18" t="inlineStr">
        <is>
          <t>一般県道　袖ケ浦姉ケ崎停車場線</t>
        </is>
      </c>
      <c r="BZ610" s="18" t="inlineStr">
        <is>
          <t>S,C</t>
        </is>
      </c>
      <c r="CA610" s="18" t="inlineStr">
        <is>
          <t>補剛桁</t>
        </is>
      </c>
      <c r="CB610" s="18" t="inlineStr">
        <is>
          <t>Sa</t>
        </is>
      </c>
      <c r="CC610" s="18">
        <f>IF(LEFT(CA610,2)="基礎",CONCATENATE(BZ610,LEFT(CA610,3),CB610),CONCATENATE(BZ610,LEFT(CA610,2),CB610))</f>
        <v/>
      </c>
      <c r="CD610" s="18" t="n">
        <v>23</v>
      </c>
      <c r="CE610" s="18">
        <f>IF(COUNTIFS([2]その１１!$CV$10:CV5605,リスト!CC610),"該当","")</f>
        <v/>
      </c>
      <c r="CF610" s="18">
        <f>IF($CE610="","",COUNTIF($CC$5:CC610,CC610))</f>
        <v/>
      </c>
      <c r="CG610" s="18">
        <f>IF($CE610="","",CONCATENATE(CC610,CF610))</f>
        <v/>
      </c>
      <c r="CH610" s="18" t="inlineStr">
        <is>
          <t>C</t>
        </is>
      </c>
      <c r="CI610" s="18" t="inlineStr">
        <is>
          <t>高欄</t>
        </is>
      </c>
      <c r="CJ610" s="18" t="inlineStr">
        <is>
          <t>Ra</t>
        </is>
      </c>
      <c r="CK610" s="18">
        <f>CONCATENATE(CH610,LEFT(CI610,2),CJ610)</f>
        <v/>
      </c>
      <c r="CL610" s="18" t="n">
        <v>7</v>
      </c>
      <c r="CM610" s="18">
        <f>IF(COUNTIFS([2]その１２!$CU$10:CU5761,リスト!CK610),"該当","")</f>
        <v/>
      </c>
      <c r="CN610" s="18">
        <f>IF($CM610="","",COUNTIF($CK$5:CK610,CK610))</f>
        <v/>
      </c>
      <c r="CO610" s="18">
        <f>IF($CM610="","",CONCATENATE(CK610,CN610))</f>
        <v/>
      </c>
      <c r="DC610" s="21">
        <f>IF(CG610="","",CONCATENATE(CC610,CD610))</f>
        <v/>
      </c>
      <c r="DD610" s="21">
        <f>IF(CO610="","",CONCATENATE(CK610,CL610))</f>
        <v/>
      </c>
    </row>
    <row r="611">
      <c r="BN611" s="18" t="inlineStr">
        <is>
          <t>袖ケ浦市</t>
        </is>
      </c>
      <c r="BO611" s="197" t="inlineStr">
        <is>
          <t>300</t>
        </is>
      </c>
      <c r="BP611" s="17">
        <f>CONCATENATE(BN611,BO611)</f>
        <v/>
      </c>
      <c r="BQ611" s="18" t="inlineStr">
        <is>
          <t>一般県道　上高根北袖線</t>
        </is>
      </c>
      <c r="BZ611" s="18" t="inlineStr">
        <is>
          <t>S,X</t>
        </is>
      </c>
      <c r="CA611" s="18" t="inlineStr">
        <is>
          <t>補剛桁</t>
        </is>
      </c>
      <c r="CB611" s="18" t="inlineStr">
        <is>
          <t>Sa</t>
        </is>
      </c>
      <c r="CC611" s="18">
        <f>IF(LEFT(CA611,2)="基礎",CONCATENATE(BZ611,LEFT(CA611,3),CB611),CONCATENATE(BZ611,LEFT(CA611,2),CB611))</f>
        <v/>
      </c>
      <c r="CD611" s="18" t="n">
        <v>1</v>
      </c>
      <c r="CE611" s="18">
        <f>IF(COUNTIFS([2]その１１!$CV$10:CV5606,リスト!CC611),"該当","")</f>
        <v/>
      </c>
      <c r="CF611" s="18">
        <f>IF($CE611="","",COUNTIF($CC$5:CC611,CC611))</f>
        <v/>
      </c>
      <c r="CG611" s="18">
        <f>IF($CE611="","",CONCATENATE(CC611,CF611))</f>
        <v/>
      </c>
      <c r="CH611" s="18" t="inlineStr">
        <is>
          <t>C</t>
        </is>
      </c>
      <c r="CI611" s="18" t="inlineStr">
        <is>
          <t>高欄</t>
        </is>
      </c>
      <c r="CJ611" s="18" t="inlineStr">
        <is>
          <t>Ra</t>
        </is>
      </c>
      <c r="CK611" s="18">
        <f>CONCATENATE(CH611,LEFT(CI611,2),CJ611)</f>
        <v/>
      </c>
      <c r="CL611" s="18" t="n">
        <v>8</v>
      </c>
      <c r="CM611" s="18">
        <f>IF(COUNTIFS([2]その１２!$CU$10:CU5762,リスト!CK611),"該当","")</f>
        <v/>
      </c>
      <c r="CN611" s="18">
        <f>IF($CM611="","",COUNTIF($CK$5:CK611,CK611))</f>
        <v/>
      </c>
      <c r="CO611" s="18">
        <f>IF($CM611="","",CONCATENATE(CK611,CN611))</f>
        <v/>
      </c>
      <c r="DC611" s="21">
        <f>IF(CG611="","",CONCATENATE(CC611,CD611))</f>
        <v/>
      </c>
      <c r="DD611" s="21">
        <f>IF(CO611="","",CONCATENATE(CK611,CL611))</f>
        <v/>
      </c>
    </row>
    <row r="612">
      <c r="BN612" s="18" t="inlineStr">
        <is>
          <t>市原市</t>
        </is>
      </c>
      <c r="BO612" s="197" t="inlineStr">
        <is>
          <t>16</t>
        </is>
      </c>
      <c r="BP612" s="17">
        <f>CONCATENATE(BN612,BO612)</f>
        <v/>
      </c>
      <c r="BQ612" s="18" t="inlineStr">
        <is>
          <t>一般国道　16号</t>
        </is>
      </c>
      <c r="BZ612" s="18" t="inlineStr">
        <is>
          <t>S,X</t>
        </is>
      </c>
      <c r="CA612" s="18" t="inlineStr">
        <is>
          <t>補剛桁</t>
        </is>
      </c>
      <c r="CB612" s="18" t="inlineStr">
        <is>
          <t>Sa</t>
        </is>
      </c>
      <c r="CC612" s="18">
        <f>IF(LEFT(CA612,2)="基礎",CONCATENATE(BZ612,LEFT(CA612,3),CB612),CONCATENATE(BZ612,LEFT(CA612,2),CB612))</f>
        <v/>
      </c>
      <c r="CD612" s="18" t="n">
        <v>2</v>
      </c>
      <c r="CE612" s="18">
        <f>IF(COUNTIFS([2]その１１!$CV$10:CV5607,リスト!CC612),"該当","")</f>
        <v/>
      </c>
      <c r="CF612" s="18">
        <f>IF($CE612="","",COUNTIF($CC$5:CC612,CC612))</f>
        <v/>
      </c>
      <c r="CG612" s="18">
        <f>IF($CE612="","",CONCATENATE(CC612,CF612))</f>
        <v/>
      </c>
      <c r="CH612" s="18" t="inlineStr">
        <is>
          <t>C</t>
        </is>
      </c>
      <c r="CI612" s="18" t="inlineStr">
        <is>
          <t>高欄</t>
        </is>
      </c>
      <c r="CJ612" s="18" t="inlineStr">
        <is>
          <t>Ra</t>
        </is>
      </c>
      <c r="CK612" s="18">
        <f>CONCATENATE(CH612,LEFT(CI612,2),CJ612)</f>
        <v/>
      </c>
      <c r="CL612" s="18" t="n">
        <v>10</v>
      </c>
      <c r="CM612" s="18">
        <f>IF(COUNTIFS([2]その１２!$CU$10:CU5763,リスト!CK612),"該当","")</f>
        <v/>
      </c>
      <c r="CN612" s="18">
        <f>IF($CM612="","",COUNTIF($CK$5:CK612,CK612))</f>
        <v/>
      </c>
      <c r="CO612" s="18">
        <f>IF($CM612="","",CONCATENATE(CK612,CN612))</f>
        <v/>
      </c>
      <c r="DC612" s="21">
        <f>IF(CG612="","",CONCATENATE(CC612,CD612))</f>
        <v/>
      </c>
      <c r="DD612" s="21">
        <f>IF(CO612="","",CONCATENATE(CK612,CL612))</f>
        <v/>
      </c>
    </row>
    <row r="613">
      <c r="BN613" s="18" t="inlineStr">
        <is>
          <t>市原市</t>
        </is>
      </c>
      <c r="BO613" s="197" t="inlineStr">
        <is>
          <t>297</t>
        </is>
      </c>
      <c r="BP613" s="17">
        <f>CONCATENATE(BN613,BO613)</f>
        <v/>
      </c>
      <c r="BQ613" s="18" t="inlineStr">
        <is>
          <t>一般国道　297号</t>
        </is>
      </c>
      <c r="BZ613" s="18" t="inlineStr">
        <is>
          <t>S,X</t>
        </is>
      </c>
      <c r="CA613" s="18" t="inlineStr">
        <is>
          <t>補剛桁</t>
        </is>
      </c>
      <c r="CB613" s="18" t="inlineStr">
        <is>
          <t>Sa</t>
        </is>
      </c>
      <c r="CC613" s="18">
        <f>IF(LEFT(CA613,2)="基礎",CONCATENATE(BZ613,LEFT(CA613,3),CB613),CONCATENATE(BZ613,LEFT(CA613,2),CB613))</f>
        <v/>
      </c>
      <c r="CD613" s="18" t="n">
        <v>3</v>
      </c>
      <c r="CE613" s="18">
        <f>IF(COUNTIFS([2]その１１!$CV$10:CV5608,リスト!CC613),"該当","")</f>
        <v/>
      </c>
      <c r="CF613" s="18">
        <f>IF($CE613="","",COUNTIF($CC$5:CC613,CC613))</f>
        <v/>
      </c>
      <c r="CG613" s="18">
        <f>IF($CE613="","",CONCATENATE(CC613,CF613))</f>
        <v/>
      </c>
      <c r="CH613" s="18" t="inlineStr">
        <is>
          <t>C</t>
        </is>
      </c>
      <c r="CI613" s="18" t="inlineStr">
        <is>
          <t>高欄</t>
        </is>
      </c>
      <c r="CJ613" s="18" t="inlineStr">
        <is>
          <t>Ra</t>
        </is>
      </c>
      <c r="CK613" s="18">
        <f>CONCATENATE(CH613,LEFT(CI613,2),CJ613)</f>
        <v/>
      </c>
      <c r="CL613" s="18" t="n">
        <v>12</v>
      </c>
      <c r="CM613" s="18">
        <f>IF(COUNTIFS([2]その１２!$CU$10:CU5764,リスト!CK613),"該当","")</f>
        <v/>
      </c>
      <c r="CN613" s="18">
        <f>IF($CM613="","",COUNTIF($CK$5:CK613,CK613))</f>
        <v/>
      </c>
      <c r="CO613" s="18">
        <f>IF($CM613="","",CONCATENATE(CK613,CN613))</f>
        <v/>
      </c>
      <c r="DC613" s="21">
        <f>IF(CG613="","",CONCATENATE(CC613,CD613))</f>
        <v/>
      </c>
      <c r="DD613" s="21">
        <f>IF(CO613="","",CONCATENATE(CK613,CL613))</f>
        <v/>
      </c>
    </row>
    <row r="614">
      <c r="BN614" s="18" t="inlineStr">
        <is>
          <t>市原市</t>
        </is>
      </c>
      <c r="BO614" s="197" t="inlineStr">
        <is>
          <t>409</t>
        </is>
      </c>
      <c r="BP614" s="17">
        <f>CONCATENATE(BN614,BO614)</f>
        <v/>
      </c>
      <c r="BQ614" s="18" t="inlineStr">
        <is>
          <t>一般国道　409号</t>
        </is>
      </c>
      <c r="BZ614" s="18" t="inlineStr">
        <is>
          <t>S,X</t>
        </is>
      </c>
      <c r="CA614" s="18" t="inlineStr">
        <is>
          <t>補剛桁</t>
        </is>
      </c>
      <c r="CB614" s="18" t="inlineStr">
        <is>
          <t>Sa</t>
        </is>
      </c>
      <c r="CC614" s="18">
        <f>IF(LEFT(CA614,2)="基礎",CONCATENATE(BZ614,LEFT(CA614,3),CB614),CONCATENATE(BZ614,LEFT(CA614,2),CB614))</f>
        <v/>
      </c>
      <c r="CD614" s="18" t="n">
        <v>4</v>
      </c>
      <c r="CE614" s="18">
        <f>IF(COUNTIFS([2]その１１!$CV$10:CV5609,リスト!CC614),"該当","")</f>
        <v/>
      </c>
      <c r="CF614" s="18">
        <f>IF($CE614="","",COUNTIF($CC$5:CC614,CC614))</f>
        <v/>
      </c>
      <c r="CG614" s="18">
        <f>IF($CE614="","",CONCATENATE(CC614,CF614))</f>
        <v/>
      </c>
      <c r="CH614" s="18" t="inlineStr">
        <is>
          <t>C</t>
        </is>
      </c>
      <c r="CI614" s="18" t="inlineStr">
        <is>
          <t>高欄</t>
        </is>
      </c>
      <c r="CJ614" s="18" t="inlineStr">
        <is>
          <t>Ra</t>
        </is>
      </c>
      <c r="CK614" s="18">
        <f>CONCATENATE(CH614,LEFT(CI614,2),CJ614)</f>
        <v/>
      </c>
      <c r="CL614" s="18" t="n">
        <v>17</v>
      </c>
      <c r="CM614" s="18">
        <f>IF(COUNTIFS([2]その１２!$CU$10:CU5765,リスト!CK614),"該当","")</f>
        <v/>
      </c>
      <c r="CN614" s="18">
        <f>IF($CM614="","",COUNTIF($CK$5:CK614,CK614))</f>
        <v/>
      </c>
      <c r="CO614" s="18">
        <f>IF($CM614="","",CONCATENATE(CK614,CN614))</f>
        <v/>
      </c>
      <c r="DC614" s="21">
        <f>IF(CG614="","",CONCATENATE(CC614,CD614))</f>
        <v/>
      </c>
      <c r="DD614" s="21">
        <f>IF(CO614="","",CONCATENATE(CK614,CL614))</f>
        <v/>
      </c>
    </row>
    <row r="615">
      <c r="BN615" s="18" t="inlineStr">
        <is>
          <t>市原市</t>
        </is>
      </c>
      <c r="BO615" s="197" t="inlineStr">
        <is>
          <t>13</t>
        </is>
      </c>
      <c r="BP615" s="17">
        <f>CONCATENATE(BN615,BO615)</f>
        <v/>
      </c>
      <c r="BQ615" s="18" t="inlineStr">
        <is>
          <t>主要地方道　市原茂原線</t>
        </is>
      </c>
      <c r="BZ615" s="18" t="inlineStr">
        <is>
          <t>S,X</t>
        </is>
      </c>
      <c r="CA615" s="18" t="inlineStr">
        <is>
          <t>補剛桁</t>
        </is>
      </c>
      <c r="CB615" s="18" t="inlineStr">
        <is>
          <t>Sa</t>
        </is>
      </c>
      <c r="CC615" s="18">
        <f>IF(LEFT(CA615,2)="基礎",CONCATENATE(BZ615,LEFT(CA615,3),CB615),CONCATENATE(BZ615,LEFT(CA615,2),CB615))</f>
        <v/>
      </c>
      <c r="CD615" s="18" t="n">
        <v>5</v>
      </c>
      <c r="CE615" s="18">
        <f>IF(COUNTIFS([2]その１１!$CV$10:CV5610,リスト!CC615),"該当","")</f>
        <v/>
      </c>
      <c r="CF615" s="18">
        <f>IF($CE615="","",COUNTIF($CC$5:CC615,CC615))</f>
        <v/>
      </c>
      <c r="CG615" s="18">
        <f>IF($CE615="","",CONCATENATE(CC615,CF615))</f>
        <v/>
      </c>
      <c r="CH615" s="18" t="inlineStr">
        <is>
          <t>C</t>
        </is>
      </c>
      <c r="CI615" s="18" t="inlineStr">
        <is>
          <t>高欄</t>
        </is>
      </c>
      <c r="CJ615" s="18" t="inlineStr">
        <is>
          <t>Ra</t>
        </is>
      </c>
      <c r="CK615" s="18">
        <f>CONCATENATE(CH615,LEFT(CI615,2),CJ615)</f>
        <v/>
      </c>
      <c r="CL615" s="18" t="n">
        <v>19</v>
      </c>
      <c r="CM615" s="18">
        <f>IF(COUNTIFS([2]その１２!$CU$10:CU5766,リスト!CK615),"該当","")</f>
        <v/>
      </c>
      <c r="CN615" s="18">
        <f>IF($CM615="","",COUNTIF($CK$5:CK615,CK615))</f>
        <v/>
      </c>
      <c r="CO615" s="18">
        <f>IF($CM615="","",CONCATENATE(CK615,CN615))</f>
        <v/>
      </c>
      <c r="DC615" s="21">
        <f>IF(CG615="","",CONCATENATE(CC615,CD615))</f>
        <v/>
      </c>
      <c r="DD615" s="21">
        <f>IF(CO615="","",CONCATENATE(CK615,CL615))</f>
        <v/>
      </c>
    </row>
    <row r="616">
      <c r="BN616" s="18" t="inlineStr">
        <is>
          <t>市原市</t>
        </is>
      </c>
      <c r="BO616" s="197" t="inlineStr">
        <is>
          <t>14</t>
        </is>
      </c>
      <c r="BP616" s="17">
        <f>CONCATENATE(BN616,BO616)</f>
        <v/>
      </c>
      <c r="BQ616" s="18" t="inlineStr">
        <is>
          <t>主要地方道　千葉茂原線</t>
        </is>
      </c>
      <c r="BZ616" s="18" t="inlineStr">
        <is>
          <t>S,X</t>
        </is>
      </c>
      <c r="CA616" s="18" t="inlineStr">
        <is>
          <t>補剛桁</t>
        </is>
      </c>
      <c r="CB616" s="18" t="inlineStr">
        <is>
          <t>Sa</t>
        </is>
      </c>
      <c r="CC616" s="18">
        <f>IF(LEFT(CA616,2)="基礎",CONCATENATE(BZ616,LEFT(CA616,3),CB616),CONCATENATE(BZ616,LEFT(CA616,2),CB616))</f>
        <v/>
      </c>
      <c r="CD616" s="18" t="n">
        <v>10</v>
      </c>
      <c r="CE616" s="18">
        <f>IF(COUNTIFS([2]その１１!$CV$10:CV5611,リスト!CC616),"該当","")</f>
        <v/>
      </c>
      <c r="CF616" s="18">
        <f>IF($CE616="","",COUNTIF($CC$5:CC616,CC616))</f>
        <v/>
      </c>
      <c r="CG616" s="18">
        <f>IF($CE616="","",CONCATENATE(CC616,CF616))</f>
        <v/>
      </c>
      <c r="CH616" s="18" t="inlineStr">
        <is>
          <t>C</t>
        </is>
      </c>
      <c r="CI616" s="18" t="inlineStr">
        <is>
          <t>高欄</t>
        </is>
      </c>
      <c r="CJ616" s="18" t="inlineStr">
        <is>
          <t>Ra</t>
        </is>
      </c>
      <c r="CK616" s="18">
        <f>CONCATENATE(CH616,LEFT(CI616,2),CJ616)</f>
        <v/>
      </c>
      <c r="CL616" s="18" t="n">
        <v>23</v>
      </c>
      <c r="CM616" s="18">
        <f>IF(COUNTIFS([2]その１２!$CU$10:CU5767,リスト!CK616),"該当","")</f>
        <v/>
      </c>
      <c r="CN616" s="18">
        <f>IF($CM616="","",COUNTIF($CK$5:CK616,CK616))</f>
        <v/>
      </c>
      <c r="CO616" s="18">
        <f>IF($CM616="","",CONCATENATE(CK616,CN616))</f>
        <v/>
      </c>
      <c r="DC616" s="21">
        <f>IF(CG616="","",CONCATENATE(CC616,CD616))</f>
        <v/>
      </c>
      <c r="DD616" s="21">
        <f>IF(CO616="","",CONCATENATE(CK616,CL616))</f>
        <v/>
      </c>
    </row>
    <row r="617">
      <c r="BN617" s="18" t="inlineStr">
        <is>
          <t>市原市</t>
        </is>
      </c>
      <c r="BO617" s="197" t="inlineStr">
        <is>
          <t>20</t>
        </is>
      </c>
      <c r="BP617" s="17">
        <f>CONCATENATE(BN617,BO617)</f>
        <v/>
      </c>
      <c r="BQ617" s="18" t="inlineStr">
        <is>
          <t>主要地方道　千葉大網線</t>
        </is>
      </c>
      <c r="BZ617" s="18" t="inlineStr">
        <is>
          <t>S,X</t>
        </is>
      </c>
      <c r="CA617" s="18" t="inlineStr">
        <is>
          <t>補剛桁</t>
        </is>
      </c>
      <c r="CB617" s="18" t="inlineStr">
        <is>
          <t>Sa</t>
        </is>
      </c>
      <c r="CC617" s="18">
        <f>IF(LEFT(CA617,2)="基礎",CONCATENATE(BZ617,LEFT(CA617,3),CB617),CONCATENATE(BZ617,LEFT(CA617,2),CB617))</f>
        <v/>
      </c>
      <c r="CD617" s="18" t="n">
        <v>13</v>
      </c>
      <c r="CE617" s="18">
        <f>IF(COUNTIFS([2]その１１!$CV$10:CV5612,リスト!CC617),"該当","")</f>
        <v/>
      </c>
      <c r="CF617" s="18">
        <f>IF($CE617="","",COUNTIF($CC$5:CC617,CC617))</f>
        <v/>
      </c>
      <c r="CG617" s="18">
        <f>IF($CE617="","",CONCATENATE(CC617,CF617))</f>
        <v/>
      </c>
      <c r="CH617" s="18" t="inlineStr">
        <is>
          <t>S,C</t>
        </is>
      </c>
      <c r="CI617" s="18" t="inlineStr">
        <is>
          <t>高欄</t>
        </is>
      </c>
      <c r="CJ617" s="18" t="inlineStr">
        <is>
          <t>Ra</t>
        </is>
      </c>
      <c r="CK617" s="18">
        <f>CONCATENATE(CH617,LEFT(CI617,2),CJ617)</f>
        <v/>
      </c>
      <c r="CL617" s="18" t="n">
        <v>1</v>
      </c>
      <c r="CM617" s="18">
        <f>IF(COUNTIFS([2]その１２!$CU$10:CU5768,リスト!CK617),"該当","")</f>
        <v/>
      </c>
      <c r="CN617" s="18">
        <f>IF($CM617="","",COUNTIF($CK$5:CK617,CK617))</f>
        <v/>
      </c>
      <c r="CO617" s="18">
        <f>IF($CM617="","",CONCATENATE(CK617,CN617))</f>
        <v/>
      </c>
      <c r="DC617" s="21">
        <f>IF(CG617="","",CONCATENATE(CC617,CD617))</f>
        <v/>
      </c>
      <c r="DD617" s="21">
        <f>IF(CO617="","",CONCATENATE(CK617,CL617))</f>
        <v/>
      </c>
    </row>
    <row r="618">
      <c r="BN618" s="18" t="inlineStr">
        <is>
          <t>市原市</t>
        </is>
      </c>
      <c r="BO618" s="197" t="inlineStr">
        <is>
          <t>21</t>
        </is>
      </c>
      <c r="BP618" s="17">
        <f>CONCATENATE(BN618,BO618)</f>
        <v/>
      </c>
      <c r="BQ618" s="18" t="inlineStr">
        <is>
          <t>主要地方道　五井本納線</t>
        </is>
      </c>
      <c r="BZ618" s="18" t="inlineStr">
        <is>
          <t>S,X</t>
        </is>
      </c>
      <c r="CA618" s="18" t="inlineStr">
        <is>
          <t>補剛桁</t>
        </is>
      </c>
      <c r="CB618" s="18" t="inlineStr">
        <is>
          <t>Sa</t>
        </is>
      </c>
      <c r="CC618" s="18">
        <f>IF(LEFT(CA618,2)="基礎",CONCATENATE(BZ618,LEFT(CA618,3),CB618),CONCATENATE(BZ618,LEFT(CA618,2),CB618))</f>
        <v/>
      </c>
      <c r="CD618" s="18" t="n">
        <v>17</v>
      </c>
      <c r="CE618" s="18">
        <f>IF(COUNTIFS([2]その１１!$CV$10:CV5613,リスト!CC618),"該当","")</f>
        <v/>
      </c>
      <c r="CF618" s="18">
        <f>IF($CE618="","",COUNTIF($CC$5:CC618,CC618))</f>
        <v/>
      </c>
      <c r="CG618" s="18">
        <f>IF($CE618="","",CONCATENATE(CC618,CF618))</f>
        <v/>
      </c>
      <c r="CH618" s="18" t="inlineStr">
        <is>
          <t>S,C</t>
        </is>
      </c>
      <c r="CI618" s="18" t="inlineStr">
        <is>
          <t>高欄</t>
        </is>
      </c>
      <c r="CJ618" s="18" t="inlineStr">
        <is>
          <t>Ra</t>
        </is>
      </c>
      <c r="CK618" s="18">
        <f>CONCATENATE(CH618,LEFT(CI618,2),CJ618)</f>
        <v/>
      </c>
      <c r="CL618" s="18" t="n">
        <v>2</v>
      </c>
      <c r="CM618" s="18">
        <f>IF(COUNTIFS([2]その１２!$CU$10:CU5769,リスト!CK618),"該当","")</f>
        <v/>
      </c>
      <c r="CN618" s="18">
        <f>IF($CM618="","",COUNTIF($CK$5:CK618,CK618))</f>
        <v/>
      </c>
      <c r="CO618" s="18">
        <f>IF($CM618="","",CONCATENATE(CK618,CN618))</f>
        <v/>
      </c>
      <c r="DC618" s="21">
        <f>IF(CG618="","",CONCATENATE(CC618,CD618))</f>
        <v/>
      </c>
      <c r="DD618" s="21">
        <f>IF(CO618="","",CONCATENATE(CK618,CL618))</f>
        <v/>
      </c>
    </row>
    <row r="619">
      <c r="BN619" s="18" t="inlineStr">
        <is>
          <t>市原市</t>
        </is>
      </c>
      <c r="BO619" s="197" t="inlineStr">
        <is>
          <t>24</t>
        </is>
      </c>
      <c r="BP619" s="17">
        <f>CONCATENATE(BN619,BO619)</f>
        <v/>
      </c>
      <c r="BQ619" s="18" t="inlineStr">
        <is>
          <t>主要地方道　千葉鴨川線</t>
        </is>
      </c>
      <c r="BZ619" s="18" t="inlineStr">
        <is>
          <t>S,X</t>
        </is>
      </c>
      <c r="CA619" s="18" t="inlineStr">
        <is>
          <t>補剛桁</t>
        </is>
      </c>
      <c r="CB619" s="18" t="inlineStr">
        <is>
          <t>Sa</t>
        </is>
      </c>
      <c r="CC619" s="18">
        <f>IF(LEFT(CA619,2)="基礎",CONCATENATE(BZ619,LEFT(CA619,3),CB619),CONCATENATE(BZ619,LEFT(CA619,2),CB619))</f>
        <v/>
      </c>
      <c r="CD619" s="18" t="n">
        <v>18</v>
      </c>
      <c r="CE619" s="18">
        <f>IF(COUNTIFS([2]その１１!$CV$10:CV5614,リスト!CC619),"該当","")</f>
        <v/>
      </c>
      <c r="CF619" s="18">
        <f>IF($CE619="","",COUNTIF($CC$5:CC619,CC619))</f>
        <v/>
      </c>
      <c r="CG619" s="18">
        <f>IF($CE619="","",CONCATENATE(CC619,CF619))</f>
        <v/>
      </c>
      <c r="CH619" s="18" t="inlineStr">
        <is>
          <t>S,C</t>
        </is>
      </c>
      <c r="CI619" s="18" t="inlineStr">
        <is>
          <t>高欄</t>
        </is>
      </c>
      <c r="CJ619" s="18" t="inlineStr">
        <is>
          <t>Ra</t>
        </is>
      </c>
      <c r="CK619" s="18">
        <f>CONCATENATE(CH619,LEFT(CI619,2),CJ619)</f>
        <v/>
      </c>
      <c r="CL619" s="18" t="n">
        <v>3</v>
      </c>
      <c r="CM619" s="18">
        <f>IF(COUNTIFS([2]その１２!$CU$10:CU5770,リスト!CK619),"該当","")</f>
        <v/>
      </c>
      <c r="CN619" s="18">
        <f>IF($CM619="","",COUNTIF($CK$5:CK619,CK619))</f>
        <v/>
      </c>
      <c r="CO619" s="18">
        <f>IF($CM619="","",CONCATENATE(CK619,CN619))</f>
        <v/>
      </c>
      <c r="DC619" s="21">
        <f>IF(CG619="","",CONCATENATE(CC619,CD619))</f>
        <v/>
      </c>
      <c r="DD619" s="21">
        <f>IF(CO619="","",CONCATENATE(CK619,CL619))</f>
        <v/>
      </c>
    </row>
    <row r="620">
      <c r="BN620" s="18" t="inlineStr">
        <is>
          <t>市原市</t>
        </is>
      </c>
      <c r="BO620" s="197" t="inlineStr">
        <is>
          <t>32</t>
        </is>
      </c>
      <c r="BP620" s="17">
        <f>CONCATENATE(BN620,BO620)</f>
        <v/>
      </c>
      <c r="BQ620" s="18" t="inlineStr">
        <is>
          <t>主要地方道　大多喜君津線</t>
        </is>
      </c>
      <c r="BZ620" s="18" t="inlineStr">
        <is>
          <t>S,X</t>
        </is>
      </c>
      <c r="CA620" s="18" t="inlineStr">
        <is>
          <t>補剛桁</t>
        </is>
      </c>
      <c r="CB620" s="18" t="inlineStr">
        <is>
          <t>Sa</t>
        </is>
      </c>
      <c r="CC620" s="18">
        <f>IF(LEFT(CA620,2)="基礎",CONCATENATE(BZ620,LEFT(CA620,3),CB620),CONCATENATE(BZ620,LEFT(CA620,2),CB620))</f>
        <v/>
      </c>
      <c r="CD620" s="18" t="n">
        <v>20</v>
      </c>
      <c r="CE620" s="18">
        <f>IF(COUNTIFS([2]その１１!$CV$10:CV5615,リスト!CC620),"該当","")</f>
        <v/>
      </c>
      <c r="CF620" s="18">
        <f>IF($CE620="","",COUNTIF($CC$5:CC620,CC620))</f>
        <v/>
      </c>
      <c r="CG620" s="18">
        <f>IF($CE620="","",CONCATENATE(CC620,CF620))</f>
        <v/>
      </c>
      <c r="CH620" s="18" t="inlineStr">
        <is>
          <t>S,C</t>
        </is>
      </c>
      <c r="CI620" s="18" t="inlineStr">
        <is>
          <t>高欄</t>
        </is>
      </c>
      <c r="CJ620" s="18" t="inlineStr">
        <is>
          <t>Ra</t>
        </is>
      </c>
      <c r="CK620" s="18">
        <f>CONCATENATE(CH620,LEFT(CI620,2),CJ620)</f>
        <v/>
      </c>
      <c r="CL620" s="18" t="n">
        <v>4</v>
      </c>
      <c r="CM620" s="18">
        <f>IF(COUNTIFS([2]その１２!$CU$10:CU5771,リスト!CK620),"該当","")</f>
        <v/>
      </c>
      <c r="CN620" s="18">
        <f>IF($CM620="","",COUNTIF($CK$5:CK620,CK620))</f>
        <v/>
      </c>
      <c r="CO620" s="18">
        <f>IF($CM620="","",CONCATENATE(CK620,CN620))</f>
        <v/>
      </c>
      <c r="DC620" s="21">
        <f>IF(CG620="","",CONCATENATE(CC620,CD620))</f>
        <v/>
      </c>
      <c r="DD620" s="21">
        <f>IF(CO620="","",CONCATENATE(CK620,CL620))</f>
        <v/>
      </c>
    </row>
    <row r="621">
      <c r="BN621" s="18" t="inlineStr">
        <is>
          <t>市原市</t>
        </is>
      </c>
      <c r="BO621" s="197" t="inlineStr">
        <is>
          <t>67</t>
        </is>
      </c>
      <c r="BP621" s="17">
        <f>CONCATENATE(BN621,BO621)</f>
        <v/>
      </c>
      <c r="BQ621" s="18" t="inlineStr">
        <is>
          <t>主要地方道　生実本納線</t>
        </is>
      </c>
      <c r="BZ621" s="18" t="inlineStr">
        <is>
          <t>S,X</t>
        </is>
      </c>
      <c r="CA621" s="18" t="inlineStr">
        <is>
          <t>補剛桁</t>
        </is>
      </c>
      <c r="CB621" s="18" t="inlineStr">
        <is>
          <t>Sa</t>
        </is>
      </c>
      <c r="CC621" s="18">
        <f>IF(LEFT(CA621,2)="基礎",CONCATENATE(BZ621,LEFT(CA621,3),CB621),CONCATENATE(BZ621,LEFT(CA621,2),CB621))</f>
        <v/>
      </c>
      <c r="CD621" s="18" t="n">
        <v>21</v>
      </c>
      <c r="CE621" s="18">
        <f>IF(COUNTIFS([2]その１１!$CV$10:CV5616,リスト!CC621),"該当","")</f>
        <v/>
      </c>
      <c r="CF621" s="18">
        <f>IF($CE621="","",COUNTIF($CC$5:CC621,CC621))</f>
        <v/>
      </c>
      <c r="CG621" s="18">
        <f>IF($CE621="","",CONCATENATE(CC621,CF621))</f>
        <v/>
      </c>
      <c r="CH621" s="18" t="inlineStr">
        <is>
          <t>S,C</t>
        </is>
      </c>
      <c r="CI621" s="18" t="inlineStr">
        <is>
          <t>高欄</t>
        </is>
      </c>
      <c r="CJ621" s="18" t="inlineStr">
        <is>
          <t>Ra</t>
        </is>
      </c>
      <c r="CK621" s="18">
        <f>CONCATENATE(CH621,LEFT(CI621,2),CJ621)</f>
        <v/>
      </c>
      <c r="CL621" s="18" t="n">
        <v>5</v>
      </c>
      <c r="CM621" s="18">
        <f>IF(COUNTIFS([2]その１２!$CU$10:CU5772,リスト!CK621),"該当","")</f>
        <v/>
      </c>
      <c r="CN621" s="18">
        <f>IF($CM621="","",COUNTIF($CK$5:CK621,CK621))</f>
        <v/>
      </c>
      <c r="CO621" s="18">
        <f>IF($CM621="","",CONCATENATE(CK621,CN621))</f>
        <v/>
      </c>
      <c r="DC621" s="21">
        <f>IF(CG621="","",CONCATENATE(CC621,CD621))</f>
        <v/>
      </c>
      <c r="DD621" s="21">
        <f>IF(CO621="","",CONCATENATE(CK621,CL621))</f>
        <v/>
      </c>
    </row>
    <row r="622">
      <c r="BN622" s="18" t="inlineStr">
        <is>
          <t>市原市</t>
        </is>
      </c>
      <c r="BO622" s="197" t="inlineStr">
        <is>
          <t>81</t>
        </is>
      </c>
      <c r="BP622" s="17">
        <f>CONCATENATE(BN622,BO622)</f>
        <v/>
      </c>
      <c r="BQ622" s="18" t="inlineStr">
        <is>
          <t>主要地方道　市原天津小湊線</t>
        </is>
      </c>
      <c r="BZ622" s="18" t="inlineStr">
        <is>
          <t>S,X</t>
        </is>
      </c>
      <c r="CA622" s="18" t="inlineStr">
        <is>
          <t>補剛桁</t>
        </is>
      </c>
      <c r="CB622" s="18" t="inlineStr">
        <is>
          <t>Sa</t>
        </is>
      </c>
      <c r="CC622" s="18">
        <f>IF(LEFT(CA622,2)="基礎",CONCATENATE(BZ622,LEFT(CA622,3),CB622),CONCATENATE(BZ622,LEFT(CA622,2),CB622))</f>
        <v/>
      </c>
      <c r="CD622" s="18" t="n">
        <v>22</v>
      </c>
      <c r="CE622" s="18">
        <f>IF(COUNTIFS([2]その１１!$CV$10:CV5617,リスト!CC622),"該当","")</f>
        <v/>
      </c>
      <c r="CF622" s="18">
        <f>IF($CE622="","",COUNTIF($CC$5:CC622,CC622))</f>
        <v/>
      </c>
      <c r="CG622" s="18">
        <f>IF($CE622="","",CONCATENATE(CC622,CF622))</f>
        <v/>
      </c>
      <c r="CH622" s="18" t="inlineStr">
        <is>
          <t>S,C</t>
        </is>
      </c>
      <c r="CI622" s="18" t="inlineStr">
        <is>
          <t>高欄</t>
        </is>
      </c>
      <c r="CJ622" s="18" t="inlineStr">
        <is>
          <t>Ra</t>
        </is>
      </c>
      <c r="CK622" s="18">
        <f>CONCATENATE(CH622,LEFT(CI622,2),CJ622)</f>
        <v/>
      </c>
      <c r="CL622" s="18" t="n">
        <v>6</v>
      </c>
      <c r="CM622" s="18">
        <f>IF(COUNTIFS([2]その１２!$CU$10:CU5773,リスト!CK622),"該当","")</f>
        <v/>
      </c>
      <c r="CN622" s="18">
        <f>IF($CM622="","",COUNTIF($CK$5:CK622,CK622))</f>
        <v/>
      </c>
      <c r="CO622" s="18">
        <f>IF($CM622="","",CONCATENATE(CK622,CN622))</f>
        <v/>
      </c>
      <c r="DC622" s="21">
        <f>IF(CG622="","",CONCATENATE(CC622,CD622))</f>
        <v/>
      </c>
      <c r="DD622" s="21">
        <f>IF(CO622="","",CONCATENATE(CK622,CL622))</f>
        <v/>
      </c>
    </row>
    <row r="623">
      <c r="BN623" s="18" t="inlineStr">
        <is>
          <t>市原市</t>
        </is>
      </c>
      <c r="BO623" s="197" t="inlineStr">
        <is>
          <t>126</t>
        </is>
      </c>
      <c r="BP623" s="17">
        <f>CONCATENATE(BN623,BO623)</f>
        <v/>
      </c>
      <c r="BQ623" s="18" t="inlineStr">
        <is>
          <t>一般県道　八幡菊間線</t>
        </is>
      </c>
      <c r="BZ623" s="18" t="inlineStr">
        <is>
          <t>S,X</t>
        </is>
      </c>
      <c r="CA623" s="18" t="inlineStr">
        <is>
          <t>補剛桁</t>
        </is>
      </c>
      <c r="CB623" s="18" t="inlineStr">
        <is>
          <t>Sa</t>
        </is>
      </c>
      <c r="CC623" s="18">
        <f>IF(LEFT(CA623,2)="基礎",CONCATENATE(BZ623,LEFT(CA623,3),CB623),CONCATENATE(BZ623,LEFT(CA623,2),CB623))</f>
        <v/>
      </c>
      <c r="CD623" s="18" t="n">
        <v>23</v>
      </c>
      <c r="CE623" s="18">
        <f>IF(COUNTIFS([2]その１１!$CV$10:CV5618,リスト!CC623),"該当","")</f>
        <v/>
      </c>
      <c r="CF623" s="18">
        <f>IF($CE623="","",COUNTIF($CC$5:CC623,CC623))</f>
        <v/>
      </c>
      <c r="CG623" s="18">
        <f>IF($CE623="","",CONCATENATE(CC623,CF623))</f>
        <v/>
      </c>
      <c r="CH623" s="18" t="inlineStr">
        <is>
          <t>S,C</t>
        </is>
      </c>
      <c r="CI623" s="18" t="inlineStr">
        <is>
          <t>高欄</t>
        </is>
      </c>
      <c r="CJ623" s="18" t="inlineStr">
        <is>
          <t>Ra</t>
        </is>
      </c>
      <c r="CK623" s="18">
        <f>CONCATENATE(CH623,LEFT(CI623,2),CJ623)</f>
        <v/>
      </c>
      <c r="CL623" s="18" t="n">
        <v>7</v>
      </c>
      <c r="CM623" s="18">
        <f>IF(COUNTIFS([2]その１２!$CU$10:CU5774,リスト!CK623),"該当","")</f>
        <v/>
      </c>
      <c r="CN623" s="18">
        <f>IF($CM623="","",COUNTIF($CK$5:CK623,CK623))</f>
        <v/>
      </c>
      <c r="CO623" s="18">
        <f>IF($CM623="","",CONCATENATE(CK623,CN623))</f>
        <v/>
      </c>
      <c r="DC623" s="21">
        <f>IF(CG623="","",CONCATENATE(CC623,CD623))</f>
        <v/>
      </c>
      <c r="DD623" s="21">
        <f>IF(CO623="","",CONCATENATE(CK623,CL623))</f>
        <v/>
      </c>
    </row>
    <row r="624">
      <c r="BN624" s="18" t="inlineStr">
        <is>
          <t>市原市</t>
        </is>
      </c>
      <c r="BO624" s="197" t="inlineStr">
        <is>
          <t>128</t>
        </is>
      </c>
      <c r="BP624" s="17">
        <f>CONCATENATE(BN624,BO624)</f>
        <v/>
      </c>
      <c r="BQ624" s="18" t="inlineStr">
        <is>
          <t>一般県道　日吉誉田停車場線</t>
        </is>
      </c>
      <c r="BZ624" s="18" t="inlineStr">
        <is>
          <t>C,X</t>
        </is>
      </c>
      <c r="CA624" s="18" t="inlineStr">
        <is>
          <t>補剛桁</t>
        </is>
      </c>
      <c r="CB624" s="18" t="inlineStr">
        <is>
          <t>Sa</t>
        </is>
      </c>
      <c r="CC624" s="18">
        <f>IF(LEFT(CA624,2)="基礎",CONCATENATE(BZ624,LEFT(CA624,3),CB624),CONCATENATE(BZ624,LEFT(CA624,2),CB624))</f>
        <v/>
      </c>
      <c r="CD624" s="18" t="n">
        <v>6</v>
      </c>
      <c r="CE624" s="18">
        <f>IF(COUNTIFS([2]その１１!$CV$10:CV5619,リスト!CC624),"該当","")</f>
        <v/>
      </c>
      <c r="CF624" s="18">
        <f>IF($CE624="","",COUNTIF($CC$5:CC624,CC624))</f>
        <v/>
      </c>
      <c r="CG624" s="18">
        <f>IF($CE624="","",CONCATENATE(CC624,CF624))</f>
        <v/>
      </c>
      <c r="CH624" s="18" t="inlineStr">
        <is>
          <t>S,C</t>
        </is>
      </c>
      <c r="CI624" s="18" t="inlineStr">
        <is>
          <t>高欄</t>
        </is>
      </c>
      <c r="CJ624" s="18" t="inlineStr">
        <is>
          <t>Ra</t>
        </is>
      </c>
      <c r="CK624" s="18">
        <f>CONCATENATE(CH624,LEFT(CI624,2),CJ624)</f>
        <v/>
      </c>
      <c r="CL624" s="18" t="n">
        <v>8</v>
      </c>
      <c r="CM624" s="18">
        <f>IF(COUNTIFS([2]その１２!$CU$10:CU5775,リスト!CK624),"該当","")</f>
        <v/>
      </c>
      <c r="CN624" s="18">
        <f>IF($CM624="","",COUNTIF($CK$5:CK624,CK624))</f>
        <v/>
      </c>
      <c r="CO624" s="18">
        <f>IF($CM624="","",CONCATENATE(CK624,CN624))</f>
        <v/>
      </c>
      <c r="DC624" s="21">
        <f>IF(CG624="","",CONCATENATE(CC624,CD624))</f>
        <v/>
      </c>
      <c r="DD624" s="21">
        <f>IF(CO624="","",CONCATENATE(CK624,CL624))</f>
        <v/>
      </c>
    </row>
    <row r="625">
      <c r="BN625" s="18" t="inlineStr">
        <is>
          <t>市原市</t>
        </is>
      </c>
      <c r="BO625" s="197" t="inlineStr">
        <is>
          <t>130</t>
        </is>
      </c>
      <c r="BP625" s="17">
        <f>CONCATENATE(BN625,BO625)</f>
        <v/>
      </c>
      <c r="BQ625" s="18" t="inlineStr">
        <is>
          <t>一般県道　誉田停車場潤井戸線</t>
        </is>
      </c>
      <c r="BZ625" s="18" t="inlineStr">
        <is>
          <t>C,X</t>
        </is>
      </c>
      <c r="CA625" s="18" t="inlineStr">
        <is>
          <t>補剛桁</t>
        </is>
      </c>
      <c r="CB625" s="18" t="inlineStr">
        <is>
          <t>Sa</t>
        </is>
      </c>
      <c r="CC625" s="18">
        <f>IF(LEFT(CA625,2)="基礎",CONCATENATE(BZ625,LEFT(CA625,3),CB625),CONCATENATE(BZ625,LEFT(CA625,2),CB625))</f>
        <v/>
      </c>
      <c r="CD625" s="18" t="n">
        <v>7</v>
      </c>
      <c r="CE625" s="18">
        <f>IF(COUNTIFS([2]その１１!$CV$10:CV5620,リスト!CC625),"該当","")</f>
        <v/>
      </c>
      <c r="CF625" s="18">
        <f>IF($CE625="","",COUNTIF($CC$5:CC625,CC625))</f>
        <v/>
      </c>
      <c r="CG625" s="18">
        <f>IF($CE625="","",CONCATENATE(CC625,CF625))</f>
        <v/>
      </c>
      <c r="CH625" s="18" t="inlineStr">
        <is>
          <t>S,C</t>
        </is>
      </c>
      <c r="CI625" s="18" t="inlineStr">
        <is>
          <t>高欄</t>
        </is>
      </c>
      <c r="CJ625" s="18" t="inlineStr">
        <is>
          <t>Ra</t>
        </is>
      </c>
      <c r="CK625" s="18">
        <f>CONCATENATE(CH625,LEFT(CI625,2),CJ625)</f>
        <v/>
      </c>
      <c r="CL625" s="18" t="n">
        <v>10</v>
      </c>
      <c r="CM625" s="18">
        <f>IF(COUNTIFS([2]その１２!$CU$10:CU5776,リスト!CK625),"該当","")</f>
        <v/>
      </c>
      <c r="CN625" s="18">
        <f>IF($CM625="","",COUNTIF($CK$5:CK625,CK625))</f>
        <v/>
      </c>
      <c r="CO625" s="18">
        <f>IF($CM625="","",CONCATENATE(CK625,CN625))</f>
        <v/>
      </c>
      <c r="DC625" s="21">
        <f>IF(CG625="","",CONCATENATE(CC625,CD625))</f>
        <v/>
      </c>
      <c r="DD625" s="21">
        <f>IF(CO625="","",CONCATENATE(CK625,CL625))</f>
        <v/>
      </c>
    </row>
    <row r="626">
      <c r="BN626" s="18" t="inlineStr">
        <is>
          <t>市原市</t>
        </is>
      </c>
      <c r="BO626" s="197" t="inlineStr">
        <is>
          <t>132</t>
        </is>
      </c>
      <c r="BP626" s="17">
        <f>CONCATENATE(BN626,BO626)</f>
        <v/>
      </c>
      <c r="BQ626" s="18" t="inlineStr">
        <is>
          <t>一般県道　土気停車場金剛地線</t>
        </is>
      </c>
      <c r="BZ626" s="18" t="inlineStr">
        <is>
          <t>C,X</t>
        </is>
      </c>
      <c r="CA626" s="18" t="inlineStr">
        <is>
          <t>補剛桁</t>
        </is>
      </c>
      <c r="CB626" s="18" t="inlineStr">
        <is>
          <t>Sa</t>
        </is>
      </c>
      <c r="CC626" s="18">
        <f>IF(LEFT(CA626,2)="基礎",CONCATENATE(BZ626,LEFT(CA626,3),CB626),CONCATENATE(BZ626,LEFT(CA626,2),CB626))</f>
        <v/>
      </c>
      <c r="CD626" s="18" t="n">
        <v>8</v>
      </c>
      <c r="CE626" s="18">
        <f>IF(COUNTIFS([2]その１１!$CV$10:CV5621,リスト!CC626),"該当","")</f>
        <v/>
      </c>
      <c r="CF626" s="18">
        <f>IF($CE626="","",COUNTIF($CC$5:CC626,CC626))</f>
        <v/>
      </c>
      <c r="CG626" s="18">
        <f>IF($CE626="","",CONCATENATE(CC626,CF626))</f>
        <v/>
      </c>
      <c r="CH626" s="18" t="inlineStr">
        <is>
          <t>S,C</t>
        </is>
      </c>
      <c r="CI626" s="18" t="inlineStr">
        <is>
          <t>高欄</t>
        </is>
      </c>
      <c r="CJ626" s="18" t="inlineStr">
        <is>
          <t>Ra</t>
        </is>
      </c>
      <c r="CK626" s="18">
        <f>CONCATENATE(CH626,LEFT(CI626,2),CJ626)</f>
        <v/>
      </c>
      <c r="CL626" s="18" t="n">
        <v>12</v>
      </c>
      <c r="CM626" s="18">
        <f>IF(COUNTIFS([2]その１２!$CU$10:CU5777,リスト!CK626),"該当","")</f>
        <v/>
      </c>
      <c r="CN626" s="18">
        <f>IF($CM626="","",COUNTIF($CK$5:CK626,CK626))</f>
        <v/>
      </c>
      <c r="CO626" s="18">
        <f>IF($CM626="","",CONCATENATE(CK626,CN626))</f>
        <v/>
      </c>
      <c r="DC626" s="21">
        <f>IF(CG626="","",CONCATENATE(CC626,CD626))</f>
        <v/>
      </c>
      <c r="DD626" s="21">
        <f>IF(CO626="","",CONCATENATE(CK626,CL626))</f>
        <v/>
      </c>
    </row>
    <row r="627">
      <c r="BN627" s="18" t="inlineStr">
        <is>
          <t>市原市</t>
        </is>
      </c>
      <c r="BO627" s="197" t="inlineStr">
        <is>
          <t>139</t>
        </is>
      </c>
      <c r="BP627" s="17">
        <f>CONCATENATE(BN627,BO627)</f>
        <v/>
      </c>
      <c r="BQ627" s="18" t="inlineStr">
        <is>
          <t>一般県道　茂原五井線</t>
        </is>
      </c>
      <c r="BZ627" s="18" t="inlineStr">
        <is>
          <t>C,X</t>
        </is>
      </c>
      <c r="CA627" s="18" t="inlineStr">
        <is>
          <t>補剛桁</t>
        </is>
      </c>
      <c r="CB627" s="18" t="inlineStr">
        <is>
          <t>Sa</t>
        </is>
      </c>
      <c r="CC627" s="18">
        <f>IF(LEFT(CA627,2)="基礎",CONCATENATE(BZ627,LEFT(CA627,3),CB627),CONCATENATE(BZ627,LEFT(CA627,2),CB627))</f>
        <v/>
      </c>
      <c r="CD627" s="18" t="n">
        <v>9</v>
      </c>
      <c r="CE627" s="18">
        <f>IF(COUNTIFS([2]その１１!$CV$10:CV5622,リスト!CC627),"該当","")</f>
        <v/>
      </c>
      <c r="CF627" s="18">
        <f>IF($CE627="","",COUNTIF($CC$5:CC627,CC627))</f>
        <v/>
      </c>
      <c r="CG627" s="18">
        <f>IF($CE627="","",CONCATENATE(CC627,CF627))</f>
        <v/>
      </c>
      <c r="CH627" s="18" t="inlineStr">
        <is>
          <t>S,C</t>
        </is>
      </c>
      <c r="CI627" s="18" t="inlineStr">
        <is>
          <t>高欄</t>
        </is>
      </c>
      <c r="CJ627" s="18" t="inlineStr">
        <is>
          <t>Ra</t>
        </is>
      </c>
      <c r="CK627" s="18">
        <f>CONCATENATE(CH627,LEFT(CI627,2),CJ627)</f>
        <v/>
      </c>
      <c r="CL627" s="18" t="n">
        <v>17</v>
      </c>
      <c r="CM627" s="18">
        <f>IF(COUNTIFS([2]その１２!$CU$10:CU5778,リスト!CK627),"該当","")</f>
        <v/>
      </c>
      <c r="CN627" s="18">
        <f>IF($CM627="","",COUNTIF($CK$5:CK627,CK627))</f>
        <v/>
      </c>
      <c r="CO627" s="18">
        <f>IF($CM627="","",CONCATENATE(CK627,CN627))</f>
        <v/>
      </c>
      <c r="DC627" s="21">
        <f>IF(CG627="","",CONCATENATE(CC627,CD627))</f>
        <v/>
      </c>
      <c r="DD627" s="21">
        <f>IF(CO627="","",CONCATENATE(CK627,CL627))</f>
        <v/>
      </c>
    </row>
    <row r="628">
      <c r="BN628" s="18" t="inlineStr">
        <is>
          <t>市原市</t>
        </is>
      </c>
      <c r="BO628" s="197" t="inlineStr">
        <is>
          <t>140</t>
        </is>
      </c>
      <c r="BP628" s="17">
        <f>CONCATENATE(BN628,BO628)</f>
        <v/>
      </c>
      <c r="BQ628" s="18" t="inlineStr">
        <is>
          <t>一般県道　五井山倉線</t>
        </is>
      </c>
      <c r="BZ628" s="18" t="inlineStr">
        <is>
          <t>C,X</t>
        </is>
      </c>
      <c r="CA628" s="18" t="inlineStr">
        <is>
          <t>補剛桁</t>
        </is>
      </c>
      <c r="CB628" s="18" t="inlineStr">
        <is>
          <t>Sa</t>
        </is>
      </c>
      <c r="CC628" s="18">
        <f>IF(LEFT(CA628,2)="基礎",CONCATENATE(BZ628,LEFT(CA628,3),CB628),CONCATENATE(BZ628,LEFT(CA628,2),CB628))</f>
        <v/>
      </c>
      <c r="CD628" s="18" t="n">
        <v>10</v>
      </c>
      <c r="CE628" s="18">
        <f>IF(COUNTIFS([2]その１１!$CV$10:CV5623,リスト!CC628),"該当","")</f>
        <v/>
      </c>
      <c r="CF628" s="18">
        <f>IF($CE628="","",COUNTIF($CC$5:CC628,CC628))</f>
        <v/>
      </c>
      <c r="CG628" s="18">
        <f>IF($CE628="","",CONCATENATE(CC628,CF628))</f>
        <v/>
      </c>
      <c r="CH628" s="18" t="inlineStr">
        <is>
          <t>S,C</t>
        </is>
      </c>
      <c r="CI628" s="18" t="inlineStr">
        <is>
          <t>高欄</t>
        </is>
      </c>
      <c r="CJ628" s="18" t="inlineStr">
        <is>
          <t>Ra</t>
        </is>
      </c>
      <c r="CK628" s="18">
        <f>CONCATENATE(CH628,LEFT(CI628,2),CJ628)</f>
        <v/>
      </c>
      <c r="CL628" s="18" t="n">
        <v>19</v>
      </c>
      <c r="CM628" s="18">
        <f>IF(COUNTIFS([2]その１２!$CU$10:CU5779,リスト!CK628),"該当","")</f>
        <v/>
      </c>
      <c r="CN628" s="18">
        <f>IF($CM628="","",COUNTIF($CK$5:CK628,CK628))</f>
        <v/>
      </c>
      <c r="CO628" s="18">
        <f>IF($CM628="","",CONCATENATE(CK628,CN628))</f>
        <v/>
      </c>
      <c r="DC628" s="21">
        <f>IF(CG628="","",CONCATENATE(CC628,CD628))</f>
        <v/>
      </c>
      <c r="DD628" s="21">
        <f>IF(CO628="","",CONCATENATE(CK628,CL628))</f>
        <v/>
      </c>
    </row>
    <row r="629">
      <c r="BN629" s="18" t="inlineStr">
        <is>
          <t>市原市</t>
        </is>
      </c>
      <c r="BO629" s="197" t="inlineStr">
        <is>
          <t>141</t>
        </is>
      </c>
      <c r="BP629" s="17">
        <f>CONCATENATE(BN629,BO629)</f>
        <v/>
      </c>
      <c r="BQ629" s="18" t="inlineStr">
        <is>
          <t>一般県道　五井町田線</t>
        </is>
      </c>
      <c r="BZ629" s="18" t="inlineStr">
        <is>
          <t>C,X</t>
        </is>
      </c>
      <c r="CA629" s="18" t="inlineStr">
        <is>
          <t>補剛桁</t>
        </is>
      </c>
      <c r="CB629" s="18" t="inlineStr">
        <is>
          <t>Sa</t>
        </is>
      </c>
      <c r="CC629" s="18">
        <f>IF(LEFT(CA629,2)="基礎",CONCATENATE(BZ629,LEFT(CA629,3),CB629),CONCATENATE(BZ629,LEFT(CA629,2),CB629))</f>
        <v/>
      </c>
      <c r="CD629" s="18" t="n">
        <v>11</v>
      </c>
      <c r="CE629" s="18">
        <f>IF(COUNTIFS([2]その１１!$CV$10:CV5624,リスト!CC629),"該当","")</f>
        <v/>
      </c>
      <c r="CF629" s="18">
        <f>IF($CE629="","",COUNTIF($CC$5:CC629,CC629))</f>
        <v/>
      </c>
      <c r="CG629" s="18">
        <f>IF($CE629="","",CONCATENATE(CC629,CF629))</f>
        <v/>
      </c>
      <c r="CH629" s="18" t="inlineStr">
        <is>
          <t>S,C</t>
        </is>
      </c>
      <c r="CI629" s="18" t="inlineStr">
        <is>
          <t>高欄</t>
        </is>
      </c>
      <c r="CJ629" s="18" t="inlineStr">
        <is>
          <t>Ra</t>
        </is>
      </c>
      <c r="CK629" s="18">
        <f>CONCATENATE(CH629,LEFT(CI629,2),CJ629)</f>
        <v/>
      </c>
      <c r="CL629" s="18" t="n">
        <v>23</v>
      </c>
      <c r="CM629" s="18">
        <f>IF(COUNTIFS([2]その１２!$CU$10:CU5780,リスト!CK629),"該当","")</f>
        <v/>
      </c>
      <c r="CN629" s="18">
        <f>IF($CM629="","",COUNTIF($CK$5:CK629,CK629))</f>
        <v/>
      </c>
      <c r="CO629" s="18">
        <f>IF($CM629="","",CONCATENATE(CK629,CN629))</f>
        <v/>
      </c>
      <c r="DC629" s="21">
        <f>IF(CG629="","",CONCATENATE(CC629,CD629))</f>
        <v/>
      </c>
      <c r="DD629" s="21">
        <f>IF(CO629="","",CONCATENATE(CK629,CL629))</f>
        <v/>
      </c>
    </row>
    <row r="630">
      <c r="BN630" s="18" t="inlineStr">
        <is>
          <t>市原市</t>
        </is>
      </c>
      <c r="BO630" s="197" t="inlineStr">
        <is>
          <t>143</t>
        </is>
      </c>
      <c r="BP630" s="17">
        <f>CONCATENATE(BN630,BO630)</f>
        <v/>
      </c>
      <c r="BQ630" s="18" t="inlineStr">
        <is>
          <t>一般県道　南総昭和線</t>
        </is>
      </c>
      <c r="BZ630" s="18" t="inlineStr">
        <is>
          <t>C,X</t>
        </is>
      </c>
      <c r="CA630" s="18" t="inlineStr">
        <is>
          <t>補剛桁</t>
        </is>
      </c>
      <c r="CB630" s="18" t="inlineStr">
        <is>
          <t>Sa</t>
        </is>
      </c>
      <c r="CC630" s="18">
        <f>IF(LEFT(CA630,2)="基礎",CONCATENATE(BZ630,LEFT(CA630,3),CB630),CONCATENATE(BZ630,LEFT(CA630,2),CB630))</f>
        <v/>
      </c>
      <c r="CD630" s="18" t="n">
        <v>12</v>
      </c>
      <c r="CE630" s="18">
        <f>IF(COUNTIFS([2]その１１!$CV$10:CV5625,リスト!CC630),"該当","")</f>
        <v/>
      </c>
      <c r="CF630" s="18">
        <f>IF($CE630="","",COUNTIF($CC$5:CC630,CC630))</f>
        <v/>
      </c>
      <c r="CG630" s="18">
        <f>IF($CE630="","",CONCATENATE(CC630,CF630))</f>
        <v/>
      </c>
      <c r="CH630" s="18" t="inlineStr">
        <is>
          <t>S,X</t>
        </is>
      </c>
      <c r="CI630" s="18" t="inlineStr">
        <is>
          <t>高欄</t>
        </is>
      </c>
      <c r="CJ630" s="18" t="inlineStr">
        <is>
          <t>Ra</t>
        </is>
      </c>
      <c r="CK630" s="18">
        <f>CONCATENATE(CH630,LEFT(CI630,2),CJ630)</f>
        <v/>
      </c>
      <c r="CL630" s="18" t="n">
        <v>1</v>
      </c>
      <c r="CM630" s="18">
        <f>IF(COUNTIFS([2]その１２!$CU$10:CU5781,リスト!CK630),"該当","")</f>
        <v/>
      </c>
      <c r="CN630" s="18">
        <f>IF($CM630="","",COUNTIF($CK$5:CK630,CK630))</f>
        <v/>
      </c>
      <c r="CO630" s="18">
        <f>IF($CM630="","",CONCATENATE(CK630,CN630))</f>
        <v/>
      </c>
      <c r="DC630" s="21">
        <f>IF(CG630="","",CONCATENATE(CC630,CD630))</f>
        <v/>
      </c>
      <c r="DD630" s="21">
        <f>IF(CO630="","",CONCATENATE(CK630,CL630))</f>
        <v/>
      </c>
    </row>
    <row r="631">
      <c r="BN631" s="18" t="inlineStr">
        <is>
          <t>市原市</t>
        </is>
      </c>
      <c r="BO631" s="197" t="inlineStr">
        <is>
          <t>144</t>
        </is>
      </c>
      <c r="BP631" s="17">
        <f>CONCATENATE(BN631,BO631)</f>
        <v/>
      </c>
      <c r="BQ631" s="18" t="inlineStr">
        <is>
          <t>一般県道　南総姉崎線</t>
        </is>
      </c>
      <c r="BZ631" s="18" t="inlineStr">
        <is>
          <t>C,X</t>
        </is>
      </c>
      <c r="CA631" s="18" t="inlineStr">
        <is>
          <t>補剛桁</t>
        </is>
      </c>
      <c r="CB631" s="18" t="inlineStr">
        <is>
          <t>Sa</t>
        </is>
      </c>
      <c r="CC631" s="18">
        <f>IF(LEFT(CA631,2)="基礎",CONCATENATE(BZ631,LEFT(CA631,3),CB631),CONCATENATE(BZ631,LEFT(CA631,2),CB631))</f>
        <v/>
      </c>
      <c r="CD631" s="18" t="n">
        <v>13</v>
      </c>
      <c r="CE631" s="18">
        <f>IF(COUNTIFS([2]その１１!$CV$10:CV5626,リスト!CC631),"該当","")</f>
        <v/>
      </c>
      <c r="CF631" s="18">
        <f>IF($CE631="","",COUNTIF($CC$5:CC631,CC631))</f>
        <v/>
      </c>
      <c r="CG631" s="18">
        <f>IF($CE631="","",CONCATENATE(CC631,CF631))</f>
        <v/>
      </c>
      <c r="CH631" s="18" t="inlineStr">
        <is>
          <t>S,X</t>
        </is>
      </c>
      <c r="CI631" s="18" t="inlineStr">
        <is>
          <t>高欄</t>
        </is>
      </c>
      <c r="CJ631" s="18" t="inlineStr">
        <is>
          <t>Ra</t>
        </is>
      </c>
      <c r="CK631" s="18">
        <f>CONCATENATE(CH631,LEFT(CI631,2),CJ631)</f>
        <v/>
      </c>
      <c r="CL631" s="18" t="n">
        <v>2</v>
      </c>
      <c r="CM631" s="18">
        <f>IF(COUNTIFS([2]その１２!$CU$10:CU5782,リスト!CK631),"該当","")</f>
        <v/>
      </c>
      <c r="CN631" s="18">
        <f>IF($CM631="","",COUNTIF($CK$5:CK631,CK631))</f>
        <v/>
      </c>
      <c r="CO631" s="18">
        <f>IF($CM631="","",CONCATENATE(CK631,CN631))</f>
        <v/>
      </c>
      <c r="DC631" s="21">
        <f>IF(CG631="","",CONCATENATE(CC631,CD631))</f>
        <v/>
      </c>
      <c r="DD631" s="21">
        <f>IF(CO631="","",CONCATENATE(CK631,CL631))</f>
        <v/>
      </c>
    </row>
    <row r="632">
      <c r="BN632" s="18" t="inlineStr">
        <is>
          <t>市原市</t>
        </is>
      </c>
      <c r="BO632" s="197" t="inlineStr">
        <is>
          <t>160</t>
        </is>
      </c>
      <c r="BP632" s="17">
        <f>CONCATENATE(BN632,BO632)</f>
        <v/>
      </c>
      <c r="BQ632" s="18" t="inlineStr">
        <is>
          <t>一般県道　加茂木更津線</t>
        </is>
      </c>
      <c r="BZ632" s="18" t="inlineStr">
        <is>
          <t>C,X</t>
        </is>
      </c>
      <c r="CA632" s="18" t="inlineStr">
        <is>
          <t>補剛桁</t>
        </is>
      </c>
      <c r="CB632" s="18" t="inlineStr">
        <is>
          <t>Sa</t>
        </is>
      </c>
      <c r="CC632" s="18">
        <f>IF(LEFT(CA632,2)="基礎",CONCATENATE(BZ632,LEFT(CA632,3),CB632),CONCATENATE(BZ632,LEFT(CA632,2),CB632))</f>
        <v/>
      </c>
      <c r="CD632" s="18" t="n">
        <v>17</v>
      </c>
      <c r="CE632" s="18">
        <f>IF(COUNTIFS([2]その１１!$CV$10:CV5627,リスト!CC632),"該当","")</f>
        <v/>
      </c>
      <c r="CF632" s="18">
        <f>IF($CE632="","",COUNTIF($CC$5:CC632,CC632))</f>
        <v/>
      </c>
      <c r="CG632" s="18">
        <f>IF($CE632="","",CONCATENATE(CC632,CF632))</f>
        <v/>
      </c>
      <c r="CH632" s="18" t="inlineStr">
        <is>
          <t>S,X</t>
        </is>
      </c>
      <c r="CI632" s="18" t="inlineStr">
        <is>
          <t>高欄</t>
        </is>
      </c>
      <c r="CJ632" s="18" t="inlineStr">
        <is>
          <t>Ra</t>
        </is>
      </c>
      <c r="CK632" s="18">
        <f>CONCATENATE(CH632,LEFT(CI632,2),CJ632)</f>
        <v/>
      </c>
      <c r="CL632" s="18" t="n">
        <v>3</v>
      </c>
      <c r="CM632" s="18">
        <f>IF(COUNTIFS([2]その１２!$CU$10:CU5783,リスト!CK632),"該当","")</f>
        <v/>
      </c>
      <c r="CN632" s="18">
        <f>IF($CM632="","",COUNTIF($CK$5:CK632,CK632))</f>
        <v/>
      </c>
      <c r="CO632" s="18">
        <f>IF($CM632="","",CONCATENATE(CK632,CN632))</f>
        <v/>
      </c>
      <c r="DC632" s="21">
        <f>IF(CG632="","",CONCATENATE(CC632,CD632))</f>
        <v/>
      </c>
      <c r="DD632" s="21">
        <f>IF(CO632="","",CONCATENATE(CK632,CL632))</f>
        <v/>
      </c>
    </row>
    <row r="633">
      <c r="BN633" s="18" t="inlineStr">
        <is>
          <t>市原市</t>
        </is>
      </c>
      <c r="BO633" s="197" t="inlineStr">
        <is>
          <t>168</t>
        </is>
      </c>
      <c r="BP633" s="17">
        <f>CONCATENATE(BN633,BO633)</f>
        <v/>
      </c>
      <c r="BQ633" s="18" t="inlineStr">
        <is>
          <t>一般県道　鶴舞馬来田停車場線</t>
        </is>
      </c>
      <c r="BZ633" s="18" t="inlineStr">
        <is>
          <t>C,X</t>
        </is>
      </c>
      <c r="CA633" s="18" t="inlineStr">
        <is>
          <t>補剛桁</t>
        </is>
      </c>
      <c r="CB633" s="18" t="inlineStr">
        <is>
          <t>Sa</t>
        </is>
      </c>
      <c r="CC633" s="18">
        <f>IF(LEFT(CA633,2)="基礎",CONCATENATE(BZ633,LEFT(CA633,3),CB633),CONCATENATE(BZ633,LEFT(CA633,2),CB633))</f>
        <v/>
      </c>
      <c r="CD633" s="18" t="n">
        <v>18</v>
      </c>
      <c r="CE633" s="18">
        <f>IF(COUNTIFS([2]その１１!$CV$10:CV5628,リスト!CC633),"該当","")</f>
        <v/>
      </c>
      <c r="CF633" s="18">
        <f>IF($CE633="","",COUNTIF($CC$5:CC633,CC633))</f>
        <v/>
      </c>
      <c r="CG633" s="18">
        <f>IF($CE633="","",CONCATENATE(CC633,CF633))</f>
        <v/>
      </c>
      <c r="CH633" s="18" t="inlineStr">
        <is>
          <t>S,X</t>
        </is>
      </c>
      <c r="CI633" s="18" t="inlineStr">
        <is>
          <t>高欄</t>
        </is>
      </c>
      <c r="CJ633" s="18" t="inlineStr">
        <is>
          <t>Ra</t>
        </is>
      </c>
      <c r="CK633" s="18">
        <f>CONCATENATE(CH633,LEFT(CI633,2),CJ633)</f>
        <v/>
      </c>
      <c r="CL633" s="18" t="n">
        <v>4</v>
      </c>
      <c r="CM633" s="18">
        <f>IF(COUNTIFS([2]その１２!$CU$10:CU5784,リスト!CK633),"該当","")</f>
        <v/>
      </c>
      <c r="CN633" s="18">
        <f>IF($CM633="","",COUNTIF($CK$5:CK633,CK633))</f>
        <v/>
      </c>
      <c r="CO633" s="18">
        <f>IF($CM633="","",CONCATENATE(CK633,CN633))</f>
        <v/>
      </c>
      <c r="DC633" s="21">
        <f>IF(CG633="","",CONCATENATE(CC633,CD633))</f>
        <v/>
      </c>
      <c r="DD633" s="21">
        <f>IF(CO633="","",CONCATENATE(CK633,CL633))</f>
        <v/>
      </c>
    </row>
    <row r="634">
      <c r="BN634" s="18" t="inlineStr">
        <is>
          <t>市原市</t>
        </is>
      </c>
      <c r="BO634" s="197" t="inlineStr">
        <is>
          <t>169</t>
        </is>
      </c>
      <c r="BP634" s="17">
        <f>CONCATENATE(BN634,BO634)</f>
        <v/>
      </c>
      <c r="BQ634" s="18" t="inlineStr">
        <is>
          <t>一般県道　南総馬来田線</t>
        </is>
      </c>
      <c r="BZ634" s="18" t="inlineStr">
        <is>
          <t>C,X</t>
        </is>
      </c>
      <c r="CA634" s="18" t="inlineStr">
        <is>
          <t>補剛桁</t>
        </is>
      </c>
      <c r="CB634" s="18" t="inlineStr">
        <is>
          <t>Sa</t>
        </is>
      </c>
      <c r="CC634" s="18">
        <f>IF(LEFT(CA634,2)="基礎",CONCATENATE(BZ634,LEFT(CA634,3),CB634),CONCATENATE(BZ634,LEFT(CA634,2),CB634))</f>
        <v/>
      </c>
      <c r="CD634" s="18" t="n">
        <v>19</v>
      </c>
      <c r="CE634" s="18">
        <f>IF(COUNTIFS([2]その１１!$CV$10:CV5629,リスト!CC634),"該当","")</f>
        <v/>
      </c>
      <c r="CF634" s="18">
        <f>IF($CE634="","",COUNTIF($CC$5:CC634,CC634))</f>
        <v/>
      </c>
      <c r="CG634" s="18">
        <f>IF($CE634="","",CONCATENATE(CC634,CF634))</f>
        <v/>
      </c>
      <c r="CH634" s="18" t="inlineStr">
        <is>
          <t>S,X</t>
        </is>
      </c>
      <c r="CI634" s="18" t="inlineStr">
        <is>
          <t>高欄</t>
        </is>
      </c>
      <c r="CJ634" s="18" t="inlineStr">
        <is>
          <t>Ra</t>
        </is>
      </c>
      <c r="CK634" s="18">
        <f>CONCATENATE(CH634,LEFT(CI634,2),CJ634)</f>
        <v/>
      </c>
      <c r="CL634" s="18" t="n">
        <v>5</v>
      </c>
      <c r="CM634" s="18">
        <f>IF(COUNTIFS([2]その１２!$CU$10:CU5785,リスト!CK634),"該当","")</f>
        <v/>
      </c>
      <c r="CN634" s="18">
        <f>IF($CM634="","",COUNTIF($CK$5:CK634,CK634))</f>
        <v/>
      </c>
      <c r="CO634" s="18">
        <f>IF($CM634="","",CONCATENATE(CK634,CN634))</f>
        <v/>
      </c>
      <c r="DC634" s="21">
        <f>IF(CG634="","",CONCATENATE(CC634,CD634))</f>
        <v/>
      </c>
      <c r="DD634" s="21">
        <f>IF(CO634="","",CONCATENATE(CK634,CL634))</f>
        <v/>
      </c>
    </row>
    <row r="635">
      <c r="BN635" s="18" t="inlineStr">
        <is>
          <t>市原市</t>
        </is>
      </c>
      <c r="BO635" s="197" t="inlineStr">
        <is>
          <t>171</t>
        </is>
      </c>
      <c r="BP635" s="17">
        <f>CONCATENATE(BN635,BO635)</f>
        <v/>
      </c>
      <c r="BQ635" s="18" t="inlineStr">
        <is>
          <t>一般県道　加茂長南線</t>
        </is>
      </c>
      <c r="BZ635" s="18" t="inlineStr">
        <is>
          <t>C,X</t>
        </is>
      </c>
      <c r="CA635" s="18" t="inlineStr">
        <is>
          <t>補剛桁</t>
        </is>
      </c>
      <c r="CB635" s="18" t="inlineStr">
        <is>
          <t>Sa</t>
        </is>
      </c>
      <c r="CC635" s="18">
        <f>IF(LEFT(CA635,2)="基礎",CONCATENATE(BZ635,LEFT(CA635,3),CB635),CONCATENATE(BZ635,LEFT(CA635,2),CB635))</f>
        <v/>
      </c>
      <c r="CD635" s="18" t="n">
        <v>20</v>
      </c>
      <c r="CE635" s="18">
        <f>IF(COUNTIFS([2]その１１!$CV$10:CV5630,リスト!CC635),"該当","")</f>
        <v/>
      </c>
      <c r="CF635" s="18">
        <f>IF($CE635="","",COUNTIF($CC$5:CC635,CC635))</f>
        <v/>
      </c>
      <c r="CG635" s="18">
        <f>IF($CE635="","",CONCATENATE(CC635,CF635))</f>
        <v/>
      </c>
      <c r="CH635" s="18" t="inlineStr">
        <is>
          <t>S,X</t>
        </is>
      </c>
      <c r="CI635" s="18" t="inlineStr">
        <is>
          <t>高欄</t>
        </is>
      </c>
      <c r="CJ635" s="18" t="inlineStr">
        <is>
          <t>Ra</t>
        </is>
      </c>
      <c r="CK635" s="18">
        <f>CONCATENATE(CH635,LEFT(CI635,2),CJ635)</f>
        <v/>
      </c>
      <c r="CL635" s="18" t="n">
        <v>10</v>
      </c>
      <c r="CM635" s="18">
        <f>IF(COUNTIFS([2]その１２!$CU$10:CU5786,リスト!CK635),"該当","")</f>
        <v/>
      </c>
      <c r="CN635" s="18">
        <f>IF($CM635="","",COUNTIF($CK$5:CK635,CK635))</f>
        <v/>
      </c>
      <c r="CO635" s="18">
        <f>IF($CM635="","",CONCATENATE(CK635,CN635))</f>
        <v/>
      </c>
      <c r="DC635" s="21">
        <f>IF(CG635="","",CONCATENATE(CC635,CD635))</f>
        <v/>
      </c>
      <c r="DD635" s="21">
        <f>IF(CO635="","",CONCATENATE(CK635,CL635))</f>
        <v/>
      </c>
    </row>
    <row r="636">
      <c r="BN636" s="18" t="inlineStr">
        <is>
          <t>市原市</t>
        </is>
      </c>
      <c r="BO636" s="197" t="inlineStr">
        <is>
          <t>172</t>
        </is>
      </c>
      <c r="BP636" s="17">
        <f>CONCATENATE(BN636,BO636)</f>
        <v/>
      </c>
      <c r="BQ636" s="18" t="inlineStr">
        <is>
          <t>一般県道　大多喜里見線</t>
        </is>
      </c>
      <c r="BZ636" s="18" t="inlineStr">
        <is>
          <t>C,X</t>
        </is>
      </c>
      <c r="CA636" s="18" t="inlineStr">
        <is>
          <t>補剛桁</t>
        </is>
      </c>
      <c r="CB636" s="18" t="inlineStr">
        <is>
          <t>Sa</t>
        </is>
      </c>
      <c r="CC636" s="18">
        <f>IF(LEFT(CA636,2)="基礎",CONCATENATE(BZ636,LEFT(CA636,3),CB636),CONCATENATE(BZ636,LEFT(CA636,2),CB636))</f>
        <v/>
      </c>
      <c r="CD636" s="18" t="n">
        <v>21</v>
      </c>
      <c r="CE636" s="18">
        <f>IF(COUNTIFS([2]その１１!$CV$10:CV5631,リスト!CC636),"該当","")</f>
        <v/>
      </c>
      <c r="CF636" s="18">
        <f>IF($CE636="","",COUNTIF($CC$5:CC636,CC636))</f>
        <v/>
      </c>
      <c r="CG636" s="18">
        <f>IF($CE636="","",CONCATENATE(CC636,CF636))</f>
        <v/>
      </c>
      <c r="CH636" s="18" t="inlineStr">
        <is>
          <t>S,X</t>
        </is>
      </c>
      <c r="CI636" s="18" t="inlineStr">
        <is>
          <t>高欄</t>
        </is>
      </c>
      <c r="CJ636" s="18" t="inlineStr">
        <is>
          <t>Ra</t>
        </is>
      </c>
      <c r="CK636" s="18">
        <f>CONCATENATE(CH636,LEFT(CI636,2),CJ636)</f>
        <v/>
      </c>
      <c r="CL636" s="18" t="n">
        <v>17</v>
      </c>
      <c r="CM636" s="18">
        <f>IF(COUNTIFS([2]その１２!$CU$10:CU5787,リスト!CK636),"該当","")</f>
        <v/>
      </c>
      <c r="CN636" s="18">
        <f>IF($CM636="","",COUNTIF($CK$5:CK636,CK636))</f>
        <v/>
      </c>
      <c r="CO636" s="18">
        <f>IF($CM636="","",CONCATENATE(CK636,CN636))</f>
        <v/>
      </c>
      <c r="DC636" s="21">
        <f>IF(CG636="","",CONCATENATE(CC636,CD636))</f>
        <v/>
      </c>
      <c r="DD636" s="21">
        <f>IF(CO636="","",CONCATENATE(CK636,CL636))</f>
        <v/>
      </c>
    </row>
    <row r="637">
      <c r="BN637" s="18" t="inlineStr">
        <is>
          <t>市原市</t>
        </is>
      </c>
      <c r="BO637" s="197" t="inlineStr">
        <is>
          <t>173</t>
        </is>
      </c>
      <c r="BP637" s="17">
        <f>CONCATENATE(BN637,BO637)</f>
        <v/>
      </c>
      <c r="BQ637" s="18" t="inlineStr">
        <is>
          <t>一般県道　南総月出線</t>
        </is>
      </c>
      <c r="BZ637" s="18" t="inlineStr">
        <is>
          <t>C,X</t>
        </is>
      </c>
      <c r="CA637" s="18" t="inlineStr">
        <is>
          <t>補剛桁</t>
        </is>
      </c>
      <c r="CB637" s="18" t="inlineStr">
        <is>
          <t>Sa</t>
        </is>
      </c>
      <c r="CC637" s="18">
        <f>IF(LEFT(CA637,2)="基礎",CONCATENATE(BZ637,LEFT(CA637,3),CB637),CONCATENATE(BZ637,LEFT(CA637,2),CB637))</f>
        <v/>
      </c>
      <c r="CD637" s="18" t="n">
        <v>22</v>
      </c>
      <c r="CE637" s="18">
        <f>IF(COUNTIFS([2]その１１!$CV$10:CV5632,リスト!CC637),"該当","")</f>
        <v/>
      </c>
      <c r="CF637" s="18">
        <f>IF($CE637="","",COUNTIF($CC$5:CC637,CC637))</f>
        <v/>
      </c>
      <c r="CG637" s="18">
        <f>IF($CE637="","",CONCATENATE(CC637,CF637))</f>
        <v/>
      </c>
      <c r="CH637" s="18" t="inlineStr">
        <is>
          <t>S,X</t>
        </is>
      </c>
      <c r="CI637" s="18" t="inlineStr">
        <is>
          <t>高欄</t>
        </is>
      </c>
      <c r="CJ637" s="18" t="inlineStr">
        <is>
          <t>Ra</t>
        </is>
      </c>
      <c r="CK637" s="18">
        <f>CONCATENATE(CH637,LEFT(CI637,2),CJ637)</f>
        <v/>
      </c>
      <c r="CL637" s="18" t="n">
        <v>23</v>
      </c>
      <c r="CM637" s="18">
        <f>IF(COUNTIFS([2]その１２!$CU$10:CU5788,リスト!CK637),"該当","")</f>
        <v/>
      </c>
      <c r="CN637" s="18">
        <f>IF($CM637="","",COUNTIF($CK$5:CK637,CK637))</f>
        <v/>
      </c>
      <c r="CO637" s="18">
        <f>IF($CM637="","",CONCATENATE(CK637,CN637))</f>
        <v/>
      </c>
      <c r="DC637" s="21">
        <f>IF(CG637="","",CONCATENATE(CC637,CD637))</f>
        <v/>
      </c>
      <c r="DD637" s="21">
        <f>IF(CO637="","",CONCATENATE(CK637,CL637))</f>
        <v/>
      </c>
    </row>
    <row r="638">
      <c r="BN638" s="18" t="inlineStr">
        <is>
          <t>市原市</t>
        </is>
      </c>
      <c r="BO638" s="197" t="inlineStr">
        <is>
          <t>220</t>
        </is>
      </c>
      <c r="BP638" s="17">
        <f>CONCATENATE(BN638,BO638)</f>
        <v/>
      </c>
      <c r="BQ638" s="18" t="inlineStr">
        <is>
          <t>一般県道　八幡宿停車場線</t>
        </is>
      </c>
      <c r="BZ638" s="18" t="inlineStr">
        <is>
          <t>C,X</t>
        </is>
      </c>
      <c r="CA638" s="18" t="inlineStr">
        <is>
          <t>補剛桁</t>
        </is>
      </c>
      <c r="CB638" s="18" t="inlineStr">
        <is>
          <t>Sa</t>
        </is>
      </c>
      <c r="CC638" s="18">
        <f>IF(LEFT(CA638,2)="基礎",CONCATENATE(BZ638,LEFT(CA638,3),CB638),CONCATENATE(BZ638,LEFT(CA638,2),CB638))</f>
        <v/>
      </c>
      <c r="CD638" s="18" t="n">
        <v>23</v>
      </c>
      <c r="CE638" s="18">
        <f>IF(COUNTIFS([2]その１１!$CV$10:CV5633,リスト!CC638),"該当","")</f>
        <v/>
      </c>
      <c r="CF638" s="18">
        <f>IF($CE638="","",COUNTIF($CC$5:CC638,CC638))</f>
        <v/>
      </c>
      <c r="CG638" s="18">
        <f>IF($CE638="","",CONCATENATE(CC638,CF638))</f>
        <v/>
      </c>
      <c r="CH638" s="18" t="inlineStr">
        <is>
          <t>C,X</t>
        </is>
      </c>
      <c r="CI638" s="18" t="inlineStr">
        <is>
          <t>高欄</t>
        </is>
      </c>
      <c r="CJ638" s="18" t="inlineStr">
        <is>
          <t>Ra</t>
        </is>
      </c>
      <c r="CK638" s="18">
        <f>CONCATENATE(CH638,LEFT(CI638,2),CJ638)</f>
        <v/>
      </c>
      <c r="CL638" s="18" t="n">
        <v>6</v>
      </c>
      <c r="CM638" s="18">
        <f>IF(COUNTIFS([2]その１２!$CU$10:CU5789,リスト!CK638),"該当","")</f>
        <v/>
      </c>
      <c r="CN638" s="18">
        <f>IF($CM638="","",COUNTIF($CK$5:CK638,CK638))</f>
        <v/>
      </c>
      <c r="CO638" s="18">
        <f>IF($CM638="","",CONCATENATE(CK638,CN638))</f>
        <v/>
      </c>
      <c r="DC638" s="21">
        <f>IF(CG638="","",CONCATENATE(CC638,CD638))</f>
        <v/>
      </c>
      <c r="DD638" s="21">
        <f>IF(CO638="","",CONCATENATE(CK638,CL638))</f>
        <v/>
      </c>
    </row>
    <row r="639">
      <c r="BN639" s="18" t="inlineStr">
        <is>
          <t>市原市</t>
        </is>
      </c>
      <c r="BO639" s="197" t="inlineStr">
        <is>
          <t>221</t>
        </is>
      </c>
      <c r="BP639" s="17">
        <f>CONCATENATE(BN639,BO639)</f>
        <v/>
      </c>
      <c r="BQ639" s="18" t="inlineStr">
        <is>
          <t>一般県道　五井停車場線</t>
        </is>
      </c>
      <c r="BZ639" s="18" t="inlineStr">
        <is>
          <t>S,C,X</t>
        </is>
      </c>
      <c r="CA639" s="18" t="inlineStr">
        <is>
          <t>補剛桁</t>
        </is>
      </c>
      <c r="CB639" s="18" t="inlineStr">
        <is>
          <t>Sa</t>
        </is>
      </c>
      <c r="CC639" s="18">
        <f>IF(LEFT(CA639,2)="基礎",CONCATENATE(BZ639,LEFT(CA639,3),CB639),CONCATENATE(BZ639,LEFT(CA639,2),CB639))</f>
        <v/>
      </c>
      <c r="CD639" s="18" t="n">
        <v>1</v>
      </c>
      <c r="CE639" s="18">
        <f>IF(COUNTIFS([2]その１１!$CV$10:CV5634,リスト!CC639),"該当","")</f>
        <v/>
      </c>
      <c r="CF639" s="18">
        <f>IF($CE639="","",COUNTIF($CC$5:CC639,CC639))</f>
        <v/>
      </c>
      <c r="CG639" s="18">
        <f>IF($CE639="","",CONCATENATE(CC639,CF639))</f>
        <v/>
      </c>
      <c r="CH639" s="18" t="inlineStr">
        <is>
          <t>C,X</t>
        </is>
      </c>
      <c r="CI639" s="18" t="inlineStr">
        <is>
          <t>高欄</t>
        </is>
      </c>
      <c r="CJ639" s="18" t="inlineStr">
        <is>
          <t>Ra</t>
        </is>
      </c>
      <c r="CK639" s="18">
        <f>CONCATENATE(CH639,LEFT(CI639,2),CJ639)</f>
        <v/>
      </c>
      <c r="CL639" s="18" t="n">
        <v>7</v>
      </c>
      <c r="CM639" s="18">
        <f>IF(COUNTIFS([2]その１２!$CU$10:CU5790,リスト!CK639),"該当","")</f>
        <v/>
      </c>
      <c r="CN639" s="18">
        <f>IF($CM639="","",COUNTIF($CK$5:CK639,CK639))</f>
        <v/>
      </c>
      <c r="CO639" s="18">
        <f>IF($CM639="","",CONCATENATE(CK639,CN639))</f>
        <v/>
      </c>
      <c r="DC639" s="21">
        <f>IF(CG639="","",CONCATENATE(CC639,CD639))</f>
        <v/>
      </c>
      <c r="DD639" s="21">
        <f>IF(CO639="","",CONCATENATE(CK639,CL639))</f>
        <v/>
      </c>
    </row>
    <row r="640">
      <c r="BN640" s="18" t="inlineStr">
        <is>
          <t>市原市</t>
        </is>
      </c>
      <c r="BO640" s="197" t="inlineStr">
        <is>
          <t>223</t>
        </is>
      </c>
      <c r="BP640" s="17">
        <f>CONCATENATE(BN640,BO640)</f>
        <v/>
      </c>
      <c r="BQ640" s="18" t="inlineStr">
        <is>
          <t>一般県道　牛久停車場線</t>
        </is>
      </c>
      <c r="BZ640" s="18" t="inlineStr">
        <is>
          <t>S,C,X</t>
        </is>
      </c>
      <c r="CA640" s="18" t="inlineStr">
        <is>
          <t>補剛桁</t>
        </is>
      </c>
      <c r="CB640" s="18" t="inlineStr">
        <is>
          <t>Sa</t>
        </is>
      </c>
      <c r="CC640" s="18">
        <f>IF(LEFT(CA640,2)="基礎",CONCATENATE(BZ640,LEFT(CA640,3),CB640),CONCATENATE(BZ640,LEFT(CA640,2),CB640))</f>
        <v/>
      </c>
      <c r="CD640" s="18" t="n">
        <v>2</v>
      </c>
      <c r="CE640" s="18">
        <f>IF(COUNTIFS([2]その１１!$CV$10:CV5635,リスト!CC640),"該当","")</f>
        <v/>
      </c>
      <c r="CF640" s="18">
        <f>IF($CE640="","",COUNTIF($CC$5:CC640,CC640))</f>
        <v/>
      </c>
      <c r="CG640" s="18">
        <f>IF($CE640="","",CONCATENATE(CC640,CF640))</f>
        <v/>
      </c>
      <c r="CH640" s="18" t="inlineStr">
        <is>
          <t>C,X</t>
        </is>
      </c>
      <c r="CI640" s="18" t="inlineStr">
        <is>
          <t>高欄</t>
        </is>
      </c>
      <c r="CJ640" s="18" t="inlineStr">
        <is>
          <t>Ra</t>
        </is>
      </c>
      <c r="CK640" s="18">
        <f>CONCATENATE(CH640,LEFT(CI640,2),CJ640)</f>
        <v/>
      </c>
      <c r="CL640" s="18" t="n">
        <v>8</v>
      </c>
      <c r="CM640" s="18">
        <f>IF(COUNTIFS([2]その１２!$CU$10:CU5791,リスト!CK640),"該当","")</f>
        <v/>
      </c>
      <c r="CN640" s="18">
        <f>IF($CM640="","",COUNTIF($CK$5:CK640,CK640))</f>
        <v/>
      </c>
      <c r="CO640" s="18">
        <f>IF($CM640="","",CONCATENATE(CK640,CN640))</f>
        <v/>
      </c>
      <c r="DC640" s="21">
        <f>IF(CG640="","",CONCATENATE(CC640,CD640))</f>
        <v/>
      </c>
      <c r="DD640" s="21">
        <f>IF(CO640="","",CONCATENATE(CK640,CL640))</f>
        <v/>
      </c>
    </row>
    <row r="641">
      <c r="BN641" s="18" t="inlineStr">
        <is>
          <t>市原市</t>
        </is>
      </c>
      <c r="BO641" s="197" t="inlineStr">
        <is>
          <t>243</t>
        </is>
      </c>
      <c r="BP641" s="17">
        <f>CONCATENATE(BN641,BO641)</f>
        <v/>
      </c>
      <c r="BQ641" s="18" t="inlineStr">
        <is>
          <t>一般県道　市原埠頭線</t>
        </is>
      </c>
      <c r="BZ641" s="18" t="inlineStr">
        <is>
          <t>S,C,X</t>
        </is>
      </c>
      <c r="CA641" s="18" t="inlineStr">
        <is>
          <t>補剛桁</t>
        </is>
      </c>
      <c r="CB641" s="18" t="inlineStr">
        <is>
          <t>Sa</t>
        </is>
      </c>
      <c r="CC641" s="18">
        <f>IF(LEFT(CA641,2)="基礎",CONCATENATE(BZ641,LEFT(CA641,3),CB641),CONCATENATE(BZ641,LEFT(CA641,2),CB641))</f>
        <v/>
      </c>
      <c r="CD641" s="18" t="n">
        <v>3</v>
      </c>
      <c r="CE641" s="18">
        <f>IF(COUNTIFS([2]その１１!$CV$10:CV5636,リスト!CC641),"該当","")</f>
        <v/>
      </c>
      <c r="CF641" s="18">
        <f>IF($CE641="","",COUNTIF($CC$5:CC641,CC641))</f>
        <v/>
      </c>
      <c r="CG641" s="18">
        <f>IF($CE641="","",CONCATENATE(CC641,CF641))</f>
        <v/>
      </c>
      <c r="CH641" s="18" t="inlineStr">
        <is>
          <t>C,X</t>
        </is>
      </c>
      <c r="CI641" s="18" t="inlineStr">
        <is>
          <t>高欄</t>
        </is>
      </c>
      <c r="CJ641" s="18" t="inlineStr">
        <is>
          <t>Ra</t>
        </is>
      </c>
      <c r="CK641" s="18">
        <f>CONCATENATE(CH641,LEFT(CI641,2),CJ641)</f>
        <v/>
      </c>
      <c r="CL641" s="18" t="n">
        <v>10</v>
      </c>
      <c r="CM641" s="18">
        <f>IF(COUNTIFS([2]その１２!$CU$10:CU5792,リスト!CK641),"該当","")</f>
        <v/>
      </c>
      <c r="CN641" s="18">
        <f>IF($CM641="","",COUNTIF($CK$5:CK641,CK641))</f>
        <v/>
      </c>
      <c r="CO641" s="18">
        <f>IF($CM641="","",CONCATENATE(CK641,CN641))</f>
        <v/>
      </c>
      <c r="DC641" s="21">
        <f>IF(CG641="","",CONCATENATE(CC641,CD641))</f>
        <v/>
      </c>
      <c r="DD641" s="21">
        <f>IF(CO641="","",CONCATENATE(CK641,CL641))</f>
        <v/>
      </c>
    </row>
    <row r="642">
      <c r="BN642" s="18" t="inlineStr">
        <is>
          <t>市原市</t>
        </is>
      </c>
      <c r="BO642" s="197" t="inlineStr">
        <is>
          <t>284</t>
        </is>
      </c>
      <c r="BP642" s="17">
        <f>CONCATENATE(BN642,BO642)</f>
        <v/>
      </c>
      <c r="BQ642" s="18" t="inlineStr">
        <is>
          <t>一般県道　鶴舞牛久線</t>
        </is>
      </c>
      <c r="BZ642" s="18" t="inlineStr">
        <is>
          <t>S,C,X</t>
        </is>
      </c>
      <c r="CA642" s="18" t="inlineStr">
        <is>
          <t>補剛桁</t>
        </is>
      </c>
      <c r="CB642" s="18" t="inlineStr">
        <is>
          <t>Sa</t>
        </is>
      </c>
      <c r="CC642" s="18">
        <f>IF(LEFT(CA642,2)="基礎",CONCATENATE(BZ642,LEFT(CA642,3),CB642),CONCATENATE(BZ642,LEFT(CA642,2),CB642))</f>
        <v/>
      </c>
      <c r="CD642" s="18" t="n">
        <v>4</v>
      </c>
      <c r="CE642" s="18">
        <f>IF(COUNTIFS([2]その１１!$CV$10:CV5637,リスト!CC642),"該当","")</f>
        <v/>
      </c>
      <c r="CF642" s="18">
        <f>IF($CE642="","",COUNTIF($CC$5:CC642,CC642))</f>
        <v/>
      </c>
      <c r="CG642" s="18">
        <f>IF($CE642="","",CONCATENATE(CC642,CF642))</f>
        <v/>
      </c>
      <c r="CH642" s="18" t="inlineStr">
        <is>
          <t>C,X</t>
        </is>
      </c>
      <c r="CI642" s="18" t="inlineStr">
        <is>
          <t>高欄</t>
        </is>
      </c>
      <c r="CJ642" s="18" t="inlineStr">
        <is>
          <t>Ra</t>
        </is>
      </c>
      <c r="CK642" s="18">
        <f>CONCATENATE(CH642,LEFT(CI642,2),CJ642)</f>
        <v/>
      </c>
      <c r="CL642" s="18" t="n">
        <v>12</v>
      </c>
      <c r="CM642" s="18">
        <f>IF(COUNTIFS([2]その１２!$CU$10:CU5793,リスト!CK642),"該当","")</f>
        <v/>
      </c>
      <c r="CN642" s="18">
        <f>IF($CM642="","",COUNTIF($CK$5:CK642,CK642))</f>
        <v/>
      </c>
      <c r="CO642" s="18">
        <f>IF($CM642="","",CONCATENATE(CK642,CN642))</f>
        <v/>
      </c>
      <c r="DC642" s="21">
        <f>IF(CG642="","",CONCATENATE(CC642,CD642))</f>
        <v/>
      </c>
      <c r="DD642" s="21">
        <f>IF(CO642="","",CONCATENATE(CK642,CL642))</f>
        <v/>
      </c>
    </row>
    <row r="643">
      <c r="BN643" s="18" t="inlineStr">
        <is>
          <t>市原市</t>
        </is>
      </c>
      <c r="BO643" s="197" t="inlineStr">
        <is>
          <t>287</t>
        </is>
      </c>
      <c r="BP643" s="17">
        <f>CONCATENATE(BN643,BO643)</f>
        <v/>
      </c>
      <c r="BQ643" s="18" t="inlineStr">
        <is>
          <t>一般県道　袖ケ浦姉ケ崎停車場線</t>
        </is>
      </c>
      <c r="BZ643" s="18" t="inlineStr">
        <is>
          <t>S,C,X</t>
        </is>
      </c>
      <c r="CA643" s="18" t="inlineStr">
        <is>
          <t>補剛桁</t>
        </is>
      </c>
      <c r="CB643" s="18" t="inlineStr">
        <is>
          <t>Sa</t>
        </is>
      </c>
      <c r="CC643" s="18">
        <f>IF(LEFT(CA643,2)="基礎",CONCATENATE(BZ643,LEFT(CA643,3),CB643),CONCATENATE(BZ643,LEFT(CA643,2),CB643))</f>
        <v/>
      </c>
      <c r="CD643" s="18" t="n">
        <v>5</v>
      </c>
      <c r="CE643" s="18">
        <f>IF(COUNTIFS([2]その１１!$CV$10:CV5638,リスト!CC643),"該当","")</f>
        <v/>
      </c>
      <c r="CF643" s="18">
        <f>IF($CE643="","",COUNTIF($CC$5:CC643,CC643))</f>
        <v/>
      </c>
      <c r="CG643" s="18">
        <f>IF($CE643="","",CONCATENATE(CC643,CF643))</f>
        <v/>
      </c>
      <c r="CH643" s="18" t="inlineStr">
        <is>
          <t>C,X</t>
        </is>
      </c>
      <c r="CI643" s="18" t="inlineStr">
        <is>
          <t>高欄</t>
        </is>
      </c>
      <c r="CJ643" s="18" t="inlineStr">
        <is>
          <t>Ra</t>
        </is>
      </c>
      <c r="CK643" s="18">
        <f>CONCATENATE(CH643,LEFT(CI643,2),CJ643)</f>
        <v/>
      </c>
      <c r="CL643" s="18" t="n">
        <v>17</v>
      </c>
      <c r="CM643" s="18">
        <f>IF(COUNTIFS([2]その１２!$CU$10:CU5794,リスト!CK643),"該当","")</f>
        <v/>
      </c>
      <c r="CN643" s="18">
        <f>IF($CM643="","",COUNTIF($CK$5:CK643,CK643))</f>
        <v/>
      </c>
      <c r="CO643" s="18">
        <f>IF($CM643="","",CONCATENATE(CK643,CN643))</f>
        <v/>
      </c>
      <c r="DC643" s="21">
        <f>IF(CG643="","",CONCATENATE(CC643,CD643))</f>
        <v/>
      </c>
      <c r="DD643" s="21">
        <f>IF(CO643="","",CONCATENATE(CK643,CL643))</f>
        <v/>
      </c>
    </row>
    <row r="644">
      <c r="BN644" s="18" t="inlineStr">
        <is>
          <t>市原市</t>
        </is>
      </c>
      <c r="BO644" s="197" t="inlineStr">
        <is>
          <t>292</t>
        </is>
      </c>
      <c r="BP644" s="17">
        <f>CONCATENATE(BN644,BO644)</f>
        <v/>
      </c>
      <c r="BQ644" s="18" t="inlineStr">
        <is>
          <t>一般県道　犬成海士有木線</t>
        </is>
      </c>
      <c r="BZ644" s="18" t="inlineStr">
        <is>
          <t>S,C,X</t>
        </is>
      </c>
      <c r="CA644" s="18" t="inlineStr">
        <is>
          <t>補剛桁</t>
        </is>
      </c>
      <c r="CB644" s="18" t="inlineStr">
        <is>
          <t>Sa</t>
        </is>
      </c>
      <c r="CC644" s="18">
        <f>IF(LEFT(CA644,2)="基礎",CONCATENATE(BZ644,LEFT(CA644,3),CB644),CONCATENATE(BZ644,LEFT(CA644,2),CB644))</f>
        <v/>
      </c>
      <c r="CD644" s="18" t="n">
        <v>6</v>
      </c>
      <c r="CE644" s="18">
        <f>IF(COUNTIFS([2]その１１!$CV$10:CV5639,リスト!CC644),"該当","")</f>
        <v/>
      </c>
      <c r="CF644" s="18">
        <f>IF($CE644="","",COUNTIF($CC$5:CC644,CC644))</f>
        <v/>
      </c>
      <c r="CG644" s="18">
        <f>IF($CE644="","",CONCATENATE(CC644,CF644))</f>
        <v/>
      </c>
      <c r="CH644" s="18" t="inlineStr">
        <is>
          <t>C,X</t>
        </is>
      </c>
      <c r="CI644" s="18" t="inlineStr">
        <is>
          <t>高欄</t>
        </is>
      </c>
      <c r="CJ644" s="18" t="inlineStr">
        <is>
          <t>Ra</t>
        </is>
      </c>
      <c r="CK644" s="18">
        <f>CONCATENATE(CH644,LEFT(CI644,2),CJ644)</f>
        <v/>
      </c>
      <c r="CL644" s="18" t="n">
        <v>19</v>
      </c>
      <c r="CM644" s="18">
        <f>IF(COUNTIFS([2]その１２!$CU$10:CU5795,リスト!CK644),"該当","")</f>
        <v/>
      </c>
      <c r="CN644" s="18">
        <f>IF($CM644="","",COUNTIF($CK$5:CK644,CK644))</f>
        <v/>
      </c>
      <c r="CO644" s="18">
        <f>IF($CM644="","",CONCATENATE(CK644,CN644))</f>
        <v/>
      </c>
      <c r="DC644" s="21">
        <f>IF(CG644="","",CONCATENATE(CC644,CD644))</f>
        <v/>
      </c>
      <c r="DD644" s="21">
        <f>IF(CO644="","",CONCATENATE(CK644,CL644))</f>
        <v/>
      </c>
    </row>
    <row r="645">
      <c r="BN645" s="39" t="inlineStr">
        <is>
          <t>市原市</t>
        </is>
      </c>
      <c r="BO645" s="204" t="inlineStr">
        <is>
          <t>300</t>
        </is>
      </c>
      <c r="BP645" s="43">
        <f>CONCATENATE(BN645,BO645)</f>
        <v/>
      </c>
      <c r="BQ645" s="39" t="inlineStr">
        <is>
          <t>一般県道　上高根北袖線</t>
        </is>
      </c>
      <c r="BZ645" s="18" t="inlineStr">
        <is>
          <t>S,C,X</t>
        </is>
      </c>
      <c r="CA645" s="18" t="inlineStr">
        <is>
          <t>補剛桁</t>
        </is>
      </c>
      <c r="CB645" s="18" t="inlineStr">
        <is>
          <t>Sa</t>
        </is>
      </c>
      <c r="CC645" s="18">
        <f>IF(LEFT(CA645,2)="基礎",CONCATENATE(BZ645,LEFT(CA645,3),CB645),CONCATENATE(BZ645,LEFT(CA645,2),CB645))</f>
        <v/>
      </c>
      <c r="CD645" s="18" t="n">
        <v>7</v>
      </c>
      <c r="CE645" s="18">
        <f>IF(COUNTIFS([2]その１１!$CV$10:CV5640,リスト!CC645),"該当","")</f>
        <v/>
      </c>
      <c r="CF645" s="18">
        <f>IF($CE645="","",COUNTIF($CC$5:CC645,CC645))</f>
        <v/>
      </c>
      <c r="CG645" s="18">
        <f>IF($CE645="","",CONCATENATE(CC645,CF645))</f>
        <v/>
      </c>
      <c r="CH645" s="18" t="inlineStr">
        <is>
          <t>C,X</t>
        </is>
      </c>
      <c r="CI645" s="18" t="inlineStr">
        <is>
          <t>高欄</t>
        </is>
      </c>
      <c r="CJ645" s="18" t="inlineStr">
        <is>
          <t>Ra</t>
        </is>
      </c>
      <c r="CK645" s="18">
        <f>CONCATENATE(CH645,LEFT(CI645,2),CJ645)</f>
        <v/>
      </c>
      <c r="CL645" s="18" t="n">
        <v>23</v>
      </c>
      <c r="CM645" s="18">
        <f>IF(COUNTIFS([2]その１２!$CU$10:CU5796,リスト!CK645),"該当","")</f>
        <v/>
      </c>
      <c r="CN645" s="18">
        <f>IF($CM645="","",COUNTIF($CK$5:CK645,CK645))</f>
        <v/>
      </c>
      <c r="CO645" s="18">
        <f>IF($CM645="","",CONCATENATE(CK645,CN645))</f>
        <v/>
      </c>
      <c r="DC645" s="21">
        <f>IF(CG645="","",CONCATENATE(CC645,CD645))</f>
        <v/>
      </c>
      <c r="DD645" s="21">
        <f>IF(CO645="","",CONCATENATE(CK645,CL645))</f>
        <v/>
      </c>
    </row>
    <row r="646">
      <c r="BZ646" s="18" t="inlineStr">
        <is>
          <t>S,C,X</t>
        </is>
      </c>
      <c r="CA646" s="18" t="inlineStr">
        <is>
          <t>補剛桁</t>
        </is>
      </c>
      <c r="CB646" s="18" t="inlineStr">
        <is>
          <t>Sa</t>
        </is>
      </c>
      <c r="CC646" s="18">
        <f>IF(LEFT(CA646,2)="基礎",CONCATENATE(BZ646,LEFT(CA646,3),CB646),CONCATENATE(BZ646,LEFT(CA646,2),CB646))</f>
        <v/>
      </c>
      <c r="CD646" s="18" t="n">
        <v>8</v>
      </c>
      <c r="CE646" s="18">
        <f>IF(COUNTIFS([2]その１１!$CV$10:CV5641,リスト!CC646),"該当","")</f>
        <v/>
      </c>
      <c r="CF646" s="18">
        <f>IF($CE646="","",COUNTIF($CC$5:CC646,CC646))</f>
        <v/>
      </c>
      <c r="CG646" s="18">
        <f>IF($CE646="","",CONCATENATE(CC646,CF646))</f>
        <v/>
      </c>
      <c r="CH646" s="18" t="inlineStr">
        <is>
          <t>S,C,X</t>
        </is>
      </c>
      <c r="CI646" s="18" t="inlineStr">
        <is>
          <t>高欄</t>
        </is>
      </c>
      <c r="CJ646" s="18" t="inlineStr">
        <is>
          <t>Ra</t>
        </is>
      </c>
      <c r="CK646" s="18">
        <f>CONCATENATE(CH646,LEFT(CI646,2),CJ646)</f>
        <v/>
      </c>
      <c r="CL646" s="18" t="n">
        <v>1</v>
      </c>
      <c r="CM646" s="18">
        <f>IF(COUNTIFS([2]その１２!$CU$10:CU5797,リスト!CK646),"該当","")</f>
        <v/>
      </c>
      <c r="CN646" s="18">
        <f>IF($CM646="","",COUNTIF($CK$5:CK646,CK646))</f>
        <v/>
      </c>
      <c r="CO646" s="18">
        <f>IF($CM646="","",CONCATENATE(CK646,CN646))</f>
        <v/>
      </c>
      <c r="DC646" s="21">
        <f>IF(CG646="","",CONCATENATE(CC646,CD646))</f>
        <v/>
      </c>
      <c r="DD646" s="21">
        <f>IF(CO646="","",CONCATENATE(CK646,CL646))</f>
        <v/>
      </c>
    </row>
    <row r="647">
      <c r="BZ647" s="18" t="inlineStr">
        <is>
          <t>S,C,X</t>
        </is>
      </c>
      <c r="CA647" s="18" t="inlineStr">
        <is>
          <t>補剛桁</t>
        </is>
      </c>
      <c r="CB647" s="18" t="inlineStr">
        <is>
          <t>Sa</t>
        </is>
      </c>
      <c r="CC647" s="18">
        <f>IF(LEFT(CA647,2)="基礎",CONCATENATE(BZ647,LEFT(CA647,3),CB647),CONCATENATE(BZ647,LEFT(CA647,2),CB647))</f>
        <v/>
      </c>
      <c r="CD647" s="18" t="n">
        <v>9</v>
      </c>
      <c r="CE647" s="18">
        <f>IF(COUNTIFS([2]その１１!$CV$10:CV5642,リスト!CC647),"該当","")</f>
        <v/>
      </c>
      <c r="CF647" s="18">
        <f>IF($CE647="","",COUNTIF($CC$5:CC647,CC647))</f>
        <v/>
      </c>
      <c r="CG647" s="18">
        <f>IF($CE647="","",CONCATENATE(CC647,CF647))</f>
        <v/>
      </c>
      <c r="CH647" s="18" t="inlineStr">
        <is>
          <t>S,C,X</t>
        </is>
      </c>
      <c r="CI647" s="18" t="inlineStr">
        <is>
          <t>高欄</t>
        </is>
      </c>
      <c r="CJ647" s="18" t="inlineStr">
        <is>
          <t>Ra</t>
        </is>
      </c>
      <c r="CK647" s="18">
        <f>CONCATENATE(CH647,LEFT(CI647,2),CJ647)</f>
        <v/>
      </c>
      <c r="CL647" s="18" t="n">
        <v>2</v>
      </c>
      <c r="CM647" s="18">
        <f>IF(COUNTIFS([2]その１２!$CU$10:CU5798,リスト!CK647),"該当","")</f>
        <v/>
      </c>
      <c r="CN647" s="18">
        <f>IF($CM647="","",COUNTIF($CK$5:CK647,CK647))</f>
        <v/>
      </c>
      <c r="CO647" s="18">
        <f>IF($CM647="","",CONCATENATE(CK647,CN647))</f>
        <v/>
      </c>
      <c r="DC647" s="21">
        <f>IF(CG647="","",CONCATENATE(CC647,CD647))</f>
        <v/>
      </c>
      <c r="DD647" s="21">
        <f>IF(CO647="","",CONCATENATE(CK647,CL647))</f>
        <v/>
      </c>
    </row>
    <row r="648">
      <c r="BZ648" s="18" t="inlineStr">
        <is>
          <t>S,C,X</t>
        </is>
      </c>
      <c r="CA648" s="18" t="inlineStr">
        <is>
          <t>補剛桁</t>
        </is>
      </c>
      <c r="CB648" s="18" t="inlineStr">
        <is>
          <t>Sa</t>
        </is>
      </c>
      <c r="CC648" s="18">
        <f>IF(LEFT(CA648,2)="基礎",CONCATENATE(BZ648,LEFT(CA648,3),CB648),CONCATENATE(BZ648,LEFT(CA648,2),CB648))</f>
        <v/>
      </c>
      <c r="CD648" s="18" t="n">
        <v>10</v>
      </c>
      <c r="CE648" s="18">
        <f>IF(COUNTIFS([2]その１１!$CV$10:CV5643,リスト!CC648),"該当","")</f>
        <v/>
      </c>
      <c r="CF648" s="18">
        <f>IF($CE648="","",COUNTIF($CC$5:CC648,CC648))</f>
        <v/>
      </c>
      <c r="CG648" s="18">
        <f>IF($CE648="","",CONCATENATE(CC648,CF648))</f>
        <v/>
      </c>
      <c r="CH648" s="18" t="inlineStr">
        <is>
          <t>S,C,X</t>
        </is>
      </c>
      <c r="CI648" s="18" t="inlineStr">
        <is>
          <t>高欄</t>
        </is>
      </c>
      <c r="CJ648" s="18" t="inlineStr">
        <is>
          <t>Ra</t>
        </is>
      </c>
      <c r="CK648" s="18">
        <f>CONCATENATE(CH648,LEFT(CI648,2),CJ648)</f>
        <v/>
      </c>
      <c r="CL648" s="18" t="n">
        <v>3</v>
      </c>
      <c r="CM648" s="18">
        <f>IF(COUNTIFS([2]その１２!$CU$10:CU5799,リスト!CK648),"該当","")</f>
        <v/>
      </c>
      <c r="CN648" s="18">
        <f>IF($CM648="","",COUNTIF($CK$5:CK648,CK648))</f>
        <v/>
      </c>
      <c r="CO648" s="18">
        <f>IF($CM648="","",CONCATENATE(CK648,CN648))</f>
        <v/>
      </c>
      <c r="DC648" s="21">
        <f>IF(CG648="","",CONCATENATE(CC648,CD648))</f>
        <v/>
      </c>
      <c r="DD648" s="21">
        <f>IF(CO648="","",CONCATENATE(CK648,CL648))</f>
        <v/>
      </c>
    </row>
    <row r="649">
      <c r="BZ649" s="18" t="inlineStr">
        <is>
          <t>S,C,X</t>
        </is>
      </c>
      <c r="CA649" s="18" t="inlineStr">
        <is>
          <t>補剛桁</t>
        </is>
      </c>
      <c r="CB649" s="18" t="inlineStr">
        <is>
          <t>Sa</t>
        </is>
      </c>
      <c r="CC649" s="18">
        <f>IF(LEFT(CA649,2)="基礎",CONCATENATE(BZ649,LEFT(CA649,3),CB649),CONCATENATE(BZ649,LEFT(CA649,2),CB649))</f>
        <v/>
      </c>
      <c r="CD649" s="18" t="n">
        <v>11</v>
      </c>
      <c r="CE649" s="18">
        <f>IF(COUNTIFS([2]その１１!$CV$10:CV5644,リスト!CC649),"該当","")</f>
        <v/>
      </c>
      <c r="CF649" s="18">
        <f>IF($CE649="","",COUNTIF($CC$5:CC649,CC649))</f>
        <v/>
      </c>
      <c r="CG649" s="18">
        <f>IF($CE649="","",CONCATENATE(CC649,CF649))</f>
        <v/>
      </c>
      <c r="CH649" s="18" t="inlineStr">
        <is>
          <t>S,C,X</t>
        </is>
      </c>
      <c r="CI649" s="18" t="inlineStr">
        <is>
          <t>高欄</t>
        </is>
      </c>
      <c r="CJ649" s="18" t="inlineStr">
        <is>
          <t>Ra</t>
        </is>
      </c>
      <c r="CK649" s="18">
        <f>CONCATENATE(CH649,LEFT(CI649,2),CJ649)</f>
        <v/>
      </c>
      <c r="CL649" s="18" t="n">
        <v>4</v>
      </c>
      <c r="CM649" s="18">
        <f>IF(COUNTIFS([2]その１２!$CU$10:CU5800,リスト!CK649),"該当","")</f>
        <v/>
      </c>
      <c r="CN649" s="18">
        <f>IF($CM649="","",COUNTIF($CK$5:CK649,CK649))</f>
        <v/>
      </c>
      <c r="CO649" s="18">
        <f>IF($CM649="","",CONCATENATE(CK649,CN649))</f>
        <v/>
      </c>
      <c r="DC649" s="21">
        <f>IF(CG649="","",CONCATENATE(CC649,CD649))</f>
        <v/>
      </c>
      <c r="DD649" s="21">
        <f>IF(CO649="","",CONCATENATE(CK649,CL649))</f>
        <v/>
      </c>
    </row>
    <row r="650">
      <c r="BZ650" s="18" t="inlineStr">
        <is>
          <t>S,C,X</t>
        </is>
      </c>
      <c r="CA650" s="18" t="inlineStr">
        <is>
          <t>補剛桁</t>
        </is>
      </c>
      <c r="CB650" s="18" t="inlineStr">
        <is>
          <t>Sa</t>
        </is>
      </c>
      <c r="CC650" s="18">
        <f>IF(LEFT(CA650,2)="基礎",CONCATENATE(BZ650,LEFT(CA650,3),CB650),CONCATENATE(BZ650,LEFT(CA650,2),CB650))</f>
        <v/>
      </c>
      <c r="CD650" s="18" t="n">
        <v>12</v>
      </c>
      <c r="CE650" s="18">
        <f>IF(COUNTIFS([2]その１１!$CV$10:CV5645,リスト!CC650),"該当","")</f>
        <v/>
      </c>
      <c r="CF650" s="18">
        <f>IF($CE650="","",COUNTIF($CC$5:CC650,CC650))</f>
        <v/>
      </c>
      <c r="CG650" s="18">
        <f>IF($CE650="","",CONCATENATE(CC650,CF650))</f>
        <v/>
      </c>
      <c r="CH650" s="18" t="inlineStr">
        <is>
          <t>S,C,X</t>
        </is>
      </c>
      <c r="CI650" s="18" t="inlineStr">
        <is>
          <t>高欄</t>
        </is>
      </c>
      <c r="CJ650" s="18" t="inlineStr">
        <is>
          <t>Ra</t>
        </is>
      </c>
      <c r="CK650" s="18">
        <f>CONCATENATE(CH650,LEFT(CI650,2),CJ650)</f>
        <v/>
      </c>
      <c r="CL650" s="18" t="n">
        <v>5</v>
      </c>
      <c r="CM650" s="18">
        <f>IF(COUNTIFS([2]その１２!$CU$10:CU5801,リスト!CK650),"該当","")</f>
        <v/>
      </c>
      <c r="CN650" s="18">
        <f>IF($CM650="","",COUNTIF($CK$5:CK650,CK650))</f>
        <v/>
      </c>
      <c r="CO650" s="18">
        <f>IF($CM650="","",CONCATENATE(CK650,CN650))</f>
        <v/>
      </c>
      <c r="DC650" s="21">
        <f>IF(CG650="","",CONCATENATE(CC650,CD650))</f>
        <v/>
      </c>
      <c r="DD650" s="21">
        <f>IF(CO650="","",CONCATENATE(CK650,CL650))</f>
        <v/>
      </c>
    </row>
    <row r="651">
      <c r="BZ651" s="18" t="inlineStr">
        <is>
          <t>S,C,X</t>
        </is>
      </c>
      <c r="CA651" s="18" t="inlineStr">
        <is>
          <t>補剛桁</t>
        </is>
      </c>
      <c r="CB651" s="18" t="inlineStr">
        <is>
          <t>Sa</t>
        </is>
      </c>
      <c r="CC651" s="18">
        <f>IF(LEFT(CA651,2)="基礎",CONCATENATE(BZ651,LEFT(CA651,3),CB651),CONCATENATE(BZ651,LEFT(CA651,2),CB651))</f>
        <v/>
      </c>
      <c r="CD651" s="18" t="n">
        <v>13</v>
      </c>
      <c r="CE651" s="18">
        <f>IF(COUNTIFS([2]その１１!$CV$10:CV5646,リスト!CC651),"該当","")</f>
        <v/>
      </c>
      <c r="CF651" s="18">
        <f>IF($CE651="","",COUNTIF($CC$5:CC651,CC651))</f>
        <v/>
      </c>
      <c r="CG651" s="18">
        <f>IF($CE651="","",CONCATENATE(CC651,CF651))</f>
        <v/>
      </c>
      <c r="CH651" s="18" t="inlineStr">
        <is>
          <t>S,C,X</t>
        </is>
      </c>
      <c r="CI651" s="18" t="inlineStr">
        <is>
          <t>高欄</t>
        </is>
      </c>
      <c r="CJ651" s="18" t="inlineStr">
        <is>
          <t>Ra</t>
        </is>
      </c>
      <c r="CK651" s="18">
        <f>CONCATENATE(CH651,LEFT(CI651,2),CJ651)</f>
        <v/>
      </c>
      <c r="CL651" s="18" t="n">
        <v>6</v>
      </c>
      <c r="CM651" s="18">
        <f>IF(COUNTIFS([2]その１２!$CU$10:CU5802,リスト!CK651),"該当","")</f>
        <v/>
      </c>
      <c r="CN651" s="18">
        <f>IF($CM651="","",COUNTIF($CK$5:CK651,CK651))</f>
        <v/>
      </c>
      <c r="CO651" s="18">
        <f>IF($CM651="","",CONCATENATE(CK651,CN651))</f>
        <v/>
      </c>
      <c r="DC651" s="21">
        <f>IF(CG651="","",CONCATENATE(CC651,CD651))</f>
        <v/>
      </c>
      <c r="DD651" s="21">
        <f>IF(CO651="","",CONCATENATE(CK651,CL651))</f>
        <v/>
      </c>
    </row>
    <row r="652">
      <c r="BZ652" s="18" t="inlineStr">
        <is>
          <t>S,C,X</t>
        </is>
      </c>
      <c r="CA652" s="18" t="inlineStr">
        <is>
          <t>補剛桁</t>
        </is>
      </c>
      <c r="CB652" s="18" t="inlineStr">
        <is>
          <t>Sa</t>
        </is>
      </c>
      <c r="CC652" s="18">
        <f>IF(LEFT(CA652,2)="基礎",CONCATENATE(BZ652,LEFT(CA652,3),CB652),CONCATENATE(BZ652,LEFT(CA652,2),CB652))</f>
        <v/>
      </c>
      <c r="CD652" s="18" t="n">
        <v>17</v>
      </c>
      <c r="CE652" s="18">
        <f>IF(COUNTIFS([2]その１１!$CV$10:CV5647,リスト!CC652),"該当","")</f>
        <v/>
      </c>
      <c r="CF652" s="18">
        <f>IF($CE652="","",COUNTIF($CC$5:CC652,CC652))</f>
        <v/>
      </c>
      <c r="CG652" s="18">
        <f>IF($CE652="","",CONCATENATE(CC652,CF652))</f>
        <v/>
      </c>
      <c r="CH652" s="18" t="inlineStr">
        <is>
          <t>S,C,X</t>
        </is>
      </c>
      <c r="CI652" s="18" t="inlineStr">
        <is>
          <t>高欄</t>
        </is>
      </c>
      <c r="CJ652" s="18" t="inlineStr">
        <is>
          <t>Ra</t>
        </is>
      </c>
      <c r="CK652" s="18">
        <f>CONCATENATE(CH652,LEFT(CI652,2),CJ652)</f>
        <v/>
      </c>
      <c r="CL652" s="18" t="n">
        <v>7</v>
      </c>
      <c r="CM652" s="18">
        <f>IF(COUNTIFS([2]その１２!$CU$10:CU5803,リスト!CK652),"該当","")</f>
        <v/>
      </c>
      <c r="CN652" s="18">
        <f>IF($CM652="","",COUNTIF($CK$5:CK652,CK652))</f>
        <v/>
      </c>
      <c r="CO652" s="18">
        <f>IF($CM652="","",CONCATENATE(CK652,CN652))</f>
        <v/>
      </c>
      <c r="DC652" s="21">
        <f>IF(CG652="","",CONCATENATE(CC652,CD652))</f>
        <v/>
      </c>
      <c r="DD652" s="21">
        <f>IF(CO652="","",CONCATENATE(CK652,CL652))</f>
        <v/>
      </c>
    </row>
    <row r="653">
      <c r="BZ653" s="18" t="inlineStr">
        <is>
          <t>S,C,X</t>
        </is>
      </c>
      <c r="CA653" s="18" t="inlineStr">
        <is>
          <t>補剛桁</t>
        </is>
      </c>
      <c r="CB653" s="18" t="inlineStr">
        <is>
          <t>Sa</t>
        </is>
      </c>
      <c r="CC653" s="18">
        <f>IF(LEFT(CA653,2)="基礎",CONCATENATE(BZ653,LEFT(CA653,3),CB653),CONCATENATE(BZ653,LEFT(CA653,2),CB653))</f>
        <v/>
      </c>
      <c r="CD653" s="18" t="n">
        <v>18</v>
      </c>
      <c r="CE653" s="18">
        <f>IF(COUNTIFS([2]その１１!$CV$10:CV5648,リスト!CC653),"該当","")</f>
        <v/>
      </c>
      <c r="CF653" s="18">
        <f>IF($CE653="","",COUNTIF($CC$5:CC653,CC653))</f>
        <v/>
      </c>
      <c r="CG653" s="18">
        <f>IF($CE653="","",CONCATENATE(CC653,CF653))</f>
        <v/>
      </c>
      <c r="CH653" s="18" t="inlineStr">
        <is>
          <t>S,C,X</t>
        </is>
      </c>
      <c r="CI653" s="18" t="inlineStr">
        <is>
          <t>高欄</t>
        </is>
      </c>
      <c r="CJ653" s="18" t="inlineStr">
        <is>
          <t>Ra</t>
        </is>
      </c>
      <c r="CK653" s="18">
        <f>CONCATENATE(CH653,LEFT(CI653,2),CJ653)</f>
        <v/>
      </c>
      <c r="CL653" s="18" t="n">
        <v>8</v>
      </c>
      <c r="CM653" s="18">
        <f>IF(COUNTIFS([2]その１２!$CU$10:CU5804,リスト!CK653),"該当","")</f>
        <v/>
      </c>
      <c r="CN653" s="18">
        <f>IF($CM653="","",COUNTIF($CK$5:CK653,CK653))</f>
        <v/>
      </c>
      <c r="CO653" s="18">
        <f>IF($CM653="","",CONCATENATE(CK653,CN653))</f>
        <v/>
      </c>
      <c r="DC653" s="21">
        <f>IF(CG653="","",CONCATENATE(CC653,CD653))</f>
        <v/>
      </c>
      <c r="DD653" s="21">
        <f>IF(CO653="","",CONCATENATE(CK653,CL653))</f>
        <v/>
      </c>
    </row>
    <row r="654">
      <c r="BZ654" s="18" t="inlineStr">
        <is>
          <t>S,C,X</t>
        </is>
      </c>
      <c r="CA654" s="18" t="inlineStr">
        <is>
          <t>補剛桁</t>
        </is>
      </c>
      <c r="CB654" s="18" t="inlineStr">
        <is>
          <t>Sa</t>
        </is>
      </c>
      <c r="CC654" s="18">
        <f>IF(LEFT(CA654,2)="基礎",CONCATENATE(BZ654,LEFT(CA654,3),CB654),CONCATENATE(BZ654,LEFT(CA654,2),CB654))</f>
        <v/>
      </c>
      <c r="CD654" s="18" t="n">
        <v>19</v>
      </c>
      <c r="CE654" s="18">
        <f>IF(COUNTIFS([2]その１１!$CV$10:CV5649,リスト!CC654),"該当","")</f>
        <v/>
      </c>
      <c r="CF654" s="18">
        <f>IF($CE654="","",COUNTIF($CC$5:CC654,CC654))</f>
        <v/>
      </c>
      <c r="CG654" s="18">
        <f>IF($CE654="","",CONCATENATE(CC654,CF654))</f>
        <v/>
      </c>
      <c r="CH654" s="18" t="inlineStr">
        <is>
          <t>S,C,X</t>
        </is>
      </c>
      <c r="CI654" s="18" t="inlineStr">
        <is>
          <t>高欄</t>
        </is>
      </c>
      <c r="CJ654" s="18" t="inlineStr">
        <is>
          <t>Ra</t>
        </is>
      </c>
      <c r="CK654" s="18">
        <f>CONCATENATE(CH654,LEFT(CI654,2),CJ654)</f>
        <v/>
      </c>
      <c r="CL654" s="18" t="n">
        <v>10</v>
      </c>
      <c r="CM654" s="18">
        <f>IF(COUNTIFS([2]その１２!$CU$10:CU5805,リスト!CK654),"該当","")</f>
        <v/>
      </c>
      <c r="CN654" s="18">
        <f>IF($CM654="","",COUNTIF($CK$5:CK654,CK654))</f>
        <v/>
      </c>
      <c r="CO654" s="18">
        <f>IF($CM654="","",CONCATENATE(CK654,CN654))</f>
        <v/>
      </c>
      <c r="DC654" s="21">
        <f>IF(CG654="","",CONCATENATE(CC654,CD654))</f>
        <v/>
      </c>
      <c r="DD654" s="21">
        <f>IF(CO654="","",CONCATENATE(CK654,CL654))</f>
        <v/>
      </c>
    </row>
    <row r="655">
      <c r="BZ655" s="18" t="inlineStr">
        <is>
          <t>S,C,X</t>
        </is>
      </c>
      <c r="CA655" s="18" t="inlineStr">
        <is>
          <t>補剛桁</t>
        </is>
      </c>
      <c r="CB655" s="18" t="inlineStr">
        <is>
          <t>Sa</t>
        </is>
      </c>
      <c r="CC655" s="18">
        <f>IF(LEFT(CA655,2)="基礎",CONCATENATE(BZ655,LEFT(CA655,3),CB655),CONCATENATE(BZ655,LEFT(CA655,2),CB655))</f>
        <v/>
      </c>
      <c r="CD655" s="18" t="n">
        <v>20</v>
      </c>
      <c r="CE655" s="18">
        <f>IF(COUNTIFS([2]その１１!$CV$10:CV5650,リスト!CC655),"該当","")</f>
        <v/>
      </c>
      <c r="CF655" s="18">
        <f>IF($CE655="","",COUNTIF($CC$5:CC655,CC655))</f>
        <v/>
      </c>
      <c r="CG655" s="18">
        <f>IF($CE655="","",CONCATENATE(CC655,CF655))</f>
        <v/>
      </c>
      <c r="CH655" s="18" t="inlineStr">
        <is>
          <t>S,C,X</t>
        </is>
      </c>
      <c r="CI655" s="18" t="inlineStr">
        <is>
          <t>高欄</t>
        </is>
      </c>
      <c r="CJ655" s="18" t="inlineStr">
        <is>
          <t>Ra</t>
        </is>
      </c>
      <c r="CK655" s="18">
        <f>CONCATENATE(CH655,LEFT(CI655,2),CJ655)</f>
        <v/>
      </c>
      <c r="CL655" s="18" t="n">
        <v>12</v>
      </c>
      <c r="CM655" s="18">
        <f>IF(COUNTIFS([2]その１２!$CU$10:CU5806,リスト!CK655),"該当","")</f>
        <v/>
      </c>
      <c r="CN655" s="18">
        <f>IF($CM655="","",COUNTIF($CK$5:CK655,CK655))</f>
        <v/>
      </c>
      <c r="CO655" s="18">
        <f>IF($CM655="","",CONCATENATE(CK655,CN655))</f>
        <v/>
      </c>
      <c r="DC655" s="21">
        <f>IF(CG655="","",CONCATENATE(CC655,CD655))</f>
        <v/>
      </c>
      <c r="DD655" s="21">
        <f>IF(CO655="","",CONCATENATE(CK655,CL655))</f>
        <v/>
      </c>
    </row>
    <row r="656">
      <c r="BZ656" s="18" t="inlineStr">
        <is>
          <t>S,C,X</t>
        </is>
      </c>
      <c r="CA656" s="18" t="inlineStr">
        <is>
          <t>補剛桁</t>
        </is>
      </c>
      <c r="CB656" s="18" t="inlineStr">
        <is>
          <t>Sa</t>
        </is>
      </c>
      <c r="CC656" s="18">
        <f>IF(LEFT(CA656,2)="基礎",CONCATENATE(BZ656,LEFT(CA656,3),CB656),CONCATENATE(BZ656,LEFT(CA656,2),CB656))</f>
        <v/>
      </c>
      <c r="CD656" s="18" t="n">
        <v>21</v>
      </c>
      <c r="CE656" s="18">
        <f>IF(COUNTIFS([2]その１１!$CV$10:CV5651,リスト!CC656),"該当","")</f>
        <v/>
      </c>
      <c r="CF656" s="18">
        <f>IF($CE656="","",COUNTIF($CC$5:CC656,CC656))</f>
        <v/>
      </c>
      <c r="CG656" s="18">
        <f>IF($CE656="","",CONCATENATE(CC656,CF656))</f>
        <v/>
      </c>
      <c r="CH656" s="18" t="inlineStr">
        <is>
          <t>S,C,X</t>
        </is>
      </c>
      <c r="CI656" s="18" t="inlineStr">
        <is>
          <t>高欄</t>
        </is>
      </c>
      <c r="CJ656" s="18" t="inlineStr">
        <is>
          <t>Ra</t>
        </is>
      </c>
      <c r="CK656" s="18">
        <f>CONCATENATE(CH656,LEFT(CI656,2),CJ656)</f>
        <v/>
      </c>
      <c r="CL656" s="18" t="n">
        <v>17</v>
      </c>
      <c r="CM656" s="18">
        <f>IF(COUNTIFS([2]その１２!$CU$10:CU5807,リスト!CK656),"該当","")</f>
        <v/>
      </c>
      <c r="CN656" s="18">
        <f>IF($CM656="","",COUNTIF($CK$5:CK656,CK656))</f>
        <v/>
      </c>
      <c r="CO656" s="18">
        <f>IF($CM656="","",CONCATENATE(CK656,CN656))</f>
        <v/>
      </c>
      <c r="DC656" s="21">
        <f>IF(CG656="","",CONCATENATE(CC656,CD656))</f>
        <v/>
      </c>
      <c r="DD656" s="21">
        <f>IF(CO656="","",CONCATENATE(CK656,CL656))</f>
        <v/>
      </c>
    </row>
    <row r="657">
      <c r="BZ657" s="18" t="inlineStr">
        <is>
          <t>S,C,X</t>
        </is>
      </c>
      <c r="CA657" s="18" t="inlineStr">
        <is>
          <t>補剛桁</t>
        </is>
      </c>
      <c r="CB657" s="18" t="inlineStr">
        <is>
          <t>Sa</t>
        </is>
      </c>
      <c r="CC657" s="18">
        <f>IF(LEFT(CA657,2)="基礎",CONCATENATE(BZ657,LEFT(CA657,3),CB657),CONCATENATE(BZ657,LEFT(CA657,2),CB657))</f>
        <v/>
      </c>
      <c r="CD657" s="18" t="n">
        <v>22</v>
      </c>
      <c r="CE657" s="18">
        <f>IF(COUNTIFS([2]その１１!$CV$10:CV5652,リスト!CC657),"該当","")</f>
        <v/>
      </c>
      <c r="CF657" s="18">
        <f>IF($CE657="","",COUNTIF($CC$5:CC657,CC657))</f>
        <v/>
      </c>
      <c r="CG657" s="18">
        <f>IF($CE657="","",CONCATENATE(CC657,CF657))</f>
        <v/>
      </c>
      <c r="CH657" s="18" t="inlineStr">
        <is>
          <t>S,C,X</t>
        </is>
      </c>
      <c r="CI657" s="18" t="inlineStr">
        <is>
          <t>高欄</t>
        </is>
      </c>
      <c r="CJ657" s="18" t="inlineStr">
        <is>
          <t>Ra</t>
        </is>
      </c>
      <c r="CK657" s="18">
        <f>CONCATENATE(CH657,LEFT(CI657,2),CJ657)</f>
        <v/>
      </c>
      <c r="CL657" s="18" t="n">
        <v>19</v>
      </c>
      <c r="CM657" s="18">
        <f>IF(COUNTIFS([2]その１２!$CU$10:CU5808,リスト!CK657),"該当","")</f>
        <v/>
      </c>
      <c r="CN657" s="18">
        <f>IF($CM657="","",COUNTIF($CK$5:CK657,CK657))</f>
        <v/>
      </c>
      <c r="CO657" s="18">
        <f>IF($CM657="","",CONCATENATE(CK657,CN657))</f>
        <v/>
      </c>
      <c r="DC657" s="21">
        <f>IF(CG657="","",CONCATENATE(CC657,CD657))</f>
        <v/>
      </c>
      <c r="DD657" s="21">
        <f>IF(CO657="","",CONCATENATE(CK657,CL657))</f>
        <v/>
      </c>
    </row>
    <row r="658">
      <c r="BZ658" s="18" t="inlineStr">
        <is>
          <t>S,C,X</t>
        </is>
      </c>
      <c r="CA658" s="18" t="inlineStr">
        <is>
          <t>補剛桁</t>
        </is>
      </c>
      <c r="CB658" s="18" t="inlineStr">
        <is>
          <t>Sa</t>
        </is>
      </c>
      <c r="CC658" s="18">
        <f>IF(LEFT(CA658,2)="基礎",CONCATENATE(BZ658,LEFT(CA658,3),CB658),CONCATENATE(BZ658,LEFT(CA658,2),CB658))</f>
        <v/>
      </c>
      <c r="CD658" s="18" t="n">
        <v>23</v>
      </c>
      <c r="CE658" s="18">
        <f>IF(COUNTIFS([2]その１１!$CV$10:CV5653,リスト!CC658),"該当","")</f>
        <v/>
      </c>
      <c r="CF658" s="18">
        <f>IF($CE658="","",COUNTIF($CC$5:CC658,CC658))</f>
        <v/>
      </c>
      <c r="CG658" s="18">
        <f>IF($CE658="","",CONCATENATE(CC658,CF658))</f>
        <v/>
      </c>
      <c r="CH658" s="18" t="inlineStr">
        <is>
          <t>S,C,X</t>
        </is>
      </c>
      <c r="CI658" s="18" t="inlineStr">
        <is>
          <t>高欄</t>
        </is>
      </c>
      <c r="CJ658" s="18" t="inlineStr">
        <is>
          <t>Ra</t>
        </is>
      </c>
      <c r="CK658" s="18">
        <f>CONCATENATE(CH658,LEFT(CI658,2),CJ658)</f>
        <v/>
      </c>
      <c r="CL658" s="18" t="n">
        <v>23</v>
      </c>
      <c r="CM658" s="18">
        <f>IF(COUNTIFS([2]その１２!$CU$10:CU5809,リスト!CK658),"該当","")</f>
        <v/>
      </c>
      <c r="CN658" s="18">
        <f>IF($CM658="","",COUNTIF($CK$5:CK658,CK658))</f>
        <v/>
      </c>
      <c r="CO658" s="18">
        <f>IF($CM658="","",CONCATENATE(CK658,CN658))</f>
        <v/>
      </c>
      <c r="DC658" s="21">
        <f>IF(CG658="","",CONCATENATE(CC658,CD658))</f>
        <v/>
      </c>
      <c r="DD658" s="21">
        <f>IF(CO658="","",CONCATENATE(CK658,CL658))</f>
        <v/>
      </c>
    </row>
    <row r="659">
      <c r="BZ659" s="18" t="inlineStr">
        <is>
          <t>S</t>
        </is>
      </c>
      <c r="CA659" s="18" t="inlineStr">
        <is>
          <t>吊り材</t>
        </is>
      </c>
      <c r="CB659" s="18" t="inlineStr">
        <is>
          <t>Ha</t>
        </is>
      </c>
      <c r="CC659" s="18">
        <f>IF(LEFT(CA659,2)="基礎",CONCATENATE(BZ659,LEFT(CA659,3),CB659),CONCATENATE(BZ659,LEFT(CA659,2),CB659))</f>
        <v/>
      </c>
      <c r="CD659" s="18" t="n">
        <v>1</v>
      </c>
      <c r="CE659" s="18">
        <f>IF(COUNTIFS([2]その１１!$CV$10:CV5654,リスト!CC659),"該当","")</f>
        <v/>
      </c>
      <c r="CF659" s="18">
        <f>IF($CE659="","",COUNTIF($CC$5:CC659,CC659))</f>
        <v/>
      </c>
      <c r="CG659" s="18">
        <f>IF($CE659="","",CONCATENATE(CC659,CF659))</f>
        <v/>
      </c>
      <c r="CH659" s="18" t="inlineStr">
        <is>
          <t>S</t>
        </is>
      </c>
      <c r="CI659" s="18" t="inlineStr">
        <is>
          <t>防護柵</t>
        </is>
      </c>
      <c r="CJ659" s="18" t="inlineStr">
        <is>
          <t>Gf</t>
        </is>
      </c>
      <c r="CK659" s="18">
        <f>CONCATENATE(CH659,LEFT(CI659,2),CJ659)</f>
        <v/>
      </c>
      <c r="CL659" s="18" t="n">
        <v>1</v>
      </c>
      <c r="CM659" s="18">
        <f>IF(COUNTIFS([2]その１２!$CU$10:CU5810,リスト!CK659),"該当","")</f>
        <v/>
      </c>
      <c r="CN659" s="18">
        <f>IF($CM659="","",COUNTIF($CK$5:CK659,CK659))</f>
        <v/>
      </c>
      <c r="CO659" s="18">
        <f>IF($CM659="","",CONCATENATE(CK659,CN659))</f>
        <v/>
      </c>
      <c r="DC659" s="21">
        <f>IF(CG659="","",CONCATENATE(CC659,CD659))</f>
        <v/>
      </c>
      <c r="DD659" s="21">
        <f>IF(CO659="","",CONCATENATE(CK659,CL659))</f>
        <v/>
      </c>
    </row>
    <row r="660">
      <c r="BZ660" s="18" t="inlineStr">
        <is>
          <t>S</t>
        </is>
      </c>
      <c r="CA660" s="18" t="inlineStr">
        <is>
          <t>吊り材</t>
        </is>
      </c>
      <c r="CB660" s="18" t="inlineStr">
        <is>
          <t>Ha</t>
        </is>
      </c>
      <c r="CC660" s="18">
        <f>IF(LEFT(CA660,2)="基礎",CONCATENATE(BZ660,LEFT(CA660,3),CB660),CONCATENATE(BZ660,LEFT(CA660,2),CB660))</f>
        <v/>
      </c>
      <c r="CD660" s="18" t="n">
        <v>2</v>
      </c>
      <c r="CE660" s="18">
        <f>IF(COUNTIFS([2]その１１!$CV$10:CV5655,リスト!CC660),"該当","")</f>
        <v/>
      </c>
      <c r="CF660" s="18">
        <f>IF($CE660="","",COUNTIF($CC$5:CC660,CC660))</f>
        <v/>
      </c>
      <c r="CG660" s="18">
        <f>IF($CE660="","",CONCATENATE(CC660,CF660))</f>
        <v/>
      </c>
      <c r="CH660" s="18" t="inlineStr">
        <is>
          <t>S</t>
        </is>
      </c>
      <c r="CI660" s="18" t="inlineStr">
        <is>
          <t>防護柵</t>
        </is>
      </c>
      <c r="CJ660" s="18" t="inlineStr">
        <is>
          <t>Gf</t>
        </is>
      </c>
      <c r="CK660" s="18">
        <f>CONCATENATE(CH660,LEFT(CI660,2),CJ660)</f>
        <v/>
      </c>
      <c r="CL660" s="18" t="n">
        <v>2</v>
      </c>
      <c r="CM660" s="18">
        <f>IF(COUNTIFS([2]その１２!$CU$10:CU5811,リスト!CK660),"該当","")</f>
        <v/>
      </c>
      <c r="CN660" s="18">
        <f>IF($CM660="","",COUNTIF($CK$5:CK660,CK660))</f>
        <v/>
      </c>
      <c r="CO660" s="18">
        <f>IF($CM660="","",CONCATENATE(CK660,CN660))</f>
        <v/>
      </c>
      <c r="DC660" s="21">
        <f>IF(CG660="","",CONCATENATE(CC660,CD660))</f>
        <v/>
      </c>
      <c r="DD660" s="21">
        <f>IF(CO660="","",CONCATENATE(CK660,CL660))</f>
        <v/>
      </c>
    </row>
    <row r="661">
      <c r="BZ661" s="18" t="inlineStr">
        <is>
          <t>S</t>
        </is>
      </c>
      <c r="CA661" s="18" t="inlineStr">
        <is>
          <t>吊り材</t>
        </is>
      </c>
      <c r="CB661" s="18" t="inlineStr">
        <is>
          <t>Ha</t>
        </is>
      </c>
      <c r="CC661" s="18">
        <f>IF(LEFT(CA661,2)="基礎",CONCATENATE(BZ661,LEFT(CA661,3),CB661),CONCATENATE(BZ661,LEFT(CA661,2),CB661))</f>
        <v/>
      </c>
      <c r="CD661" s="18" t="n">
        <v>3</v>
      </c>
      <c r="CE661" s="18">
        <f>IF(COUNTIFS([2]その１１!$CV$10:CV5656,リスト!CC661),"該当","")</f>
        <v/>
      </c>
      <c r="CF661" s="18">
        <f>IF($CE661="","",COUNTIF($CC$5:CC661,CC661))</f>
        <v/>
      </c>
      <c r="CG661" s="18">
        <f>IF($CE661="","",CONCATENATE(CC661,CF661))</f>
        <v/>
      </c>
      <c r="CH661" s="18" t="inlineStr">
        <is>
          <t>S</t>
        </is>
      </c>
      <c r="CI661" s="18" t="inlineStr">
        <is>
          <t>防護柵</t>
        </is>
      </c>
      <c r="CJ661" s="18" t="inlineStr">
        <is>
          <t>Gf</t>
        </is>
      </c>
      <c r="CK661" s="18">
        <f>CONCATENATE(CH661,LEFT(CI661,2),CJ661)</f>
        <v/>
      </c>
      <c r="CL661" s="18" t="n">
        <v>3</v>
      </c>
      <c r="CM661" s="18">
        <f>IF(COUNTIFS([2]その１２!$CU$10:CU5812,リスト!CK661),"該当","")</f>
        <v/>
      </c>
      <c r="CN661" s="18">
        <f>IF($CM661="","",COUNTIF($CK$5:CK661,CK661))</f>
        <v/>
      </c>
      <c r="CO661" s="18">
        <f>IF($CM661="","",CONCATENATE(CK661,CN661))</f>
        <v/>
      </c>
      <c r="DC661" s="21">
        <f>IF(CG661="","",CONCATENATE(CC661,CD661))</f>
        <v/>
      </c>
      <c r="DD661" s="21">
        <f>IF(CO661="","",CONCATENATE(CK661,CL661))</f>
        <v/>
      </c>
    </row>
    <row r="662">
      <c r="BZ662" s="18" t="inlineStr">
        <is>
          <t>S</t>
        </is>
      </c>
      <c r="CA662" s="18" t="inlineStr">
        <is>
          <t>吊り材</t>
        </is>
      </c>
      <c r="CB662" s="18" t="inlineStr">
        <is>
          <t>Ha</t>
        </is>
      </c>
      <c r="CC662" s="18">
        <f>IF(LEFT(CA662,2)="基礎",CONCATENATE(BZ662,LEFT(CA662,3),CB662),CONCATENATE(BZ662,LEFT(CA662,2),CB662))</f>
        <v/>
      </c>
      <c r="CD662" s="18" t="n">
        <v>4</v>
      </c>
      <c r="CE662" s="18">
        <f>IF(COUNTIFS([2]その１１!$CV$10:CV5657,リスト!CC662),"該当","")</f>
        <v/>
      </c>
      <c r="CF662" s="18">
        <f>IF($CE662="","",COUNTIF($CC$5:CC662,CC662))</f>
        <v/>
      </c>
      <c r="CG662" s="18">
        <f>IF($CE662="","",CONCATENATE(CC662,CF662))</f>
        <v/>
      </c>
      <c r="CH662" s="18" t="inlineStr">
        <is>
          <t>S</t>
        </is>
      </c>
      <c r="CI662" s="18" t="inlineStr">
        <is>
          <t>防護柵</t>
        </is>
      </c>
      <c r="CJ662" s="18" t="inlineStr">
        <is>
          <t>Gf</t>
        </is>
      </c>
      <c r="CK662" s="18">
        <f>CONCATENATE(CH662,LEFT(CI662,2),CJ662)</f>
        <v/>
      </c>
      <c r="CL662" s="18" t="n">
        <v>4</v>
      </c>
      <c r="CM662" s="18">
        <f>IF(COUNTIFS([2]その１２!$CU$10:CU5813,リスト!CK662),"該当","")</f>
        <v/>
      </c>
      <c r="CN662" s="18">
        <f>IF($CM662="","",COUNTIF($CK$5:CK662,CK662))</f>
        <v/>
      </c>
      <c r="CO662" s="18">
        <f>IF($CM662="","",CONCATENATE(CK662,CN662))</f>
        <v/>
      </c>
      <c r="DC662" s="21">
        <f>IF(CG662="","",CONCATENATE(CC662,CD662))</f>
        <v/>
      </c>
      <c r="DD662" s="21">
        <f>IF(CO662="","",CONCATENATE(CK662,CL662))</f>
        <v/>
      </c>
    </row>
    <row r="663">
      <c r="BZ663" s="18" t="inlineStr">
        <is>
          <t>S</t>
        </is>
      </c>
      <c r="CA663" s="18" t="inlineStr">
        <is>
          <t>吊り材</t>
        </is>
      </c>
      <c r="CB663" s="18" t="inlineStr">
        <is>
          <t>Ha</t>
        </is>
      </c>
      <c r="CC663" s="18">
        <f>IF(LEFT(CA663,2)="基礎",CONCATENATE(BZ663,LEFT(CA663,3),CB663),CONCATENATE(BZ663,LEFT(CA663,2),CB663))</f>
        <v/>
      </c>
      <c r="CD663" s="18" t="n">
        <v>5</v>
      </c>
      <c r="CE663" s="18">
        <f>IF(COUNTIFS([2]その１１!$CV$10:CV5658,リスト!CC663),"該当","")</f>
        <v/>
      </c>
      <c r="CF663" s="18">
        <f>IF($CE663="","",COUNTIF($CC$5:CC663,CC663))</f>
        <v/>
      </c>
      <c r="CG663" s="18">
        <f>IF($CE663="","",CONCATENATE(CC663,CF663))</f>
        <v/>
      </c>
      <c r="CH663" s="18" t="inlineStr">
        <is>
          <t>S</t>
        </is>
      </c>
      <c r="CI663" s="18" t="inlineStr">
        <is>
          <t>防護柵</t>
        </is>
      </c>
      <c r="CJ663" s="18" t="inlineStr">
        <is>
          <t>Gf</t>
        </is>
      </c>
      <c r="CK663" s="18">
        <f>CONCATENATE(CH663,LEFT(CI663,2),CJ663)</f>
        <v/>
      </c>
      <c r="CL663" s="18" t="n">
        <v>5</v>
      </c>
      <c r="CM663" s="18">
        <f>IF(COUNTIFS([2]その１２!$CU$10:CU5814,リスト!CK663),"該当","")</f>
        <v/>
      </c>
      <c r="CN663" s="18">
        <f>IF($CM663="","",COUNTIF($CK$5:CK663,CK663))</f>
        <v/>
      </c>
      <c r="CO663" s="18">
        <f>IF($CM663="","",CONCATENATE(CK663,CN663))</f>
        <v/>
      </c>
      <c r="DC663" s="21">
        <f>IF(CG663="","",CONCATENATE(CC663,CD663))</f>
        <v/>
      </c>
      <c r="DD663" s="21">
        <f>IF(CO663="","",CONCATENATE(CK663,CL663))</f>
        <v/>
      </c>
    </row>
    <row r="664">
      <c r="BZ664" s="18" t="inlineStr">
        <is>
          <t>S</t>
        </is>
      </c>
      <c r="CA664" s="18" t="inlineStr">
        <is>
          <t>吊り材</t>
        </is>
      </c>
      <c r="CB664" s="18" t="inlineStr">
        <is>
          <t>Ha</t>
        </is>
      </c>
      <c r="CC664" s="18">
        <f>IF(LEFT(CA664,2)="基礎",CONCATENATE(BZ664,LEFT(CA664,3),CB664),CONCATENATE(BZ664,LEFT(CA664,2),CB664))</f>
        <v/>
      </c>
      <c r="CD664" s="18" t="n">
        <v>10</v>
      </c>
      <c r="CE664" s="18">
        <f>IF(COUNTIFS([2]その１１!$CV$10:CV5659,リスト!CC664),"該当","")</f>
        <v/>
      </c>
      <c r="CF664" s="18">
        <f>IF($CE664="","",COUNTIF($CC$5:CC664,CC664))</f>
        <v/>
      </c>
      <c r="CG664" s="18">
        <f>IF($CE664="","",CONCATENATE(CC664,CF664))</f>
        <v/>
      </c>
      <c r="CH664" s="18" t="inlineStr">
        <is>
          <t>S</t>
        </is>
      </c>
      <c r="CI664" s="18" t="inlineStr">
        <is>
          <t>防護柵</t>
        </is>
      </c>
      <c r="CJ664" s="18" t="inlineStr">
        <is>
          <t>Gf</t>
        </is>
      </c>
      <c r="CK664" s="18">
        <f>CONCATENATE(CH664,LEFT(CI664,2),CJ664)</f>
        <v/>
      </c>
      <c r="CL664" s="18" t="n">
        <v>10</v>
      </c>
      <c r="CM664" s="18">
        <f>IF(COUNTIFS([2]その１２!$CU$10:CU5815,リスト!CK664),"該当","")</f>
        <v/>
      </c>
      <c r="CN664" s="18">
        <f>IF($CM664="","",COUNTIF($CK$5:CK664,CK664))</f>
        <v/>
      </c>
      <c r="CO664" s="18">
        <f>IF($CM664="","",CONCATENATE(CK664,CN664))</f>
        <v/>
      </c>
      <c r="DC664" s="21">
        <f>IF(CG664="","",CONCATENATE(CC664,CD664))</f>
        <v/>
      </c>
      <c r="DD664" s="21">
        <f>IF(CO664="","",CONCATENATE(CK664,CL664))</f>
        <v/>
      </c>
    </row>
    <row r="665">
      <c r="BZ665" s="18" t="inlineStr">
        <is>
          <t>S</t>
        </is>
      </c>
      <c r="CA665" s="18" t="inlineStr">
        <is>
          <t>吊り材</t>
        </is>
      </c>
      <c r="CB665" s="18" t="inlineStr">
        <is>
          <t>Ha</t>
        </is>
      </c>
      <c r="CC665" s="18">
        <f>IF(LEFT(CA665,2)="基礎",CONCATENATE(BZ665,LEFT(CA665,3),CB665),CONCATENATE(BZ665,LEFT(CA665,2),CB665))</f>
        <v/>
      </c>
      <c r="CD665" s="18" t="n">
        <v>13</v>
      </c>
      <c r="CE665" s="18">
        <f>IF(COUNTIFS([2]その１１!$CV$10:CV5660,リスト!CC665),"該当","")</f>
        <v/>
      </c>
      <c r="CF665" s="18">
        <f>IF($CE665="","",COUNTIF($CC$5:CC665,CC665))</f>
        <v/>
      </c>
      <c r="CG665" s="18">
        <f>IF($CE665="","",CONCATENATE(CC665,CF665))</f>
        <v/>
      </c>
      <c r="CH665" s="18" t="inlineStr">
        <is>
          <t>S</t>
        </is>
      </c>
      <c r="CI665" s="18" t="inlineStr">
        <is>
          <t>防護柵</t>
        </is>
      </c>
      <c r="CJ665" s="18" t="inlineStr">
        <is>
          <t>Gf</t>
        </is>
      </c>
      <c r="CK665" s="18">
        <f>CONCATENATE(CH665,LEFT(CI665,2),CJ665)</f>
        <v/>
      </c>
      <c r="CL665" s="18" t="n">
        <v>17</v>
      </c>
      <c r="CM665" s="18">
        <f>IF(COUNTIFS([2]その１２!$CU$10:CU5816,リスト!CK665),"該当","")</f>
        <v/>
      </c>
      <c r="CN665" s="18">
        <f>IF($CM665="","",COUNTIF($CK$5:CK665,CK665))</f>
        <v/>
      </c>
      <c r="CO665" s="18">
        <f>IF($CM665="","",CONCATENATE(CK665,CN665))</f>
        <v/>
      </c>
      <c r="DC665" s="21">
        <f>IF(CG665="","",CONCATENATE(CC665,CD665))</f>
        <v/>
      </c>
      <c r="DD665" s="21">
        <f>IF(CO665="","",CONCATENATE(CK665,CL665))</f>
        <v/>
      </c>
    </row>
    <row r="666">
      <c r="BZ666" s="18" t="inlineStr">
        <is>
          <t>S</t>
        </is>
      </c>
      <c r="CA666" s="18" t="inlineStr">
        <is>
          <t>吊り材</t>
        </is>
      </c>
      <c r="CB666" s="18" t="inlineStr">
        <is>
          <t>Ha</t>
        </is>
      </c>
      <c r="CC666" s="18">
        <f>IF(LEFT(CA666,2)="基礎",CONCATENATE(BZ666,LEFT(CA666,3),CB666),CONCATENATE(BZ666,LEFT(CA666,2),CB666))</f>
        <v/>
      </c>
      <c r="CD666" s="18" t="n">
        <v>17</v>
      </c>
      <c r="CE666" s="18">
        <f>IF(COUNTIFS([2]その１１!$CV$10:CV5661,リスト!CC666),"該当","")</f>
        <v/>
      </c>
      <c r="CF666" s="18">
        <f>IF($CE666="","",COUNTIF($CC$5:CC666,CC666))</f>
        <v/>
      </c>
      <c r="CG666" s="18">
        <f>IF($CE666="","",CONCATENATE(CC666,CF666))</f>
        <v/>
      </c>
      <c r="CH666" s="18" t="inlineStr">
        <is>
          <t>S</t>
        </is>
      </c>
      <c r="CI666" s="18" t="inlineStr">
        <is>
          <t>防護柵</t>
        </is>
      </c>
      <c r="CJ666" s="18" t="inlineStr">
        <is>
          <t>Gf</t>
        </is>
      </c>
      <c r="CK666" s="18">
        <f>CONCATENATE(CH666,LEFT(CI666,2),CJ666)</f>
        <v/>
      </c>
      <c r="CL666" s="18" t="n">
        <v>23</v>
      </c>
      <c r="CM666" s="18">
        <f>IF(COUNTIFS([2]その１２!$CU$10:CU5817,リスト!CK666),"該当","")</f>
        <v/>
      </c>
      <c r="CN666" s="18">
        <f>IF($CM666="","",COUNTIF($CK$5:CK666,CK666))</f>
        <v/>
      </c>
      <c r="CO666" s="18">
        <f>IF($CM666="","",CONCATENATE(CK666,CN666))</f>
        <v/>
      </c>
      <c r="DC666" s="21">
        <f>IF(CG666="","",CONCATENATE(CC666,CD666))</f>
        <v/>
      </c>
      <c r="DD666" s="21">
        <f>IF(CO666="","",CONCATENATE(CK666,CL666))</f>
        <v/>
      </c>
    </row>
    <row r="667">
      <c r="BZ667" s="18" t="inlineStr">
        <is>
          <t>S</t>
        </is>
      </c>
      <c r="CA667" s="18" t="inlineStr">
        <is>
          <t>吊り材</t>
        </is>
      </c>
      <c r="CB667" s="18" t="inlineStr">
        <is>
          <t>Ha</t>
        </is>
      </c>
      <c r="CC667" s="18">
        <f>IF(LEFT(CA667,2)="基礎",CONCATENATE(BZ667,LEFT(CA667,3),CB667),CONCATENATE(BZ667,LEFT(CA667,2),CB667))</f>
        <v/>
      </c>
      <c r="CD667" s="18" t="n">
        <v>18</v>
      </c>
      <c r="CE667" s="18">
        <f>IF(COUNTIFS([2]その１１!$CV$10:CV5662,リスト!CC667),"該当","")</f>
        <v/>
      </c>
      <c r="CF667" s="18">
        <f>IF($CE667="","",COUNTIF($CC$5:CC667,CC667))</f>
        <v/>
      </c>
      <c r="CG667" s="18">
        <f>IF($CE667="","",CONCATENATE(CC667,CF667))</f>
        <v/>
      </c>
      <c r="CH667" s="18" t="inlineStr">
        <is>
          <t>C</t>
        </is>
      </c>
      <c r="CI667" s="18" t="inlineStr">
        <is>
          <t>防護柵</t>
        </is>
      </c>
      <c r="CJ667" s="18" t="inlineStr">
        <is>
          <t>Gf</t>
        </is>
      </c>
      <c r="CK667" s="18">
        <f>CONCATENATE(CH667,LEFT(CI667,2),CJ667)</f>
        <v/>
      </c>
      <c r="CL667" s="18" t="n">
        <v>6</v>
      </c>
      <c r="CM667" s="18">
        <f>IF(COUNTIFS([2]その１２!$CU$10:CU5818,リスト!CK667),"該当","")</f>
        <v/>
      </c>
      <c r="CN667" s="18">
        <f>IF($CM667="","",COUNTIF($CK$5:CK667,CK667))</f>
        <v/>
      </c>
      <c r="CO667" s="18">
        <f>IF($CM667="","",CONCATENATE(CK667,CN667))</f>
        <v/>
      </c>
      <c r="DC667" s="21">
        <f>IF(CG667="","",CONCATENATE(CC667,CD667))</f>
        <v/>
      </c>
      <c r="DD667" s="21">
        <f>IF(CO667="","",CONCATENATE(CK667,CL667))</f>
        <v/>
      </c>
    </row>
    <row r="668">
      <c r="BZ668" s="18" t="inlineStr">
        <is>
          <t>S</t>
        </is>
      </c>
      <c r="CA668" s="18" t="inlineStr">
        <is>
          <t>吊り材</t>
        </is>
      </c>
      <c r="CB668" s="18" t="inlineStr">
        <is>
          <t>Ha</t>
        </is>
      </c>
      <c r="CC668" s="18">
        <f>IF(LEFT(CA668,2)="基礎",CONCATENATE(BZ668,LEFT(CA668,3),CB668),CONCATENATE(BZ668,LEFT(CA668,2),CB668))</f>
        <v/>
      </c>
      <c r="CD668" s="18" t="n">
        <v>20</v>
      </c>
      <c r="CE668" s="18">
        <f>IF(COUNTIFS([2]その１１!$CV$10:CV5663,リスト!CC668),"該当","")</f>
        <v/>
      </c>
      <c r="CF668" s="18">
        <f>IF($CE668="","",COUNTIF($CC$5:CC668,CC668))</f>
        <v/>
      </c>
      <c r="CG668" s="18">
        <f>IF($CE668="","",CONCATENATE(CC668,CF668))</f>
        <v/>
      </c>
      <c r="CH668" s="18" t="inlineStr">
        <is>
          <t>C</t>
        </is>
      </c>
      <c r="CI668" s="18" t="inlineStr">
        <is>
          <t>防護柵</t>
        </is>
      </c>
      <c r="CJ668" s="18" t="inlineStr">
        <is>
          <t>Gf</t>
        </is>
      </c>
      <c r="CK668" s="18">
        <f>CONCATENATE(CH668,LEFT(CI668,2),CJ668)</f>
        <v/>
      </c>
      <c r="CL668" s="18" t="n">
        <v>7</v>
      </c>
      <c r="CM668" s="18">
        <f>IF(COUNTIFS([2]その１２!$CU$10:CU5819,リスト!CK668),"該当","")</f>
        <v/>
      </c>
      <c r="CN668" s="18">
        <f>IF($CM668="","",COUNTIF($CK$5:CK668,CK668))</f>
        <v/>
      </c>
      <c r="CO668" s="18">
        <f>IF($CM668="","",CONCATENATE(CK668,CN668))</f>
        <v/>
      </c>
      <c r="DC668" s="21">
        <f>IF(CG668="","",CONCATENATE(CC668,CD668))</f>
        <v/>
      </c>
      <c r="DD668" s="21">
        <f>IF(CO668="","",CONCATENATE(CK668,CL668))</f>
        <v/>
      </c>
    </row>
    <row r="669">
      <c r="BZ669" s="18" t="inlineStr">
        <is>
          <t>S</t>
        </is>
      </c>
      <c r="CA669" s="18" t="inlineStr">
        <is>
          <t>吊り材</t>
        </is>
      </c>
      <c r="CB669" s="18" t="inlineStr">
        <is>
          <t>Ha</t>
        </is>
      </c>
      <c r="CC669" s="18">
        <f>IF(LEFT(CA669,2)="基礎",CONCATENATE(BZ669,LEFT(CA669,3),CB669),CONCATENATE(BZ669,LEFT(CA669,2),CB669))</f>
        <v/>
      </c>
      <c r="CD669" s="18" t="n">
        <v>21</v>
      </c>
      <c r="CE669" s="18">
        <f>IF(COUNTIFS([2]その１１!$CV$10:CV5664,リスト!CC669),"該当","")</f>
        <v/>
      </c>
      <c r="CF669" s="18">
        <f>IF($CE669="","",COUNTIF($CC$5:CC669,CC669))</f>
        <v/>
      </c>
      <c r="CG669" s="18">
        <f>IF($CE669="","",CONCATENATE(CC669,CF669))</f>
        <v/>
      </c>
      <c r="CH669" s="18" t="inlineStr">
        <is>
          <t>C</t>
        </is>
      </c>
      <c r="CI669" s="18" t="inlineStr">
        <is>
          <t>防護柵</t>
        </is>
      </c>
      <c r="CJ669" s="18" t="inlineStr">
        <is>
          <t>Gf</t>
        </is>
      </c>
      <c r="CK669" s="18">
        <f>CONCATENATE(CH669,LEFT(CI669,2),CJ669)</f>
        <v/>
      </c>
      <c r="CL669" s="18" t="n">
        <v>8</v>
      </c>
      <c r="CM669" s="18">
        <f>IF(COUNTIFS([2]その１２!$CU$10:CU5820,リスト!CK669),"該当","")</f>
        <v/>
      </c>
      <c r="CN669" s="18">
        <f>IF($CM669="","",COUNTIF($CK$5:CK669,CK669))</f>
        <v/>
      </c>
      <c r="CO669" s="18">
        <f>IF($CM669="","",CONCATENATE(CK669,CN669))</f>
        <v/>
      </c>
      <c r="DC669" s="21">
        <f>IF(CG669="","",CONCATENATE(CC669,CD669))</f>
        <v/>
      </c>
      <c r="DD669" s="21">
        <f>IF(CO669="","",CONCATENATE(CK669,CL669))</f>
        <v/>
      </c>
    </row>
    <row r="670">
      <c r="BZ670" s="18" t="inlineStr">
        <is>
          <t>S</t>
        </is>
      </c>
      <c r="CA670" s="18" t="inlineStr">
        <is>
          <t>吊り材</t>
        </is>
      </c>
      <c r="CB670" s="18" t="inlineStr">
        <is>
          <t>Ha</t>
        </is>
      </c>
      <c r="CC670" s="18">
        <f>IF(LEFT(CA670,2)="基礎",CONCATENATE(BZ670,LEFT(CA670,3),CB670),CONCATENATE(BZ670,LEFT(CA670,2),CB670))</f>
        <v/>
      </c>
      <c r="CD670" s="18" t="n">
        <v>22</v>
      </c>
      <c r="CE670" s="18">
        <f>IF(COUNTIFS([2]その１１!$CV$10:CV5665,リスト!CC670),"該当","")</f>
        <v/>
      </c>
      <c r="CF670" s="18">
        <f>IF($CE670="","",COUNTIF($CC$5:CC670,CC670))</f>
        <v/>
      </c>
      <c r="CG670" s="18">
        <f>IF($CE670="","",CONCATENATE(CC670,CF670))</f>
        <v/>
      </c>
      <c r="CH670" s="18" t="inlineStr">
        <is>
          <t>C</t>
        </is>
      </c>
      <c r="CI670" s="18" t="inlineStr">
        <is>
          <t>防護柵</t>
        </is>
      </c>
      <c r="CJ670" s="18" t="inlineStr">
        <is>
          <t>Gf</t>
        </is>
      </c>
      <c r="CK670" s="18">
        <f>CONCATENATE(CH670,LEFT(CI670,2),CJ670)</f>
        <v/>
      </c>
      <c r="CL670" s="18" t="n">
        <v>10</v>
      </c>
      <c r="CM670" s="18">
        <f>IF(COUNTIFS([2]その１２!$CU$10:CU5821,リスト!CK670),"該当","")</f>
        <v/>
      </c>
      <c r="CN670" s="18">
        <f>IF($CM670="","",COUNTIF($CK$5:CK670,CK670))</f>
        <v/>
      </c>
      <c r="CO670" s="18">
        <f>IF($CM670="","",CONCATENATE(CK670,CN670))</f>
        <v/>
      </c>
      <c r="DC670" s="21">
        <f>IF(CG670="","",CONCATENATE(CC670,CD670))</f>
        <v/>
      </c>
      <c r="DD670" s="21">
        <f>IF(CO670="","",CONCATENATE(CK670,CL670))</f>
        <v/>
      </c>
    </row>
    <row r="671">
      <c r="BZ671" s="18" t="inlineStr">
        <is>
          <t>S</t>
        </is>
      </c>
      <c r="CA671" s="18" t="inlineStr">
        <is>
          <t>吊り材</t>
        </is>
      </c>
      <c r="CB671" s="18" t="inlineStr">
        <is>
          <t>Ha</t>
        </is>
      </c>
      <c r="CC671" s="18">
        <f>IF(LEFT(CA671,2)="基礎",CONCATENATE(BZ671,LEFT(CA671,3),CB671),CONCATENATE(BZ671,LEFT(CA671,2),CB671))</f>
        <v/>
      </c>
      <c r="CD671" s="18" t="n">
        <v>23</v>
      </c>
      <c r="CE671" s="18">
        <f>IF(COUNTIFS([2]その１１!$CV$10:CV5666,リスト!CC671),"該当","")</f>
        <v/>
      </c>
      <c r="CF671" s="18">
        <f>IF($CE671="","",COUNTIF($CC$5:CC671,CC671))</f>
        <v/>
      </c>
      <c r="CG671" s="18">
        <f>IF($CE671="","",CONCATENATE(CC671,CF671))</f>
        <v/>
      </c>
      <c r="CH671" s="18" t="inlineStr">
        <is>
          <t>C</t>
        </is>
      </c>
      <c r="CI671" s="18" t="inlineStr">
        <is>
          <t>防護柵</t>
        </is>
      </c>
      <c r="CJ671" s="18" t="inlineStr">
        <is>
          <t>Gf</t>
        </is>
      </c>
      <c r="CK671" s="18">
        <f>CONCATENATE(CH671,LEFT(CI671,2),CJ671)</f>
        <v/>
      </c>
      <c r="CL671" s="18" t="n">
        <v>12</v>
      </c>
      <c r="CM671" s="18">
        <f>IF(COUNTIFS([2]その１２!$CU$10:CU5822,リスト!CK671),"該当","")</f>
        <v/>
      </c>
      <c r="CN671" s="18">
        <f>IF($CM671="","",COUNTIF($CK$5:CK671,CK671))</f>
        <v/>
      </c>
      <c r="CO671" s="18">
        <f>IF($CM671="","",CONCATENATE(CK671,CN671))</f>
        <v/>
      </c>
      <c r="DC671" s="21">
        <f>IF(CG671="","",CONCATENATE(CC671,CD671))</f>
        <v/>
      </c>
      <c r="DD671" s="21">
        <f>IF(CO671="","",CONCATENATE(CK671,CL671))</f>
        <v/>
      </c>
    </row>
    <row r="672">
      <c r="BZ672" s="18" t="inlineStr">
        <is>
          <t>C</t>
        </is>
      </c>
      <c r="CA672" s="18" t="inlineStr">
        <is>
          <t>吊り材</t>
        </is>
      </c>
      <c r="CB672" s="18" t="inlineStr">
        <is>
          <t>Ha</t>
        </is>
      </c>
      <c r="CC672" s="18">
        <f>IF(LEFT(CA672,2)="基礎",CONCATENATE(BZ672,LEFT(CA672,3),CB672),CONCATENATE(BZ672,LEFT(CA672,2),CB672))</f>
        <v/>
      </c>
      <c r="CD672" s="18" t="n">
        <v>6</v>
      </c>
      <c r="CE672" s="18">
        <f>IF(COUNTIFS([2]その１１!$CV$10:CV5667,リスト!CC672),"該当","")</f>
        <v/>
      </c>
      <c r="CF672" s="18">
        <f>IF($CE672="","",COUNTIF($CC$5:CC672,CC672))</f>
        <v/>
      </c>
      <c r="CG672" s="18">
        <f>IF($CE672="","",CONCATENATE(CC672,CF672))</f>
        <v/>
      </c>
      <c r="CH672" s="18" t="inlineStr">
        <is>
          <t>C</t>
        </is>
      </c>
      <c r="CI672" s="18" t="inlineStr">
        <is>
          <t>防護柵</t>
        </is>
      </c>
      <c r="CJ672" s="18" t="inlineStr">
        <is>
          <t>Gf</t>
        </is>
      </c>
      <c r="CK672" s="18">
        <f>CONCATENATE(CH672,LEFT(CI672,2),CJ672)</f>
        <v/>
      </c>
      <c r="CL672" s="18" t="n">
        <v>17</v>
      </c>
      <c r="CM672" s="18">
        <f>IF(COUNTIFS([2]その１２!$CU$10:CU5823,リスト!CK672),"該当","")</f>
        <v/>
      </c>
      <c r="CN672" s="18">
        <f>IF($CM672="","",COUNTIF($CK$5:CK672,CK672))</f>
        <v/>
      </c>
      <c r="CO672" s="18">
        <f>IF($CM672="","",CONCATENATE(CK672,CN672))</f>
        <v/>
      </c>
      <c r="DC672" s="21">
        <f>IF(CG672="","",CONCATENATE(CC672,CD672))</f>
        <v/>
      </c>
      <c r="DD672" s="21">
        <f>IF(CO672="","",CONCATENATE(CK672,CL672))</f>
        <v/>
      </c>
    </row>
    <row r="673">
      <c r="BZ673" s="18" t="inlineStr">
        <is>
          <t>C</t>
        </is>
      </c>
      <c r="CA673" s="18" t="inlineStr">
        <is>
          <t>吊り材</t>
        </is>
      </c>
      <c r="CB673" s="18" t="inlineStr">
        <is>
          <t>Ha</t>
        </is>
      </c>
      <c r="CC673" s="18">
        <f>IF(LEFT(CA673,2)="基礎",CONCATENATE(BZ673,LEFT(CA673,3),CB673),CONCATENATE(BZ673,LEFT(CA673,2),CB673))</f>
        <v/>
      </c>
      <c r="CD673" s="18" t="n">
        <v>7</v>
      </c>
      <c r="CE673" s="18">
        <f>IF(COUNTIFS([2]その１１!$CV$10:CV5668,リスト!CC673),"該当","")</f>
        <v/>
      </c>
      <c r="CF673" s="18">
        <f>IF($CE673="","",COUNTIF($CC$5:CC673,CC673))</f>
        <v/>
      </c>
      <c r="CG673" s="18">
        <f>IF($CE673="","",CONCATENATE(CC673,CF673))</f>
        <v/>
      </c>
      <c r="CH673" s="18" t="inlineStr">
        <is>
          <t>C</t>
        </is>
      </c>
      <c r="CI673" s="18" t="inlineStr">
        <is>
          <t>防護柵</t>
        </is>
      </c>
      <c r="CJ673" s="18" t="inlineStr">
        <is>
          <t>Gf</t>
        </is>
      </c>
      <c r="CK673" s="18">
        <f>CONCATENATE(CH673,LEFT(CI673,2),CJ673)</f>
        <v/>
      </c>
      <c r="CL673" s="18" t="n">
        <v>19</v>
      </c>
      <c r="CM673" s="18">
        <f>IF(COUNTIFS([2]その１２!$CU$10:CU5824,リスト!CK673),"該当","")</f>
        <v/>
      </c>
      <c r="CN673" s="18">
        <f>IF($CM673="","",COUNTIF($CK$5:CK673,CK673))</f>
        <v/>
      </c>
      <c r="CO673" s="18">
        <f>IF($CM673="","",CONCATENATE(CK673,CN673))</f>
        <v/>
      </c>
      <c r="DC673" s="21">
        <f>IF(CG673="","",CONCATENATE(CC673,CD673))</f>
        <v/>
      </c>
      <c r="DD673" s="21">
        <f>IF(CO673="","",CONCATENATE(CK673,CL673))</f>
        <v/>
      </c>
    </row>
    <row r="674">
      <c r="BZ674" s="18" t="inlineStr">
        <is>
          <t>C</t>
        </is>
      </c>
      <c r="CA674" s="18" t="inlineStr">
        <is>
          <t>吊り材</t>
        </is>
      </c>
      <c r="CB674" s="18" t="inlineStr">
        <is>
          <t>Ha</t>
        </is>
      </c>
      <c r="CC674" s="18">
        <f>IF(LEFT(CA674,2)="基礎",CONCATENATE(BZ674,LEFT(CA674,3),CB674),CONCATENATE(BZ674,LEFT(CA674,2),CB674))</f>
        <v/>
      </c>
      <c r="CD674" s="18" t="n">
        <v>8</v>
      </c>
      <c r="CE674" s="18">
        <f>IF(COUNTIFS([2]その１１!$CV$10:CV5669,リスト!CC674),"該当","")</f>
        <v/>
      </c>
      <c r="CF674" s="18">
        <f>IF($CE674="","",COUNTIF($CC$5:CC674,CC674))</f>
        <v/>
      </c>
      <c r="CG674" s="18">
        <f>IF($CE674="","",CONCATENATE(CC674,CF674))</f>
        <v/>
      </c>
      <c r="CH674" s="18" t="inlineStr">
        <is>
          <t>C</t>
        </is>
      </c>
      <c r="CI674" s="18" t="inlineStr">
        <is>
          <t>防護柵</t>
        </is>
      </c>
      <c r="CJ674" s="18" t="inlineStr">
        <is>
          <t>Gf</t>
        </is>
      </c>
      <c r="CK674" s="18">
        <f>CONCATENATE(CH674,LEFT(CI674,2),CJ674)</f>
        <v/>
      </c>
      <c r="CL674" s="18" t="n">
        <v>23</v>
      </c>
      <c r="CM674" s="18">
        <f>IF(COUNTIFS([2]その１２!$CU$10:CU5825,リスト!CK674),"該当","")</f>
        <v/>
      </c>
      <c r="CN674" s="18">
        <f>IF($CM674="","",COUNTIF($CK$5:CK674,CK674))</f>
        <v/>
      </c>
      <c r="CO674" s="18">
        <f>IF($CM674="","",CONCATENATE(CK674,CN674))</f>
        <v/>
      </c>
      <c r="DC674" s="21">
        <f>IF(CG674="","",CONCATENATE(CC674,CD674))</f>
        <v/>
      </c>
      <c r="DD674" s="21">
        <f>IF(CO674="","",CONCATENATE(CK674,CL674))</f>
        <v/>
      </c>
    </row>
    <row r="675">
      <c r="BZ675" s="18" t="inlineStr">
        <is>
          <t>C</t>
        </is>
      </c>
      <c r="CA675" s="18" t="inlineStr">
        <is>
          <t>吊り材</t>
        </is>
      </c>
      <c r="CB675" s="18" t="inlineStr">
        <is>
          <t>Ha</t>
        </is>
      </c>
      <c r="CC675" s="18">
        <f>IF(LEFT(CA675,2)="基礎",CONCATENATE(BZ675,LEFT(CA675,3),CB675),CONCATENATE(BZ675,LEFT(CA675,2),CB675))</f>
        <v/>
      </c>
      <c r="CD675" s="18" t="n">
        <v>9</v>
      </c>
      <c r="CE675" s="18">
        <f>IF(COUNTIFS([2]その１１!$CV$10:CV5670,リスト!CC675),"該当","")</f>
        <v/>
      </c>
      <c r="CF675" s="18">
        <f>IF($CE675="","",COUNTIF($CC$5:CC675,CC675))</f>
        <v/>
      </c>
      <c r="CG675" s="18">
        <f>IF($CE675="","",CONCATENATE(CC675,CF675))</f>
        <v/>
      </c>
      <c r="CH675" s="18" t="inlineStr">
        <is>
          <t>S,C</t>
        </is>
      </c>
      <c r="CI675" s="18" t="inlineStr">
        <is>
          <t>防護柵</t>
        </is>
      </c>
      <c r="CJ675" s="18" t="inlineStr">
        <is>
          <t>Gf</t>
        </is>
      </c>
      <c r="CK675" s="18">
        <f>CONCATENATE(CH675,LEFT(CI675,2),CJ675)</f>
        <v/>
      </c>
      <c r="CL675" s="18" t="n">
        <v>1</v>
      </c>
      <c r="CM675" s="18">
        <f>IF(COUNTIFS([2]その１２!$CU$10:CU5826,リスト!CK675),"該当","")</f>
        <v/>
      </c>
      <c r="CN675" s="18">
        <f>IF($CM675="","",COUNTIF($CK$5:CK675,CK675))</f>
        <v/>
      </c>
      <c r="CO675" s="18">
        <f>IF($CM675="","",CONCATENATE(CK675,CN675))</f>
        <v/>
      </c>
      <c r="DC675" s="21">
        <f>IF(CG675="","",CONCATENATE(CC675,CD675))</f>
        <v/>
      </c>
      <c r="DD675" s="21">
        <f>IF(CO675="","",CONCATENATE(CK675,CL675))</f>
        <v/>
      </c>
    </row>
    <row r="676">
      <c r="BZ676" s="18" t="inlineStr">
        <is>
          <t>C</t>
        </is>
      </c>
      <c r="CA676" s="18" t="inlineStr">
        <is>
          <t>吊り材</t>
        </is>
      </c>
      <c r="CB676" s="18" t="inlineStr">
        <is>
          <t>Ha</t>
        </is>
      </c>
      <c r="CC676" s="18">
        <f>IF(LEFT(CA676,2)="基礎",CONCATENATE(BZ676,LEFT(CA676,3),CB676),CONCATENATE(BZ676,LEFT(CA676,2),CB676))</f>
        <v/>
      </c>
      <c r="CD676" s="18" t="n">
        <v>10</v>
      </c>
      <c r="CE676" s="18">
        <f>IF(COUNTIFS([2]その１１!$CV$10:CV5671,リスト!CC676),"該当","")</f>
        <v/>
      </c>
      <c r="CF676" s="18">
        <f>IF($CE676="","",COUNTIF($CC$5:CC676,CC676))</f>
        <v/>
      </c>
      <c r="CG676" s="18">
        <f>IF($CE676="","",CONCATENATE(CC676,CF676))</f>
        <v/>
      </c>
      <c r="CH676" s="18" t="inlineStr">
        <is>
          <t>S,C</t>
        </is>
      </c>
      <c r="CI676" s="18" t="inlineStr">
        <is>
          <t>防護柵</t>
        </is>
      </c>
      <c r="CJ676" s="18" t="inlineStr">
        <is>
          <t>Gf</t>
        </is>
      </c>
      <c r="CK676" s="18">
        <f>CONCATENATE(CH676,LEFT(CI676,2),CJ676)</f>
        <v/>
      </c>
      <c r="CL676" s="18" t="n">
        <v>2</v>
      </c>
      <c r="CM676" s="18">
        <f>IF(COUNTIFS([2]その１２!$CU$10:CU5827,リスト!CK676),"該当","")</f>
        <v/>
      </c>
      <c r="CN676" s="18">
        <f>IF($CM676="","",COUNTIF($CK$5:CK676,CK676))</f>
        <v/>
      </c>
      <c r="CO676" s="18">
        <f>IF($CM676="","",CONCATENATE(CK676,CN676))</f>
        <v/>
      </c>
      <c r="DC676" s="21">
        <f>IF(CG676="","",CONCATENATE(CC676,CD676))</f>
        <v/>
      </c>
      <c r="DD676" s="21">
        <f>IF(CO676="","",CONCATENATE(CK676,CL676))</f>
        <v/>
      </c>
    </row>
    <row r="677">
      <c r="BZ677" s="18" t="inlineStr">
        <is>
          <t>C</t>
        </is>
      </c>
      <c r="CA677" s="18" t="inlineStr">
        <is>
          <t>吊り材</t>
        </is>
      </c>
      <c r="CB677" s="18" t="inlineStr">
        <is>
          <t>Ha</t>
        </is>
      </c>
      <c r="CC677" s="18">
        <f>IF(LEFT(CA677,2)="基礎",CONCATENATE(BZ677,LEFT(CA677,3),CB677),CONCATENATE(BZ677,LEFT(CA677,2),CB677))</f>
        <v/>
      </c>
      <c r="CD677" s="18" t="n">
        <v>11</v>
      </c>
      <c r="CE677" s="18">
        <f>IF(COUNTIFS([2]その１１!$CV$10:CV5672,リスト!CC677),"該当","")</f>
        <v/>
      </c>
      <c r="CF677" s="18">
        <f>IF($CE677="","",COUNTIF($CC$5:CC677,CC677))</f>
        <v/>
      </c>
      <c r="CG677" s="18">
        <f>IF($CE677="","",CONCATENATE(CC677,CF677))</f>
        <v/>
      </c>
      <c r="CH677" s="18" t="inlineStr">
        <is>
          <t>S,C</t>
        </is>
      </c>
      <c r="CI677" s="18" t="inlineStr">
        <is>
          <t>防護柵</t>
        </is>
      </c>
      <c r="CJ677" s="18" t="inlineStr">
        <is>
          <t>Gf</t>
        </is>
      </c>
      <c r="CK677" s="18">
        <f>CONCATENATE(CH677,LEFT(CI677,2),CJ677)</f>
        <v/>
      </c>
      <c r="CL677" s="18" t="n">
        <v>3</v>
      </c>
      <c r="CM677" s="18">
        <f>IF(COUNTIFS([2]その１２!$CU$10:CU5828,リスト!CK677),"該当","")</f>
        <v/>
      </c>
      <c r="CN677" s="18">
        <f>IF($CM677="","",COUNTIF($CK$5:CK677,CK677))</f>
        <v/>
      </c>
      <c r="CO677" s="18">
        <f>IF($CM677="","",CONCATENATE(CK677,CN677))</f>
        <v/>
      </c>
      <c r="DC677" s="21">
        <f>IF(CG677="","",CONCATENATE(CC677,CD677))</f>
        <v/>
      </c>
      <c r="DD677" s="21">
        <f>IF(CO677="","",CONCATENATE(CK677,CL677))</f>
        <v/>
      </c>
    </row>
    <row r="678">
      <c r="BZ678" s="18" t="inlineStr">
        <is>
          <t>C</t>
        </is>
      </c>
      <c r="CA678" s="18" t="inlineStr">
        <is>
          <t>吊り材</t>
        </is>
      </c>
      <c r="CB678" s="18" t="inlineStr">
        <is>
          <t>Ha</t>
        </is>
      </c>
      <c r="CC678" s="18">
        <f>IF(LEFT(CA678,2)="基礎",CONCATENATE(BZ678,LEFT(CA678,3),CB678),CONCATENATE(BZ678,LEFT(CA678,2),CB678))</f>
        <v/>
      </c>
      <c r="CD678" s="18" t="n">
        <v>12</v>
      </c>
      <c r="CE678" s="18">
        <f>IF(COUNTIFS([2]その１１!$CV$10:CV5673,リスト!CC678),"該当","")</f>
        <v/>
      </c>
      <c r="CF678" s="18">
        <f>IF($CE678="","",COUNTIF($CC$5:CC678,CC678))</f>
        <v/>
      </c>
      <c r="CG678" s="18">
        <f>IF($CE678="","",CONCATENATE(CC678,CF678))</f>
        <v/>
      </c>
      <c r="CH678" s="18" t="inlineStr">
        <is>
          <t>S,C</t>
        </is>
      </c>
      <c r="CI678" s="18" t="inlineStr">
        <is>
          <t>防護柵</t>
        </is>
      </c>
      <c r="CJ678" s="18" t="inlineStr">
        <is>
          <t>Gf</t>
        </is>
      </c>
      <c r="CK678" s="18">
        <f>CONCATENATE(CH678,LEFT(CI678,2),CJ678)</f>
        <v/>
      </c>
      <c r="CL678" s="18" t="n">
        <v>4</v>
      </c>
      <c r="CM678" s="18">
        <f>IF(COUNTIFS([2]その１２!$CU$10:CU5829,リスト!CK678),"該当","")</f>
        <v/>
      </c>
      <c r="CN678" s="18">
        <f>IF($CM678="","",COUNTIF($CK$5:CK678,CK678))</f>
        <v/>
      </c>
      <c r="CO678" s="18">
        <f>IF($CM678="","",CONCATENATE(CK678,CN678))</f>
        <v/>
      </c>
      <c r="DC678" s="21">
        <f>IF(CG678="","",CONCATENATE(CC678,CD678))</f>
        <v/>
      </c>
      <c r="DD678" s="21">
        <f>IF(CO678="","",CONCATENATE(CK678,CL678))</f>
        <v/>
      </c>
    </row>
    <row r="679">
      <c r="BZ679" s="18" t="inlineStr">
        <is>
          <t>C</t>
        </is>
      </c>
      <c r="CA679" s="18" t="inlineStr">
        <is>
          <t>吊り材</t>
        </is>
      </c>
      <c r="CB679" s="18" t="inlineStr">
        <is>
          <t>Ha</t>
        </is>
      </c>
      <c r="CC679" s="18">
        <f>IF(LEFT(CA679,2)="基礎",CONCATENATE(BZ679,LEFT(CA679,3),CB679),CONCATENATE(BZ679,LEFT(CA679,2),CB679))</f>
        <v/>
      </c>
      <c r="CD679" s="18" t="n">
        <v>13</v>
      </c>
      <c r="CE679" s="18">
        <f>IF(COUNTIFS([2]その１１!$CV$10:CV5674,リスト!CC679),"該当","")</f>
        <v/>
      </c>
      <c r="CF679" s="18">
        <f>IF($CE679="","",COUNTIF($CC$5:CC679,CC679))</f>
        <v/>
      </c>
      <c r="CG679" s="18">
        <f>IF($CE679="","",CONCATENATE(CC679,CF679))</f>
        <v/>
      </c>
      <c r="CH679" s="18" t="inlineStr">
        <is>
          <t>S,C</t>
        </is>
      </c>
      <c r="CI679" s="18" t="inlineStr">
        <is>
          <t>防護柵</t>
        </is>
      </c>
      <c r="CJ679" s="18" t="inlineStr">
        <is>
          <t>Gf</t>
        </is>
      </c>
      <c r="CK679" s="18">
        <f>CONCATENATE(CH679,LEFT(CI679,2),CJ679)</f>
        <v/>
      </c>
      <c r="CL679" s="18" t="n">
        <v>5</v>
      </c>
      <c r="CM679" s="18">
        <f>IF(COUNTIFS([2]その１２!$CU$10:CU5830,リスト!CK679),"該当","")</f>
        <v/>
      </c>
      <c r="CN679" s="18">
        <f>IF($CM679="","",COUNTIF($CK$5:CK679,CK679))</f>
        <v/>
      </c>
      <c r="CO679" s="18">
        <f>IF($CM679="","",CONCATENATE(CK679,CN679))</f>
        <v/>
      </c>
      <c r="DC679" s="21">
        <f>IF(CG679="","",CONCATENATE(CC679,CD679))</f>
        <v/>
      </c>
      <c r="DD679" s="21">
        <f>IF(CO679="","",CONCATENATE(CK679,CL679))</f>
        <v/>
      </c>
    </row>
    <row r="680">
      <c r="BZ680" s="18" t="inlineStr">
        <is>
          <t>C</t>
        </is>
      </c>
      <c r="CA680" s="18" t="inlineStr">
        <is>
          <t>吊り材</t>
        </is>
      </c>
      <c r="CB680" s="18" t="inlineStr">
        <is>
          <t>Ha</t>
        </is>
      </c>
      <c r="CC680" s="18">
        <f>IF(LEFT(CA680,2)="基礎",CONCATENATE(BZ680,LEFT(CA680,3),CB680),CONCATENATE(BZ680,LEFT(CA680,2),CB680))</f>
        <v/>
      </c>
      <c r="CD680" s="18" t="n">
        <v>17</v>
      </c>
      <c r="CE680" s="18">
        <f>IF(COUNTIFS([2]その１１!$CV$10:CV5675,リスト!CC680),"該当","")</f>
        <v/>
      </c>
      <c r="CF680" s="18">
        <f>IF($CE680="","",COUNTIF($CC$5:CC680,CC680))</f>
        <v/>
      </c>
      <c r="CG680" s="18">
        <f>IF($CE680="","",CONCATENATE(CC680,CF680))</f>
        <v/>
      </c>
      <c r="CH680" s="18" t="inlineStr">
        <is>
          <t>S,C</t>
        </is>
      </c>
      <c r="CI680" s="18" t="inlineStr">
        <is>
          <t>防護柵</t>
        </is>
      </c>
      <c r="CJ680" s="18" t="inlineStr">
        <is>
          <t>Gf</t>
        </is>
      </c>
      <c r="CK680" s="18">
        <f>CONCATENATE(CH680,LEFT(CI680,2),CJ680)</f>
        <v/>
      </c>
      <c r="CL680" s="18" t="n">
        <v>6</v>
      </c>
      <c r="CM680" s="18">
        <f>IF(COUNTIFS([2]その１２!$CU$10:CU5831,リスト!CK680),"該当","")</f>
        <v/>
      </c>
      <c r="CN680" s="18">
        <f>IF($CM680="","",COUNTIF($CK$5:CK680,CK680))</f>
        <v/>
      </c>
      <c r="CO680" s="18">
        <f>IF($CM680="","",CONCATENATE(CK680,CN680))</f>
        <v/>
      </c>
      <c r="DC680" s="21">
        <f>IF(CG680="","",CONCATENATE(CC680,CD680))</f>
        <v/>
      </c>
      <c r="DD680" s="21">
        <f>IF(CO680="","",CONCATENATE(CK680,CL680))</f>
        <v/>
      </c>
    </row>
    <row r="681">
      <c r="BZ681" s="18" t="inlineStr">
        <is>
          <t>C</t>
        </is>
      </c>
      <c r="CA681" s="18" t="inlineStr">
        <is>
          <t>吊り材</t>
        </is>
      </c>
      <c r="CB681" s="18" t="inlineStr">
        <is>
          <t>Ha</t>
        </is>
      </c>
      <c r="CC681" s="18">
        <f>IF(LEFT(CA681,2)="基礎",CONCATENATE(BZ681,LEFT(CA681,3),CB681),CONCATENATE(BZ681,LEFT(CA681,2),CB681))</f>
        <v/>
      </c>
      <c r="CD681" s="18" t="n">
        <v>18</v>
      </c>
      <c r="CE681" s="18">
        <f>IF(COUNTIFS([2]その１１!$CV$10:CV5676,リスト!CC681),"該当","")</f>
        <v/>
      </c>
      <c r="CF681" s="18">
        <f>IF($CE681="","",COUNTIF($CC$5:CC681,CC681))</f>
        <v/>
      </c>
      <c r="CG681" s="18">
        <f>IF($CE681="","",CONCATENATE(CC681,CF681))</f>
        <v/>
      </c>
      <c r="CH681" s="18" t="inlineStr">
        <is>
          <t>S,C</t>
        </is>
      </c>
      <c r="CI681" s="18" t="inlineStr">
        <is>
          <t>防護柵</t>
        </is>
      </c>
      <c r="CJ681" s="18" t="inlineStr">
        <is>
          <t>Gf</t>
        </is>
      </c>
      <c r="CK681" s="18">
        <f>CONCATENATE(CH681,LEFT(CI681,2),CJ681)</f>
        <v/>
      </c>
      <c r="CL681" s="18" t="n">
        <v>7</v>
      </c>
      <c r="CM681" s="18">
        <f>IF(COUNTIFS([2]その１２!$CU$10:CU5832,リスト!CK681),"該当","")</f>
        <v/>
      </c>
      <c r="CN681" s="18">
        <f>IF($CM681="","",COUNTIF($CK$5:CK681,CK681))</f>
        <v/>
      </c>
      <c r="CO681" s="18">
        <f>IF($CM681="","",CONCATENATE(CK681,CN681))</f>
        <v/>
      </c>
      <c r="DC681" s="21">
        <f>IF(CG681="","",CONCATENATE(CC681,CD681))</f>
        <v/>
      </c>
      <c r="DD681" s="21">
        <f>IF(CO681="","",CONCATENATE(CK681,CL681))</f>
        <v/>
      </c>
    </row>
    <row r="682">
      <c r="BZ682" s="18" t="inlineStr">
        <is>
          <t>C</t>
        </is>
      </c>
      <c r="CA682" s="18" t="inlineStr">
        <is>
          <t>吊り材</t>
        </is>
      </c>
      <c r="CB682" s="18" t="inlineStr">
        <is>
          <t>Ha</t>
        </is>
      </c>
      <c r="CC682" s="18">
        <f>IF(LEFT(CA682,2)="基礎",CONCATENATE(BZ682,LEFT(CA682,3),CB682),CONCATENATE(BZ682,LEFT(CA682,2),CB682))</f>
        <v/>
      </c>
      <c r="CD682" s="18" t="n">
        <v>19</v>
      </c>
      <c r="CE682" s="18">
        <f>IF(COUNTIFS([2]その１１!$CV$10:CV5677,リスト!CC682),"該当","")</f>
        <v/>
      </c>
      <c r="CF682" s="18">
        <f>IF($CE682="","",COUNTIF($CC$5:CC682,CC682))</f>
        <v/>
      </c>
      <c r="CG682" s="18">
        <f>IF($CE682="","",CONCATENATE(CC682,CF682))</f>
        <v/>
      </c>
      <c r="CH682" s="18" t="inlineStr">
        <is>
          <t>S,C</t>
        </is>
      </c>
      <c r="CI682" s="18" t="inlineStr">
        <is>
          <t>防護柵</t>
        </is>
      </c>
      <c r="CJ682" s="18" t="inlineStr">
        <is>
          <t>Gf</t>
        </is>
      </c>
      <c r="CK682" s="18">
        <f>CONCATENATE(CH682,LEFT(CI682,2),CJ682)</f>
        <v/>
      </c>
      <c r="CL682" s="18" t="n">
        <v>8</v>
      </c>
      <c r="CM682" s="18">
        <f>IF(COUNTIFS([2]その１２!$CU$10:CU5833,リスト!CK682),"該当","")</f>
        <v/>
      </c>
      <c r="CN682" s="18">
        <f>IF($CM682="","",COUNTIF($CK$5:CK682,CK682))</f>
        <v/>
      </c>
      <c r="CO682" s="18">
        <f>IF($CM682="","",CONCATENATE(CK682,CN682))</f>
        <v/>
      </c>
      <c r="DC682" s="21">
        <f>IF(CG682="","",CONCATENATE(CC682,CD682))</f>
        <v/>
      </c>
      <c r="DD682" s="21">
        <f>IF(CO682="","",CONCATENATE(CK682,CL682))</f>
        <v/>
      </c>
    </row>
    <row r="683">
      <c r="BZ683" s="18" t="inlineStr">
        <is>
          <t>C</t>
        </is>
      </c>
      <c r="CA683" s="18" t="inlineStr">
        <is>
          <t>吊り材</t>
        </is>
      </c>
      <c r="CB683" s="18" t="inlineStr">
        <is>
          <t>Ha</t>
        </is>
      </c>
      <c r="CC683" s="18">
        <f>IF(LEFT(CA683,2)="基礎",CONCATENATE(BZ683,LEFT(CA683,3),CB683),CONCATENATE(BZ683,LEFT(CA683,2),CB683))</f>
        <v/>
      </c>
      <c r="CD683" s="18" t="n">
        <v>20</v>
      </c>
      <c r="CE683" s="18">
        <f>IF(COUNTIFS([2]その１１!$CV$10:CV5678,リスト!CC683),"該当","")</f>
        <v/>
      </c>
      <c r="CF683" s="18">
        <f>IF($CE683="","",COUNTIF($CC$5:CC683,CC683))</f>
        <v/>
      </c>
      <c r="CG683" s="18">
        <f>IF($CE683="","",CONCATENATE(CC683,CF683))</f>
        <v/>
      </c>
      <c r="CH683" s="18" t="inlineStr">
        <is>
          <t>S,C</t>
        </is>
      </c>
      <c r="CI683" s="18" t="inlineStr">
        <is>
          <t>防護柵</t>
        </is>
      </c>
      <c r="CJ683" s="18" t="inlineStr">
        <is>
          <t>Gf</t>
        </is>
      </c>
      <c r="CK683" s="18">
        <f>CONCATENATE(CH683,LEFT(CI683,2),CJ683)</f>
        <v/>
      </c>
      <c r="CL683" s="18" t="n">
        <v>10</v>
      </c>
      <c r="CM683" s="18">
        <f>IF(COUNTIFS([2]その１２!$CU$10:CU5834,リスト!CK683),"該当","")</f>
        <v/>
      </c>
      <c r="CN683" s="18">
        <f>IF($CM683="","",COUNTIF($CK$5:CK683,CK683))</f>
        <v/>
      </c>
      <c r="CO683" s="18">
        <f>IF($CM683="","",CONCATENATE(CK683,CN683))</f>
        <v/>
      </c>
      <c r="DC683" s="21">
        <f>IF(CG683="","",CONCATENATE(CC683,CD683))</f>
        <v/>
      </c>
      <c r="DD683" s="21">
        <f>IF(CO683="","",CONCATENATE(CK683,CL683))</f>
        <v/>
      </c>
    </row>
    <row r="684">
      <c r="BZ684" s="18" t="inlineStr">
        <is>
          <t>C</t>
        </is>
      </c>
      <c r="CA684" s="18" t="inlineStr">
        <is>
          <t>吊り材</t>
        </is>
      </c>
      <c r="CB684" s="18" t="inlineStr">
        <is>
          <t>Ha</t>
        </is>
      </c>
      <c r="CC684" s="18">
        <f>IF(LEFT(CA684,2)="基礎",CONCATENATE(BZ684,LEFT(CA684,3),CB684),CONCATENATE(BZ684,LEFT(CA684,2),CB684))</f>
        <v/>
      </c>
      <c r="CD684" s="18" t="n">
        <v>21</v>
      </c>
      <c r="CE684" s="18">
        <f>IF(COUNTIFS([2]その１１!$CV$10:CV5679,リスト!CC684),"該当","")</f>
        <v/>
      </c>
      <c r="CF684" s="18">
        <f>IF($CE684="","",COUNTIF($CC$5:CC684,CC684))</f>
        <v/>
      </c>
      <c r="CG684" s="18">
        <f>IF($CE684="","",CONCATENATE(CC684,CF684))</f>
        <v/>
      </c>
      <c r="CH684" s="18" t="inlineStr">
        <is>
          <t>S,C</t>
        </is>
      </c>
      <c r="CI684" s="18" t="inlineStr">
        <is>
          <t>防護柵</t>
        </is>
      </c>
      <c r="CJ684" s="18" t="inlineStr">
        <is>
          <t>Gf</t>
        </is>
      </c>
      <c r="CK684" s="18">
        <f>CONCATENATE(CH684,LEFT(CI684,2),CJ684)</f>
        <v/>
      </c>
      <c r="CL684" s="18" t="n">
        <v>12</v>
      </c>
      <c r="CM684" s="18">
        <f>IF(COUNTIFS([2]その１２!$CU$10:CU5835,リスト!CK684),"該当","")</f>
        <v/>
      </c>
      <c r="CN684" s="18">
        <f>IF($CM684="","",COUNTIF($CK$5:CK684,CK684))</f>
        <v/>
      </c>
      <c r="CO684" s="18">
        <f>IF($CM684="","",CONCATENATE(CK684,CN684))</f>
        <v/>
      </c>
      <c r="DC684" s="21">
        <f>IF(CG684="","",CONCATENATE(CC684,CD684))</f>
        <v/>
      </c>
      <c r="DD684" s="21">
        <f>IF(CO684="","",CONCATENATE(CK684,CL684))</f>
        <v/>
      </c>
    </row>
    <row r="685">
      <c r="BZ685" s="18" t="inlineStr">
        <is>
          <t>C</t>
        </is>
      </c>
      <c r="CA685" s="18" t="inlineStr">
        <is>
          <t>吊り材</t>
        </is>
      </c>
      <c r="CB685" s="18" t="inlineStr">
        <is>
          <t>Ha</t>
        </is>
      </c>
      <c r="CC685" s="18">
        <f>IF(LEFT(CA685,2)="基礎",CONCATENATE(BZ685,LEFT(CA685,3),CB685),CONCATENATE(BZ685,LEFT(CA685,2),CB685))</f>
        <v/>
      </c>
      <c r="CD685" s="18" t="n">
        <v>22</v>
      </c>
      <c r="CE685" s="18">
        <f>IF(COUNTIFS([2]その１１!$CV$10:CV5680,リスト!CC685),"該当","")</f>
        <v/>
      </c>
      <c r="CF685" s="18">
        <f>IF($CE685="","",COUNTIF($CC$5:CC685,CC685))</f>
        <v/>
      </c>
      <c r="CG685" s="18">
        <f>IF($CE685="","",CONCATENATE(CC685,CF685))</f>
        <v/>
      </c>
      <c r="CH685" s="18" t="inlineStr">
        <is>
          <t>S,C</t>
        </is>
      </c>
      <c r="CI685" s="18" t="inlineStr">
        <is>
          <t>防護柵</t>
        </is>
      </c>
      <c r="CJ685" s="18" t="inlineStr">
        <is>
          <t>Gf</t>
        </is>
      </c>
      <c r="CK685" s="18">
        <f>CONCATENATE(CH685,LEFT(CI685,2),CJ685)</f>
        <v/>
      </c>
      <c r="CL685" s="18" t="n">
        <v>17</v>
      </c>
      <c r="CM685" s="18">
        <f>IF(COUNTIFS([2]その１２!$CU$10:CU5836,リスト!CK685),"該当","")</f>
        <v/>
      </c>
      <c r="CN685" s="18">
        <f>IF($CM685="","",COUNTIF($CK$5:CK685,CK685))</f>
        <v/>
      </c>
      <c r="CO685" s="18">
        <f>IF($CM685="","",CONCATENATE(CK685,CN685))</f>
        <v/>
      </c>
      <c r="DC685" s="21">
        <f>IF(CG685="","",CONCATENATE(CC685,CD685))</f>
        <v/>
      </c>
      <c r="DD685" s="21">
        <f>IF(CO685="","",CONCATENATE(CK685,CL685))</f>
        <v/>
      </c>
    </row>
    <row r="686">
      <c r="BZ686" s="18" t="inlineStr">
        <is>
          <t>C</t>
        </is>
      </c>
      <c r="CA686" s="18" t="inlineStr">
        <is>
          <t>吊り材</t>
        </is>
      </c>
      <c r="CB686" s="18" t="inlineStr">
        <is>
          <t>Ha</t>
        </is>
      </c>
      <c r="CC686" s="18">
        <f>IF(LEFT(CA686,2)="基礎",CONCATENATE(BZ686,LEFT(CA686,3),CB686),CONCATENATE(BZ686,LEFT(CA686,2),CB686))</f>
        <v/>
      </c>
      <c r="CD686" s="18" t="n">
        <v>23</v>
      </c>
      <c r="CE686" s="18">
        <f>IF(COUNTIFS([2]その１１!$CV$10:CV5681,リスト!CC686),"該当","")</f>
        <v/>
      </c>
      <c r="CF686" s="18">
        <f>IF($CE686="","",COUNTIF($CC$5:CC686,CC686))</f>
        <v/>
      </c>
      <c r="CG686" s="18">
        <f>IF($CE686="","",CONCATENATE(CC686,CF686))</f>
        <v/>
      </c>
      <c r="CH686" s="18" t="inlineStr">
        <is>
          <t>S,C</t>
        </is>
      </c>
      <c r="CI686" s="18" t="inlineStr">
        <is>
          <t>防護柵</t>
        </is>
      </c>
      <c r="CJ686" s="18" t="inlineStr">
        <is>
          <t>Gf</t>
        </is>
      </c>
      <c r="CK686" s="18">
        <f>CONCATENATE(CH686,LEFT(CI686,2),CJ686)</f>
        <v/>
      </c>
      <c r="CL686" s="18" t="n">
        <v>19</v>
      </c>
      <c r="CM686" s="18">
        <f>IF(COUNTIFS([2]その１２!$CU$10:CU5837,リスト!CK686),"該当","")</f>
        <v/>
      </c>
      <c r="CN686" s="18">
        <f>IF($CM686="","",COUNTIF($CK$5:CK686,CK686))</f>
        <v/>
      </c>
      <c r="CO686" s="18">
        <f>IF($CM686="","",CONCATENATE(CK686,CN686))</f>
        <v/>
      </c>
      <c r="DC686" s="21">
        <f>IF(CG686="","",CONCATENATE(CC686,CD686))</f>
        <v/>
      </c>
      <c r="DD686" s="21">
        <f>IF(CO686="","",CONCATENATE(CK686,CL686))</f>
        <v/>
      </c>
    </row>
    <row r="687">
      <c r="BZ687" s="18" t="inlineStr">
        <is>
          <t>S,C</t>
        </is>
      </c>
      <c r="CA687" s="18" t="inlineStr">
        <is>
          <t>吊り材</t>
        </is>
      </c>
      <c r="CB687" s="18" t="inlineStr">
        <is>
          <t>Ha</t>
        </is>
      </c>
      <c r="CC687" s="18">
        <f>IF(LEFT(CA687,2)="基礎",CONCATENATE(BZ687,LEFT(CA687,3),CB687),CONCATENATE(BZ687,LEFT(CA687,2),CB687))</f>
        <v/>
      </c>
      <c r="CD687" s="18" t="n">
        <v>1</v>
      </c>
      <c r="CE687" s="18">
        <f>IF(COUNTIFS([2]その１１!$CV$10:CV5682,リスト!CC687),"該当","")</f>
        <v/>
      </c>
      <c r="CF687" s="18">
        <f>IF($CE687="","",COUNTIF($CC$5:CC687,CC687))</f>
        <v/>
      </c>
      <c r="CG687" s="18">
        <f>IF($CE687="","",CONCATENATE(CC687,CF687))</f>
        <v/>
      </c>
      <c r="CH687" s="18" t="inlineStr">
        <is>
          <t>S,C</t>
        </is>
      </c>
      <c r="CI687" s="18" t="inlineStr">
        <is>
          <t>防護柵</t>
        </is>
      </c>
      <c r="CJ687" s="18" t="inlineStr">
        <is>
          <t>Gf</t>
        </is>
      </c>
      <c r="CK687" s="18">
        <f>CONCATENATE(CH687,LEFT(CI687,2),CJ687)</f>
        <v/>
      </c>
      <c r="CL687" s="18" t="n">
        <v>23</v>
      </c>
      <c r="CM687" s="18">
        <f>IF(COUNTIFS([2]その１２!$CU$10:CU5838,リスト!CK687),"該当","")</f>
        <v/>
      </c>
      <c r="CN687" s="18">
        <f>IF($CM687="","",COUNTIF($CK$5:CK687,CK687))</f>
        <v/>
      </c>
      <c r="CO687" s="18">
        <f>IF($CM687="","",CONCATENATE(CK687,CN687))</f>
        <v/>
      </c>
      <c r="DC687" s="21">
        <f>IF(CG687="","",CONCATENATE(CC687,CD687))</f>
        <v/>
      </c>
      <c r="DD687" s="21">
        <f>IF(CO687="","",CONCATENATE(CK687,CL687))</f>
        <v/>
      </c>
    </row>
    <row r="688">
      <c r="BZ688" s="18" t="inlineStr">
        <is>
          <t>S,C</t>
        </is>
      </c>
      <c r="CA688" s="18" t="inlineStr">
        <is>
          <t>吊り材</t>
        </is>
      </c>
      <c r="CB688" s="18" t="inlineStr">
        <is>
          <t>Ha</t>
        </is>
      </c>
      <c r="CC688" s="18">
        <f>IF(LEFT(CA688,2)="基礎",CONCATENATE(BZ688,LEFT(CA688,3),CB688),CONCATENATE(BZ688,LEFT(CA688,2),CB688))</f>
        <v/>
      </c>
      <c r="CD688" s="18" t="n">
        <v>2</v>
      </c>
      <c r="CE688" s="18">
        <f>IF(COUNTIFS([2]その１１!$CV$10:CV5683,リスト!CC688),"該当","")</f>
        <v/>
      </c>
      <c r="CF688" s="18">
        <f>IF($CE688="","",COUNTIF($CC$5:CC688,CC688))</f>
        <v/>
      </c>
      <c r="CG688" s="18">
        <f>IF($CE688="","",CONCATENATE(CC688,CF688))</f>
        <v/>
      </c>
      <c r="CH688" s="18" t="inlineStr">
        <is>
          <t>S,X</t>
        </is>
      </c>
      <c r="CI688" s="18" t="inlineStr">
        <is>
          <t>防護柵</t>
        </is>
      </c>
      <c r="CJ688" s="18" t="inlineStr">
        <is>
          <t>Gf</t>
        </is>
      </c>
      <c r="CK688" s="18">
        <f>CONCATENATE(CH688,LEFT(CI688,2),CJ688)</f>
        <v/>
      </c>
      <c r="CL688" s="18" t="n">
        <v>1</v>
      </c>
      <c r="CM688" s="18">
        <f>IF(COUNTIFS([2]その１２!$CU$10:CU5839,リスト!CK688),"該当","")</f>
        <v/>
      </c>
      <c r="CN688" s="18">
        <f>IF($CM688="","",COUNTIF($CK$5:CK688,CK688))</f>
        <v/>
      </c>
      <c r="CO688" s="18">
        <f>IF($CM688="","",CONCATENATE(CK688,CN688))</f>
        <v/>
      </c>
      <c r="DC688" s="21">
        <f>IF(CG688="","",CONCATENATE(CC688,CD688))</f>
        <v/>
      </c>
      <c r="DD688" s="21">
        <f>IF(CO688="","",CONCATENATE(CK688,CL688))</f>
        <v/>
      </c>
    </row>
    <row r="689">
      <c r="BZ689" s="18" t="inlineStr">
        <is>
          <t>S,C</t>
        </is>
      </c>
      <c r="CA689" s="18" t="inlineStr">
        <is>
          <t>吊り材</t>
        </is>
      </c>
      <c r="CB689" s="18" t="inlineStr">
        <is>
          <t>Ha</t>
        </is>
      </c>
      <c r="CC689" s="18">
        <f>IF(LEFT(CA689,2)="基礎",CONCATENATE(BZ689,LEFT(CA689,3),CB689),CONCATENATE(BZ689,LEFT(CA689,2),CB689))</f>
        <v/>
      </c>
      <c r="CD689" s="18" t="n">
        <v>3</v>
      </c>
      <c r="CE689" s="18">
        <f>IF(COUNTIFS([2]その１１!$CV$10:CV5684,リスト!CC689),"該当","")</f>
        <v/>
      </c>
      <c r="CF689" s="18">
        <f>IF($CE689="","",COUNTIF($CC$5:CC689,CC689))</f>
        <v/>
      </c>
      <c r="CG689" s="18">
        <f>IF($CE689="","",CONCATENATE(CC689,CF689))</f>
        <v/>
      </c>
      <c r="CH689" s="18" t="inlineStr">
        <is>
          <t>S,X</t>
        </is>
      </c>
      <c r="CI689" s="18" t="inlineStr">
        <is>
          <t>防護柵</t>
        </is>
      </c>
      <c r="CJ689" s="18" t="inlineStr">
        <is>
          <t>Gf</t>
        </is>
      </c>
      <c r="CK689" s="18">
        <f>CONCATENATE(CH689,LEFT(CI689,2),CJ689)</f>
        <v/>
      </c>
      <c r="CL689" s="18" t="n">
        <v>2</v>
      </c>
      <c r="CM689" s="18">
        <f>IF(COUNTIFS([2]その１２!$CU$10:CU5840,リスト!CK689),"該当","")</f>
        <v/>
      </c>
      <c r="CN689" s="18">
        <f>IF($CM689="","",COUNTIF($CK$5:CK689,CK689))</f>
        <v/>
      </c>
      <c r="CO689" s="18">
        <f>IF($CM689="","",CONCATENATE(CK689,CN689))</f>
        <v/>
      </c>
      <c r="DC689" s="21">
        <f>IF(CG689="","",CONCATENATE(CC689,CD689))</f>
        <v/>
      </c>
      <c r="DD689" s="21">
        <f>IF(CO689="","",CONCATENATE(CK689,CL689))</f>
        <v/>
      </c>
    </row>
    <row r="690">
      <c r="BZ690" s="18" t="inlineStr">
        <is>
          <t>S,C</t>
        </is>
      </c>
      <c r="CA690" s="18" t="inlineStr">
        <is>
          <t>吊り材</t>
        </is>
      </c>
      <c r="CB690" s="18" t="inlineStr">
        <is>
          <t>Ha</t>
        </is>
      </c>
      <c r="CC690" s="18">
        <f>IF(LEFT(CA690,2)="基礎",CONCATENATE(BZ690,LEFT(CA690,3),CB690),CONCATENATE(BZ690,LEFT(CA690,2),CB690))</f>
        <v/>
      </c>
      <c r="CD690" s="18" t="n">
        <v>4</v>
      </c>
      <c r="CE690" s="18">
        <f>IF(COUNTIFS([2]その１１!$CV$10:CV5685,リスト!CC690),"該当","")</f>
        <v/>
      </c>
      <c r="CF690" s="18">
        <f>IF($CE690="","",COUNTIF($CC$5:CC690,CC690))</f>
        <v/>
      </c>
      <c r="CG690" s="18">
        <f>IF($CE690="","",CONCATENATE(CC690,CF690))</f>
        <v/>
      </c>
      <c r="CH690" s="18" t="inlineStr">
        <is>
          <t>S,X</t>
        </is>
      </c>
      <c r="CI690" s="18" t="inlineStr">
        <is>
          <t>防護柵</t>
        </is>
      </c>
      <c r="CJ690" s="18" t="inlineStr">
        <is>
          <t>Gf</t>
        </is>
      </c>
      <c r="CK690" s="18">
        <f>CONCATENATE(CH690,LEFT(CI690,2),CJ690)</f>
        <v/>
      </c>
      <c r="CL690" s="18" t="n">
        <v>3</v>
      </c>
      <c r="CM690" s="18">
        <f>IF(COUNTIFS([2]その１２!$CU$10:CU5841,リスト!CK690),"該当","")</f>
        <v/>
      </c>
      <c r="CN690" s="18">
        <f>IF($CM690="","",COUNTIF($CK$5:CK690,CK690))</f>
        <v/>
      </c>
      <c r="CO690" s="18">
        <f>IF($CM690="","",CONCATENATE(CK690,CN690))</f>
        <v/>
      </c>
      <c r="DC690" s="21">
        <f>IF(CG690="","",CONCATENATE(CC690,CD690))</f>
        <v/>
      </c>
      <c r="DD690" s="21">
        <f>IF(CO690="","",CONCATENATE(CK690,CL690))</f>
        <v/>
      </c>
    </row>
    <row r="691">
      <c r="BZ691" s="18" t="inlineStr">
        <is>
          <t>S,C</t>
        </is>
      </c>
      <c r="CA691" s="18" t="inlineStr">
        <is>
          <t>吊り材</t>
        </is>
      </c>
      <c r="CB691" s="18" t="inlineStr">
        <is>
          <t>Ha</t>
        </is>
      </c>
      <c r="CC691" s="18">
        <f>IF(LEFT(CA691,2)="基礎",CONCATENATE(BZ691,LEFT(CA691,3),CB691),CONCATENATE(BZ691,LEFT(CA691,2),CB691))</f>
        <v/>
      </c>
      <c r="CD691" s="18" t="n">
        <v>5</v>
      </c>
      <c r="CE691" s="18">
        <f>IF(COUNTIFS([2]その１１!$CV$10:CV5686,リスト!CC691),"該当","")</f>
        <v/>
      </c>
      <c r="CF691" s="18">
        <f>IF($CE691="","",COUNTIF($CC$5:CC691,CC691))</f>
        <v/>
      </c>
      <c r="CG691" s="18">
        <f>IF($CE691="","",CONCATENATE(CC691,CF691))</f>
        <v/>
      </c>
      <c r="CH691" s="18" t="inlineStr">
        <is>
          <t>S,X</t>
        </is>
      </c>
      <c r="CI691" s="18" t="inlineStr">
        <is>
          <t>防護柵</t>
        </is>
      </c>
      <c r="CJ691" s="18" t="inlineStr">
        <is>
          <t>Gf</t>
        </is>
      </c>
      <c r="CK691" s="18">
        <f>CONCATENATE(CH691,LEFT(CI691,2),CJ691)</f>
        <v/>
      </c>
      <c r="CL691" s="18" t="n">
        <v>4</v>
      </c>
      <c r="CM691" s="18">
        <f>IF(COUNTIFS([2]その１２!$CU$10:CU5842,リスト!CK691),"該当","")</f>
        <v/>
      </c>
      <c r="CN691" s="18">
        <f>IF($CM691="","",COUNTIF($CK$5:CK691,CK691))</f>
        <v/>
      </c>
      <c r="CO691" s="18">
        <f>IF($CM691="","",CONCATENATE(CK691,CN691))</f>
        <v/>
      </c>
      <c r="DC691" s="21">
        <f>IF(CG691="","",CONCATENATE(CC691,CD691))</f>
        <v/>
      </c>
      <c r="DD691" s="21">
        <f>IF(CO691="","",CONCATENATE(CK691,CL691))</f>
        <v/>
      </c>
    </row>
    <row r="692">
      <c r="BZ692" s="18" t="inlineStr">
        <is>
          <t>S,C</t>
        </is>
      </c>
      <c r="CA692" s="18" t="inlineStr">
        <is>
          <t>吊り材</t>
        </is>
      </c>
      <c r="CB692" s="18" t="inlineStr">
        <is>
          <t>Ha</t>
        </is>
      </c>
      <c r="CC692" s="18">
        <f>IF(LEFT(CA692,2)="基礎",CONCATENATE(BZ692,LEFT(CA692,3),CB692),CONCATENATE(BZ692,LEFT(CA692,2),CB692))</f>
        <v/>
      </c>
      <c r="CD692" s="18" t="n">
        <v>6</v>
      </c>
      <c r="CE692" s="18">
        <f>IF(COUNTIFS([2]その１１!$CV$10:CV5687,リスト!CC692),"該当","")</f>
        <v/>
      </c>
      <c r="CF692" s="18">
        <f>IF($CE692="","",COUNTIF($CC$5:CC692,CC692))</f>
        <v/>
      </c>
      <c r="CG692" s="18">
        <f>IF($CE692="","",CONCATENATE(CC692,CF692))</f>
        <v/>
      </c>
      <c r="CH692" s="18" t="inlineStr">
        <is>
          <t>S,X</t>
        </is>
      </c>
      <c r="CI692" s="18" t="inlineStr">
        <is>
          <t>防護柵</t>
        </is>
      </c>
      <c r="CJ692" s="18" t="inlineStr">
        <is>
          <t>Gf</t>
        </is>
      </c>
      <c r="CK692" s="18">
        <f>CONCATENATE(CH692,LEFT(CI692,2),CJ692)</f>
        <v/>
      </c>
      <c r="CL692" s="18" t="n">
        <v>5</v>
      </c>
      <c r="CM692" s="18">
        <f>IF(COUNTIFS([2]その１２!$CU$10:CU5843,リスト!CK692),"該当","")</f>
        <v/>
      </c>
      <c r="CN692" s="18">
        <f>IF($CM692="","",COUNTIF($CK$5:CK692,CK692))</f>
        <v/>
      </c>
      <c r="CO692" s="18">
        <f>IF($CM692="","",CONCATENATE(CK692,CN692))</f>
        <v/>
      </c>
      <c r="DC692" s="21">
        <f>IF(CG692="","",CONCATENATE(CC692,CD692))</f>
        <v/>
      </c>
      <c r="DD692" s="21">
        <f>IF(CO692="","",CONCATENATE(CK692,CL692))</f>
        <v/>
      </c>
    </row>
    <row r="693">
      <c r="BZ693" s="18" t="inlineStr">
        <is>
          <t>S,C</t>
        </is>
      </c>
      <c r="CA693" s="18" t="inlineStr">
        <is>
          <t>吊り材</t>
        </is>
      </c>
      <c r="CB693" s="18" t="inlineStr">
        <is>
          <t>Ha</t>
        </is>
      </c>
      <c r="CC693" s="18">
        <f>IF(LEFT(CA693,2)="基礎",CONCATENATE(BZ693,LEFT(CA693,3),CB693),CONCATENATE(BZ693,LEFT(CA693,2),CB693))</f>
        <v/>
      </c>
      <c r="CD693" s="18" t="n">
        <v>7</v>
      </c>
      <c r="CE693" s="18">
        <f>IF(COUNTIFS([2]その１１!$CV$10:CV5688,リスト!CC693),"該当","")</f>
        <v/>
      </c>
      <c r="CF693" s="18">
        <f>IF($CE693="","",COUNTIF($CC$5:CC693,CC693))</f>
        <v/>
      </c>
      <c r="CG693" s="18">
        <f>IF($CE693="","",CONCATENATE(CC693,CF693))</f>
        <v/>
      </c>
      <c r="CH693" s="18" t="inlineStr">
        <is>
          <t>S,X</t>
        </is>
      </c>
      <c r="CI693" s="18" t="inlineStr">
        <is>
          <t>防護柵</t>
        </is>
      </c>
      <c r="CJ693" s="18" t="inlineStr">
        <is>
          <t>Gf</t>
        </is>
      </c>
      <c r="CK693" s="18">
        <f>CONCATENATE(CH693,LEFT(CI693,2),CJ693)</f>
        <v/>
      </c>
      <c r="CL693" s="18" t="n">
        <v>10</v>
      </c>
      <c r="CM693" s="18">
        <f>IF(COUNTIFS([2]その１２!$CU$10:CU5844,リスト!CK693),"該当","")</f>
        <v/>
      </c>
      <c r="CN693" s="18">
        <f>IF($CM693="","",COUNTIF($CK$5:CK693,CK693))</f>
        <v/>
      </c>
      <c r="CO693" s="18">
        <f>IF($CM693="","",CONCATENATE(CK693,CN693))</f>
        <v/>
      </c>
      <c r="DC693" s="21">
        <f>IF(CG693="","",CONCATENATE(CC693,CD693))</f>
        <v/>
      </c>
      <c r="DD693" s="21">
        <f>IF(CO693="","",CONCATENATE(CK693,CL693))</f>
        <v/>
      </c>
    </row>
    <row r="694">
      <c r="BZ694" s="18" t="inlineStr">
        <is>
          <t>S,C</t>
        </is>
      </c>
      <c r="CA694" s="18" t="inlineStr">
        <is>
          <t>吊り材</t>
        </is>
      </c>
      <c r="CB694" s="18" t="inlineStr">
        <is>
          <t>Ha</t>
        </is>
      </c>
      <c r="CC694" s="18">
        <f>IF(LEFT(CA694,2)="基礎",CONCATENATE(BZ694,LEFT(CA694,3),CB694),CONCATENATE(BZ694,LEFT(CA694,2),CB694))</f>
        <v/>
      </c>
      <c r="CD694" s="18" t="n">
        <v>8</v>
      </c>
      <c r="CE694" s="18">
        <f>IF(COUNTIFS([2]その１１!$CV$10:CV5689,リスト!CC694),"該当","")</f>
        <v/>
      </c>
      <c r="CF694" s="18">
        <f>IF($CE694="","",COUNTIF($CC$5:CC694,CC694))</f>
        <v/>
      </c>
      <c r="CG694" s="18">
        <f>IF($CE694="","",CONCATENATE(CC694,CF694))</f>
        <v/>
      </c>
      <c r="CH694" s="18" t="inlineStr">
        <is>
          <t>S,X</t>
        </is>
      </c>
      <c r="CI694" s="18" t="inlineStr">
        <is>
          <t>防護柵</t>
        </is>
      </c>
      <c r="CJ694" s="18" t="inlineStr">
        <is>
          <t>Gf</t>
        </is>
      </c>
      <c r="CK694" s="18">
        <f>CONCATENATE(CH694,LEFT(CI694,2),CJ694)</f>
        <v/>
      </c>
      <c r="CL694" s="18" t="n">
        <v>17</v>
      </c>
      <c r="CM694" s="18">
        <f>IF(COUNTIFS([2]その１２!$CU$10:CU5845,リスト!CK694),"該当","")</f>
        <v/>
      </c>
      <c r="CN694" s="18">
        <f>IF($CM694="","",COUNTIF($CK$5:CK694,CK694))</f>
        <v/>
      </c>
      <c r="CO694" s="18">
        <f>IF($CM694="","",CONCATENATE(CK694,CN694))</f>
        <v/>
      </c>
      <c r="DC694" s="21">
        <f>IF(CG694="","",CONCATENATE(CC694,CD694))</f>
        <v/>
      </c>
      <c r="DD694" s="21">
        <f>IF(CO694="","",CONCATENATE(CK694,CL694))</f>
        <v/>
      </c>
    </row>
    <row r="695">
      <c r="BZ695" s="18" t="inlineStr">
        <is>
          <t>S,C</t>
        </is>
      </c>
      <c r="CA695" s="18" t="inlineStr">
        <is>
          <t>吊り材</t>
        </is>
      </c>
      <c r="CB695" s="18" t="inlineStr">
        <is>
          <t>Ha</t>
        </is>
      </c>
      <c r="CC695" s="18">
        <f>IF(LEFT(CA695,2)="基礎",CONCATENATE(BZ695,LEFT(CA695,3),CB695),CONCATENATE(BZ695,LEFT(CA695,2),CB695))</f>
        <v/>
      </c>
      <c r="CD695" s="18" t="n">
        <v>9</v>
      </c>
      <c r="CE695" s="18">
        <f>IF(COUNTIFS([2]その１１!$CV$10:CV5690,リスト!CC695),"該当","")</f>
        <v/>
      </c>
      <c r="CF695" s="18">
        <f>IF($CE695="","",COUNTIF($CC$5:CC695,CC695))</f>
        <v/>
      </c>
      <c r="CG695" s="18">
        <f>IF($CE695="","",CONCATENATE(CC695,CF695))</f>
        <v/>
      </c>
      <c r="CH695" s="18" t="inlineStr">
        <is>
          <t>S,X</t>
        </is>
      </c>
      <c r="CI695" s="18" t="inlineStr">
        <is>
          <t>防護柵</t>
        </is>
      </c>
      <c r="CJ695" s="18" t="inlineStr">
        <is>
          <t>Gf</t>
        </is>
      </c>
      <c r="CK695" s="18">
        <f>CONCATENATE(CH695,LEFT(CI695,2),CJ695)</f>
        <v/>
      </c>
      <c r="CL695" s="18" t="n">
        <v>23</v>
      </c>
      <c r="CM695" s="18">
        <f>IF(COUNTIFS([2]その１２!$CU$10:CU5846,リスト!CK695),"該当","")</f>
        <v/>
      </c>
      <c r="CN695" s="18">
        <f>IF($CM695="","",COUNTIF($CK$5:CK695,CK695))</f>
        <v/>
      </c>
      <c r="CO695" s="18">
        <f>IF($CM695="","",CONCATENATE(CK695,CN695))</f>
        <v/>
      </c>
      <c r="DC695" s="21">
        <f>IF(CG695="","",CONCATENATE(CC695,CD695))</f>
        <v/>
      </c>
      <c r="DD695" s="21">
        <f>IF(CO695="","",CONCATENATE(CK695,CL695))</f>
        <v/>
      </c>
    </row>
    <row r="696">
      <c r="BZ696" s="18" t="inlineStr">
        <is>
          <t>S,C</t>
        </is>
      </c>
      <c r="CA696" s="18" t="inlineStr">
        <is>
          <t>吊り材</t>
        </is>
      </c>
      <c r="CB696" s="18" t="inlineStr">
        <is>
          <t>Ha</t>
        </is>
      </c>
      <c r="CC696" s="18">
        <f>IF(LEFT(CA696,2)="基礎",CONCATENATE(BZ696,LEFT(CA696,3),CB696),CONCATENATE(BZ696,LEFT(CA696,2),CB696))</f>
        <v/>
      </c>
      <c r="CD696" s="18" t="n">
        <v>10</v>
      </c>
      <c r="CE696" s="18">
        <f>IF(COUNTIFS([2]その１１!$CV$10:CV5691,リスト!CC696),"該当","")</f>
        <v/>
      </c>
      <c r="CF696" s="18">
        <f>IF($CE696="","",COUNTIF($CC$5:CC696,CC696))</f>
        <v/>
      </c>
      <c r="CG696" s="18">
        <f>IF($CE696="","",CONCATENATE(CC696,CF696))</f>
        <v/>
      </c>
      <c r="CH696" s="18" t="inlineStr">
        <is>
          <t>C,X</t>
        </is>
      </c>
      <c r="CI696" s="18" t="inlineStr">
        <is>
          <t>防護柵</t>
        </is>
      </c>
      <c r="CJ696" s="18" t="inlineStr">
        <is>
          <t>Gf</t>
        </is>
      </c>
      <c r="CK696" s="18">
        <f>CONCATENATE(CH696,LEFT(CI696,2),CJ696)</f>
        <v/>
      </c>
      <c r="CL696" s="18" t="n">
        <v>6</v>
      </c>
      <c r="CM696" s="18">
        <f>IF(COUNTIFS([2]その１２!$CU$10:CU5847,リスト!CK696),"該当","")</f>
        <v/>
      </c>
      <c r="CN696" s="18">
        <f>IF($CM696="","",COUNTIF($CK$5:CK696,CK696))</f>
        <v/>
      </c>
      <c r="CO696" s="18">
        <f>IF($CM696="","",CONCATENATE(CK696,CN696))</f>
        <v/>
      </c>
      <c r="DC696" s="21">
        <f>IF(CG696="","",CONCATENATE(CC696,CD696))</f>
        <v/>
      </c>
      <c r="DD696" s="21">
        <f>IF(CO696="","",CONCATENATE(CK696,CL696))</f>
        <v/>
      </c>
    </row>
    <row r="697">
      <c r="BZ697" s="18" t="inlineStr">
        <is>
          <t>S,C</t>
        </is>
      </c>
      <c r="CA697" s="18" t="inlineStr">
        <is>
          <t>吊り材</t>
        </is>
      </c>
      <c r="CB697" s="18" t="inlineStr">
        <is>
          <t>Ha</t>
        </is>
      </c>
      <c r="CC697" s="18">
        <f>IF(LEFT(CA697,2)="基礎",CONCATENATE(BZ697,LEFT(CA697,3),CB697),CONCATENATE(BZ697,LEFT(CA697,2),CB697))</f>
        <v/>
      </c>
      <c r="CD697" s="18" t="n">
        <v>11</v>
      </c>
      <c r="CE697" s="18">
        <f>IF(COUNTIFS([2]その１１!$CV$10:CV5692,リスト!CC697),"該当","")</f>
        <v/>
      </c>
      <c r="CF697" s="18">
        <f>IF($CE697="","",COUNTIF($CC$5:CC697,CC697))</f>
        <v/>
      </c>
      <c r="CG697" s="18">
        <f>IF($CE697="","",CONCATENATE(CC697,CF697))</f>
        <v/>
      </c>
      <c r="CH697" s="18" t="inlineStr">
        <is>
          <t>C,X</t>
        </is>
      </c>
      <c r="CI697" s="18" t="inlineStr">
        <is>
          <t>防護柵</t>
        </is>
      </c>
      <c r="CJ697" s="18" t="inlineStr">
        <is>
          <t>Gf</t>
        </is>
      </c>
      <c r="CK697" s="18">
        <f>CONCATENATE(CH697,LEFT(CI697,2),CJ697)</f>
        <v/>
      </c>
      <c r="CL697" s="18" t="n">
        <v>7</v>
      </c>
      <c r="CM697" s="18">
        <f>IF(COUNTIFS([2]その１２!$CU$10:CU5848,リスト!CK697),"該当","")</f>
        <v/>
      </c>
      <c r="CN697" s="18">
        <f>IF($CM697="","",COUNTIF($CK$5:CK697,CK697))</f>
        <v/>
      </c>
      <c r="CO697" s="18">
        <f>IF($CM697="","",CONCATENATE(CK697,CN697))</f>
        <v/>
      </c>
      <c r="DC697" s="21">
        <f>IF(CG697="","",CONCATENATE(CC697,CD697))</f>
        <v/>
      </c>
      <c r="DD697" s="21">
        <f>IF(CO697="","",CONCATENATE(CK697,CL697))</f>
        <v/>
      </c>
    </row>
    <row r="698">
      <c r="BZ698" s="18" t="inlineStr">
        <is>
          <t>S,C</t>
        </is>
      </c>
      <c r="CA698" s="18" t="inlineStr">
        <is>
          <t>吊り材</t>
        </is>
      </c>
      <c r="CB698" s="18" t="inlineStr">
        <is>
          <t>Ha</t>
        </is>
      </c>
      <c r="CC698" s="18">
        <f>IF(LEFT(CA698,2)="基礎",CONCATENATE(BZ698,LEFT(CA698,3),CB698),CONCATENATE(BZ698,LEFT(CA698,2),CB698))</f>
        <v/>
      </c>
      <c r="CD698" s="18" t="n">
        <v>12</v>
      </c>
      <c r="CE698" s="18">
        <f>IF(COUNTIFS([2]その１１!$CV$10:CV5693,リスト!CC698),"該当","")</f>
        <v/>
      </c>
      <c r="CF698" s="18">
        <f>IF($CE698="","",COUNTIF($CC$5:CC698,CC698))</f>
        <v/>
      </c>
      <c r="CG698" s="18">
        <f>IF($CE698="","",CONCATENATE(CC698,CF698))</f>
        <v/>
      </c>
      <c r="CH698" s="18" t="inlineStr">
        <is>
          <t>C,X</t>
        </is>
      </c>
      <c r="CI698" s="18" t="inlineStr">
        <is>
          <t>防護柵</t>
        </is>
      </c>
      <c r="CJ698" s="18" t="inlineStr">
        <is>
          <t>Gf</t>
        </is>
      </c>
      <c r="CK698" s="18">
        <f>CONCATENATE(CH698,LEFT(CI698,2),CJ698)</f>
        <v/>
      </c>
      <c r="CL698" s="18" t="n">
        <v>8</v>
      </c>
      <c r="CM698" s="18">
        <f>IF(COUNTIFS([2]その１２!$CU$10:CU5849,リスト!CK698),"該当","")</f>
        <v/>
      </c>
      <c r="CN698" s="18">
        <f>IF($CM698="","",COUNTIF($CK$5:CK698,CK698))</f>
        <v/>
      </c>
      <c r="CO698" s="18">
        <f>IF($CM698="","",CONCATENATE(CK698,CN698))</f>
        <v/>
      </c>
      <c r="DC698" s="21">
        <f>IF(CG698="","",CONCATENATE(CC698,CD698))</f>
        <v/>
      </c>
      <c r="DD698" s="21">
        <f>IF(CO698="","",CONCATENATE(CK698,CL698))</f>
        <v/>
      </c>
    </row>
    <row r="699">
      <c r="BZ699" s="18" t="inlineStr">
        <is>
          <t>S,C</t>
        </is>
      </c>
      <c r="CA699" s="18" t="inlineStr">
        <is>
          <t>吊り材</t>
        </is>
      </c>
      <c r="CB699" s="18" t="inlineStr">
        <is>
          <t>Ha</t>
        </is>
      </c>
      <c r="CC699" s="18">
        <f>IF(LEFT(CA699,2)="基礎",CONCATENATE(BZ699,LEFT(CA699,3),CB699),CONCATENATE(BZ699,LEFT(CA699,2),CB699))</f>
        <v/>
      </c>
      <c r="CD699" s="18" t="n">
        <v>13</v>
      </c>
      <c r="CE699" s="18">
        <f>IF(COUNTIFS([2]その１１!$CV$10:CV5694,リスト!CC699),"該当","")</f>
        <v/>
      </c>
      <c r="CF699" s="18">
        <f>IF($CE699="","",COUNTIF($CC$5:CC699,CC699))</f>
        <v/>
      </c>
      <c r="CG699" s="18">
        <f>IF($CE699="","",CONCATENATE(CC699,CF699))</f>
        <v/>
      </c>
      <c r="CH699" s="18" t="inlineStr">
        <is>
          <t>C,X</t>
        </is>
      </c>
      <c r="CI699" s="18" t="inlineStr">
        <is>
          <t>防護柵</t>
        </is>
      </c>
      <c r="CJ699" s="18" t="inlineStr">
        <is>
          <t>Gf</t>
        </is>
      </c>
      <c r="CK699" s="18">
        <f>CONCATENATE(CH699,LEFT(CI699,2),CJ699)</f>
        <v/>
      </c>
      <c r="CL699" s="18" t="n">
        <v>10</v>
      </c>
      <c r="CM699" s="18">
        <f>IF(COUNTIFS([2]その１２!$CU$10:CU5850,リスト!CK699),"該当","")</f>
        <v/>
      </c>
      <c r="CN699" s="18">
        <f>IF($CM699="","",COUNTIF($CK$5:CK699,CK699))</f>
        <v/>
      </c>
      <c r="CO699" s="18">
        <f>IF($CM699="","",CONCATENATE(CK699,CN699))</f>
        <v/>
      </c>
      <c r="DC699" s="21">
        <f>IF(CG699="","",CONCATENATE(CC699,CD699))</f>
        <v/>
      </c>
      <c r="DD699" s="21">
        <f>IF(CO699="","",CONCATENATE(CK699,CL699))</f>
        <v/>
      </c>
    </row>
    <row r="700">
      <c r="BZ700" s="18" t="inlineStr">
        <is>
          <t>S,C</t>
        </is>
      </c>
      <c r="CA700" s="18" t="inlineStr">
        <is>
          <t>吊り材</t>
        </is>
      </c>
      <c r="CB700" s="18" t="inlineStr">
        <is>
          <t>Ha</t>
        </is>
      </c>
      <c r="CC700" s="18">
        <f>IF(LEFT(CA700,2)="基礎",CONCATENATE(BZ700,LEFT(CA700,3),CB700),CONCATENATE(BZ700,LEFT(CA700,2),CB700))</f>
        <v/>
      </c>
      <c r="CD700" s="18" t="n">
        <v>17</v>
      </c>
      <c r="CE700" s="18">
        <f>IF(COUNTIFS([2]その１１!$CV$10:CV5695,リスト!CC700),"該当","")</f>
        <v/>
      </c>
      <c r="CF700" s="18">
        <f>IF($CE700="","",COUNTIF($CC$5:CC700,CC700))</f>
        <v/>
      </c>
      <c r="CG700" s="18">
        <f>IF($CE700="","",CONCATENATE(CC700,CF700))</f>
        <v/>
      </c>
      <c r="CH700" s="18" t="inlineStr">
        <is>
          <t>C,X</t>
        </is>
      </c>
      <c r="CI700" s="18" t="inlineStr">
        <is>
          <t>防護柵</t>
        </is>
      </c>
      <c r="CJ700" s="18" t="inlineStr">
        <is>
          <t>Gf</t>
        </is>
      </c>
      <c r="CK700" s="18">
        <f>CONCATENATE(CH700,LEFT(CI700,2),CJ700)</f>
        <v/>
      </c>
      <c r="CL700" s="18" t="n">
        <v>12</v>
      </c>
      <c r="CM700" s="18">
        <f>IF(COUNTIFS([2]その１２!$CU$10:CU5851,リスト!CK700),"該当","")</f>
        <v/>
      </c>
      <c r="CN700" s="18">
        <f>IF($CM700="","",COUNTIF($CK$5:CK700,CK700))</f>
        <v/>
      </c>
      <c r="CO700" s="18">
        <f>IF($CM700="","",CONCATENATE(CK700,CN700))</f>
        <v/>
      </c>
      <c r="DC700" s="21">
        <f>IF(CG700="","",CONCATENATE(CC700,CD700))</f>
        <v/>
      </c>
      <c r="DD700" s="21">
        <f>IF(CO700="","",CONCATENATE(CK700,CL700))</f>
        <v/>
      </c>
    </row>
    <row r="701">
      <c r="BZ701" s="18" t="inlineStr">
        <is>
          <t>S,C</t>
        </is>
      </c>
      <c r="CA701" s="18" t="inlineStr">
        <is>
          <t>吊り材</t>
        </is>
      </c>
      <c r="CB701" s="18" t="inlineStr">
        <is>
          <t>Ha</t>
        </is>
      </c>
      <c r="CC701" s="18">
        <f>IF(LEFT(CA701,2)="基礎",CONCATENATE(BZ701,LEFT(CA701,3),CB701),CONCATENATE(BZ701,LEFT(CA701,2),CB701))</f>
        <v/>
      </c>
      <c r="CD701" s="18" t="n">
        <v>18</v>
      </c>
      <c r="CE701" s="18">
        <f>IF(COUNTIFS([2]その１１!$CV$10:CV5696,リスト!CC701),"該当","")</f>
        <v/>
      </c>
      <c r="CF701" s="18">
        <f>IF($CE701="","",COUNTIF($CC$5:CC701,CC701))</f>
        <v/>
      </c>
      <c r="CG701" s="18">
        <f>IF($CE701="","",CONCATENATE(CC701,CF701))</f>
        <v/>
      </c>
      <c r="CH701" s="18" t="inlineStr">
        <is>
          <t>C,X</t>
        </is>
      </c>
      <c r="CI701" s="18" t="inlineStr">
        <is>
          <t>防護柵</t>
        </is>
      </c>
      <c r="CJ701" s="18" t="inlineStr">
        <is>
          <t>Gf</t>
        </is>
      </c>
      <c r="CK701" s="18">
        <f>CONCATENATE(CH701,LEFT(CI701,2),CJ701)</f>
        <v/>
      </c>
      <c r="CL701" s="18" t="n">
        <v>17</v>
      </c>
      <c r="CM701" s="18">
        <f>IF(COUNTIFS([2]その１２!$CU$10:CU5852,リスト!CK701),"該当","")</f>
        <v/>
      </c>
      <c r="CN701" s="18">
        <f>IF($CM701="","",COUNTIF($CK$5:CK701,CK701))</f>
        <v/>
      </c>
      <c r="CO701" s="18">
        <f>IF($CM701="","",CONCATENATE(CK701,CN701))</f>
        <v/>
      </c>
      <c r="DC701" s="21">
        <f>IF(CG701="","",CONCATENATE(CC701,CD701))</f>
        <v/>
      </c>
      <c r="DD701" s="21">
        <f>IF(CO701="","",CONCATENATE(CK701,CL701))</f>
        <v/>
      </c>
    </row>
    <row r="702">
      <c r="BZ702" s="18" t="inlineStr">
        <is>
          <t>S,C</t>
        </is>
      </c>
      <c r="CA702" s="18" t="inlineStr">
        <is>
          <t>吊り材</t>
        </is>
      </c>
      <c r="CB702" s="18" t="inlineStr">
        <is>
          <t>Ha</t>
        </is>
      </c>
      <c r="CC702" s="18">
        <f>IF(LEFT(CA702,2)="基礎",CONCATENATE(BZ702,LEFT(CA702,3),CB702),CONCATENATE(BZ702,LEFT(CA702,2),CB702))</f>
        <v/>
      </c>
      <c r="CD702" s="18" t="n">
        <v>19</v>
      </c>
      <c r="CE702" s="18">
        <f>IF(COUNTIFS([2]その１１!$CV$10:CV5697,リスト!CC702),"該当","")</f>
        <v/>
      </c>
      <c r="CF702" s="18">
        <f>IF($CE702="","",COUNTIF($CC$5:CC702,CC702))</f>
        <v/>
      </c>
      <c r="CG702" s="18">
        <f>IF($CE702="","",CONCATENATE(CC702,CF702))</f>
        <v/>
      </c>
      <c r="CH702" s="18" t="inlineStr">
        <is>
          <t>C,X</t>
        </is>
      </c>
      <c r="CI702" s="18" t="inlineStr">
        <is>
          <t>防護柵</t>
        </is>
      </c>
      <c r="CJ702" s="18" t="inlineStr">
        <is>
          <t>Gf</t>
        </is>
      </c>
      <c r="CK702" s="18">
        <f>CONCATENATE(CH702,LEFT(CI702,2),CJ702)</f>
        <v/>
      </c>
      <c r="CL702" s="18" t="n">
        <v>19</v>
      </c>
      <c r="CM702" s="18">
        <f>IF(COUNTIFS([2]その１２!$CU$10:CU5853,リスト!CK702),"該当","")</f>
        <v/>
      </c>
      <c r="CN702" s="18">
        <f>IF($CM702="","",COUNTIF($CK$5:CK702,CK702))</f>
        <v/>
      </c>
      <c r="CO702" s="18">
        <f>IF($CM702="","",CONCATENATE(CK702,CN702))</f>
        <v/>
      </c>
      <c r="DC702" s="21">
        <f>IF(CG702="","",CONCATENATE(CC702,CD702))</f>
        <v/>
      </c>
      <c r="DD702" s="21">
        <f>IF(CO702="","",CONCATENATE(CK702,CL702))</f>
        <v/>
      </c>
    </row>
    <row r="703">
      <c r="BZ703" s="18" t="inlineStr">
        <is>
          <t>S,C</t>
        </is>
      </c>
      <c r="CA703" s="18" t="inlineStr">
        <is>
          <t>吊り材</t>
        </is>
      </c>
      <c r="CB703" s="18" t="inlineStr">
        <is>
          <t>Ha</t>
        </is>
      </c>
      <c r="CC703" s="18">
        <f>IF(LEFT(CA703,2)="基礎",CONCATENATE(BZ703,LEFT(CA703,3),CB703),CONCATENATE(BZ703,LEFT(CA703,2),CB703))</f>
        <v/>
      </c>
      <c r="CD703" s="18" t="n">
        <v>20</v>
      </c>
      <c r="CE703" s="18">
        <f>IF(COUNTIFS([2]その１１!$CV$10:CV5698,リスト!CC703),"該当","")</f>
        <v/>
      </c>
      <c r="CF703" s="18">
        <f>IF($CE703="","",COUNTIF($CC$5:CC703,CC703))</f>
        <v/>
      </c>
      <c r="CG703" s="18">
        <f>IF($CE703="","",CONCATENATE(CC703,CF703))</f>
        <v/>
      </c>
      <c r="CH703" s="18" t="inlineStr">
        <is>
          <t>C,X</t>
        </is>
      </c>
      <c r="CI703" s="18" t="inlineStr">
        <is>
          <t>防護柵</t>
        </is>
      </c>
      <c r="CJ703" s="18" t="inlineStr">
        <is>
          <t>Gf</t>
        </is>
      </c>
      <c r="CK703" s="18">
        <f>CONCATENATE(CH703,LEFT(CI703,2),CJ703)</f>
        <v/>
      </c>
      <c r="CL703" s="18" t="n">
        <v>23</v>
      </c>
      <c r="CM703" s="18">
        <f>IF(COUNTIFS([2]その１２!$CU$10:CU5854,リスト!CK703),"該当","")</f>
        <v/>
      </c>
      <c r="CN703" s="18">
        <f>IF($CM703="","",COUNTIF($CK$5:CK703,CK703))</f>
        <v/>
      </c>
      <c r="CO703" s="18">
        <f>IF($CM703="","",CONCATENATE(CK703,CN703))</f>
        <v/>
      </c>
      <c r="DC703" s="21">
        <f>IF(CG703="","",CONCATENATE(CC703,CD703))</f>
        <v/>
      </c>
      <c r="DD703" s="21">
        <f>IF(CO703="","",CONCATENATE(CK703,CL703))</f>
        <v/>
      </c>
    </row>
    <row r="704">
      <c r="BZ704" s="18" t="inlineStr">
        <is>
          <t>S,C</t>
        </is>
      </c>
      <c r="CA704" s="18" t="inlineStr">
        <is>
          <t>吊り材</t>
        </is>
      </c>
      <c r="CB704" s="18" t="inlineStr">
        <is>
          <t>Ha</t>
        </is>
      </c>
      <c r="CC704" s="18">
        <f>IF(LEFT(CA704,2)="基礎",CONCATENATE(BZ704,LEFT(CA704,3),CB704),CONCATENATE(BZ704,LEFT(CA704,2),CB704))</f>
        <v/>
      </c>
      <c r="CD704" s="18" t="n">
        <v>21</v>
      </c>
      <c r="CE704" s="18">
        <f>IF(COUNTIFS([2]その１１!$CV$10:CV5699,リスト!CC704),"該当","")</f>
        <v/>
      </c>
      <c r="CF704" s="18">
        <f>IF($CE704="","",COUNTIF($CC$5:CC704,CC704))</f>
        <v/>
      </c>
      <c r="CG704" s="18">
        <f>IF($CE704="","",CONCATENATE(CC704,CF704))</f>
        <v/>
      </c>
      <c r="CH704" s="18" t="inlineStr">
        <is>
          <t>S,C,X</t>
        </is>
      </c>
      <c r="CI704" s="18" t="inlineStr">
        <is>
          <t>防護柵</t>
        </is>
      </c>
      <c r="CJ704" s="18" t="inlineStr">
        <is>
          <t>Gf</t>
        </is>
      </c>
      <c r="CK704" s="18">
        <f>CONCATENATE(CH704,LEFT(CI704,2),CJ704)</f>
        <v/>
      </c>
      <c r="CL704" s="18" t="n">
        <v>1</v>
      </c>
      <c r="CM704" s="18">
        <f>IF(COUNTIFS([2]その１２!$CU$10:CU5855,リスト!CK704),"該当","")</f>
        <v/>
      </c>
      <c r="CN704" s="18">
        <f>IF($CM704="","",COUNTIF($CK$5:CK704,CK704))</f>
        <v/>
      </c>
      <c r="CO704" s="18">
        <f>IF($CM704="","",CONCATENATE(CK704,CN704))</f>
        <v/>
      </c>
      <c r="DC704" s="21">
        <f>IF(CG704="","",CONCATENATE(CC704,CD704))</f>
        <v/>
      </c>
      <c r="DD704" s="21">
        <f>IF(CO704="","",CONCATENATE(CK704,CL704))</f>
        <v/>
      </c>
    </row>
    <row r="705">
      <c r="BZ705" s="18" t="inlineStr">
        <is>
          <t>S,C</t>
        </is>
      </c>
      <c r="CA705" s="18" t="inlineStr">
        <is>
          <t>吊り材</t>
        </is>
      </c>
      <c r="CB705" s="18" t="inlineStr">
        <is>
          <t>Ha</t>
        </is>
      </c>
      <c r="CC705" s="18">
        <f>IF(LEFT(CA705,2)="基礎",CONCATENATE(BZ705,LEFT(CA705,3),CB705),CONCATENATE(BZ705,LEFT(CA705,2),CB705))</f>
        <v/>
      </c>
      <c r="CD705" s="18" t="n">
        <v>22</v>
      </c>
      <c r="CE705" s="18">
        <f>IF(COUNTIFS([2]その１１!$CV$10:CV5700,リスト!CC705),"該当","")</f>
        <v/>
      </c>
      <c r="CF705" s="18">
        <f>IF($CE705="","",COUNTIF($CC$5:CC705,CC705))</f>
        <v/>
      </c>
      <c r="CG705" s="18">
        <f>IF($CE705="","",CONCATENATE(CC705,CF705))</f>
        <v/>
      </c>
      <c r="CH705" s="18" t="inlineStr">
        <is>
          <t>S,C,X</t>
        </is>
      </c>
      <c r="CI705" s="18" t="inlineStr">
        <is>
          <t>防護柵</t>
        </is>
      </c>
      <c r="CJ705" s="18" t="inlineStr">
        <is>
          <t>Gf</t>
        </is>
      </c>
      <c r="CK705" s="18">
        <f>CONCATENATE(CH705,LEFT(CI705,2),CJ705)</f>
        <v/>
      </c>
      <c r="CL705" s="18" t="n">
        <v>2</v>
      </c>
      <c r="CM705" s="18">
        <f>IF(COUNTIFS([2]その１２!$CU$10:CU5856,リスト!CK705),"該当","")</f>
        <v/>
      </c>
      <c r="CN705" s="18">
        <f>IF($CM705="","",COUNTIF($CK$5:CK705,CK705))</f>
        <v/>
      </c>
      <c r="CO705" s="18">
        <f>IF($CM705="","",CONCATENATE(CK705,CN705))</f>
        <v/>
      </c>
      <c r="DC705" s="21">
        <f>IF(CG705="","",CONCATENATE(CC705,CD705))</f>
        <v/>
      </c>
      <c r="DD705" s="21">
        <f>IF(CO705="","",CONCATENATE(CK705,CL705))</f>
        <v/>
      </c>
    </row>
    <row r="706">
      <c r="BZ706" s="18" t="inlineStr">
        <is>
          <t>S,C</t>
        </is>
      </c>
      <c r="CA706" s="18" t="inlineStr">
        <is>
          <t>吊り材</t>
        </is>
      </c>
      <c r="CB706" s="18" t="inlineStr">
        <is>
          <t>Ha</t>
        </is>
      </c>
      <c r="CC706" s="18">
        <f>IF(LEFT(CA706,2)="基礎",CONCATENATE(BZ706,LEFT(CA706,3),CB706),CONCATENATE(BZ706,LEFT(CA706,2),CB706))</f>
        <v/>
      </c>
      <c r="CD706" s="18" t="n">
        <v>23</v>
      </c>
      <c r="CE706" s="18">
        <f>IF(COUNTIFS([2]その１１!$CV$10:CV5701,リスト!CC706),"該当","")</f>
        <v/>
      </c>
      <c r="CF706" s="18">
        <f>IF($CE706="","",COUNTIF($CC$5:CC706,CC706))</f>
        <v/>
      </c>
      <c r="CG706" s="18">
        <f>IF($CE706="","",CONCATENATE(CC706,CF706))</f>
        <v/>
      </c>
      <c r="CH706" s="18" t="inlineStr">
        <is>
          <t>S,C,X</t>
        </is>
      </c>
      <c r="CI706" s="18" t="inlineStr">
        <is>
          <t>防護柵</t>
        </is>
      </c>
      <c r="CJ706" s="18" t="inlineStr">
        <is>
          <t>Gf</t>
        </is>
      </c>
      <c r="CK706" s="18">
        <f>CONCATENATE(CH706,LEFT(CI706,2),CJ706)</f>
        <v/>
      </c>
      <c r="CL706" s="18" t="n">
        <v>3</v>
      </c>
      <c r="CM706" s="18">
        <f>IF(COUNTIFS([2]その１２!$CU$10:CU5857,リスト!CK706),"該当","")</f>
        <v/>
      </c>
      <c r="CN706" s="18">
        <f>IF($CM706="","",COUNTIF($CK$5:CK706,CK706))</f>
        <v/>
      </c>
      <c r="CO706" s="18">
        <f>IF($CM706="","",CONCATENATE(CK706,CN706))</f>
        <v/>
      </c>
      <c r="DC706" s="21">
        <f>IF(CG706="","",CONCATENATE(CC706,CD706))</f>
        <v/>
      </c>
      <c r="DD706" s="21">
        <f>IF(CO706="","",CONCATENATE(CK706,CL706))</f>
        <v/>
      </c>
    </row>
    <row r="707">
      <c r="BZ707" s="18" t="inlineStr">
        <is>
          <t>S,X</t>
        </is>
      </c>
      <c r="CA707" s="18" t="inlineStr">
        <is>
          <t>吊り材</t>
        </is>
      </c>
      <c r="CB707" s="18" t="inlineStr">
        <is>
          <t>Ha</t>
        </is>
      </c>
      <c r="CC707" s="18">
        <f>IF(LEFT(CA707,2)="基礎",CONCATENATE(BZ707,LEFT(CA707,3),CB707),CONCATENATE(BZ707,LEFT(CA707,2),CB707))</f>
        <v/>
      </c>
      <c r="CD707" s="18" t="n">
        <v>1</v>
      </c>
      <c r="CE707" s="18">
        <f>IF(COUNTIFS([2]その１１!$CV$10:CV5702,リスト!CC707),"該当","")</f>
        <v/>
      </c>
      <c r="CF707" s="18">
        <f>IF($CE707="","",COUNTIF($CC$5:CC707,CC707))</f>
        <v/>
      </c>
      <c r="CG707" s="18">
        <f>IF($CE707="","",CONCATENATE(CC707,CF707))</f>
        <v/>
      </c>
      <c r="CH707" s="18" t="inlineStr">
        <is>
          <t>S,C,X</t>
        </is>
      </c>
      <c r="CI707" s="18" t="inlineStr">
        <is>
          <t>防護柵</t>
        </is>
      </c>
      <c r="CJ707" s="18" t="inlineStr">
        <is>
          <t>Gf</t>
        </is>
      </c>
      <c r="CK707" s="18">
        <f>CONCATENATE(CH707,LEFT(CI707,2),CJ707)</f>
        <v/>
      </c>
      <c r="CL707" s="18" t="n">
        <v>4</v>
      </c>
      <c r="CM707" s="18">
        <f>IF(COUNTIFS([2]その１２!$CU$10:CU5858,リスト!CK707),"該当","")</f>
        <v/>
      </c>
      <c r="CN707" s="18">
        <f>IF($CM707="","",COUNTIF($CK$5:CK707,CK707))</f>
        <v/>
      </c>
      <c r="CO707" s="18">
        <f>IF($CM707="","",CONCATENATE(CK707,CN707))</f>
        <v/>
      </c>
      <c r="DC707" s="21">
        <f>IF(CG707="","",CONCATENATE(CC707,CD707))</f>
        <v/>
      </c>
      <c r="DD707" s="21">
        <f>IF(CO707="","",CONCATENATE(CK707,CL707))</f>
        <v/>
      </c>
    </row>
    <row r="708">
      <c r="BZ708" s="18" t="inlineStr">
        <is>
          <t>S,X</t>
        </is>
      </c>
      <c r="CA708" s="18" t="inlineStr">
        <is>
          <t>吊り材</t>
        </is>
      </c>
      <c r="CB708" s="18" t="inlineStr">
        <is>
          <t>Ha</t>
        </is>
      </c>
      <c r="CC708" s="18">
        <f>IF(LEFT(CA708,2)="基礎",CONCATENATE(BZ708,LEFT(CA708,3),CB708),CONCATENATE(BZ708,LEFT(CA708,2),CB708))</f>
        <v/>
      </c>
      <c r="CD708" s="18" t="n">
        <v>2</v>
      </c>
      <c r="CE708" s="18">
        <f>IF(COUNTIFS([2]その１１!$CV$10:CV5703,リスト!CC708),"該当","")</f>
        <v/>
      </c>
      <c r="CF708" s="18">
        <f>IF($CE708="","",COUNTIF($CC$5:CC708,CC708))</f>
        <v/>
      </c>
      <c r="CG708" s="18">
        <f>IF($CE708="","",CONCATENATE(CC708,CF708))</f>
        <v/>
      </c>
      <c r="CH708" s="18" t="inlineStr">
        <is>
          <t>S,C,X</t>
        </is>
      </c>
      <c r="CI708" s="18" t="inlineStr">
        <is>
          <t>防護柵</t>
        </is>
      </c>
      <c r="CJ708" s="18" t="inlineStr">
        <is>
          <t>Gf</t>
        </is>
      </c>
      <c r="CK708" s="18">
        <f>CONCATENATE(CH708,LEFT(CI708,2),CJ708)</f>
        <v/>
      </c>
      <c r="CL708" s="18" t="n">
        <v>5</v>
      </c>
      <c r="CM708" s="18">
        <f>IF(COUNTIFS([2]その１２!$CU$10:CU5859,リスト!CK708),"該当","")</f>
        <v/>
      </c>
      <c r="CN708" s="18">
        <f>IF($CM708="","",COUNTIF($CK$5:CK708,CK708))</f>
        <v/>
      </c>
      <c r="CO708" s="18">
        <f>IF($CM708="","",CONCATENATE(CK708,CN708))</f>
        <v/>
      </c>
      <c r="DC708" s="21">
        <f>IF(CG708="","",CONCATENATE(CC708,CD708))</f>
        <v/>
      </c>
      <c r="DD708" s="21">
        <f>IF(CO708="","",CONCATENATE(CK708,CL708))</f>
        <v/>
      </c>
    </row>
    <row r="709">
      <c r="BZ709" s="18" t="inlineStr">
        <is>
          <t>S,X</t>
        </is>
      </c>
      <c r="CA709" s="18" t="inlineStr">
        <is>
          <t>吊り材</t>
        </is>
      </c>
      <c r="CB709" s="18" t="inlineStr">
        <is>
          <t>Ha</t>
        </is>
      </c>
      <c r="CC709" s="18">
        <f>IF(LEFT(CA709,2)="基礎",CONCATENATE(BZ709,LEFT(CA709,3),CB709),CONCATENATE(BZ709,LEFT(CA709,2),CB709))</f>
        <v/>
      </c>
      <c r="CD709" s="18" t="n">
        <v>3</v>
      </c>
      <c r="CE709" s="18">
        <f>IF(COUNTIFS([2]その１１!$CV$10:CV5704,リスト!CC709),"該当","")</f>
        <v/>
      </c>
      <c r="CF709" s="18">
        <f>IF($CE709="","",COUNTIF($CC$5:CC709,CC709))</f>
        <v/>
      </c>
      <c r="CG709" s="18">
        <f>IF($CE709="","",CONCATENATE(CC709,CF709))</f>
        <v/>
      </c>
      <c r="CH709" s="18" t="inlineStr">
        <is>
          <t>S,C,X</t>
        </is>
      </c>
      <c r="CI709" s="18" t="inlineStr">
        <is>
          <t>防護柵</t>
        </is>
      </c>
      <c r="CJ709" s="18" t="inlineStr">
        <is>
          <t>Gf</t>
        </is>
      </c>
      <c r="CK709" s="18">
        <f>CONCATENATE(CH709,LEFT(CI709,2),CJ709)</f>
        <v/>
      </c>
      <c r="CL709" s="18" t="n">
        <v>6</v>
      </c>
      <c r="CM709" s="18">
        <f>IF(COUNTIFS([2]その１２!$CU$10:CU5860,リスト!CK709),"該当","")</f>
        <v/>
      </c>
      <c r="CN709" s="18">
        <f>IF($CM709="","",COUNTIF($CK$5:CK709,CK709))</f>
        <v/>
      </c>
      <c r="CO709" s="18">
        <f>IF($CM709="","",CONCATENATE(CK709,CN709))</f>
        <v/>
      </c>
      <c r="DC709" s="21">
        <f>IF(CG709="","",CONCATENATE(CC709,CD709))</f>
        <v/>
      </c>
      <c r="DD709" s="21">
        <f>IF(CO709="","",CONCATENATE(CK709,CL709))</f>
        <v/>
      </c>
    </row>
    <row r="710">
      <c r="BZ710" s="18" t="inlineStr">
        <is>
          <t>S,X</t>
        </is>
      </c>
      <c r="CA710" s="18" t="inlineStr">
        <is>
          <t>吊り材</t>
        </is>
      </c>
      <c r="CB710" s="18" t="inlineStr">
        <is>
          <t>Ha</t>
        </is>
      </c>
      <c r="CC710" s="18">
        <f>IF(LEFT(CA710,2)="基礎",CONCATENATE(BZ710,LEFT(CA710,3),CB710),CONCATENATE(BZ710,LEFT(CA710,2),CB710))</f>
        <v/>
      </c>
      <c r="CD710" s="18" t="n">
        <v>4</v>
      </c>
      <c r="CE710" s="18">
        <f>IF(COUNTIFS([2]その１１!$CV$10:CV5705,リスト!CC710),"該当","")</f>
        <v/>
      </c>
      <c r="CF710" s="18">
        <f>IF($CE710="","",COUNTIF($CC$5:CC710,CC710))</f>
        <v/>
      </c>
      <c r="CG710" s="18">
        <f>IF($CE710="","",CONCATENATE(CC710,CF710))</f>
        <v/>
      </c>
      <c r="CH710" s="18" t="inlineStr">
        <is>
          <t>S,C,X</t>
        </is>
      </c>
      <c r="CI710" s="18" t="inlineStr">
        <is>
          <t>防護柵</t>
        </is>
      </c>
      <c r="CJ710" s="18" t="inlineStr">
        <is>
          <t>Gf</t>
        </is>
      </c>
      <c r="CK710" s="18">
        <f>CONCATENATE(CH710,LEFT(CI710,2),CJ710)</f>
        <v/>
      </c>
      <c r="CL710" s="18" t="n">
        <v>7</v>
      </c>
      <c r="CM710" s="18">
        <f>IF(COUNTIFS([2]その１２!$CU$10:CU5861,リスト!CK710),"該当","")</f>
        <v/>
      </c>
      <c r="CN710" s="18">
        <f>IF($CM710="","",COUNTIF($CK$5:CK710,CK710))</f>
        <v/>
      </c>
      <c r="CO710" s="18">
        <f>IF($CM710="","",CONCATENATE(CK710,CN710))</f>
        <v/>
      </c>
      <c r="DC710" s="21">
        <f>IF(CG710="","",CONCATENATE(CC710,CD710))</f>
        <v/>
      </c>
      <c r="DD710" s="21">
        <f>IF(CO710="","",CONCATENATE(CK710,CL710))</f>
        <v/>
      </c>
    </row>
    <row r="711">
      <c r="BZ711" s="18" t="inlineStr">
        <is>
          <t>S,X</t>
        </is>
      </c>
      <c r="CA711" s="18" t="inlineStr">
        <is>
          <t>吊り材</t>
        </is>
      </c>
      <c r="CB711" s="18" t="inlineStr">
        <is>
          <t>Ha</t>
        </is>
      </c>
      <c r="CC711" s="18">
        <f>IF(LEFT(CA711,2)="基礎",CONCATENATE(BZ711,LEFT(CA711,3),CB711),CONCATENATE(BZ711,LEFT(CA711,2),CB711))</f>
        <v/>
      </c>
      <c r="CD711" s="18" t="n">
        <v>5</v>
      </c>
      <c r="CE711" s="18">
        <f>IF(COUNTIFS([2]その１１!$CV$10:CV5706,リスト!CC711),"該当","")</f>
        <v/>
      </c>
      <c r="CF711" s="18">
        <f>IF($CE711="","",COUNTIF($CC$5:CC711,CC711))</f>
        <v/>
      </c>
      <c r="CG711" s="18">
        <f>IF($CE711="","",CONCATENATE(CC711,CF711))</f>
        <v/>
      </c>
      <c r="CH711" s="18" t="inlineStr">
        <is>
          <t>S,C,X</t>
        </is>
      </c>
      <c r="CI711" s="18" t="inlineStr">
        <is>
          <t>防護柵</t>
        </is>
      </c>
      <c r="CJ711" s="18" t="inlineStr">
        <is>
          <t>Gf</t>
        </is>
      </c>
      <c r="CK711" s="18">
        <f>CONCATENATE(CH711,LEFT(CI711,2),CJ711)</f>
        <v/>
      </c>
      <c r="CL711" s="18" t="n">
        <v>8</v>
      </c>
      <c r="CM711" s="18">
        <f>IF(COUNTIFS([2]その１２!$CU$10:CU5862,リスト!CK711),"該当","")</f>
        <v/>
      </c>
      <c r="CN711" s="18">
        <f>IF($CM711="","",COUNTIF($CK$5:CK711,CK711))</f>
        <v/>
      </c>
      <c r="CO711" s="18">
        <f>IF($CM711="","",CONCATENATE(CK711,CN711))</f>
        <v/>
      </c>
      <c r="DC711" s="21">
        <f>IF(CG711="","",CONCATENATE(CC711,CD711))</f>
        <v/>
      </c>
      <c r="DD711" s="21">
        <f>IF(CO711="","",CONCATENATE(CK711,CL711))</f>
        <v/>
      </c>
    </row>
    <row r="712">
      <c r="BZ712" s="18" t="inlineStr">
        <is>
          <t>S,X</t>
        </is>
      </c>
      <c r="CA712" s="18" t="inlineStr">
        <is>
          <t>吊り材</t>
        </is>
      </c>
      <c r="CB712" s="18" t="inlineStr">
        <is>
          <t>Ha</t>
        </is>
      </c>
      <c r="CC712" s="18">
        <f>IF(LEFT(CA712,2)="基礎",CONCATENATE(BZ712,LEFT(CA712,3),CB712),CONCATENATE(BZ712,LEFT(CA712,2),CB712))</f>
        <v/>
      </c>
      <c r="CD712" s="18" t="n">
        <v>10</v>
      </c>
      <c r="CE712" s="18">
        <f>IF(COUNTIFS([2]その１１!$CV$10:CV5707,リスト!CC712),"該当","")</f>
        <v/>
      </c>
      <c r="CF712" s="18">
        <f>IF($CE712="","",COUNTIF($CC$5:CC712,CC712))</f>
        <v/>
      </c>
      <c r="CG712" s="18">
        <f>IF($CE712="","",CONCATENATE(CC712,CF712))</f>
        <v/>
      </c>
      <c r="CH712" s="18" t="inlineStr">
        <is>
          <t>S,C,X</t>
        </is>
      </c>
      <c r="CI712" s="18" t="inlineStr">
        <is>
          <t>防護柵</t>
        </is>
      </c>
      <c r="CJ712" s="18" t="inlineStr">
        <is>
          <t>Gf</t>
        </is>
      </c>
      <c r="CK712" s="18">
        <f>CONCATENATE(CH712,LEFT(CI712,2),CJ712)</f>
        <v/>
      </c>
      <c r="CL712" s="18" t="n">
        <v>10</v>
      </c>
      <c r="CM712" s="18">
        <f>IF(COUNTIFS([2]その１２!$CU$10:CU5863,リスト!CK712),"該当","")</f>
        <v/>
      </c>
      <c r="CN712" s="18">
        <f>IF($CM712="","",COUNTIF($CK$5:CK712,CK712))</f>
        <v/>
      </c>
      <c r="CO712" s="18">
        <f>IF($CM712="","",CONCATENATE(CK712,CN712))</f>
        <v/>
      </c>
      <c r="DC712" s="21">
        <f>IF(CG712="","",CONCATENATE(CC712,CD712))</f>
        <v/>
      </c>
      <c r="DD712" s="21">
        <f>IF(CO712="","",CONCATENATE(CK712,CL712))</f>
        <v/>
      </c>
    </row>
    <row r="713">
      <c r="BZ713" s="18" t="inlineStr">
        <is>
          <t>S,X</t>
        </is>
      </c>
      <c r="CA713" s="18" t="inlineStr">
        <is>
          <t>吊り材</t>
        </is>
      </c>
      <c r="CB713" s="18" t="inlineStr">
        <is>
          <t>Ha</t>
        </is>
      </c>
      <c r="CC713" s="18">
        <f>IF(LEFT(CA713,2)="基礎",CONCATENATE(BZ713,LEFT(CA713,3),CB713),CONCATENATE(BZ713,LEFT(CA713,2),CB713))</f>
        <v/>
      </c>
      <c r="CD713" s="18" t="n">
        <v>13</v>
      </c>
      <c r="CE713" s="18">
        <f>IF(COUNTIFS([2]その１１!$CV$10:CV5708,リスト!CC713),"該当","")</f>
        <v/>
      </c>
      <c r="CF713" s="18">
        <f>IF($CE713="","",COUNTIF($CC$5:CC713,CC713))</f>
        <v/>
      </c>
      <c r="CG713" s="18">
        <f>IF($CE713="","",CONCATENATE(CC713,CF713))</f>
        <v/>
      </c>
      <c r="CH713" s="18" t="inlineStr">
        <is>
          <t>S,C,X</t>
        </is>
      </c>
      <c r="CI713" s="18" t="inlineStr">
        <is>
          <t>防護柵</t>
        </is>
      </c>
      <c r="CJ713" s="18" t="inlineStr">
        <is>
          <t>Gf</t>
        </is>
      </c>
      <c r="CK713" s="18">
        <f>CONCATENATE(CH713,LEFT(CI713,2),CJ713)</f>
        <v/>
      </c>
      <c r="CL713" s="18" t="n">
        <v>12</v>
      </c>
      <c r="CM713" s="18">
        <f>IF(COUNTIFS([2]その１２!$CU$10:CU5864,リスト!CK713),"該当","")</f>
        <v/>
      </c>
      <c r="CN713" s="18">
        <f>IF($CM713="","",COUNTIF($CK$5:CK713,CK713))</f>
        <v/>
      </c>
      <c r="CO713" s="18">
        <f>IF($CM713="","",CONCATENATE(CK713,CN713))</f>
        <v/>
      </c>
      <c r="DC713" s="21">
        <f>IF(CG713="","",CONCATENATE(CC713,CD713))</f>
        <v/>
      </c>
      <c r="DD713" s="21">
        <f>IF(CO713="","",CONCATENATE(CK713,CL713))</f>
        <v/>
      </c>
    </row>
    <row r="714">
      <c r="BZ714" s="18" t="inlineStr">
        <is>
          <t>S,X</t>
        </is>
      </c>
      <c r="CA714" s="18" t="inlineStr">
        <is>
          <t>吊り材</t>
        </is>
      </c>
      <c r="CB714" s="18" t="inlineStr">
        <is>
          <t>Ha</t>
        </is>
      </c>
      <c r="CC714" s="18">
        <f>IF(LEFT(CA714,2)="基礎",CONCATENATE(BZ714,LEFT(CA714,3),CB714),CONCATENATE(BZ714,LEFT(CA714,2),CB714))</f>
        <v/>
      </c>
      <c r="CD714" s="18" t="n">
        <v>17</v>
      </c>
      <c r="CE714" s="18">
        <f>IF(COUNTIFS([2]その１１!$CV$10:CV5709,リスト!CC714),"該当","")</f>
        <v/>
      </c>
      <c r="CF714" s="18">
        <f>IF($CE714="","",COUNTIF($CC$5:CC714,CC714))</f>
        <v/>
      </c>
      <c r="CG714" s="18">
        <f>IF($CE714="","",CONCATENATE(CC714,CF714))</f>
        <v/>
      </c>
      <c r="CH714" s="18" t="inlineStr">
        <is>
          <t>S,C,X</t>
        </is>
      </c>
      <c r="CI714" s="18" t="inlineStr">
        <is>
          <t>防護柵</t>
        </is>
      </c>
      <c r="CJ714" s="18" t="inlineStr">
        <is>
          <t>Gf</t>
        </is>
      </c>
      <c r="CK714" s="18">
        <f>CONCATENATE(CH714,LEFT(CI714,2),CJ714)</f>
        <v/>
      </c>
      <c r="CL714" s="18" t="n">
        <v>17</v>
      </c>
      <c r="CM714" s="18">
        <f>IF(COUNTIFS([2]その１２!$CU$10:CU5865,リスト!CK714),"該当","")</f>
        <v/>
      </c>
      <c r="CN714" s="18">
        <f>IF($CM714="","",COUNTIF($CK$5:CK714,CK714))</f>
        <v/>
      </c>
      <c r="CO714" s="18">
        <f>IF($CM714="","",CONCATENATE(CK714,CN714))</f>
        <v/>
      </c>
      <c r="DC714" s="21">
        <f>IF(CG714="","",CONCATENATE(CC714,CD714))</f>
        <v/>
      </c>
      <c r="DD714" s="21">
        <f>IF(CO714="","",CONCATENATE(CK714,CL714))</f>
        <v/>
      </c>
    </row>
    <row r="715">
      <c r="BZ715" s="18" t="inlineStr">
        <is>
          <t>S,X</t>
        </is>
      </c>
      <c r="CA715" s="18" t="inlineStr">
        <is>
          <t>吊り材</t>
        </is>
      </c>
      <c r="CB715" s="18" t="inlineStr">
        <is>
          <t>Ha</t>
        </is>
      </c>
      <c r="CC715" s="18">
        <f>IF(LEFT(CA715,2)="基礎",CONCATENATE(BZ715,LEFT(CA715,3),CB715),CONCATENATE(BZ715,LEFT(CA715,2),CB715))</f>
        <v/>
      </c>
      <c r="CD715" s="18" t="n">
        <v>18</v>
      </c>
      <c r="CE715" s="18">
        <f>IF(COUNTIFS([2]その１１!$CV$10:CV5710,リスト!CC715),"該当","")</f>
        <v/>
      </c>
      <c r="CF715" s="18">
        <f>IF($CE715="","",COUNTIF($CC$5:CC715,CC715))</f>
        <v/>
      </c>
      <c r="CG715" s="18">
        <f>IF($CE715="","",CONCATENATE(CC715,CF715))</f>
        <v/>
      </c>
      <c r="CH715" s="18" t="inlineStr">
        <is>
          <t>S,C,X</t>
        </is>
      </c>
      <c r="CI715" s="18" t="inlineStr">
        <is>
          <t>防護柵</t>
        </is>
      </c>
      <c r="CJ715" s="18" t="inlineStr">
        <is>
          <t>Gf</t>
        </is>
      </c>
      <c r="CK715" s="18">
        <f>CONCATENATE(CH715,LEFT(CI715,2),CJ715)</f>
        <v/>
      </c>
      <c r="CL715" s="18" t="n">
        <v>19</v>
      </c>
      <c r="CM715" s="18">
        <f>IF(COUNTIFS([2]その１２!$CU$10:CU5866,リスト!CK715),"該当","")</f>
        <v/>
      </c>
      <c r="CN715" s="18">
        <f>IF($CM715="","",COUNTIF($CK$5:CK715,CK715))</f>
        <v/>
      </c>
      <c r="CO715" s="18">
        <f>IF($CM715="","",CONCATENATE(CK715,CN715))</f>
        <v/>
      </c>
      <c r="DC715" s="21">
        <f>IF(CG715="","",CONCATENATE(CC715,CD715))</f>
        <v/>
      </c>
      <c r="DD715" s="21">
        <f>IF(CO715="","",CONCATENATE(CK715,CL715))</f>
        <v/>
      </c>
    </row>
    <row r="716">
      <c r="BZ716" s="18" t="inlineStr">
        <is>
          <t>S,X</t>
        </is>
      </c>
      <c r="CA716" s="18" t="inlineStr">
        <is>
          <t>吊り材</t>
        </is>
      </c>
      <c r="CB716" s="18" t="inlineStr">
        <is>
          <t>Ha</t>
        </is>
      </c>
      <c r="CC716" s="18">
        <f>IF(LEFT(CA716,2)="基礎",CONCATENATE(BZ716,LEFT(CA716,3),CB716),CONCATENATE(BZ716,LEFT(CA716,2),CB716))</f>
        <v/>
      </c>
      <c r="CD716" s="18" t="n">
        <v>20</v>
      </c>
      <c r="CE716" s="18">
        <f>IF(COUNTIFS([2]その１１!$CV$10:CV5711,リスト!CC716),"該当","")</f>
        <v/>
      </c>
      <c r="CF716" s="18">
        <f>IF($CE716="","",COUNTIF($CC$5:CC716,CC716))</f>
        <v/>
      </c>
      <c r="CG716" s="18">
        <f>IF($CE716="","",CONCATENATE(CC716,CF716))</f>
        <v/>
      </c>
      <c r="CH716" s="18" t="inlineStr">
        <is>
          <t>S,C,X</t>
        </is>
      </c>
      <c r="CI716" s="18" t="inlineStr">
        <is>
          <t>防護柵</t>
        </is>
      </c>
      <c r="CJ716" s="18" t="inlineStr">
        <is>
          <t>Gf</t>
        </is>
      </c>
      <c r="CK716" s="18">
        <f>CONCATENATE(CH716,LEFT(CI716,2),CJ716)</f>
        <v/>
      </c>
      <c r="CL716" s="18" t="n">
        <v>23</v>
      </c>
      <c r="CM716" s="18">
        <f>IF(COUNTIFS([2]その１２!$CU$10:CU5867,リスト!CK716),"該当","")</f>
        <v/>
      </c>
      <c r="CN716" s="18">
        <f>IF($CM716="","",COUNTIF($CK$5:CK716,CK716))</f>
        <v/>
      </c>
      <c r="CO716" s="18">
        <f>IF($CM716="","",CONCATENATE(CK716,CN716))</f>
        <v/>
      </c>
      <c r="DC716" s="21">
        <f>IF(CG716="","",CONCATENATE(CC716,CD716))</f>
        <v/>
      </c>
      <c r="DD716" s="21">
        <f>IF(CO716="","",CONCATENATE(CK716,CL716))</f>
        <v/>
      </c>
    </row>
    <row r="717">
      <c r="BZ717" s="18" t="inlineStr">
        <is>
          <t>S,X</t>
        </is>
      </c>
      <c r="CA717" s="18" t="inlineStr">
        <is>
          <t>吊り材</t>
        </is>
      </c>
      <c r="CB717" s="18" t="inlineStr">
        <is>
          <t>Ha</t>
        </is>
      </c>
      <c r="CC717" s="18">
        <f>IF(LEFT(CA717,2)="基礎",CONCATENATE(BZ717,LEFT(CA717,3),CB717),CONCATENATE(BZ717,LEFT(CA717,2),CB717))</f>
        <v/>
      </c>
      <c r="CD717" s="18" t="n">
        <v>21</v>
      </c>
      <c r="CE717" s="18">
        <f>IF(COUNTIFS([2]その１１!$CV$10:CV5712,リスト!CC717),"該当","")</f>
        <v/>
      </c>
      <c r="CF717" s="18">
        <f>IF($CE717="","",COUNTIF($CC$5:CC717,CC717))</f>
        <v/>
      </c>
      <c r="CG717" s="18">
        <f>IF($CE717="","",CONCATENATE(CC717,CF717))</f>
        <v/>
      </c>
      <c r="CH717" s="18" t="inlineStr">
        <is>
          <t>S</t>
        </is>
      </c>
      <c r="CI717" s="18" t="inlineStr">
        <is>
          <t>地覆</t>
        </is>
      </c>
      <c r="CJ717" s="18" t="inlineStr">
        <is>
          <t>Fg</t>
        </is>
      </c>
      <c r="CK717" s="18">
        <f>CONCATENATE(CH717,LEFT(CI717,2),CJ717)</f>
        <v/>
      </c>
      <c r="CL717" s="18" t="n">
        <v>1</v>
      </c>
      <c r="CM717" s="18">
        <f>IF(COUNTIFS([2]その１２!$CU$10:CU5868,リスト!CK717),"該当","")</f>
        <v/>
      </c>
      <c r="CN717" s="18">
        <f>IF($CM717="","",COUNTIF($CK$5:CK717,CK717))</f>
        <v/>
      </c>
      <c r="CO717" s="18">
        <f>IF($CM717="","",CONCATENATE(CK717,CN717))</f>
        <v/>
      </c>
      <c r="DC717" s="21">
        <f>IF(CG717="","",CONCATENATE(CC717,CD717))</f>
        <v/>
      </c>
      <c r="DD717" s="21">
        <f>IF(CO717="","",CONCATENATE(CK717,CL717))</f>
        <v/>
      </c>
    </row>
    <row r="718">
      <c r="BZ718" s="18" t="inlineStr">
        <is>
          <t>S,X</t>
        </is>
      </c>
      <c r="CA718" s="18" t="inlineStr">
        <is>
          <t>吊り材</t>
        </is>
      </c>
      <c r="CB718" s="18" t="inlineStr">
        <is>
          <t>Ha</t>
        </is>
      </c>
      <c r="CC718" s="18">
        <f>IF(LEFT(CA718,2)="基礎",CONCATENATE(BZ718,LEFT(CA718,3),CB718),CONCATENATE(BZ718,LEFT(CA718,2),CB718))</f>
        <v/>
      </c>
      <c r="CD718" s="18" t="n">
        <v>22</v>
      </c>
      <c r="CE718" s="18">
        <f>IF(COUNTIFS([2]その１１!$CV$10:CV5713,リスト!CC718),"該当","")</f>
        <v/>
      </c>
      <c r="CF718" s="18">
        <f>IF($CE718="","",COUNTIF($CC$5:CC718,CC718))</f>
        <v/>
      </c>
      <c r="CG718" s="18">
        <f>IF($CE718="","",CONCATENATE(CC718,CF718))</f>
        <v/>
      </c>
      <c r="CH718" s="18" t="inlineStr">
        <is>
          <t>S</t>
        </is>
      </c>
      <c r="CI718" s="18" t="inlineStr">
        <is>
          <t>地覆</t>
        </is>
      </c>
      <c r="CJ718" s="18" t="inlineStr">
        <is>
          <t>Fg</t>
        </is>
      </c>
      <c r="CK718" s="18">
        <f>CONCATENATE(CH718,LEFT(CI718,2),CJ718)</f>
        <v/>
      </c>
      <c r="CL718" s="18" t="n">
        <v>2</v>
      </c>
      <c r="CM718" s="18">
        <f>IF(COUNTIFS([2]その１２!$CU$10:CU5869,リスト!CK718),"該当","")</f>
        <v/>
      </c>
      <c r="CN718" s="18">
        <f>IF($CM718="","",COUNTIF($CK$5:CK718,CK718))</f>
        <v/>
      </c>
      <c r="CO718" s="18">
        <f>IF($CM718="","",CONCATENATE(CK718,CN718))</f>
        <v/>
      </c>
      <c r="DC718" s="21">
        <f>IF(CG718="","",CONCATENATE(CC718,CD718))</f>
        <v/>
      </c>
      <c r="DD718" s="21">
        <f>IF(CO718="","",CONCATENATE(CK718,CL718))</f>
        <v/>
      </c>
    </row>
    <row r="719">
      <c r="BZ719" s="18" t="inlineStr">
        <is>
          <t>S,X</t>
        </is>
      </c>
      <c r="CA719" s="18" t="inlineStr">
        <is>
          <t>吊り材</t>
        </is>
      </c>
      <c r="CB719" s="18" t="inlineStr">
        <is>
          <t>Ha</t>
        </is>
      </c>
      <c r="CC719" s="18">
        <f>IF(LEFT(CA719,2)="基礎",CONCATENATE(BZ719,LEFT(CA719,3),CB719),CONCATENATE(BZ719,LEFT(CA719,2),CB719))</f>
        <v/>
      </c>
      <c r="CD719" s="18" t="n">
        <v>23</v>
      </c>
      <c r="CE719" s="18">
        <f>IF(COUNTIFS([2]その１１!$CV$10:CV5714,リスト!CC719),"該当","")</f>
        <v/>
      </c>
      <c r="CF719" s="18">
        <f>IF($CE719="","",COUNTIF($CC$5:CC719,CC719))</f>
        <v/>
      </c>
      <c r="CG719" s="18">
        <f>IF($CE719="","",CONCATENATE(CC719,CF719))</f>
        <v/>
      </c>
      <c r="CH719" s="18" t="inlineStr">
        <is>
          <t>S</t>
        </is>
      </c>
      <c r="CI719" s="18" t="inlineStr">
        <is>
          <t>地覆</t>
        </is>
      </c>
      <c r="CJ719" s="18" t="inlineStr">
        <is>
          <t>Fg</t>
        </is>
      </c>
      <c r="CK719" s="18">
        <f>CONCATENATE(CH719,LEFT(CI719,2),CJ719)</f>
        <v/>
      </c>
      <c r="CL719" s="18" t="n">
        <v>3</v>
      </c>
      <c r="CM719" s="18">
        <f>IF(COUNTIFS([2]その１２!$CU$10:CU5870,リスト!CK719),"該当","")</f>
        <v/>
      </c>
      <c r="CN719" s="18">
        <f>IF($CM719="","",COUNTIF($CK$5:CK719,CK719))</f>
        <v/>
      </c>
      <c r="CO719" s="18">
        <f>IF($CM719="","",CONCATENATE(CK719,CN719))</f>
        <v/>
      </c>
      <c r="DC719" s="21">
        <f>IF(CG719="","",CONCATENATE(CC719,CD719))</f>
        <v/>
      </c>
      <c r="DD719" s="21">
        <f>IF(CO719="","",CONCATENATE(CK719,CL719))</f>
        <v/>
      </c>
    </row>
    <row r="720">
      <c r="BZ720" s="18" t="inlineStr">
        <is>
          <t>C,X</t>
        </is>
      </c>
      <c r="CA720" s="18" t="inlineStr">
        <is>
          <t>吊り材</t>
        </is>
      </c>
      <c r="CB720" s="18" t="inlineStr">
        <is>
          <t>Ha</t>
        </is>
      </c>
      <c r="CC720" s="18">
        <f>IF(LEFT(CA720,2)="基礎",CONCATENATE(BZ720,LEFT(CA720,3),CB720),CONCATENATE(BZ720,LEFT(CA720,2),CB720))</f>
        <v/>
      </c>
      <c r="CD720" s="18" t="n">
        <v>6</v>
      </c>
      <c r="CE720" s="18">
        <f>IF(COUNTIFS([2]その１１!$CV$10:CV5715,リスト!CC720),"該当","")</f>
        <v/>
      </c>
      <c r="CF720" s="18">
        <f>IF($CE720="","",COUNTIF($CC$5:CC720,CC720))</f>
        <v/>
      </c>
      <c r="CG720" s="18">
        <f>IF($CE720="","",CONCATENATE(CC720,CF720))</f>
        <v/>
      </c>
      <c r="CH720" s="18" t="inlineStr">
        <is>
          <t>S</t>
        </is>
      </c>
      <c r="CI720" s="18" t="inlineStr">
        <is>
          <t>地覆</t>
        </is>
      </c>
      <c r="CJ720" s="18" t="inlineStr">
        <is>
          <t>Fg</t>
        </is>
      </c>
      <c r="CK720" s="18">
        <f>CONCATENATE(CH720,LEFT(CI720,2),CJ720)</f>
        <v/>
      </c>
      <c r="CL720" s="18" t="n">
        <v>4</v>
      </c>
      <c r="CM720" s="18">
        <f>IF(COUNTIFS([2]その１２!$CU$10:CU5871,リスト!CK720),"該当","")</f>
        <v/>
      </c>
      <c r="CN720" s="18">
        <f>IF($CM720="","",COUNTIF($CK$5:CK720,CK720))</f>
        <v/>
      </c>
      <c r="CO720" s="18">
        <f>IF($CM720="","",CONCATENATE(CK720,CN720))</f>
        <v/>
      </c>
      <c r="DC720" s="21">
        <f>IF(CG720="","",CONCATENATE(CC720,CD720))</f>
        <v/>
      </c>
      <c r="DD720" s="21">
        <f>IF(CO720="","",CONCATENATE(CK720,CL720))</f>
        <v/>
      </c>
    </row>
    <row r="721">
      <c r="BZ721" s="18" t="inlineStr">
        <is>
          <t>C,X</t>
        </is>
      </c>
      <c r="CA721" s="18" t="inlineStr">
        <is>
          <t>吊り材</t>
        </is>
      </c>
      <c r="CB721" s="18" t="inlineStr">
        <is>
          <t>Ha</t>
        </is>
      </c>
      <c r="CC721" s="18">
        <f>IF(LEFT(CA721,2)="基礎",CONCATENATE(BZ721,LEFT(CA721,3),CB721),CONCATENATE(BZ721,LEFT(CA721,2),CB721))</f>
        <v/>
      </c>
      <c r="CD721" s="18" t="n">
        <v>7</v>
      </c>
      <c r="CE721" s="18">
        <f>IF(COUNTIFS([2]その１１!$CV$10:CV5716,リスト!CC721),"該当","")</f>
        <v/>
      </c>
      <c r="CF721" s="18">
        <f>IF($CE721="","",COUNTIF($CC$5:CC721,CC721))</f>
        <v/>
      </c>
      <c r="CG721" s="18">
        <f>IF($CE721="","",CONCATENATE(CC721,CF721))</f>
        <v/>
      </c>
      <c r="CH721" s="18" t="inlineStr">
        <is>
          <t>S</t>
        </is>
      </c>
      <c r="CI721" s="18" t="inlineStr">
        <is>
          <t>地覆</t>
        </is>
      </c>
      <c r="CJ721" s="18" t="inlineStr">
        <is>
          <t>Fg</t>
        </is>
      </c>
      <c r="CK721" s="18">
        <f>CONCATENATE(CH721,LEFT(CI721,2),CJ721)</f>
        <v/>
      </c>
      <c r="CL721" s="18" t="n">
        <v>5</v>
      </c>
      <c r="CM721" s="18">
        <f>IF(COUNTIFS([2]その１２!$CU$10:CU5872,リスト!CK721),"該当","")</f>
        <v/>
      </c>
      <c r="CN721" s="18">
        <f>IF($CM721="","",COUNTIF($CK$5:CK721,CK721))</f>
        <v/>
      </c>
      <c r="CO721" s="18">
        <f>IF($CM721="","",CONCATENATE(CK721,CN721))</f>
        <v/>
      </c>
      <c r="DC721" s="21">
        <f>IF(CG721="","",CONCATENATE(CC721,CD721))</f>
        <v/>
      </c>
      <c r="DD721" s="21">
        <f>IF(CO721="","",CONCATENATE(CK721,CL721))</f>
        <v/>
      </c>
    </row>
    <row r="722">
      <c r="BZ722" s="18" t="inlineStr">
        <is>
          <t>C,X</t>
        </is>
      </c>
      <c r="CA722" s="18" t="inlineStr">
        <is>
          <t>吊り材</t>
        </is>
      </c>
      <c r="CB722" s="18" t="inlineStr">
        <is>
          <t>Ha</t>
        </is>
      </c>
      <c r="CC722" s="18">
        <f>IF(LEFT(CA722,2)="基礎",CONCATENATE(BZ722,LEFT(CA722,3),CB722),CONCATENATE(BZ722,LEFT(CA722,2),CB722))</f>
        <v/>
      </c>
      <c r="CD722" s="18" t="n">
        <v>8</v>
      </c>
      <c r="CE722" s="18">
        <f>IF(COUNTIFS([2]その１１!$CV$10:CV5717,リスト!CC722),"該当","")</f>
        <v/>
      </c>
      <c r="CF722" s="18">
        <f>IF($CE722="","",COUNTIF($CC$5:CC722,CC722))</f>
        <v/>
      </c>
      <c r="CG722" s="18">
        <f>IF($CE722="","",CONCATENATE(CC722,CF722))</f>
        <v/>
      </c>
      <c r="CH722" s="18" t="inlineStr">
        <is>
          <t>S</t>
        </is>
      </c>
      <c r="CI722" s="18" t="inlineStr">
        <is>
          <t>地覆</t>
        </is>
      </c>
      <c r="CJ722" s="18" t="inlineStr">
        <is>
          <t>Fg</t>
        </is>
      </c>
      <c r="CK722" s="18">
        <f>CONCATENATE(CH722,LEFT(CI722,2),CJ722)</f>
        <v/>
      </c>
      <c r="CL722" s="18" t="n">
        <v>10</v>
      </c>
      <c r="CM722" s="18">
        <f>IF(COUNTIFS([2]その１２!$CU$10:CU5873,リスト!CK722),"該当","")</f>
        <v/>
      </c>
      <c r="CN722" s="18">
        <f>IF($CM722="","",COUNTIF($CK$5:CK722,CK722))</f>
        <v/>
      </c>
      <c r="CO722" s="18">
        <f>IF($CM722="","",CONCATENATE(CK722,CN722))</f>
        <v/>
      </c>
      <c r="DC722" s="21">
        <f>IF(CG722="","",CONCATENATE(CC722,CD722))</f>
        <v/>
      </c>
      <c r="DD722" s="21">
        <f>IF(CO722="","",CONCATENATE(CK722,CL722))</f>
        <v/>
      </c>
    </row>
    <row r="723">
      <c r="BZ723" s="18" t="inlineStr">
        <is>
          <t>C,X</t>
        </is>
      </c>
      <c r="CA723" s="18" t="inlineStr">
        <is>
          <t>吊り材</t>
        </is>
      </c>
      <c r="CB723" s="18" t="inlineStr">
        <is>
          <t>Ha</t>
        </is>
      </c>
      <c r="CC723" s="18">
        <f>IF(LEFT(CA723,2)="基礎",CONCATENATE(BZ723,LEFT(CA723,3),CB723),CONCATENATE(BZ723,LEFT(CA723,2),CB723))</f>
        <v/>
      </c>
      <c r="CD723" s="18" t="n">
        <v>9</v>
      </c>
      <c r="CE723" s="18">
        <f>IF(COUNTIFS([2]その１１!$CV$10:CV5718,リスト!CC723),"該当","")</f>
        <v/>
      </c>
      <c r="CF723" s="18">
        <f>IF($CE723="","",COUNTIF($CC$5:CC723,CC723))</f>
        <v/>
      </c>
      <c r="CG723" s="18">
        <f>IF($CE723="","",CONCATENATE(CC723,CF723))</f>
        <v/>
      </c>
      <c r="CH723" s="18" t="inlineStr">
        <is>
          <t>S</t>
        </is>
      </c>
      <c r="CI723" s="18" t="inlineStr">
        <is>
          <t>地覆</t>
        </is>
      </c>
      <c r="CJ723" s="18" t="inlineStr">
        <is>
          <t>Fg</t>
        </is>
      </c>
      <c r="CK723" s="18">
        <f>CONCATENATE(CH723,LEFT(CI723,2),CJ723)</f>
        <v/>
      </c>
      <c r="CL723" s="18" t="n">
        <v>17</v>
      </c>
      <c r="CM723" s="18">
        <f>IF(COUNTIFS([2]その１２!$CU$10:CU5874,リスト!CK723),"該当","")</f>
        <v/>
      </c>
      <c r="CN723" s="18">
        <f>IF($CM723="","",COUNTIF($CK$5:CK723,CK723))</f>
        <v/>
      </c>
      <c r="CO723" s="18">
        <f>IF($CM723="","",CONCATENATE(CK723,CN723))</f>
        <v/>
      </c>
      <c r="DC723" s="21">
        <f>IF(CG723="","",CONCATENATE(CC723,CD723))</f>
        <v/>
      </c>
      <c r="DD723" s="21">
        <f>IF(CO723="","",CONCATENATE(CK723,CL723))</f>
        <v/>
      </c>
    </row>
    <row r="724">
      <c r="BZ724" s="18" t="inlineStr">
        <is>
          <t>C,X</t>
        </is>
      </c>
      <c r="CA724" s="18" t="inlineStr">
        <is>
          <t>吊り材</t>
        </is>
      </c>
      <c r="CB724" s="18" t="inlineStr">
        <is>
          <t>Ha</t>
        </is>
      </c>
      <c r="CC724" s="18">
        <f>IF(LEFT(CA724,2)="基礎",CONCATENATE(BZ724,LEFT(CA724,3),CB724),CONCATENATE(BZ724,LEFT(CA724,2),CB724))</f>
        <v/>
      </c>
      <c r="CD724" s="18" t="n">
        <v>10</v>
      </c>
      <c r="CE724" s="18">
        <f>IF(COUNTIFS([2]その１１!$CV$10:CV5719,リスト!CC724),"該当","")</f>
        <v/>
      </c>
      <c r="CF724" s="18">
        <f>IF($CE724="","",COUNTIF($CC$5:CC724,CC724))</f>
        <v/>
      </c>
      <c r="CG724" s="18">
        <f>IF($CE724="","",CONCATENATE(CC724,CF724))</f>
        <v/>
      </c>
      <c r="CH724" s="18" t="inlineStr">
        <is>
          <t>S</t>
        </is>
      </c>
      <c r="CI724" s="18" t="inlineStr">
        <is>
          <t>地覆</t>
        </is>
      </c>
      <c r="CJ724" s="18" t="inlineStr">
        <is>
          <t>Fg</t>
        </is>
      </c>
      <c r="CK724" s="18">
        <f>CONCATENATE(CH724,LEFT(CI724,2),CJ724)</f>
        <v/>
      </c>
      <c r="CL724" s="18" t="n">
        <v>23</v>
      </c>
      <c r="CM724" s="18">
        <f>IF(COUNTIFS([2]その１２!$CU$10:CU5875,リスト!CK724),"該当","")</f>
        <v/>
      </c>
      <c r="CN724" s="18">
        <f>IF($CM724="","",COUNTIF($CK$5:CK724,CK724))</f>
        <v/>
      </c>
      <c r="CO724" s="18">
        <f>IF($CM724="","",CONCATENATE(CK724,CN724))</f>
        <v/>
      </c>
      <c r="DC724" s="21">
        <f>IF(CG724="","",CONCATENATE(CC724,CD724))</f>
        <v/>
      </c>
      <c r="DD724" s="21">
        <f>IF(CO724="","",CONCATENATE(CK724,CL724))</f>
        <v/>
      </c>
    </row>
    <row r="725">
      <c r="BZ725" s="18" t="inlineStr">
        <is>
          <t>C,X</t>
        </is>
      </c>
      <c r="CA725" s="18" t="inlineStr">
        <is>
          <t>吊り材</t>
        </is>
      </c>
      <c r="CB725" s="18" t="inlineStr">
        <is>
          <t>Ha</t>
        </is>
      </c>
      <c r="CC725" s="18">
        <f>IF(LEFT(CA725,2)="基礎",CONCATENATE(BZ725,LEFT(CA725,3),CB725),CONCATENATE(BZ725,LEFT(CA725,2),CB725))</f>
        <v/>
      </c>
      <c r="CD725" s="18" t="n">
        <v>11</v>
      </c>
      <c r="CE725" s="18">
        <f>IF(COUNTIFS([2]その１１!$CV$10:CV5720,リスト!CC725),"該当","")</f>
        <v/>
      </c>
      <c r="CF725" s="18">
        <f>IF($CE725="","",COUNTIF($CC$5:CC725,CC725))</f>
        <v/>
      </c>
      <c r="CG725" s="18">
        <f>IF($CE725="","",CONCATENATE(CC725,CF725))</f>
        <v/>
      </c>
      <c r="CH725" s="18" t="inlineStr">
        <is>
          <t>C</t>
        </is>
      </c>
      <c r="CI725" s="18" t="inlineStr">
        <is>
          <t>地覆</t>
        </is>
      </c>
      <c r="CJ725" s="18" t="inlineStr">
        <is>
          <t>Fg</t>
        </is>
      </c>
      <c r="CK725" s="18">
        <f>CONCATENATE(CH725,LEFT(CI725,2),CJ725)</f>
        <v/>
      </c>
      <c r="CL725" s="18" t="n">
        <v>6</v>
      </c>
      <c r="CM725" s="18">
        <f>IF(COUNTIFS([2]その１２!$CU$10:CU5876,リスト!CK725),"該当","")</f>
        <v/>
      </c>
      <c r="CN725" s="18">
        <f>IF($CM725="","",COUNTIF($CK$5:CK725,CK725))</f>
        <v/>
      </c>
      <c r="CO725" s="18">
        <f>IF($CM725="","",CONCATENATE(CK725,CN725))</f>
        <v/>
      </c>
      <c r="DC725" s="21">
        <f>IF(CG725="","",CONCATENATE(CC725,CD725))</f>
        <v/>
      </c>
      <c r="DD725" s="21">
        <f>IF(CO725="","",CONCATENATE(CK725,CL725))</f>
        <v/>
      </c>
    </row>
    <row r="726">
      <c r="BZ726" s="18" t="inlineStr">
        <is>
          <t>C,X</t>
        </is>
      </c>
      <c r="CA726" s="18" t="inlineStr">
        <is>
          <t>吊り材</t>
        </is>
      </c>
      <c r="CB726" s="18" t="inlineStr">
        <is>
          <t>Ha</t>
        </is>
      </c>
      <c r="CC726" s="18">
        <f>IF(LEFT(CA726,2)="基礎",CONCATENATE(BZ726,LEFT(CA726,3),CB726),CONCATENATE(BZ726,LEFT(CA726,2),CB726))</f>
        <v/>
      </c>
      <c r="CD726" s="18" t="n">
        <v>12</v>
      </c>
      <c r="CE726" s="18">
        <f>IF(COUNTIFS([2]その１１!$CV$10:CV5721,リスト!CC726),"該当","")</f>
        <v/>
      </c>
      <c r="CF726" s="18">
        <f>IF($CE726="","",COUNTIF($CC$5:CC726,CC726))</f>
        <v/>
      </c>
      <c r="CG726" s="18">
        <f>IF($CE726="","",CONCATENATE(CC726,CF726))</f>
        <v/>
      </c>
      <c r="CH726" s="18" t="inlineStr">
        <is>
          <t>C</t>
        </is>
      </c>
      <c r="CI726" s="18" t="inlineStr">
        <is>
          <t>地覆</t>
        </is>
      </c>
      <c r="CJ726" s="18" t="inlineStr">
        <is>
          <t>Fg</t>
        </is>
      </c>
      <c r="CK726" s="18">
        <f>CONCATENATE(CH726,LEFT(CI726,2),CJ726)</f>
        <v/>
      </c>
      <c r="CL726" s="18" t="n">
        <v>7</v>
      </c>
      <c r="CM726" s="18">
        <f>IF(COUNTIFS([2]その１２!$CU$10:CU5877,リスト!CK726),"該当","")</f>
        <v/>
      </c>
      <c r="CN726" s="18">
        <f>IF($CM726="","",COUNTIF($CK$5:CK726,CK726))</f>
        <v/>
      </c>
      <c r="CO726" s="18">
        <f>IF($CM726="","",CONCATENATE(CK726,CN726))</f>
        <v/>
      </c>
      <c r="DC726" s="21">
        <f>IF(CG726="","",CONCATENATE(CC726,CD726))</f>
        <v/>
      </c>
      <c r="DD726" s="21">
        <f>IF(CO726="","",CONCATENATE(CK726,CL726))</f>
        <v/>
      </c>
    </row>
    <row r="727">
      <c r="BZ727" s="18" t="inlineStr">
        <is>
          <t>C,X</t>
        </is>
      </c>
      <c r="CA727" s="18" t="inlineStr">
        <is>
          <t>吊り材</t>
        </is>
      </c>
      <c r="CB727" s="18" t="inlineStr">
        <is>
          <t>Ha</t>
        </is>
      </c>
      <c r="CC727" s="18">
        <f>IF(LEFT(CA727,2)="基礎",CONCATENATE(BZ727,LEFT(CA727,3),CB727),CONCATENATE(BZ727,LEFT(CA727,2),CB727))</f>
        <v/>
      </c>
      <c r="CD727" s="18" t="n">
        <v>13</v>
      </c>
      <c r="CE727" s="18">
        <f>IF(COUNTIFS([2]その１１!$CV$10:CV5722,リスト!CC727),"該当","")</f>
        <v/>
      </c>
      <c r="CF727" s="18">
        <f>IF($CE727="","",COUNTIF($CC$5:CC727,CC727))</f>
        <v/>
      </c>
      <c r="CG727" s="18">
        <f>IF($CE727="","",CONCATENATE(CC727,CF727))</f>
        <v/>
      </c>
      <c r="CH727" s="18" t="inlineStr">
        <is>
          <t>C</t>
        </is>
      </c>
      <c r="CI727" s="18" t="inlineStr">
        <is>
          <t>地覆</t>
        </is>
      </c>
      <c r="CJ727" s="18" t="inlineStr">
        <is>
          <t>Fg</t>
        </is>
      </c>
      <c r="CK727" s="18">
        <f>CONCATENATE(CH727,LEFT(CI727,2),CJ727)</f>
        <v/>
      </c>
      <c r="CL727" s="18" t="n">
        <v>8</v>
      </c>
      <c r="CM727" s="18">
        <f>IF(COUNTIFS([2]その１２!$CU$10:CU5878,リスト!CK727),"該当","")</f>
        <v/>
      </c>
      <c r="CN727" s="18">
        <f>IF($CM727="","",COUNTIF($CK$5:CK727,CK727))</f>
        <v/>
      </c>
      <c r="CO727" s="18">
        <f>IF($CM727="","",CONCATENATE(CK727,CN727))</f>
        <v/>
      </c>
      <c r="DC727" s="21">
        <f>IF(CG727="","",CONCATENATE(CC727,CD727))</f>
        <v/>
      </c>
      <c r="DD727" s="21">
        <f>IF(CO727="","",CONCATENATE(CK727,CL727))</f>
        <v/>
      </c>
    </row>
    <row r="728">
      <c r="BZ728" s="18" t="inlineStr">
        <is>
          <t>C,X</t>
        </is>
      </c>
      <c r="CA728" s="18" t="inlineStr">
        <is>
          <t>吊り材</t>
        </is>
      </c>
      <c r="CB728" s="18" t="inlineStr">
        <is>
          <t>Ha</t>
        </is>
      </c>
      <c r="CC728" s="18">
        <f>IF(LEFT(CA728,2)="基礎",CONCATENATE(BZ728,LEFT(CA728,3),CB728),CONCATENATE(BZ728,LEFT(CA728,2),CB728))</f>
        <v/>
      </c>
      <c r="CD728" s="18" t="n">
        <v>17</v>
      </c>
      <c r="CE728" s="18">
        <f>IF(COUNTIFS([2]その１１!$CV$10:CV5723,リスト!CC728),"該当","")</f>
        <v/>
      </c>
      <c r="CF728" s="18">
        <f>IF($CE728="","",COUNTIF($CC$5:CC728,CC728))</f>
        <v/>
      </c>
      <c r="CG728" s="18">
        <f>IF($CE728="","",CONCATENATE(CC728,CF728))</f>
        <v/>
      </c>
      <c r="CH728" s="18" t="inlineStr">
        <is>
          <t>C</t>
        </is>
      </c>
      <c r="CI728" s="18" t="inlineStr">
        <is>
          <t>地覆</t>
        </is>
      </c>
      <c r="CJ728" s="18" t="inlineStr">
        <is>
          <t>Fg</t>
        </is>
      </c>
      <c r="CK728" s="18">
        <f>CONCATENATE(CH728,LEFT(CI728,2),CJ728)</f>
        <v/>
      </c>
      <c r="CL728" s="18" t="n">
        <v>10</v>
      </c>
      <c r="CM728" s="18">
        <f>IF(COUNTIFS([2]その１２!$CU$10:CU5879,リスト!CK728),"該当","")</f>
        <v/>
      </c>
      <c r="CN728" s="18">
        <f>IF($CM728="","",COUNTIF($CK$5:CK728,CK728))</f>
        <v/>
      </c>
      <c r="CO728" s="18">
        <f>IF($CM728="","",CONCATENATE(CK728,CN728))</f>
        <v/>
      </c>
      <c r="DC728" s="21">
        <f>IF(CG728="","",CONCATENATE(CC728,CD728))</f>
        <v/>
      </c>
      <c r="DD728" s="21">
        <f>IF(CO728="","",CONCATENATE(CK728,CL728))</f>
        <v/>
      </c>
    </row>
    <row r="729">
      <c r="BZ729" s="18" t="inlineStr">
        <is>
          <t>C,X</t>
        </is>
      </c>
      <c r="CA729" s="18" t="inlineStr">
        <is>
          <t>吊り材</t>
        </is>
      </c>
      <c r="CB729" s="18" t="inlineStr">
        <is>
          <t>Ha</t>
        </is>
      </c>
      <c r="CC729" s="18">
        <f>IF(LEFT(CA729,2)="基礎",CONCATENATE(BZ729,LEFT(CA729,3),CB729),CONCATENATE(BZ729,LEFT(CA729,2),CB729))</f>
        <v/>
      </c>
      <c r="CD729" s="18" t="n">
        <v>18</v>
      </c>
      <c r="CE729" s="18">
        <f>IF(COUNTIFS([2]その１１!$CV$10:CV5724,リスト!CC729),"該当","")</f>
        <v/>
      </c>
      <c r="CF729" s="18">
        <f>IF($CE729="","",COUNTIF($CC$5:CC729,CC729))</f>
        <v/>
      </c>
      <c r="CG729" s="18">
        <f>IF($CE729="","",CONCATENATE(CC729,CF729))</f>
        <v/>
      </c>
      <c r="CH729" s="18" t="inlineStr">
        <is>
          <t>C</t>
        </is>
      </c>
      <c r="CI729" s="18" t="inlineStr">
        <is>
          <t>地覆</t>
        </is>
      </c>
      <c r="CJ729" s="18" t="inlineStr">
        <is>
          <t>Fg</t>
        </is>
      </c>
      <c r="CK729" s="18">
        <f>CONCATENATE(CH729,LEFT(CI729,2),CJ729)</f>
        <v/>
      </c>
      <c r="CL729" s="18" t="n">
        <v>12</v>
      </c>
      <c r="CM729" s="18">
        <f>IF(COUNTIFS([2]その１２!$CU$10:CU5880,リスト!CK729),"該当","")</f>
        <v/>
      </c>
      <c r="CN729" s="18">
        <f>IF($CM729="","",COUNTIF($CK$5:CK729,CK729))</f>
        <v/>
      </c>
      <c r="CO729" s="18">
        <f>IF($CM729="","",CONCATENATE(CK729,CN729))</f>
        <v/>
      </c>
      <c r="DC729" s="21">
        <f>IF(CG729="","",CONCATENATE(CC729,CD729))</f>
        <v/>
      </c>
      <c r="DD729" s="21">
        <f>IF(CO729="","",CONCATENATE(CK729,CL729))</f>
        <v/>
      </c>
    </row>
    <row r="730">
      <c r="BZ730" s="18" t="inlineStr">
        <is>
          <t>C,X</t>
        </is>
      </c>
      <c r="CA730" s="18" t="inlineStr">
        <is>
          <t>吊り材</t>
        </is>
      </c>
      <c r="CB730" s="18" t="inlineStr">
        <is>
          <t>Ha</t>
        </is>
      </c>
      <c r="CC730" s="18">
        <f>IF(LEFT(CA730,2)="基礎",CONCATENATE(BZ730,LEFT(CA730,3),CB730),CONCATENATE(BZ730,LEFT(CA730,2),CB730))</f>
        <v/>
      </c>
      <c r="CD730" s="18" t="n">
        <v>19</v>
      </c>
      <c r="CE730" s="18">
        <f>IF(COUNTIFS([2]その１１!$CV$10:CV5725,リスト!CC730),"該当","")</f>
        <v/>
      </c>
      <c r="CF730" s="18">
        <f>IF($CE730="","",COUNTIF($CC$5:CC730,CC730))</f>
        <v/>
      </c>
      <c r="CG730" s="18">
        <f>IF($CE730="","",CONCATENATE(CC730,CF730))</f>
        <v/>
      </c>
      <c r="CH730" s="18" t="inlineStr">
        <is>
          <t>C</t>
        </is>
      </c>
      <c r="CI730" s="18" t="inlineStr">
        <is>
          <t>地覆</t>
        </is>
      </c>
      <c r="CJ730" s="18" t="inlineStr">
        <is>
          <t>Fg</t>
        </is>
      </c>
      <c r="CK730" s="18">
        <f>CONCATENATE(CH730,LEFT(CI730,2),CJ730)</f>
        <v/>
      </c>
      <c r="CL730" s="18" t="n">
        <v>17</v>
      </c>
      <c r="CM730" s="18">
        <f>IF(COUNTIFS([2]その１２!$CU$10:CU5881,リスト!CK730),"該当","")</f>
        <v/>
      </c>
      <c r="CN730" s="18">
        <f>IF($CM730="","",COUNTIF($CK$5:CK730,CK730))</f>
        <v/>
      </c>
      <c r="CO730" s="18">
        <f>IF($CM730="","",CONCATENATE(CK730,CN730))</f>
        <v/>
      </c>
      <c r="DC730" s="21">
        <f>IF(CG730="","",CONCATENATE(CC730,CD730))</f>
        <v/>
      </c>
      <c r="DD730" s="21">
        <f>IF(CO730="","",CONCATENATE(CK730,CL730))</f>
        <v/>
      </c>
    </row>
    <row r="731">
      <c r="BZ731" s="18" t="inlineStr">
        <is>
          <t>C,X</t>
        </is>
      </c>
      <c r="CA731" s="18" t="inlineStr">
        <is>
          <t>吊り材</t>
        </is>
      </c>
      <c r="CB731" s="18" t="inlineStr">
        <is>
          <t>Ha</t>
        </is>
      </c>
      <c r="CC731" s="18">
        <f>IF(LEFT(CA731,2)="基礎",CONCATENATE(BZ731,LEFT(CA731,3),CB731),CONCATENATE(BZ731,LEFT(CA731,2),CB731))</f>
        <v/>
      </c>
      <c r="CD731" s="18" t="n">
        <v>20</v>
      </c>
      <c r="CE731" s="18">
        <f>IF(COUNTIFS([2]その１１!$CV$10:CV5726,リスト!CC731),"該当","")</f>
        <v/>
      </c>
      <c r="CF731" s="18">
        <f>IF($CE731="","",COUNTIF($CC$5:CC731,CC731))</f>
        <v/>
      </c>
      <c r="CG731" s="18">
        <f>IF($CE731="","",CONCATENATE(CC731,CF731))</f>
        <v/>
      </c>
      <c r="CH731" s="18" t="inlineStr">
        <is>
          <t>C</t>
        </is>
      </c>
      <c r="CI731" s="18" t="inlineStr">
        <is>
          <t>地覆</t>
        </is>
      </c>
      <c r="CJ731" s="18" t="inlineStr">
        <is>
          <t>Fg</t>
        </is>
      </c>
      <c r="CK731" s="18">
        <f>CONCATENATE(CH731,LEFT(CI731,2),CJ731)</f>
        <v/>
      </c>
      <c r="CL731" s="18" t="n">
        <v>19</v>
      </c>
      <c r="CM731" s="18">
        <f>IF(COUNTIFS([2]その１２!$CU$10:CU5882,リスト!CK731),"該当","")</f>
        <v/>
      </c>
      <c r="CN731" s="18">
        <f>IF($CM731="","",COUNTIF($CK$5:CK731,CK731))</f>
        <v/>
      </c>
      <c r="CO731" s="18">
        <f>IF($CM731="","",CONCATENATE(CK731,CN731))</f>
        <v/>
      </c>
      <c r="DC731" s="21">
        <f>IF(CG731="","",CONCATENATE(CC731,CD731))</f>
        <v/>
      </c>
      <c r="DD731" s="21">
        <f>IF(CO731="","",CONCATENATE(CK731,CL731))</f>
        <v/>
      </c>
    </row>
    <row r="732">
      <c r="BZ732" s="18" t="inlineStr">
        <is>
          <t>C,X</t>
        </is>
      </c>
      <c r="CA732" s="18" t="inlineStr">
        <is>
          <t>吊り材</t>
        </is>
      </c>
      <c r="CB732" s="18" t="inlineStr">
        <is>
          <t>Ha</t>
        </is>
      </c>
      <c r="CC732" s="18">
        <f>IF(LEFT(CA732,2)="基礎",CONCATENATE(BZ732,LEFT(CA732,3),CB732),CONCATENATE(BZ732,LEFT(CA732,2),CB732))</f>
        <v/>
      </c>
      <c r="CD732" s="18" t="n">
        <v>21</v>
      </c>
      <c r="CE732" s="18">
        <f>IF(COUNTIFS([2]その１１!$CV$10:CV5727,リスト!CC732),"該当","")</f>
        <v/>
      </c>
      <c r="CF732" s="18">
        <f>IF($CE732="","",COUNTIF($CC$5:CC732,CC732))</f>
        <v/>
      </c>
      <c r="CG732" s="18">
        <f>IF($CE732="","",CONCATENATE(CC732,CF732))</f>
        <v/>
      </c>
      <c r="CH732" s="18" t="inlineStr">
        <is>
          <t>C</t>
        </is>
      </c>
      <c r="CI732" s="18" t="inlineStr">
        <is>
          <t>地覆</t>
        </is>
      </c>
      <c r="CJ732" s="18" t="inlineStr">
        <is>
          <t>Fg</t>
        </is>
      </c>
      <c r="CK732" s="18">
        <f>CONCATENATE(CH732,LEFT(CI732,2),CJ732)</f>
        <v/>
      </c>
      <c r="CL732" s="18" t="n">
        <v>23</v>
      </c>
      <c r="CM732" s="18">
        <f>IF(COUNTIFS([2]その１２!$CU$10:CU5883,リスト!CK732),"該当","")</f>
        <v/>
      </c>
      <c r="CN732" s="18">
        <f>IF($CM732="","",COUNTIF($CK$5:CK732,CK732))</f>
        <v/>
      </c>
      <c r="CO732" s="18">
        <f>IF($CM732="","",CONCATENATE(CK732,CN732))</f>
        <v/>
      </c>
      <c r="DC732" s="21">
        <f>IF(CG732="","",CONCATENATE(CC732,CD732))</f>
        <v/>
      </c>
      <c r="DD732" s="21">
        <f>IF(CO732="","",CONCATENATE(CK732,CL732))</f>
        <v/>
      </c>
    </row>
    <row r="733">
      <c r="BZ733" s="18" t="inlineStr">
        <is>
          <t>C,X</t>
        </is>
      </c>
      <c r="CA733" s="18" t="inlineStr">
        <is>
          <t>吊り材</t>
        </is>
      </c>
      <c r="CB733" s="18" t="inlineStr">
        <is>
          <t>Ha</t>
        </is>
      </c>
      <c r="CC733" s="18">
        <f>IF(LEFT(CA733,2)="基礎",CONCATENATE(BZ733,LEFT(CA733,3),CB733),CONCATENATE(BZ733,LEFT(CA733,2),CB733))</f>
        <v/>
      </c>
      <c r="CD733" s="18" t="n">
        <v>22</v>
      </c>
      <c r="CE733" s="18">
        <f>IF(COUNTIFS([2]その１１!$CV$10:CV5728,リスト!CC733),"該当","")</f>
        <v/>
      </c>
      <c r="CF733" s="18">
        <f>IF($CE733="","",COUNTIF($CC$5:CC733,CC733))</f>
        <v/>
      </c>
      <c r="CG733" s="18">
        <f>IF($CE733="","",CONCATENATE(CC733,CF733))</f>
        <v/>
      </c>
      <c r="CH733" s="18" t="inlineStr">
        <is>
          <t>S,C</t>
        </is>
      </c>
      <c r="CI733" s="18" t="inlineStr">
        <is>
          <t>地覆</t>
        </is>
      </c>
      <c r="CJ733" s="18" t="inlineStr">
        <is>
          <t>Fg</t>
        </is>
      </c>
      <c r="CK733" s="18">
        <f>CONCATENATE(CH733,LEFT(CI733,2),CJ733)</f>
        <v/>
      </c>
      <c r="CL733" s="18" t="n">
        <v>1</v>
      </c>
      <c r="CM733" s="18">
        <f>IF(COUNTIFS([2]その１２!$CU$10:CU5884,リスト!CK733),"該当","")</f>
        <v/>
      </c>
      <c r="CN733" s="18">
        <f>IF($CM733="","",COUNTIF($CK$5:CK733,CK733))</f>
        <v/>
      </c>
      <c r="CO733" s="18">
        <f>IF($CM733="","",CONCATENATE(CK733,CN733))</f>
        <v/>
      </c>
      <c r="DC733" s="21">
        <f>IF(CG733="","",CONCATENATE(CC733,CD733))</f>
        <v/>
      </c>
      <c r="DD733" s="21">
        <f>IF(CO733="","",CONCATENATE(CK733,CL733))</f>
        <v/>
      </c>
    </row>
    <row r="734">
      <c r="BZ734" s="18" t="inlineStr">
        <is>
          <t>C,X</t>
        </is>
      </c>
      <c r="CA734" s="18" t="inlineStr">
        <is>
          <t>吊り材</t>
        </is>
      </c>
      <c r="CB734" s="18" t="inlineStr">
        <is>
          <t>Ha</t>
        </is>
      </c>
      <c r="CC734" s="18">
        <f>IF(LEFT(CA734,2)="基礎",CONCATENATE(BZ734,LEFT(CA734,3),CB734),CONCATENATE(BZ734,LEFT(CA734,2),CB734))</f>
        <v/>
      </c>
      <c r="CD734" s="18" t="n">
        <v>23</v>
      </c>
      <c r="CE734" s="18">
        <f>IF(COUNTIFS([2]その１１!$CV$10:CV5729,リスト!CC734),"該当","")</f>
        <v/>
      </c>
      <c r="CF734" s="18">
        <f>IF($CE734="","",COUNTIF($CC$5:CC734,CC734))</f>
        <v/>
      </c>
      <c r="CG734" s="18">
        <f>IF($CE734="","",CONCATENATE(CC734,CF734))</f>
        <v/>
      </c>
      <c r="CH734" s="18" t="inlineStr">
        <is>
          <t>S,C</t>
        </is>
      </c>
      <c r="CI734" s="18" t="inlineStr">
        <is>
          <t>地覆</t>
        </is>
      </c>
      <c r="CJ734" s="18" t="inlineStr">
        <is>
          <t>Fg</t>
        </is>
      </c>
      <c r="CK734" s="18">
        <f>CONCATENATE(CH734,LEFT(CI734,2),CJ734)</f>
        <v/>
      </c>
      <c r="CL734" s="18" t="n">
        <v>2</v>
      </c>
      <c r="CM734" s="18">
        <f>IF(COUNTIFS([2]その１２!$CU$10:CU5885,リスト!CK734),"該当","")</f>
        <v/>
      </c>
      <c r="CN734" s="18">
        <f>IF($CM734="","",COUNTIF($CK$5:CK734,CK734))</f>
        <v/>
      </c>
      <c r="CO734" s="18">
        <f>IF($CM734="","",CONCATENATE(CK734,CN734))</f>
        <v/>
      </c>
      <c r="DC734" s="21">
        <f>IF(CG734="","",CONCATENATE(CC734,CD734))</f>
        <v/>
      </c>
      <c r="DD734" s="21">
        <f>IF(CO734="","",CONCATENATE(CK734,CL734))</f>
        <v/>
      </c>
    </row>
    <row r="735">
      <c r="BZ735" s="18" t="inlineStr">
        <is>
          <t>S,C,X</t>
        </is>
      </c>
      <c r="CA735" s="18" t="inlineStr">
        <is>
          <t>吊り材</t>
        </is>
      </c>
      <c r="CB735" s="18" t="inlineStr">
        <is>
          <t>Ha</t>
        </is>
      </c>
      <c r="CC735" s="18">
        <f>IF(LEFT(CA735,2)="基礎",CONCATENATE(BZ735,LEFT(CA735,3),CB735),CONCATENATE(BZ735,LEFT(CA735,2),CB735))</f>
        <v/>
      </c>
      <c r="CD735" s="18" t="n">
        <v>1</v>
      </c>
      <c r="CE735" s="18">
        <f>IF(COUNTIFS([2]その１１!$CV$10:CV5730,リスト!CC735),"該当","")</f>
        <v/>
      </c>
      <c r="CF735" s="18">
        <f>IF($CE735="","",COUNTIF($CC$5:CC735,CC735))</f>
        <v/>
      </c>
      <c r="CG735" s="18">
        <f>IF($CE735="","",CONCATENATE(CC735,CF735))</f>
        <v/>
      </c>
      <c r="CH735" s="18" t="inlineStr">
        <is>
          <t>S,C</t>
        </is>
      </c>
      <c r="CI735" s="18" t="inlineStr">
        <is>
          <t>地覆</t>
        </is>
      </c>
      <c r="CJ735" s="18" t="inlineStr">
        <is>
          <t>Fg</t>
        </is>
      </c>
      <c r="CK735" s="18">
        <f>CONCATENATE(CH735,LEFT(CI735,2),CJ735)</f>
        <v/>
      </c>
      <c r="CL735" s="18" t="n">
        <v>3</v>
      </c>
      <c r="CM735" s="18">
        <f>IF(COUNTIFS([2]その１２!$CU$10:CU5886,リスト!CK735),"該当","")</f>
        <v/>
      </c>
      <c r="CN735" s="18">
        <f>IF($CM735="","",COUNTIF($CK$5:CK735,CK735))</f>
        <v/>
      </c>
      <c r="CO735" s="18">
        <f>IF($CM735="","",CONCATENATE(CK735,CN735))</f>
        <v/>
      </c>
      <c r="DC735" s="21">
        <f>IF(CG735="","",CONCATENATE(CC735,CD735))</f>
        <v/>
      </c>
      <c r="DD735" s="21">
        <f>IF(CO735="","",CONCATENATE(CK735,CL735))</f>
        <v/>
      </c>
    </row>
    <row r="736">
      <c r="BZ736" s="18" t="inlineStr">
        <is>
          <t>S,C,X</t>
        </is>
      </c>
      <c r="CA736" s="18" t="inlineStr">
        <is>
          <t>吊り材</t>
        </is>
      </c>
      <c r="CB736" s="18" t="inlineStr">
        <is>
          <t>Ha</t>
        </is>
      </c>
      <c r="CC736" s="18">
        <f>IF(LEFT(CA736,2)="基礎",CONCATENATE(BZ736,LEFT(CA736,3),CB736),CONCATENATE(BZ736,LEFT(CA736,2),CB736))</f>
        <v/>
      </c>
      <c r="CD736" s="18" t="n">
        <v>2</v>
      </c>
      <c r="CE736" s="18">
        <f>IF(COUNTIFS([2]その１１!$CV$10:CV5731,リスト!CC736),"該当","")</f>
        <v/>
      </c>
      <c r="CF736" s="18">
        <f>IF($CE736="","",COUNTIF($CC$5:CC736,CC736))</f>
        <v/>
      </c>
      <c r="CG736" s="18">
        <f>IF($CE736="","",CONCATENATE(CC736,CF736))</f>
        <v/>
      </c>
      <c r="CH736" s="18" t="inlineStr">
        <is>
          <t>S,C</t>
        </is>
      </c>
      <c r="CI736" s="18" t="inlineStr">
        <is>
          <t>地覆</t>
        </is>
      </c>
      <c r="CJ736" s="18" t="inlineStr">
        <is>
          <t>Fg</t>
        </is>
      </c>
      <c r="CK736" s="18">
        <f>CONCATENATE(CH736,LEFT(CI736,2),CJ736)</f>
        <v/>
      </c>
      <c r="CL736" s="18" t="n">
        <v>4</v>
      </c>
      <c r="CM736" s="18">
        <f>IF(COUNTIFS([2]その１２!$CU$10:CU5887,リスト!CK736),"該当","")</f>
        <v/>
      </c>
      <c r="CN736" s="18">
        <f>IF($CM736="","",COUNTIF($CK$5:CK736,CK736))</f>
        <v/>
      </c>
      <c r="CO736" s="18">
        <f>IF($CM736="","",CONCATENATE(CK736,CN736))</f>
        <v/>
      </c>
      <c r="DC736" s="21">
        <f>IF(CG736="","",CONCATENATE(CC736,CD736))</f>
        <v/>
      </c>
      <c r="DD736" s="21">
        <f>IF(CO736="","",CONCATENATE(CK736,CL736))</f>
        <v/>
      </c>
    </row>
    <row r="737">
      <c r="BZ737" s="18" t="inlineStr">
        <is>
          <t>S,C,X</t>
        </is>
      </c>
      <c r="CA737" s="18" t="inlineStr">
        <is>
          <t>吊り材</t>
        </is>
      </c>
      <c r="CB737" s="18" t="inlineStr">
        <is>
          <t>Ha</t>
        </is>
      </c>
      <c r="CC737" s="18">
        <f>IF(LEFT(CA737,2)="基礎",CONCATENATE(BZ737,LEFT(CA737,3),CB737),CONCATENATE(BZ737,LEFT(CA737,2),CB737))</f>
        <v/>
      </c>
      <c r="CD737" s="18" t="n">
        <v>3</v>
      </c>
      <c r="CE737" s="18">
        <f>IF(COUNTIFS([2]その１１!$CV$10:CV5732,リスト!CC737),"該当","")</f>
        <v/>
      </c>
      <c r="CF737" s="18">
        <f>IF($CE737="","",COUNTIF($CC$5:CC737,CC737))</f>
        <v/>
      </c>
      <c r="CG737" s="18">
        <f>IF($CE737="","",CONCATENATE(CC737,CF737))</f>
        <v/>
      </c>
      <c r="CH737" s="18" t="inlineStr">
        <is>
          <t>S,C</t>
        </is>
      </c>
      <c r="CI737" s="18" t="inlineStr">
        <is>
          <t>地覆</t>
        </is>
      </c>
      <c r="CJ737" s="18" t="inlineStr">
        <is>
          <t>Fg</t>
        </is>
      </c>
      <c r="CK737" s="18">
        <f>CONCATENATE(CH737,LEFT(CI737,2),CJ737)</f>
        <v/>
      </c>
      <c r="CL737" s="18" t="n">
        <v>5</v>
      </c>
      <c r="CM737" s="18">
        <f>IF(COUNTIFS([2]その１２!$CU$10:CU5888,リスト!CK737),"該当","")</f>
        <v/>
      </c>
      <c r="CN737" s="18">
        <f>IF($CM737="","",COUNTIF($CK$5:CK737,CK737))</f>
        <v/>
      </c>
      <c r="CO737" s="18">
        <f>IF($CM737="","",CONCATENATE(CK737,CN737))</f>
        <v/>
      </c>
      <c r="DC737" s="21">
        <f>IF(CG737="","",CONCATENATE(CC737,CD737))</f>
        <v/>
      </c>
      <c r="DD737" s="21">
        <f>IF(CO737="","",CONCATENATE(CK737,CL737))</f>
        <v/>
      </c>
    </row>
    <row r="738">
      <c r="BZ738" s="18" t="inlineStr">
        <is>
          <t>S,C,X</t>
        </is>
      </c>
      <c r="CA738" s="18" t="inlineStr">
        <is>
          <t>吊り材</t>
        </is>
      </c>
      <c r="CB738" s="18" t="inlineStr">
        <is>
          <t>Ha</t>
        </is>
      </c>
      <c r="CC738" s="18">
        <f>IF(LEFT(CA738,2)="基礎",CONCATENATE(BZ738,LEFT(CA738,3),CB738),CONCATENATE(BZ738,LEFT(CA738,2),CB738))</f>
        <v/>
      </c>
      <c r="CD738" s="18" t="n">
        <v>4</v>
      </c>
      <c r="CE738" s="18">
        <f>IF(COUNTIFS([2]その１１!$CV$10:CV5733,リスト!CC738),"該当","")</f>
        <v/>
      </c>
      <c r="CF738" s="18">
        <f>IF($CE738="","",COUNTIF($CC$5:CC738,CC738))</f>
        <v/>
      </c>
      <c r="CG738" s="18">
        <f>IF($CE738="","",CONCATENATE(CC738,CF738))</f>
        <v/>
      </c>
      <c r="CH738" s="18" t="inlineStr">
        <is>
          <t>S,C</t>
        </is>
      </c>
      <c r="CI738" s="18" t="inlineStr">
        <is>
          <t>地覆</t>
        </is>
      </c>
      <c r="CJ738" s="18" t="inlineStr">
        <is>
          <t>Fg</t>
        </is>
      </c>
      <c r="CK738" s="18">
        <f>CONCATENATE(CH738,LEFT(CI738,2),CJ738)</f>
        <v/>
      </c>
      <c r="CL738" s="18" t="n">
        <v>6</v>
      </c>
      <c r="CM738" s="18">
        <f>IF(COUNTIFS([2]その１２!$CU$10:CU5889,リスト!CK738),"該当","")</f>
        <v/>
      </c>
      <c r="CN738" s="18">
        <f>IF($CM738="","",COUNTIF($CK$5:CK738,CK738))</f>
        <v/>
      </c>
      <c r="CO738" s="18">
        <f>IF($CM738="","",CONCATENATE(CK738,CN738))</f>
        <v/>
      </c>
      <c r="DC738" s="21">
        <f>IF(CG738="","",CONCATENATE(CC738,CD738))</f>
        <v/>
      </c>
      <c r="DD738" s="21">
        <f>IF(CO738="","",CONCATENATE(CK738,CL738))</f>
        <v/>
      </c>
    </row>
    <row r="739">
      <c r="BZ739" s="18" t="inlineStr">
        <is>
          <t>S,C,X</t>
        </is>
      </c>
      <c r="CA739" s="18" t="inlineStr">
        <is>
          <t>吊り材</t>
        </is>
      </c>
      <c r="CB739" s="18" t="inlineStr">
        <is>
          <t>Ha</t>
        </is>
      </c>
      <c r="CC739" s="18">
        <f>IF(LEFT(CA739,2)="基礎",CONCATENATE(BZ739,LEFT(CA739,3),CB739),CONCATENATE(BZ739,LEFT(CA739,2),CB739))</f>
        <v/>
      </c>
      <c r="CD739" s="18" t="n">
        <v>5</v>
      </c>
      <c r="CE739" s="18">
        <f>IF(COUNTIFS([2]その１１!$CV$10:CV5734,リスト!CC739),"該当","")</f>
        <v/>
      </c>
      <c r="CF739" s="18">
        <f>IF($CE739="","",COUNTIF($CC$5:CC739,CC739))</f>
        <v/>
      </c>
      <c r="CG739" s="18">
        <f>IF($CE739="","",CONCATENATE(CC739,CF739))</f>
        <v/>
      </c>
      <c r="CH739" s="18" t="inlineStr">
        <is>
          <t>S,C</t>
        </is>
      </c>
      <c r="CI739" s="18" t="inlineStr">
        <is>
          <t>地覆</t>
        </is>
      </c>
      <c r="CJ739" s="18" t="inlineStr">
        <is>
          <t>Fg</t>
        </is>
      </c>
      <c r="CK739" s="18">
        <f>CONCATENATE(CH739,LEFT(CI739,2),CJ739)</f>
        <v/>
      </c>
      <c r="CL739" s="18" t="n">
        <v>7</v>
      </c>
      <c r="CM739" s="18">
        <f>IF(COUNTIFS([2]その１２!$CU$10:CU5890,リスト!CK739),"該当","")</f>
        <v/>
      </c>
      <c r="CN739" s="18">
        <f>IF($CM739="","",COUNTIF($CK$5:CK739,CK739))</f>
        <v/>
      </c>
      <c r="CO739" s="18">
        <f>IF($CM739="","",CONCATENATE(CK739,CN739))</f>
        <v/>
      </c>
      <c r="DC739" s="21">
        <f>IF(CG739="","",CONCATENATE(CC739,CD739))</f>
        <v/>
      </c>
      <c r="DD739" s="21">
        <f>IF(CO739="","",CONCATENATE(CK739,CL739))</f>
        <v/>
      </c>
    </row>
    <row r="740">
      <c r="BZ740" s="18" t="inlineStr">
        <is>
          <t>S,C,X</t>
        </is>
      </c>
      <c r="CA740" s="18" t="inlineStr">
        <is>
          <t>吊り材</t>
        </is>
      </c>
      <c r="CB740" s="18" t="inlineStr">
        <is>
          <t>Ha</t>
        </is>
      </c>
      <c r="CC740" s="18">
        <f>IF(LEFT(CA740,2)="基礎",CONCATENATE(BZ740,LEFT(CA740,3),CB740),CONCATENATE(BZ740,LEFT(CA740,2),CB740))</f>
        <v/>
      </c>
      <c r="CD740" s="18" t="n">
        <v>6</v>
      </c>
      <c r="CE740" s="18">
        <f>IF(COUNTIFS([2]その１１!$CV$10:CV5735,リスト!CC740),"該当","")</f>
        <v/>
      </c>
      <c r="CF740" s="18">
        <f>IF($CE740="","",COUNTIF($CC$5:CC740,CC740))</f>
        <v/>
      </c>
      <c r="CG740" s="18">
        <f>IF($CE740="","",CONCATENATE(CC740,CF740))</f>
        <v/>
      </c>
      <c r="CH740" s="18" t="inlineStr">
        <is>
          <t>S,C</t>
        </is>
      </c>
      <c r="CI740" s="18" t="inlineStr">
        <is>
          <t>地覆</t>
        </is>
      </c>
      <c r="CJ740" s="18" t="inlineStr">
        <is>
          <t>Fg</t>
        </is>
      </c>
      <c r="CK740" s="18">
        <f>CONCATENATE(CH740,LEFT(CI740,2),CJ740)</f>
        <v/>
      </c>
      <c r="CL740" s="18" t="n">
        <v>8</v>
      </c>
      <c r="CM740" s="18">
        <f>IF(COUNTIFS([2]その１２!$CU$10:CU5891,リスト!CK740),"該当","")</f>
        <v/>
      </c>
      <c r="CN740" s="18">
        <f>IF($CM740="","",COUNTIF($CK$5:CK740,CK740))</f>
        <v/>
      </c>
      <c r="CO740" s="18">
        <f>IF($CM740="","",CONCATENATE(CK740,CN740))</f>
        <v/>
      </c>
      <c r="DC740" s="21">
        <f>IF(CG740="","",CONCATENATE(CC740,CD740))</f>
        <v/>
      </c>
      <c r="DD740" s="21">
        <f>IF(CO740="","",CONCATENATE(CK740,CL740))</f>
        <v/>
      </c>
    </row>
    <row r="741">
      <c r="BZ741" s="18" t="inlineStr">
        <is>
          <t>S,C,X</t>
        </is>
      </c>
      <c r="CA741" s="18" t="inlineStr">
        <is>
          <t>吊り材</t>
        </is>
      </c>
      <c r="CB741" s="18" t="inlineStr">
        <is>
          <t>Ha</t>
        </is>
      </c>
      <c r="CC741" s="18">
        <f>IF(LEFT(CA741,2)="基礎",CONCATENATE(BZ741,LEFT(CA741,3),CB741),CONCATENATE(BZ741,LEFT(CA741,2),CB741))</f>
        <v/>
      </c>
      <c r="CD741" s="18" t="n">
        <v>7</v>
      </c>
      <c r="CE741" s="18">
        <f>IF(COUNTIFS([2]その１１!$CV$10:CV5736,リスト!CC741),"該当","")</f>
        <v/>
      </c>
      <c r="CF741" s="18">
        <f>IF($CE741="","",COUNTIF($CC$5:CC741,CC741))</f>
        <v/>
      </c>
      <c r="CG741" s="18">
        <f>IF($CE741="","",CONCATENATE(CC741,CF741))</f>
        <v/>
      </c>
      <c r="CH741" s="18" t="inlineStr">
        <is>
          <t>S,C</t>
        </is>
      </c>
      <c r="CI741" s="18" t="inlineStr">
        <is>
          <t>地覆</t>
        </is>
      </c>
      <c r="CJ741" s="18" t="inlineStr">
        <is>
          <t>Fg</t>
        </is>
      </c>
      <c r="CK741" s="18">
        <f>CONCATENATE(CH741,LEFT(CI741,2),CJ741)</f>
        <v/>
      </c>
      <c r="CL741" s="18" t="n">
        <v>10</v>
      </c>
      <c r="CM741" s="18">
        <f>IF(COUNTIFS([2]その１２!$CU$10:CU5892,リスト!CK741),"該当","")</f>
        <v/>
      </c>
      <c r="CN741" s="18">
        <f>IF($CM741="","",COUNTIF($CK$5:CK741,CK741))</f>
        <v/>
      </c>
      <c r="CO741" s="18">
        <f>IF($CM741="","",CONCATENATE(CK741,CN741))</f>
        <v/>
      </c>
      <c r="DC741" s="21">
        <f>IF(CG741="","",CONCATENATE(CC741,CD741))</f>
        <v/>
      </c>
      <c r="DD741" s="21">
        <f>IF(CO741="","",CONCATENATE(CK741,CL741))</f>
        <v/>
      </c>
    </row>
    <row r="742">
      <c r="BZ742" s="18" t="inlineStr">
        <is>
          <t>S,C,X</t>
        </is>
      </c>
      <c r="CA742" s="18" t="inlineStr">
        <is>
          <t>吊り材</t>
        </is>
      </c>
      <c r="CB742" s="18" t="inlineStr">
        <is>
          <t>Ha</t>
        </is>
      </c>
      <c r="CC742" s="18">
        <f>IF(LEFT(CA742,2)="基礎",CONCATENATE(BZ742,LEFT(CA742,3),CB742),CONCATENATE(BZ742,LEFT(CA742,2),CB742))</f>
        <v/>
      </c>
      <c r="CD742" s="18" t="n">
        <v>8</v>
      </c>
      <c r="CE742" s="18">
        <f>IF(COUNTIFS([2]その１１!$CV$10:CV5737,リスト!CC742),"該当","")</f>
        <v/>
      </c>
      <c r="CF742" s="18">
        <f>IF($CE742="","",COUNTIF($CC$5:CC742,CC742))</f>
        <v/>
      </c>
      <c r="CG742" s="18">
        <f>IF($CE742="","",CONCATENATE(CC742,CF742))</f>
        <v/>
      </c>
      <c r="CH742" s="18" t="inlineStr">
        <is>
          <t>S,C</t>
        </is>
      </c>
      <c r="CI742" s="18" t="inlineStr">
        <is>
          <t>地覆</t>
        </is>
      </c>
      <c r="CJ742" s="18" t="inlineStr">
        <is>
          <t>Fg</t>
        </is>
      </c>
      <c r="CK742" s="18">
        <f>CONCATENATE(CH742,LEFT(CI742,2),CJ742)</f>
        <v/>
      </c>
      <c r="CL742" s="18" t="n">
        <v>12</v>
      </c>
      <c r="CM742" s="18">
        <f>IF(COUNTIFS([2]その１２!$CU$10:CU5893,リスト!CK742),"該当","")</f>
        <v/>
      </c>
      <c r="CN742" s="18">
        <f>IF($CM742="","",COUNTIF($CK$5:CK742,CK742))</f>
        <v/>
      </c>
      <c r="CO742" s="18">
        <f>IF($CM742="","",CONCATENATE(CK742,CN742))</f>
        <v/>
      </c>
      <c r="DC742" s="21">
        <f>IF(CG742="","",CONCATENATE(CC742,CD742))</f>
        <v/>
      </c>
      <c r="DD742" s="21">
        <f>IF(CO742="","",CONCATENATE(CK742,CL742))</f>
        <v/>
      </c>
    </row>
    <row r="743">
      <c r="BZ743" s="18" t="inlineStr">
        <is>
          <t>S,C,X</t>
        </is>
      </c>
      <c r="CA743" s="18" t="inlineStr">
        <is>
          <t>吊り材</t>
        </is>
      </c>
      <c r="CB743" s="18" t="inlineStr">
        <is>
          <t>Ha</t>
        </is>
      </c>
      <c r="CC743" s="18">
        <f>IF(LEFT(CA743,2)="基礎",CONCATENATE(BZ743,LEFT(CA743,3),CB743),CONCATENATE(BZ743,LEFT(CA743,2),CB743))</f>
        <v/>
      </c>
      <c r="CD743" s="18" t="n">
        <v>9</v>
      </c>
      <c r="CE743" s="18">
        <f>IF(COUNTIFS([2]その１１!$CV$10:CV5738,リスト!CC743),"該当","")</f>
        <v/>
      </c>
      <c r="CF743" s="18">
        <f>IF($CE743="","",COUNTIF($CC$5:CC743,CC743))</f>
        <v/>
      </c>
      <c r="CG743" s="18">
        <f>IF($CE743="","",CONCATENATE(CC743,CF743))</f>
        <v/>
      </c>
      <c r="CH743" s="18" t="inlineStr">
        <is>
          <t>S,C</t>
        </is>
      </c>
      <c r="CI743" s="18" t="inlineStr">
        <is>
          <t>地覆</t>
        </is>
      </c>
      <c r="CJ743" s="18" t="inlineStr">
        <is>
          <t>Fg</t>
        </is>
      </c>
      <c r="CK743" s="18">
        <f>CONCATENATE(CH743,LEFT(CI743,2),CJ743)</f>
        <v/>
      </c>
      <c r="CL743" s="18" t="n">
        <v>17</v>
      </c>
      <c r="CM743" s="18">
        <f>IF(COUNTIFS([2]その１２!$CU$10:CU5894,リスト!CK743),"該当","")</f>
        <v/>
      </c>
      <c r="CN743" s="18">
        <f>IF($CM743="","",COUNTIF($CK$5:CK743,CK743))</f>
        <v/>
      </c>
      <c r="CO743" s="18">
        <f>IF($CM743="","",CONCATENATE(CK743,CN743))</f>
        <v/>
      </c>
      <c r="DC743" s="21">
        <f>IF(CG743="","",CONCATENATE(CC743,CD743))</f>
        <v/>
      </c>
      <c r="DD743" s="21">
        <f>IF(CO743="","",CONCATENATE(CK743,CL743))</f>
        <v/>
      </c>
    </row>
    <row r="744">
      <c r="BZ744" s="18" t="inlineStr">
        <is>
          <t>S,C,X</t>
        </is>
      </c>
      <c r="CA744" s="18" t="inlineStr">
        <is>
          <t>吊り材</t>
        </is>
      </c>
      <c r="CB744" s="18" t="inlineStr">
        <is>
          <t>Ha</t>
        </is>
      </c>
      <c r="CC744" s="18">
        <f>IF(LEFT(CA744,2)="基礎",CONCATENATE(BZ744,LEFT(CA744,3),CB744),CONCATENATE(BZ744,LEFT(CA744,2),CB744))</f>
        <v/>
      </c>
      <c r="CD744" s="18" t="n">
        <v>10</v>
      </c>
      <c r="CE744" s="18">
        <f>IF(COUNTIFS([2]その１１!$CV$10:CV5739,リスト!CC744),"該当","")</f>
        <v/>
      </c>
      <c r="CF744" s="18">
        <f>IF($CE744="","",COUNTIF($CC$5:CC744,CC744))</f>
        <v/>
      </c>
      <c r="CG744" s="18">
        <f>IF($CE744="","",CONCATENATE(CC744,CF744))</f>
        <v/>
      </c>
      <c r="CH744" s="18" t="inlineStr">
        <is>
          <t>S,C</t>
        </is>
      </c>
      <c r="CI744" s="18" t="inlineStr">
        <is>
          <t>地覆</t>
        </is>
      </c>
      <c r="CJ744" s="18" t="inlineStr">
        <is>
          <t>Fg</t>
        </is>
      </c>
      <c r="CK744" s="18">
        <f>CONCATENATE(CH744,LEFT(CI744,2),CJ744)</f>
        <v/>
      </c>
      <c r="CL744" s="18" t="n">
        <v>19</v>
      </c>
      <c r="CM744" s="18">
        <f>IF(COUNTIFS([2]その１２!$CU$10:CU5895,リスト!CK744),"該当","")</f>
        <v/>
      </c>
      <c r="CN744" s="18">
        <f>IF($CM744="","",COUNTIF($CK$5:CK744,CK744))</f>
        <v/>
      </c>
      <c r="CO744" s="18">
        <f>IF($CM744="","",CONCATENATE(CK744,CN744))</f>
        <v/>
      </c>
      <c r="DC744" s="21">
        <f>IF(CG744="","",CONCATENATE(CC744,CD744))</f>
        <v/>
      </c>
      <c r="DD744" s="21">
        <f>IF(CO744="","",CONCATENATE(CK744,CL744))</f>
        <v/>
      </c>
    </row>
    <row r="745">
      <c r="BZ745" s="18" t="inlineStr">
        <is>
          <t>S,C,X</t>
        </is>
      </c>
      <c r="CA745" s="18" t="inlineStr">
        <is>
          <t>吊り材</t>
        </is>
      </c>
      <c r="CB745" s="18" t="inlineStr">
        <is>
          <t>Ha</t>
        </is>
      </c>
      <c r="CC745" s="18">
        <f>IF(LEFT(CA745,2)="基礎",CONCATENATE(BZ745,LEFT(CA745,3),CB745),CONCATENATE(BZ745,LEFT(CA745,2),CB745))</f>
        <v/>
      </c>
      <c r="CD745" s="18" t="n">
        <v>11</v>
      </c>
      <c r="CE745" s="18">
        <f>IF(COUNTIFS([2]その１１!$CV$10:CV5740,リスト!CC745),"該当","")</f>
        <v/>
      </c>
      <c r="CF745" s="18">
        <f>IF($CE745="","",COUNTIF($CC$5:CC745,CC745))</f>
        <v/>
      </c>
      <c r="CG745" s="18">
        <f>IF($CE745="","",CONCATENATE(CC745,CF745))</f>
        <v/>
      </c>
      <c r="CH745" s="18" t="inlineStr">
        <is>
          <t>S,C</t>
        </is>
      </c>
      <c r="CI745" s="18" t="inlineStr">
        <is>
          <t>地覆</t>
        </is>
      </c>
      <c r="CJ745" s="18" t="inlineStr">
        <is>
          <t>Fg</t>
        </is>
      </c>
      <c r="CK745" s="18">
        <f>CONCATENATE(CH745,LEFT(CI745,2),CJ745)</f>
        <v/>
      </c>
      <c r="CL745" s="18" t="n">
        <v>23</v>
      </c>
      <c r="CM745" s="18">
        <f>IF(COUNTIFS([2]その１２!$CU$10:CU5896,リスト!CK745),"該当","")</f>
        <v/>
      </c>
      <c r="CN745" s="18">
        <f>IF($CM745="","",COUNTIF($CK$5:CK745,CK745))</f>
        <v/>
      </c>
      <c r="CO745" s="18">
        <f>IF($CM745="","",CONCATENATE(CK745,CN745))</f>
        <v/>
      </c>
      <c r="DC745" s="21">
        <f>IF(CG745="","",CONCATENATE(CC745,CD745))</f>
        <v/>
      </c>
      <c r="DD745" s="21">
        <f>IF(CO745="","",CONCATENATE(CK745,CL745))</f>
        <v/>
      </c>
    </row>
    <row r="746">
      <c r="BZ746" s="18" t="inlineStr">
        <is>
          <t>S,C,X</t>
        </is>
      </c>
      <c r="CA746" s="18" t="inlineStr">
        <is>
          <t>吊り材</t>
        </is>
      </c>
      <c r="CB746" s="18" t="inlineStr">
        <is>
          <t>Ha</t>
        </is>
      </c>
      <c r="CC746" s="18">
        <f>IF(LEFT(CA746,2)="基礎",CONCATENATE(BZ746,LEFT(CA746,3),CB746),CONCATENATE(BZ746,LEFT(CA746,2),CB746))</f>
        <v/>
      </c>
      <c r="CD746" s="18" t="n">
        <v>12</v>
      </c>
      <c r="CE746" s="18">
        <f>IF(COUNTIFS([2]その１１!$CV$10:CV5741,リスト!CC746),"該当","")</f>
        <v/>
      </c>
      <c r="CF746" s="18">
        <f>IF($CE746="","",COUNTIF($CC$5:CC746,CC746))</f>
        <v/>
      </c>
      <c r="CG746" s="18">
        <f>IF($CE746="","",CONCATENATE(CC746,CF746))</f>
        <v/>
      </c>
      <c r="CH746" s="18" t="inlineStr">
        <is>
          <t>S,X</t>
        </is>
      </c>
      <c r="CI746" s="18" t="inlineStr">
        <is>
          <t>地覆</t>
        </is>
      </c>
      <c r="CJ746" s="18" t="inlineStr">
        <is>
          <t>Fg</t>
        </is>
      </c>
      <c r="CK746" s="18">
        <f>CONCATENATE(CH746,LEFT(CI746,2),CJ746)</f>
        <v/>
      </c>
      <c r="CL746" s="18" t="n">
        <v>1</v>
      </c>
      <c r="CM746" s="18">
        <f>IF(COUNTIFS([2]その１２!$CU$10:CU5897,リスト!CK746),"該当","")</f>
        <v/>
      </c>
      <c r="CN746" s="18">
        <f>IF($CM746="","",COUNTIF($CK$5:CK746,CK746))</f>
        <v/>
      </c>
      <c r="CO746" s="18">
        <f>IF($CM746="","",CONCATENATE(CK746,CN746))</f>
        <v/>
      </c>
      <c r="DC746" s="21">
        <f>IF(CG746="","",CONCATENATE(CC746,CD746))</f>
        <v/>
      </c>
      <c r="DD746" s="21">
        <f>IF(CO746="","",CONCATENATE(CK746,CL746))</f>
        <v/>
      </c>
    </row>
    <row r="747">
      <c r="BZ747" s="18" t="inlineStr">
        <is>
          <t>S,C,X</t>
        </is>
      </c>
      <c r="CA747" s="18" t="inlineStr">
        <is>
          <t>吊り材</t>
        </is>
      </c>
      <c r="CB747" s="18" t="inlineStr">
        <is>
          <t>Ha</t>
        </is>
      </c>
      <c r="CC747" s="18">
        <f>IF(LEFT(CA747,2)="基礎",CONCATENATE(BZ747,LEFT(CA747,3),CB747),CONCATENATE(BZ747,LEFT(CA747,2),CB747))</f>
        <v/>
      </c>
      <c r="CD747" s="18" t="n">
        <v>13</v>
      </c>
      <c r="CE747" s="18">
        <f>IF(COUNTIFS([2]その１１!$CV$10:CV5742,リスト!CC747),"該当","")</f>
        <v/>
      </c>
      <c r="CF747" s="18">
        <f>IF($CE747="","",COUNTIF($CC$5:CC747,CC747))</f>
        <v/>
      </c>
      <c r="CG747" s="18">
        <f>IF($CE747="","",CONCATENATE(CC747,CF747))</f>
        <v/>
      </c>
      <c r="CH747" s="18" t="inlineStr">
        <is>
          <t>S,X</t>
        </is>
      </c>
      <c r="CI747" s="18" t="inlineStr">
        <is>
          <t>地覆</t>
        </is>
      </c>
      <c r="CJ747" s="18" t="inlineStr">
        <is>
          <t>Fg</t>
        </is>
      </c>
      <c r="CK747" s="18">
        <f>CONCATENATE(CH747,LEFT(CI747,2),CJ747)</f>
        <v/>
      </c>
      <c r="CL747" s="18" t="n">
        <v>2</v>
      </c>
      <c r="CM747" s="18">
        <f>IF(COUNTIFS([2]その１２!$CU$10:CU5898,リスト!CK747),"該当","")</f>
        <v/>
      </c>
      <c r="CN747" s="18">
        <f>IF($CM747="","",COUNTIF($CK$5:CK747,CK747))</f>
        <v/>
      </c>
      <c r="CO747" s="18">
        <f>IF($CM747="","",CONCATENATE(CK747,CN747))</f>
        <v/>
      </c>
      <c r="DC747" s="21">
        <f>IF(CG747="","",CONCATENATE(CC747,CD747))</f>
        <v/>
      </c>
      <c r="DD747" s="21">
        <f>IF(CO747="","",CONCATENATE(CK747,CL747))</f>
        <v/>
      </c>
    </row>
    <row r="748">
      <c r="BZ748" s="18" t="inlineStr">
        <is>
          <t>S,C,X</t>
        </is>
      </c>
      <c r="CA748" s="18" t="inlineStr">
        <is>
          <t>吊り材</t>
        </is>
      </c>
      <c r="CB748" s="18" t="inlineStr">
        <is>
          <t>Ha</t>
        </is>
      </c>
      <c r="CC748" s="18">
        <f>IF(LEFT(CA748,2)="基礎",CONCATENATE(BZ748,LEFT(CA748,3),CB748),CONCATENATE(BZ748,LEFT(CA748,2),CB748))</f>
        <v/>
      </c>
      <c r="CD748" s="18" t="n">
        <v>17</v>
      </c>
      <c r="CE748" s="18">
        <f>IF(COUNTIFS([2]その１１!$CV$10:CV5743,リスト!CC748),"該当","")</f>
        <v/>
      </c>
      <c r="CF748" s="18">
        <f>IF($CE748="","",COUNTIF($CC$5:CC748,CC748))</f>
        <v/>
      </c>
      <c r="CG748" s="18">
        <f>IF($CE748="","",CONCATENATE(CC748,CF748))</f>
        <v/>
      </c>
      <c r="CH748" s="18" t="inlineStr">
        <is>
          <t>S,X</t>
        </is>
      </c>
      <c r="CI748" s="18" t="inlineStr">
        <is>
          <t>地覆</t>
        </is>
      </c>
      <c r="CJ748" s="18" t="inlineStr">
        <is>
          <t>Fg</t>
        </is>
      </c>
      <c r="CK748" s="18">
        <f>CONCATENATE(CH748,LEFT(CI748,2),CJ748)</f>
        <v/>
      </c>
      <c r="CL748" s="18" t="n">
        <v>3</v>
      </c>
      <c r="CM748" s="18">
        <f>IF(COUNTIFS([2]その１２!$CU$10:CU5899,リスト!CK748),"該当","")</f>
        <v/>
      </c>
      <c r="CN748" s="18">
        <f>IF($CM748="","",COUNTIF($CK$5:CK748,CK748))</f>
        <v/>
      </c>
      <c r="CO748" s="18">
        <f>IF($CM748="","",CONCATENATE(CK748,CN748))</f>
        <v/>
      </c>
      <c r="DC748" s="21">
        <f>IF(CG748="","",CONCATENATE(CC748,CD748))</f>
        <v/>
      </c>
      <c r="DD748" s="21">
        <f>IF(CO748="","",CONCATENATE(CK748,CL748))</f>
        <v/>
      </c>
    </row>
    <row r="749">
      <c r="BZ749" s="18" t="inlineStr">
        <is>
          <t>S,C,X</t>
        </is>
      </c>
      <c r="CA749" s="18" t="inlineStr">
        <is>
          <t>吊り材</t>
        </is>
      </c>
      <c r="CB749" s="18" t="inlineStr">
        <is>
          <t>Ha</t>
        </is>
      </c>
      <c r="CC749" s="18">
        <f>IF(LEFT(CA749,2)="基礎",CONCATENATE(BZ749,LEFT(CA749,3),CB749),CONCATENATE(BZ749,LEFT(CA749,2),CB749))</f>
        <v/>
      </c>
      <c r="CD749" s="18" t="n">
        <v>18</v>
      </c>
      <c r="CE749" s="18">
        <f>IF(COUNTIFS([2]その１１!$CV$10:CV5744,リスト!CC749),"該当","")</f>
        <v/>
      </c>
      <c r="CF749" s="18">
        <f>IF($CE749="","",COUNTIF($CC$5:CC749,CC749))</f>
        <v/>
      </c>
      <c r="CG749" s="18">
        <f>IF($CE749="","",CONCATENATE(CC749,CF749))</f>
        <v/>
      </c>
      <c r="CH749" s="18" t="inlineStr">
        <is>
          <t>S,X</t>
        </is>
      </c>
      <c r="CI749" s="18" t="inlineStr">
        <is>
          <t>地覆</t>
        </is>
      </c>
      <c r="CJ749" s="18" t="inlineStr">
        <is>
          <t>Fg</t>
        </is>
      </c>
      <c r="CK749" s="18">
        <f>CONCATENATE(CH749,LEFT(CI749,2),CJ749)</f>
        <v/>
      </c>
      <c r="CL749" s="18" t="n">
        <v>4</v>
      </c>
      <c r="CM749" s="18">
        <f>IF(COUNTIFS([2]その１２!$CU$10:CU5900,リスト!CK749),"該当","")</f>
        <v/>
      </c>
      <c r="CN749" s="18">
        <f>IF($CM749="","",COUNTIF($CK$5:CK749,CK749))</f>
        <v/>
      </c>
      <c r="CO749" s="18">
        <f>IF($CM749="","",CONCATENATE(CK749,CN749))</f>
        <v/>
      </c>
      <c r="DC749" s="21">
        <f>IF(CG749="","",CONCATENATE(CC749,CD749))</f>
        <v/>
      </c>
      <c r="DD749" s="21">
        <f>IF(CO749="","",CONCATENATE(CK749,CL749))</f>
        <v/>
      </c>
    </row>
    <row r="750">
      <c r="BZ750" s="18" t="inlineStr">
        <is>
          <t>S,C,X</t>
        </is>
      </c>
      <c r="CA750" s="18" t="inlineStr">
        <is>
          <t>吊り材</t>
        </is>
      </c>
      <c r="CB750" s="18" t="inlineStr">
        <is>
          <t>Ha</t>
        </is>
      </c>
      <c r="CC750" s="18">
        <f>IF(LEFT(CA750,2)="基礎",CONCATENATE(BZ750,LEFT(CA750,3),CB750),CONCATENATE(BZ750,LEFT(CA750,2),CB750))</f>
        <v/>
      </c>
      <c r="CD750" s="18" t="n">
        <v>19</v>
      </c>
      <c r="CE750" s="18">
        <f>IF(COUNTIFS([2]その１１!$CV$10:CV5745,リスト!CC750),"該当","")</f>
        <v/>
      </c>
      <c r="CF750" s="18">
        <f>IF($CE750="","",COUNTIF($CC$5:CC750,CC750))</f>
        <v/>
      </c>
      <c r="CG750" s="18">
        <f>IF($CE750="","",CONCATENATE(CC750,CF750))</f>
        <v/>
      </c>
      <c r="CH750" s="18" t="inlineStr">
        <is>
          <t>S,X</t>
        </is>
      </c>
      <c r="CI750" s="18" t="inlineStr">
        <is>
          <t>地覆</t>
        </is>
      </c>
      <c r="CJ750" s="18" t="inlineStr">
        <is>
          <t>Fg</t>
        </is>
      </c>
      <c r="CK750" s="18">
        <f>CONCATENATE(CH750,LEFT(CI750,2),CJ750)</f>
        <v/>
      </c>
      <c r="CL750" s="18" t="n">
        <v>5</v>
      </c>
      <c r="CM750" s="18">
        <f>IF(COUNTIFS([2]その１２!$CU$10:CU5901,リスト!CK750),"該当","")</f>
        <v/>
      </c>
      <c r="CN750" s="18">
        <f>IF($CM750="","",COUNTIF($CK$5:CK750,CK750))</f>
        <v/>
      </c>
      <c r="CO750" s="18">
        <f>IF($CM750="","",CONCATENATE(CK750,CN750))</f>
        <v/>
      </c>
      <c r="DC750" s="21">
        <f>IF(CG750="","",CONCATENATE(CC750,CD750))</f>
        <v/>
      </c>
      <c r="DD750" s="21">
        <f>IF(CO750="","",CONCATENATE(CK750,CL750))</f>
        <v/>
      </c>
    </row>
    <row r="751">
      <c r="BZ751" s="18" t="inlineStr">
        <is>
          <t>S,C,X</t>
        </is>
      </c>
      <c r="CA751" s="18" t="inlineStr">
        <is>
          <t>吊り材</t>
        </is>
      </c>
      <c r="CB751" s="18" t="inlineStr">
        <is>
          <t>Ha</t>
        </is>
      </c>
      <c r="CC751" s="18">
        <f>IF(LEFT(CA751,2)="基礎",CONCATENATE(BZ751,LEFT(CA751,3),CB751),CONCATENATE(BZ751,LEFT(CA751,2),CB751))</f>
        <v/>
      </c>
      <c r="CD751" s="18" t="n">
        <v>20</v>
      </c>
      <c r="CE751" s="18">
        <f>IF(COUNTIFS([2]その１１!$CV$10:CV5746,リスト!CC751),"該当","")</f>
        <v/>
      </c>
      <c r="CF751" s="18">
        <f>IF($CE751="","",COUNTIF($CC$5:CC751,CC751))</f>
        <v/>
      </c>
      <c r="CG751" s="18">
        <f>IF($CE751="","",CONCATENATE(CC751,CF751))</f>
        <v/>
      </c>
      <c r="CH751" s="18" t="inlineStr">
        <is>
          <t>S,X</t>
        </is>
      </c>
      <c r="CI751" s="18" t="inlineStr">
        <is>
          <t>地覆</t>
        </is>
      </c>
      <c r="CJ751" s="18" t="inlineStr">
        <is>
          <t>Fg</t>
        </is>
      </c>
      <c r="CK751" s="18">
        <f>CONCATENATE(CH751,LEFT(CI751,2),CJ751)</f>
        <v/>
      </c>
      <c r="CL751" s="18" t="n">
        <v>10</v>
      </c>
      <c r="CM751" s="18">
        <f>IF(COUNTIFS([2]その１２!$CU$10:CU5902,リスト!CK751),"該当","")</f>
        <v/>
      </c>
      <c r="CN751" s="18">
        <f>IF($CM751="","",COUNTIF($CK$5:CK751,CK751))</f>
        <v/>
      </c>
      <c r="CO751" s="18">
        <f>IF($CM751="","",CONCATENATE(CK751,CN751))</f>
        <v/>
      </c>
      <c r="DC751" s="21">
        <f>IF(CG751="","",CONCATENATE(CC751,CD751))</f>
        <v/>
      </c>
      <c r="DD751" s="21">
        <f>IF(CO751="","",CONCATENATE(CK751,CL751))</f>
        <v/>
      </c>
    </row>
    <row r="752">
      <c r="BZ752" s="18" t="inlineStr">
        <is>
          <t>S,C,X</t>
        </is>
      </c>
      <c r="CA752" s="18" t="inlineStr">
        <is>
          <t>吊り材</t>
        </is>
      </c>
      <c r="CB752" s="18" t="inlineStr">
        <is>
          <t>Ha</t>
        </is>
      </c>
      <c r="CC752" s="18">
        <f>IF(LEFT(CA752,2)="基礎",CONCATENATE(BZ752,LEFT(CA752,3),CB752),CONCATENATE(BZ752,LEFT(CA752,2),CB752))</f>
        <v/>
      </c>
      <c r="CD752" s="18" t="n">
        <v>21</v>
      </c>
      <c r="CE752" s="18">
        <f>IF(COUNTIFS([2]その１１!$CV$10:CV5747,リスト!CC752),"該当","")</f>
        <v/>
      </c>
      <c r="CF752" s="18">
        <f>IF($CE752="","",COUNTIF($CC$5:CC752,CC752))</f>
        <v/>
      </c>
      <c r="CG752" s="18">
        <f>IF($CE752="","",CONCATENATE(CC752,CF752))</f>
        <v/>
      </c>
      <c r="CH752" s="18" t="inlineStr">
        <is>
          <t>S,X</t>
        </is>
      </c>
      <c r="CI752" s="18" t="inlineStr">
        <is>
          <t>地覆</t>
        </is>
      </c>
      <c r="CJ752" s="18" t="inlineStr">
        <is>
          <t>Fg</t>
        </is>
      </c>
      <c r="CK752" s="18">
        <f>CONCATENATE(CH752,LEFT(CI752,2),CJ752)</f>
        <v/>
      </c>
      <c r="CL752" s="18" t="n">
        <v>17</v>
      </c>
      <c r="CM752" s="18">
        <f>IF(COUNTIFS([2]その１２!$CU$10:CU5903,リスト!CK752),"該当","")</f>
        <v/>
      </c>
      <c r="CN752" s="18">
        <f>IF($CM752="","",COUNTIF($CK$5:CK752,CK752))</f>
        <v/>
      </c>
      <c r="CO752" s="18">
        <f>IF($CM752="","",CONCATENATE(CK752,CN752))</f>
        <v/>
      </c>
      <c r="DC752" s="21">
        <f>IF(CG752="","",CONCATENATE(CC752,CD752))</f>
        <v/>
      </c>
      <c r="DD752" s="21">
        <f>IF(CO752="","",CONCATENATE(CK752,CL752))</f>
        <v/>
      </c>
    </row>
    <row r="753">
      <c r="BZ753" s="18" t="inlineStr">
        <is>
          <t>S,C,X</t>
        </is>
      </c>
      <c r="CA753" s="18" t="inlineStr">
        <is>
          <t>吊り材</t>
        </is>
      </c>
      <c r="CB753" s="18" t="inlineStr">
        <is>
          <t>Ha</t>
        </is>
      </c>
      <c r="CC753" s="18">
        <f>IF(LEFT(CA753,2)="基礎",CONCATENATE(BZ753,LEFT(CA753,3),CB753),CONCATENATE(BZ753,LEFT(CA753,2),CB753))</f>
        <v/>
      </c>
      <c r="CD753" s="18" t="n">
        <v>22</v>
      </c>
      <c r="CE753" s="18">
        <f>IF(COUNTIFS([2]その１１!$CV$10:CV5748,リスト!CC753),"該当","")</f>
        <v/>
      </c>
      <c r="CF753" s="18">
        <f>IF($CE753="","",COUNTIF($CC$5:CC753,CC753))</f>
        <v/>
      </c>
      <c r="CG753" s="18">
        <f>IF($CE753="","",CONCATENATE(CC753,CF753))</f>
        <v/>
      </c>
      <c r="CH753" s="18" t="inlineStr">
        <is>
          <t>S,X</t>
        </is>
      </c>
      <c r="CI753" s="18" t="inlineStr">
        <is>
          <t>地覆</t>
        </is>
      </c>
      <c r="CJ753" s="18" t="inlineStr">
        <is>
          <t>Fg</t>
        </is>
      </c>
      <c r="CK753" s="18">
        <f>CONCATENATE(CH753,LEFT(CI753,2),CJ753)</f>
        <v/>
      </c>
      <c r="CL753" s="18" t="n">
        <v>23</v>
      </c>
      <c r="CM753" s="18">
        <f>IF(COUNTIFS([2]その１２!$CU$10:CU5904,リスト!CK753),"該当","")</f>
        <v/>
      </c>
      <c r="CN753" s="18">
        <f>IF($CM753="","",COUNTIF($CK$5:CK753,CK753))</f>
        <v/>
      </c>
      <c r="CO753" s="18">
        <f>IF($CM753="","",CONCATENATE(CK753,CN753))</f>
        <v/>
      </c>
      <c r="DC753" s="21">
        <f>IF(CG753="","",CONCATENATE(CC753,CD753))</f>
        <v/>
      </c>
      <c r="DD753" s="21">
        <f>IF(CO753="","",CONCATENATE(CK753,CL753))</f>
        <v/>
      </c>
    </row>
    <row r="754">
      <c r="BZ754" s="18" t="inlineStr">
        <is>
          <t>S,C,X</t>
        </is>
      </c>
      <c r="CA754" s="18" t="inlineStr">
        <is>
          <t>吊り材</t>
        </is>
      </c>
      <c r="CB754" s="18" t="inlineStr">
        <is>
          <t>Ha</t>
        </is>
      </c>
      <c r="CC754" s="18">
        <f>IF(LEFT(CA754,2)="基礎",CONCATENATE(BZ754,LEFT(CA754,3),CB754),CONCATENATE(BZ754,LEFT(CA754,2),CB754))</f>
        <v/>
      </c>
      <c r="CD754" s="18" t="n">
        <v>23</v>
      </c>
      <c r="CE754" s="18">
        <f>IF(COUNTIFS([2]その１１!$CV$10:CV5749,リスト!CC754),"該当","")</f>
        <v/>
      </c>
      <c r="CF754" s="18">
        <f>IF($CE754="","",COUNTIF($CC$5:CC754,CC754))</f>
        <v/>
      </c>
      <c r="CG754" s="18">
        <f>IF($CE754="","",CONCATENATE(CC754,CF754))</f>
        <v/>
      </c>
      <c r="CH754" s="18" t="inlineStr">
        <is>
          <t>C,X</t>
        </is>
      </c>
      <c r="CI754" s="18" t="inlineStr">
        <is>
          <t>地覆</t>
        </is>
      </c>
      <c r="CJ754" s="18" t="inlineStr">
        <is>
          <t>Fg</t>
        </is>
      </c>
      <c r="CK754" s="18">
        <f>CONCATENATE(CH754,LEFT(CI754,2),CJ754)</f>
        <v/>
      </c>
      <c r="CL754" s="18" t="n">
        <v>6</v>
      </c>
      <c r="CM754" s="18">
        <f>IF(COUNTIFS([2]その１２!$CU$10:CU5905,リスト!CK754),"該当","")</f>
        <v/>
      </c>
      <c r="CN754" s="18">
        <f>IF($CM754="","",COUNTIF($CK$5:CK754,CK754))</f>
        <v/>
      </c>
      <c r="CO754" s="18">
        <f>IF($CM754="","",CONCATENATE(CK754,CN754))</f>
        <v/>
      </c>
      <c r="DC754" s="21">
        <f>IF(CG754="","",CONCATENATE(CC754,CD754))</f>
        <v/>
      </c>
      <c r="DD754" s="21">
        <f>IF(CO754="","",CONCATENATE(CK754,CL754))</f>
        <v/>
      </c>
    </row>
    <row r="755">
      <c r="BZ755" s="18" t="inlineStr">
        <is>
          <t>S</t>
        </is>
      </c>
      <c r="CA755" s="18" t="inlineStr">
        <is>
          <t>支柱</t>
        </is>
      </c>
      <c r="CB755" s="18" t="inlineStr">
        <is>
          <t>Ca</t>
        </is>
      </c>
      <c r="CC755" s="18">
        <f>IF(LEFT(CA755,2)="基礎",CONCATENATE(BZ755,LEFT(CA755,3),CB755),CONCATENATE(BZ755,LEFT(CA755,2),CB755))</f>
        <v/>
      </c>
      <c r="CD755" s="18" t="n">
        <v>1</v>
      </c>
      <c r="CE755" s="18">
        <f>IF(COUNTIFS([2]その１１!$CV$10:CV5750,リスト!CC755),"該当","")</f>
        <v/>
      </c>
      <c r="CF755" s="18">
        <f>IF($CE755="","",COUNTIF($CC$5:CC755,CC755))</f>
        <v/>
      </c>
      <c r="CG755" s="18">
        <f>IF($CE755="","",CONCATENATE(CC755,CF755))</f>
        <v/>
      </c>
      <c r="CH755" s="18" t="inlineStr">
        <is>
          <t>C,X</t>
        </is>
      </c>
      <c r="CI755" s="18" t="inlineStr">
        <is>
          <t>地覆</t>
        </is>
      </c>
      <c r="CJ755" s="18" t="inlineStr">
        <is>
          <t>Fg</t>
        </is>
      </c>
      <c r="CK755" s="18">
        <f>CONCATENATE(CH755,LEFT(CI755,2),CJ755)</f>
        <v/>
      </c>
      <c r="CL755" s="18" t="n">
        <v>7</v>
      </c>
      <c r="CM755" s="18">
        <f>IF(COUNTIFS([2]その１２!$CU$10:CU5906,リスト!CK755),"該当","")</f>
        <v/>
      </c>
      <c r="CN755" s="18">
        <f>IF($CM755="","",COUNTIF($CK$5:CK755,CK755))</f>
        <v/>
      </c>
      <c r="CO755" s="18">
        <f>IF($CM755="","",CONCATENATE(CK755,CN755))</f>
        <v/>
      </c>
      <c r="DC755" s="21">
        <f>IF(CG755="","",CONCATENATE(CC755,CD755))</f>
        <v/>
      </c>
      <c r="DD755" s="21">
        <f>IF(CO755="","",CONCATENATE(CK755,CL755))</f>
        <v/>
      </c>
    </row>
    <row r="756">
      <c r="BZ756" s="18" t="inlineStr">
        <is>
          <t>S</t>
        </is>
      </c>
      <c r="CA756" s="18" t="inlineStr">
        <is>
          <t>支柱</t>
        </is>
      </c>
      <c r="CB756" s="18" t="inlineStr">
        <is>
          <t>Ca</t>
        </is>
      </c>
      <c r="CC756" s="18">
        <f>IF(LEFT(CA756,2)="基礎",CONCATENATE(BZ756,LEFT(CA756,3),CB756),CONCATENATE(BZ756,LEFT(CA756,2),CB756))</f>
        <v/>
      </c>
      <c r="CD756" s="18" t="n">
        <v>2</v>
      </c>
      <c r="CE756" s="18">
        <f>IF(COUNTIFS([2]その１１!$CV$10:CV5751,リスト!CC756),"該当","")</f>
        <v/>
      </c>
      <c r="CF756" s="18">
        <f>IF($CE756="","",COUNTIF($CC$5:CC756,CC756))</f>
        <v/>
      </c>
      <c r="CG756" s="18">
        <f>IF($CE756="","",CONCATENATE(CC756,CF756))</f>
        <v/>
      </c>
      <c r="CH756" s="18" t="inlineStr">
        <is>
          <t>C,X</t>
        </is>
      </c>
      <c r="CI756" s="18" t="inlineStr">
        <is>
          <t>地覆</t>
        </is>
      </c>
      <c r="CJ756" s="18" t="inlineStr">
        <is>
          <t>Fg</t>
        </is>
      </c>
      <c r="CK756" s="18">
        <f>CONCATENATE(CH756,LEFT(CI756,2),CJ756)</f>
        <v/>
      </c>
      <c r="CL756" s="18" t="n">
        <v>8</v>
      </c>
      <c r="CM756" s="18">
        <f>IF(COUNTIFS([2]その１２!$CU$10:CU5907,リスト!CK756),"該当","")</f>
        <v/>
      </c>
      <c r="CN756" s="18">
        <f>IF($CM756="","",COUNTIF($CK$5:CK756,CK756))</f>
        <v/>
      </c>
      <c r="CO756" s="18">
        <f>IF($CM756="","",CONCATENATE(CK756,CN756))</f>
        <v/>
      </c>
      <c r="DC756" s="21">
        <f>IF(CG756="","",CONCATENATE(CC756,CD756))</f>
        <v/>
      </c>
      <c r="DD756" s="21">
        <f>IF(CO756="","",CONCATENATE(CK756,CL756))</f>
        <v/>
      </c>
    </row>
    <row r="757">
      <c r="BZ757" s="18" t="inlineStr">
        <is>
          <t>S</t>
        </is>
      </c>
      <c r="CA757" s="18" t="inlineStr">
        <is>
          <t>支柱</t>
        </is>
      </c>
      <c r="CB757" s="18" t="inlineStr">
        <is>
          <t>Ca</t>
        </is>
      </c>
      <c r="CC757" s="18">
        <f>IF(LEFT(CA757,2)="基礎",CONCATENATE(BZ757,LEFT(CA757,3),CB757),CONCATENATE(BZ757,LEFT(CA757,2),CB757))</f>
        <v/>
      </c>
      <c r="CD757" s="18" t="n">
        <v>3</v>
      </c>
      <c r="CE757" s="18">
        <f>IF(COUNTIFS([2]その１１!$CV$10:CV5752,リスト!CC757),"該当","")</f>
        <v/>
      </c>
      <c r="CF757" s="18">
        <f>IF($CE757="","",COUNTIF($CC$5:CC757,CC757))</f>
        <v/>
      </c>
      <c r="CG757" s="18">
        <f>IF($CE757="","",CONCATENATE(CC757,CF757))</f>
        <v/>
      </c>
      <c r="CH757" s="18" t="inlineStr">
        <is>
          <t>C,X</t>
        </is>
      </c>
      <c r="CI757" s="18" t="inlineStr">
        <is>
          <t>地覆</t>
        </is>
      </c>
      <c r="CJ757" s="18" t="inlineStr">
        <is>
          <t>Fg</t>
        </is>
      </c>
      <c r="CK757" s="18">
        <f>CONCATENATE(CH757,LEFT(CI757,2),CJ757)</f>
        <v/>
      </c>
      <c r="CL757" s="18" t="n">
        <v>10</v>
      </c>
      <c r="CM757" s="18">
        <f>IF(COUNTIFS([2]その１２!$CU$10:CU5908,リスト!CK757),"該当","")</f>
        <v/>
      </c>
      <c r="CN757" s="18">
        <f>IF($CM757="","",COUNTIF($CK$5:CK757,CK757))</f>
        <v/>
      </c>
      <c r="CO757" s="18">
        <f>IF($CM757="","",CONCATENATE(CK757,CN757))</f>
        <v/>
      </c>
      <c r="DC757" s="21">
        <f>IF(CG757="","",CONCATENATE(CC757,CD757))</f>
        <v/>
      </c>
      <c r="DD757" s="21">
        <f>IF(CO757="","",CONCATENATE(CK757,CL757))</f>
        <v/>
      </c>
    </row>
    <row r="758">
      <c r="BZ758" s="18" t="inlineStr">
        <is>
          <t>S</t>
        </is>
      </c>
      <c r="CA758" s="18" t="inlineStr">
        <is>
          <t>支柱</t>
        </is>
      </c>
      <c r="CB758" s="18" t="inlineStr">
        <is>
          <t>Ca</t>
        </is>
      </c>
      <c r="CC758" s="18">
        <f>IF(LEFT(CA758,2)="基礎",CONCATENATE(BZ758,LEFT(CA758,3),CB758),CONCATENATE(BZ758,LEFT(CA758,2),CB758))</f>
        <v/>
      </c>
      <c r="CD758" s="18" t="n">
        <v>4</v>
      </c>
      <c r="CE758" s="18">
        <f>IF(COUNTIFS([2]その１１!$CV$10:CV5753,リスト!CC758),"該当","")</f>
        <v/>
      </c>
      <c r="CF758" s="18">
        <f>IF($CE758="","",COUNTIF($CC$5:CC758,CC758))</f>
        <v/>
      </c>
      <c r="CG758" s="18">
        <f>IF($CE758="","",CONCATENATE(CC758,CF758))</f>
        <v/>
      </c>
      <c r="CH758" s="18" t="inlineStr">
        <is>
          <t>C,X</t>
        </is>
      </c>
      <c r="CI758" s="18" t="inlineStr">
        <is>
          <t>地覆</t>
        </is>
      </c>
      <c r="CJ758" s="18" t="inlineStr">
        <is>
          <t>Fg</t>
        </is>
      </c>
      <c r="CK758" s="18">
        <f>CONCATENATE(CH758,LEFT(CI758,2),CJ758)</f>
        <v/>
      </c>
      <c r="CL758" s="18" t="n">
        <v>12</v>
      </c>
      <c r="CM758" s="18">
        <f>IF(COUNTIFS([2]その１２!$CU$10:CU5909,リスト!CK758),"該当","")</f>
        <v/>
      </c>
      <c r="CN758" s="18">
        <f>IF($CM758="","",COUNTIF($CK$5:CK758,CK758))</f>
        <v/>
      </c>
      <c r="CO758" s="18">
        <f>IF($CM758="","",CONCATENATE(CK758,CN758))</f>
        <v/>
      </c>
      <c r="DC758" s="21">
        <f>IF(CG758="","",CONCATENATE(CC758,CD758))</f>
        <v/>
      </c>
      <c r="DD758" s="21">
        <f>IF(CO758="","",CONCATENATE(CK758,CL758))</f>
        <v/>
      </c>
    </row>
    <row r="759">
      <c r="BZ759" s="18" t="inlineStr">
        <is>
          <t>S</t>
        </is>
      </c>
      <c r="CA759" s="18" t="inlineStr">
        <is>
          <t>支柱</t>
        </is>
      </c>
      <c r="CB759" s="18" t="inlineStr">
        <is>
          <t>Ca</t>
        </is>
      </c>
      <c r="CC759" s="18">
        <f>IF(LEFT(CA759,2)="基礎",CONCATENATE(BZ759,LEFT(CA759,3),CB759),CONCATENATE(BZ759,LEFT(CA759,2),CB759))</f>
        <v/>
      </c>
      <c r="CD759" s="18" t="n">
        <v>5</v>
      </c>
      <c r="CE759" s="18">
        <f>IF(COUNTIFS([2]その１１!$CV$10:CV5754,リスト!CC759),"該当","")</f>
        <v/>
      </c>
      <c r="CF759" s="18">
        <f>IF($CE759="","",COUNTIF($CC$5:CC759,CC759))</f>
        <v/>
      </c>
      <c r="CG759" s="18">
        <f>IF($CE759="","",CONCATENATE(CC759,CF759))</f>
        <v/>
      </c>
      <c r="CH759" s="18" t="inlineStr">
        <is>
          <t>C,X</t>
        </is>
      </c>
      <c r="CI759" s="18" t="inlineStr">
        <is>
          <t>地覆</t>
        </is>
      </c>
      <c r="CJ759" s="18" t="inlineStr">
        <is>
          <t>Fg</t>
        </is>
      </c>
      <c r="CK759" s="18">
        <f>CONCATENATE(CH759,LEFT(CI759,2),CJ759)</f>
        <v/>
      </c>
      <c r="CL759" s="18" t="n">
        <v>17</v>
      </c>
      <c r="CM759" s="18">
        <f>IF(COUNTIFS([2]その１２!$CU$10:CU5910,リスト!CK759),"該当","")</f>
        <v/>
      </c>
      <c r="CN759" s="18">
        <f>IF($CM759="","",COUNTIF($CK$5:CK759,CK759))</f>
        <v/>
      </c>
      <c r="CO759" s="18">
        <f>IF($CM759="","",CONCATENATE(CK759,CN759))</f>
        <v/>
      </c>
      <c r="DC759" s="21">
        <f>IF(CG759="","",CONCATENATE(CC759,CD759))</f>
        <v/>
      </c>
      <c r="DD759" s="21">
        <f>IF(CO759="","",CONCATENATE(CK759,CL759))</f>
        <v/>
      </c>
    </row>
    <row r="760">
      <c r="BZ760" s="18" t="inlineStr">
        <is>
          <t>S</t>
        </is>
      </c>
      <c r="CA760" s="18" t="inlineStr">
        <is>
          <t>支柱</t>
        </is>
      </c>
      <c r="CB760" s="18" t="inlineStr">
        <is>
          <t>Ca</t>
        </is>
      </c>
      <c r="CC760" s="18">
        <f>IF(LEFT(CA760,2)="基礎",CONCATENATE(BZ760,LEFT(CA760,3),CB760),CONCATENATE(BZ760,LEFT(CA760,2),CB760))</f>
        <v/>
      </c>
      <c r="CD760" s="18" t="n">
        <v>10</v>
      </c>
      <c r="CE760" s="18">
        <f>IF(COUNTIFS([2]その１１!$CV$10:CV5755,リスト!CC760),"該当","")</f>
        <v/>
      </c>
      <c r="CF760" s="18">
        <f>IF($CE760="","",COUNTIF($CC$5:CC760,CC760))</f>
        <v/>
      </c>
      <c r="CG760" s="18">
        <f>IF($CE760="","",CONCATENATE(CC760,CF760))</f>
        <v/>
      </c>
      <c r="CH760" s="18" t="inlineStr">
        <is>
          <t>C,X</t>
        </is>
      </c>
      <c r="CI760" s="18" t="inlineStr">
        <is>
          <t>地覆</t>
        </is>
      </c>
      <c r="CJ760" s="18" t="inlineStr">
        <is>
          <t>Fg</t>
        </is>
      </c>
      <c r="CK760" s="18">
        <f>CONCATENATE(CH760,LEFT(CI760,2),CJ760)</f>
        <v/>
      </c>
      <c r="CL760" s="18" t="n">
        <v>19</v>
      </c>
      <c r="CM760" s="18">
        <f>IF(COUNTIFS([2]その１２!$CU$10:CU5911,リスト!CK760),"該当","")</f>
        <v/>
      </c>
      <c r="CN760" s="18">
        <f>IF($CM760="","",COUNTIF($CK$5:CK760,CK760))</f>
        <v/>
      </c>
      <c r="CO760" s="18">
        <f>IF($CM760="","",CONCATENATE(CK760,CN760))</f>
        <v/>
      </c>
      <c r="DC760" s="21">
        <f>IF(CG760="","",CONCATENATE(CC760,CD760))</f>
        <v/>
      </c>
      <c r="DD760" s="21">
        <f>IF(CO760="","",CONCATENATE(CK760,CL760))</f>
        <v/>
      </c>
    </row>
    <row r="761">
      <c r="BZ761" s="18" t="inlineStr">
        <is>
          <t>S</t>
        </is>
      </c>
      <c r="CA761" s="18" t="inlineStr">
        <is>
          <t>支柱</t>
        </is>
      </c>
      <c r="CB761" s="18" t="inlineStr">
        <is>
          <t>Ca</t>
        </is>
      </c>
      <c r="CC761" s="18">
        <f>IF(LEFT(CA761,2)="基礎",CONCATENATE(BZ761,LEFT(CA761,3),CB761),CONCATENATE(BZ761,LEFT(CA761,2),CB761))</f>
        <v/>
      </c>
      <c r="CD761" s="18" t="n">
        <v>13</v>
      </c>
      <c r="CE761" s="18">
        <f>IF(COUNTIFS([2]その１１!$CV$10:CV5756,リスト!CC761),"該当","")</f>
        <v/>
      </c>
      <c r="CF761" s="18">
        <f>IF($CE761="","",COUNTIF($CC$5:CC761,CC761))</f>
        <v/>
      </c>
      <c r="CG761" s="18">
        <f>IF($CE761="","",CONCATENATE(CC761,CF761))</f>
        <v/>
      </c>
      <c r="CH761" s="18" t="inlineStr">
        <is>
          <t>C,X</t>
        </is>
      </c>
      <c r="CI761" s="18" t="inlineStr">
        <is>
          <t>地覆</t>
        </is>
      </c>
      <c r="CJ761" s="18" t="inlineStr">
        <is>
          <t>Fg</t>
        </is>
      </c>
      <c r="CK761" s="18">
        <f>CONCATENATE(CH761,LEFT(CI761,2),CJ761)</f>
        <v/>
      </c>
      <c r="CL761" s="18" t="n">
        <v>23</v>
      </c>
      <c r="CM761" s="18">
        <f>IF(COUNTIFS([2]その１２!$CU$10:CU5912,リスト!CK761),"該当","")</f>
        <v/>
      </c>
      <c r="CN761" s="18">
        <f>IF($CM761="","",COUNTIF($CK$5:CK761,CK761))</f>
        <v/>
      </c>
      <c r="CO761" s="18">
        <f>IF($CM761="","",CONCATENATE(CK761,CN761))</f>
        <v/>
      </c>
      <c r="DC761" s="21">
        <f>IF(CG761="","",CONCATENATE(CC761,CD761))</f>
        <v/>
      </c>
      <c r="DD761" s="21">
        <f>IF(CO761="","",CONCATENATE(CK761,CL761))</f>
        <v/>
      </c>
    </row>
    <row r="762">
      <c r="BZ762" s="18" t="inlineStr">
        <is>
          <t>S</t>
        </is>
      </c>
      <c r="CA762" s="18" t="inlineStr">
        <is>
          <t>支柱</t>
        </is>
      </c>
      <c r="CB762" s="18" t="inlineStr">
        <is>
          <t>Ca</t>
        </is>
      </c>
      <c r="CC762" s="18">
        <f>IF(LEFT(CA762,2)="基礎",CONCATENATE(BZ762,LEFT(CA762,3),CB762),CONCATENATE(BZ762,LEFT(CA762,2),CB762))</f>
        <v/>
      </c>
      <c r="CD762" s="18" t="n">
        <v>17</v>
      </c>
      <c r="CE762" s="18">
        <f>IF(COUNTIFS([2]その１１!$CV$10:CV5757,リスト!CC762),"該当","")</f>
        <v/>
      </c>
      <c r="CF762" s="18">
        <f>IF($CE762="","",COUNTIF($CC$5:CC762,CC762))</f>
        <v/>
      </c>
      <c r="CG762" s="18">
        <f>IF($CE762="","",CONCATENATE(CC762,CF762))</f>
        <v/>
      </c>
      <c r="CH762" s="18" t="inlineStr">
        <is>
          <t>S,C,X</t>
        </is>
      </c>
      <c r="CI762" s="18" t="inlineStr">
        <is>
          <t>地覆</t>
        </is>
      </c>
      <c r="CJ762" s="18" t="inlineStr">
        <is>
          <t>Fg</t>
        </is>
      </c>
      <c r="CK762" s="18">
        <f>CONCATENATE(CH762,LEFT(CI762,2),CJ762)</f>
        <v/>
      </c>
      <c r="CL762" s="18" t="n">
        <v>1</v>
      </c>
      <c r="CM762" s="18">
        <f>IF(COUNTIFS([2]その１２!$CU$10:CU5913,リスト!CK762),"該当","")</f>
        <v/>
      </c>
      <c r="CN762" s="18">
        <f>IF($CM762="","",COUNTIF($CK$5:CK762,CK762))</f>
        <v/>
      </c>
      <c r="CO762" s="18">
        <f>IF($CM762="","",CONCATENATE(CK762,CN762))</f>
        <v/>
      </c>
      <c r="DC762" s="21">
        <f>IF(CG762="","",CONCATENATE(CC762,CD762))</f>
        <v/>
      </c>
      <c r="DD762" s="21">
        <f>IF(CO762="","",CONCATENATE(CK762,CL762))</f>
        <v/>
      </c>
    </row>
    <row r="763">
      <c r="BZ763" s="18" t="inlineStr">
        <is>
          <t>S</t>
        </is>
      </c>
      <c r="CA763" s="18" t="inlineStr">
        <is>
          <t>支柱</t>
        </is>
      </c>
      <c r="CB763" s="18" t="inlineStr">
        <is>
          <t>Ca</t>
        </is>
      </c>
      <c r="CC763" s="18">
        <f>IF(LEFT(CA763,2)="基礎",CONCATENATE(BZ763,LEFT(CA763,3),CB763),CONCATENATE(BZ763,LEFT(CA763,2),CB763))</f>
        <v/>
      </c>
      <c r="CD763" s="18" t="n">
        <v>18</v>
      </c>
      <c r="CE763" s="18">
        <f>IF(COUNTIFS([2]その１１!$CV$10:CV5758,リスト!CC763),"該当","")</f>
        <v/>
      </c>
      <c r="CF763" s="18">
        <f>IF($CE763="","",COUNTIF($CC$5:CC763,CC763))</f>
        <v/>
      </c>
      <c r="CG763" s="18">
        <f>IF($CE763="","",CONCATENATE(CC763,CF763))</f>
        <v/>
      </c>
      <c r="CH763" s="18" t="inlineStr">
        <is>
          <t>S,C,X</t>
        </is>
      </c>
      <c r="CI763" s="18" t="inlineStr">
        <is>
          <t>地覆</t>
        </is>
      </c>
      <c r="CJ763" s="18" t="inlineStr">
        <is>
          <t>Fg</t>
        </is>
      </c>
      <c r="CK763" s="18">
        <f>CONCATENATE(CH763,LEFT(CI763,2),CJ763)</f>
        <v/>
      </c>
      <c r="CL763" s="18" t="n">
        <v>2</v>
      </c>
      <c r="CM763" s="18">
        <f>IF(COUNTIFS([2]その１２!$CU$10:CU5914,リスト!CK763),"該当","")</f>
        <v/>
      </c>
      <c r="CN763" s="18">
        <f>IF($CM763="","",COUNTIF($CK$5:CK763,CK763))</f>
        <v/>
      </c>
      <c r="CO763" s="18">
        <f>IF($CM763="","",CONCATENATE(CK763,CN763))</f>
        <v/>
      </c>
      <c r="DC763" s="21">
        <f>IF(CG763="","",CONCATENATE(CC763,CD763))</f>
        <v/>
      </c>
      <c r="DD763" s="21">
        <f>IF(CO763="","",CONCATENATE(CK763,CL763))</f>
        <v/>
      </c>
    </row>
    <row r="764">
      <c r="BZ764" s="18" t="inlineStr">
        <is>
          <t>S</t>
        </is>
      </c>
      <c r="CA764" s="18" t="inlineStr">
        <is>
          <t>支柱</t>
        </is>
      </c>
      <c r="CB764" s="18" t="inlineStr">
        <is>
          <t>Ca</t>
        </is>
      </c>
      <c r="CC764" s="18">
        <f>IF(LEFT(CA764,2)="基礎",CONCATENATE(BZ764,LEFT(CA764,3),CB764),CONCATENATE(BZ764,LEFT(CA764,2),CB764))</f>
        <v/>
      </c>
      <c r="CD764" s="18" t="n">
        <v>20</v>
      </c>
      <c r="CE764" s="18">
        <f>IF(COUNTIFS([2]その１１!$CV$10:CV5759,リスト!CC764),"該当","")</f>
        <v/>
      </c>
      <c r="CF764" s="18">
        <f>IF($CE764="","",COUNTIF($CC$5:CC764,CC764))</f>
        <v/>
      </c>
      <c r="CG764" s="18">
        <f>IF($CE764="","",CONCATENATE(CC764,CF764))</f>
        <v/>
      </c>
      <c r="CH764" s="18" t="inlineStr">
        <is>
          <t>S,C,X</t>
        </is>
      </c>
      <c r="CI764" s="18" t="inlineStr">
        <is>
          <t>地覆</t>
        </is>
      </c>
      <c r="CJ764" s="18" t="inlineStr">
        <is>
          <t>Fg</t>
        </is>
      </c>
      <c r="CK764" s="18">
        <f>CONCATENATE(CH764,LEFT(CI764,2),CJ764)</f>
        <v/>
      </c>
      <c r="CL764" s="18" t="n">
        <v>3</v>
      </c>
      <c r="CM764" s="18">
        <f>IF(COUNTIFS([2]その１２!$CU$10:CU5915,リスト!CK764),"該当","")</f>
        <v/>
      </c>
      <c r="CN764" s="18">
        <f>IF($CM764="","",COUNTIF($CK$5:CK764,CK764))</f>
        <v/>
      </c>
      <c r="CO764" s="18">
        <f>IF($CM764="","",CONCATENATE(CK764,CN764))</f>
        <v/>
      </c>
      <c r="DC764" s="21">
        <f>IF(CG764="","",CONCATENATE(CC764,CD764))</f>
        <v/>
      </c>
      <c r="DD764" s="21">
        <f>IF(CO764="","",CONCATENATE(CK764,CL764))</f>
        <v/>
      </c>
    </row>
    <row r="765">
      <c r="BZ765" s="18" t="inlineStr">
        <is>
          <t>S</t>
        </is>
      </c>
      <c r="CA765" s="18" t="inlineStr">
        <is>
          <t>支柱</t>
        </is>
      </c>
      <c r="CB765" s="18" t="inlineStr">
        <is>
          <t>Ca</t>
        </is>
      </c>
      <c r="CC765" s="18">
        <f>IF(LEFT(CA765,2)="基礎",CONCATENATE(BZ765,LEFT(CA765,3),CB765),CONCATENATE(BZ765,LEFT(CA765,2),CB765))</f>
        <v/>
      </c>
      <c r="CD765" s="18" t="n">
        <v>21</v>
      </c>
      <c r="CE765" s="18">
        <f>IF(COUNTIFS([2]その１１!$CV$10:CV5760,リスト!CC765),"該当","")</f>
        <v/>
      </c>
      <c r="CF765" s="18">
        <f>IF($CE765="","",COUNTIF($CC$5:CC765,CC765))</f>
        <v/>
      </c>
      <c r="CG765" s="18">
        <f>IF($CE765="","",CONCATENATE(CC765,CF765))</f>
        <v/>
      </c>
      <c r="CH765" s="18" t="inlineStr">
        <is>
          <t>S,C,X</t>
        </is>
      </c>
      <c r="CI765" s="18" t="inlineStr">
        <is>
          <t>地覆</t>
        </is>
      </c>
      <c r="CJ765" s="18" t="inlineStr">
        <is>
          <t>Fg</t>
        </is>
      </c>
      <c r="CK765" s="18">
        <f>CONCATENATE(CH765,LEFT(CI765,2),CJ765)</f>
        <v/>
      </c>
      <c r="CL765" s="18" t="n">
        <v>4</v>
      </c>
      <c r="CM765" s="18">
        <f>IF(COUNTIFS([2]その１２!$CU$10:CU5916,リスト!CK765),"該当","")</f>
        <v/>
      </c>
      <c r="CN765" s="18">
        <f>IF($CM765="","",COUNTIF($CK$5:CK765,CK765))</f>
        <v/>
      </c>
      <c r="CO765" s="18">
        <f>IF($CM765="","",CONCATENATE(CK765,CN765))</f>
        <v/>
      </c>
      <c r="DC765" s="21">
        <f>IF(CG765="","",CONCATENATE(CC765,CD765))</f>
        <v/>
      </c>
      <c r="DD765" s="21">
        <f>IF(CO765="","",CONCATENATE(CK765,CL765))</f>
        <v/>
      </c>
    </row>
    <row r="766">
      <c r="BZ766" s="18" t="inlineStr">
        <is>
          <t>S</t>
        </is>
      </c>
      <c r="CA766" s="18" t="inlineStr">
        <is>
          <t>支柱</t>
        </is>
      </c>
      <c r="CB766" s="18" t="inlineStr">
        <is>
          <t>Ca</t>
        </is>
      </c>
      <c r="CC766" s="18">
        <f>IF(LEFT(CA766,2)="基礎",CONCATENATE(BZ766,LEFT(CA766,3),CB766),CONCATENATE(BZ766,LEFT(CA766,2),CB766))</f>
        <v/>
      </c>
      <c r="CD766" s="18" t="n">
        <v>22</v>
      </c>
      <c r="CE766" s="18">
        <f>IF(COUNTIFS([2]その１１!$CV$10:CV5761,リスト!CC766),"該当","")</f>
        <v/>
      </c>
      <c r="CF766" s="18">
        <f>IF($CE766="","",COUNTIF($CC$5:CC766,CC766))</f>
        <v/>
      </c>
      <c r="CG766" s="18">
        <f>IF($CE766="","",CONCATENATE(CC766,CF766))</f>
        <v/>
      </c>
      <c r="CH766" s="18" t="inlineStr">
        <is>
          <t>S,C,X</t>
        </is>
      </c>
      <c r="CI766" s="18" t="inlineStr">
        <is>
          <t>地覆</t>
        </is>
      </c>
      <c r="CJ766" s="18" t="inlineStr">
        <is>
          <t>Fg</t>
        </is>
      </c>
      <c r="CK766" s="18">
        <f>CONCATENATE(CH766,LEFT(CI766,2),CJ766)</f>
        <v/>
      </c>
      <c r="CL766" s="18" t="n">
        <v>5</v>
      </c>
      <c r="CM766" s="18">
        <f>IF(COUNTIFS([2]その１２!$CU$10:CU5917,リスト!CK766),"該当","")</f>
        <v/>
      </c>
      <c r="CN766" s="18">
        <f>IF($CM766="","",COUNTIF($CK$5:CK766,CK766))</f>
        <v/>
      </c>
      <c r="CO766" s="18">
        <f>IF($CM766="","",CONCATENATE(CK766,CN766))</f>
        <v/>
      </c>
      <c r="DC766" s="21">
        <f>IF(CG766="","",CONCATENATE(CC766,CD766))</f>
        <v/>
      </c>
      <c r="DD766" s="21">
        <f>IF(CO766="","",CONCATENATE(CK766,CL766))</f>
        <v/>
      </c>
    </row>
    <row r="767">
      <c r="BZ767" s="18" t="inlineStr">
        <is>
          <t>S</t>
        </is>
      </c>
      <c r="CA767" s="18" t="inlineStr">
        <is>
          <t>支柱</t>
        </is>
      </c>
      <c r="CB767" s="18" t="inlineStr">
        <is>
          <t>Ca</t>
        </is>
      </c>
      <c r="CC767" s="18">
        <f>IF(LEFT(CA767,2)="基礎",CONCATENATE(BZ767,LEFT(CA767,3),CB767),CONCATENATE(BZ767,LEFT(CA767,2),CB767))</f>
        <v/>
      </c>
      <c r="CD767" s="18" t="n">
        <v>23</v>
      </c>
      <c r="CE767" s="18">
        <f>IF(COUNTIFS([2]その１１!$CV$10:CV5762,リスト!CC767),"該当","")</f>
        <v/>
      </c>
      <c r="CF767" s="18">
        <f>IF($CE767="","",COUNTIF($CC$5:CC767,CC767))</f>
        <v/>
      </c>
      <c r="CG767" s="18">
        <f>IF($CE767="","",CONCATENATE(CC767,CF767))</f>
        <v/>
      </c>
      <c r="CH767" s="18" t="inlineStr">
        <is>
          <t>S,C,X</t>
        </is>
      </c>
      <c r="CI767" s="18" t="inlineStr">
        <is>
          <t>地覆</t>
        </is>
      </c>
      <c r="CJ767" s="18" t="inlineStr">
        <is>
          <t>Fg</t>
        </is>
      </c>
      <c r="CK767" s="18">
        <f>CONCATENATE(CH767,LEFT(CI767,2),CJ767)</f>
        <v/>
      </c>
      <c r="CL767" s="18" t="n">
        <v>6</v>
      </c>
      <c r="CM767" s="18">
        <f>IF(COUNTIFS([2]その１２!$CU$10:CU5918,リスト!CK767),"該当","")</f>
        <v/>
      </c>
      <c r="CN767" s="18">
        <f>IF($CM767="","",COUNTIF($CK$5:CK767,CK767))</f>
        <v/>
      </c>
      <c r="CO767" s="18">
        <f>IF($CM767="","",CONCATENATE(CK767,CN767))</f>
        <v/>
      </c>
      <c r="DC767" s="21">
        <f>IF(CG767="","",CONCATENATE(CC767,CD767))</f>
        <v/>
      </c>
      <c r="DD767" s="21">
        <f>IF(CO767="","",CONCATENATE(CK767,CL767))</f>
        <v/>
      </c>
    </row>
    <row r="768">
      <c r="BZ768" s="18" t="inlineStr">
        <is>
          <t>C</t>
        </is>
      </c>
      <c r="CA768" s="18" t="inlineStr">
        <is>
          <t>支柱</t>
        </is>
      </c>
      <c r="CB768" s="18" t="inlineStr">
        <is>
          <t>Ca</t>
        </is>
      </c>
      <c r="CC768" s="18">
        <f>IF(LEFT(CA768,2)="基礎",CONCATENATE(BZ768,LEFT(CA768,3),CB768),CONCATENATE(BZ768,LEFT(CA768,2),CB768))</f>
        <v/>
      </c>
      <c r="CD768" s="18" t="n">
        <v>6</v>
      </c>
      <c r="CE768" s="18">
        <f>IF(COUNTIFS([2]その１１!$CV$10:CV5763,リスト!CC768),"該当","")</f>
        <v/>
      </c>
      <c r="CF768" s="18">
        <f>IF($CE768="","",COUNTIF($CC$5:CC768,CC768))</f>
        <v/>
      </c>
      <c r="CG768" s="18">
        <f>IF($CE768="","",CONCATENATE(CC768,CF768))</f>
        <v/>
      </c>
      <c r="CH768" s="18" t="inlineStr">
        <is>
          <t>S,C,X</t>
        </is>
      </c>
      <c r="CI768" s="18" t="inlineStr">
        <is>
          <t>地覆</t>
        </is>
      </c>
      <c r="CJ768" s="18" t="inlineStr">
        <is>
          <t>Fg</t>
        </is>
      </c>
      <c r="CK768" s="18">
        <f>CONCATENATE(CH768,LEFT(CI768,2),CJ768)</f>
        <v/>
      </c>
      <c r="CL768" s="18" t="n">
        <v>7</v>
      </c>
      <c r="CM768" s="18">
        <f>IF(COUNTIFS([2]その１２!$CU$10:CU5919,リスト!CK768),"該当","")</f>
        <v/>
      </c>
      <c r="CN768" s="18">
        <f>IF($CM768="","",COUNTIF($CK$5:CK768,CK768))</f>
        <v/>
      </c>
      <c r="CO768" s="18">
        <f>IF($CM768="","",CONCATENATE(CK768,CN768))</f>
        <v/>
      </c>
      <c r="DC768" s="21">
        <f>IF(CG768="","",CONCATENATE(CC768,CD768))</f>
        <v/>
      </c>
      <c r="DD768" s="21">
        <f>IF(CO768="","",CONCATENATE(CK768,CL768))</f>
        <v/>
      </c>
    </row>
    <row r="769">
      <c r="BZ769" s="18" t="inlineStr">
        <is>
          <t>C</t>
        </is>
      </c>
      <c r="CA769" s="18" t="inlineStr">
        <is>
          <t>支柱</t>
        </is>
      </c>
      <c r="CB769" s="18" t="inlineStr">
        <is>
          <t>Ca</t>
        </is>
      </c>
      <c r="CC769" s="18">
        <f>IF(LEFT(CA769,2)="基礎",CONCATENATE(BZ769,LEFT(CA769,3),CB769),CONCATENATE(BZ769,LEFT(CA769,2),CB769))</f>
        <v/>
      </c>
      <c r="CD769" s="18" t="n">
        <v>7</v>
      </c>
      <c r="CE769" s="18">
        <f>IF(COUNTIFS([2]その１１!$CV$10:CV5764,リスト!CC769),"該当","")</f>
        <v/>
      </c>
      <c r="CF769" s="18">
        <f>IF($CE769="","",COUNTIF($CC$5:CC769,CC769))</f>
        <v/>
      </c>
      <c r="CG769" s="18">
        <f>IF($CE769="","",CONCATENATE(CC769,CF769))</f>
        <v/>
      </c>
      <c r="CH769" s="18" t="inlineStr">
        <is>
          <t>S,C,X</t>
        </is>
      </c>
      <c r="CI769" s="18" t="inlineStr">
        <is>
          <t>地覆</t>
        </is>
      </c>
      <c r="CJ769" s="18" t="inlineStr">
        <is>
          <t>Fg</t>
        </is>
      </c>
      <c r="CK769" s="18">
        <f>CONCATENATE(CH769,LEFT(CI769,2),CJ769)</f>
        <v/>
      </c>
      <c r="CL769" s="18" t="n">
        <v>8</v>
      </c>
      <c r="CM769" s="18">
        <f>IF(COUNTIFS([2]その１２!$CU$10:CU5920,リスト!CK769),"該当","")</f>
        <v/>
      </c>
      <c r="CN769" s="18">
        <f>IF($CM769="","",COUNTIF($CK$5:CK769,CK769))</f>
        <v/>
      </c>
      <c r="CO769" s="18">
        <f>IF($CM769="","",CONCATENATE(CK769,CN769))</f>
        <v/>
      </c>
      <c r="DC769" s="21">
        <f>IF(CG769="","",CONCATENATE(CC769,CD769))</f>
        <v/>
      </c>
      <c r="DD769" s="21">
        <f>IF(CO769="","",CONCATENATE(CK769,CL769))</f>
        <v/>
      </c>
    </row>
    <row r="770">
      <c r="BZ770" s="18" t="inlineStr">
        <is>
          <t>C</t>
        </is>
      </c>
      <c r="CA770" s="18" t="inlineStr">
        <is>
          <t>支柱</t>
        </is>
      </c>
      <c r="CB770" s="18" t="inlineStr">
        <is>
          <t>Ca</t>
        </is>
      </c>
      <c r="CC770" s="18">
        <f>IF(LEFT(CA770,2)="基礎",CONCATENATE(BZ770,LEFT(CA770,3),CB770),CONCATENATE(BZ770,LEFT(CA770,2),CB770))</f>
        <v/>
      </c>
      <c r="CD770" s="18" t="n">
        <v>8</v>
      </c>
      <c r="CE770" s="18">
        <f>IF(COUNTIFS([2]その１１!$CV$10:CV5765,リスト!CC770),"該当","")</f>
        <v/>
      </c>
      <c r="CF770" s="18">
        <f>IF($CE770="","",COUNTIF($CC$5:CC770,CC770))</f>
        <v/>
      </c>
      <c r="CG770" s="18">
        <f>IF($CE770="","",CONCATENATE(CC770,CF770))</f>
        <v/>
      </c>
      <c r="CH770" s="18" t="inlineStr">
        <is>
          <t>S,C,X</t>
        </is>
      </c>
      <c r="CI770" s="18" t="inlineStr">
        <is>
          <t>地覆</t>
        </is>
      </c>
      <c r="CJ770" s="18" t="inlineStr">
        <is>
          <t>Fg</t>
        </is>
      </c>
      <c r="CK770" s="18">
        <f>CONCATENATE(CH770,LEFT(CI770,2),CJ770)</f>
        <v/>
      </c>
      <c r="CL770" s="18" t="n">
        <v>10</v>
      </c>
      <c r="CM770" s="18">
        <f>IF(COUNTIFS([2]その１２!$CU$10:CU5921,リスト!CK770),"該当","")</f>
        <v/>
      </c>
      <c r="CN770" s="18">
        <f>IF($CM770="","",COUNTIF($CK$5:CK770,CK770))</f>
        <v/>
      </c>
      <c r="CO770" s="18">
        <f>IF($CM770="","",CONCATENATE(CK770,CN770))</f>
        <v/>
      </c>
      <c r="DC770" s="21">
        <f>IF(CG770="","",CONCATENATE(CC770,CD770))</f>
        <v/>
      </c>
      <c r="DD770" s="21">
        <f>IF(CO770="","",CONCATENATE(CK770,CL770))</f>
        <v/>
      </c>
    </row>
    <row r="771">
      <c r="BZ771" s="18" t="inlineStr">
        <is>
          <t>C</t>
        </is>
      </c>
      <c r="CA771" s="18" t="inlineStr">
        <is>
          <t>支柱</t>
        </is>
      </c>
      <c r="CB771" s="18" t="inlineStr">
        <is>
          <t>Ca</t>
        </is>
      </c>
      <c r="CC771" s="18">
        <f>IF(LEFT(CA771,2)="基礎",CONCATENATE(BZ771,LEFT(CA771,3),CB771),CONCATENATE(BZ771,LEFT(CA771,2),CB771))</f>
        <v/>
      </c>
      <c r="CD771" s="18" t="n">
        <v>9</v>
      </c>
      <c r="CE771" s="18">
        <f>IF(COUNTIFS([2]その１１!$CV$10:CV5766,リスト!CC771),"該当","")</f>
        <v/>
      </c>
      <c r="CF771" s="18">
        <f>IF($CE771="","",COUNTIF($CC$5:CC771,CC771))</f>
        <v/>
      </c>
      <c r="CG771" s="18">
        <f>IF($CE771="","",CONCATENATE(CC771,CF771))</f>
        <v/>
      </c>
      <c r="CH771" s="18" t="inlineStr">
        <is>
          <t>S,C,X</t>
        </is>
      </c>
      <c r="CI771" s="18" t="inlineStr">
        <is>
          <t>地覆</t>
        </is>
      </c>
      <c r="CJ771" s="18" t="inlineStr">
        <is>
          <t>Fg</t>
        </is>
      </c>
      <c r="CK771" s="18">
        <f>CONCATENATE(CH771,LEFT(CI771,2),CJ771)</f>
        <v/>
      </c>
      <c r="CL771" s="18" t="n">
        <v>12</v>
      </c>
      <c r="CM771" s="18">
        <f>IF(COUNTIFS([2]その１２!$CU$10:CU5922,リスト!CK771),"該当","")</f>
        <v/>
      </c>
      <c r="CN771" s="18">
        <f>IF($CM771="","",COUNTIF($CK$5:CK771,CK771))</f>
        <v/>
      </c>
      <c r="CO771" s="18">
        <f>IF($CM771="","",CONCATENATE(CK771,CN771))</f>
        <v/>
      </c>
      <c r="DC771" s="21">
        <f>IF(CG771="","",CONCATENATE(CC771,CD771))</f>
        <v/>
      </c>
      <c r="DD771" s="21">
        <f>IF(CO771="","",CONCATENATE(CK771,CL771))</f>
        <v/>
      </c>
    </row>
    <row r="772">
      <c r="BZ772" s="18" t="inlineStr">
        <is>
          <t>C</t>
        </is>
      </c>
      <c r="CA772" s="18" t="inlineStr">
        <is>
          <t>支柱</t>
        </is>
      </c>
      <c r="CB772" s="18" t="inlineStr">
        <is>
          <t>Ca</t>
        </is>
      </c>
      <c r="CC772" s="18">
        <f>IF(LEFT(CA772,2)="基礎",CONCATENATE(BZ772,LEFT(CA772,3),CB772),CONCATENATE(BZ772,LEFT(CA772,2),CB772))</f>
        <v/>
      </c>
      <c r="CD772" s="18" t="n">
        <v>10</v>
      </c>
      <c r="CE772" s="18">
        <f>IF(COUNTIFS([2]その１１!$CV$10:CV5767,リスト!CC772),"該当","")</f>
        <v/>
      </c>
      <c r="CF772" s="18">
        <f>IF($CE772="","",COUNTIF($CC$5:CC772,CC772))</f>
        <v/>
      </c>
      <c r="CG772" s="18">
        <f>IF($CE772="","",CONCATENATE(CC772,CF772))</f>
        <v/>
      </c>
      <c r="CH772" s="18" t="inlineStr">
        <is>
          <t>S,C,X</t>
        </is>
      </c>
      <c r="CI772" s="18" t="inlineStr">
        <is>
          <t>地覆</t>
        </is>
      </c>
      <c r="CJ772" s="18" t="inlineStr">
        <is>
          <t>Fg</t>
        </is>
      </c>
      <c r="CK772" s="18">
        <f>CONCATENATE(CH772,LEFT(CI772,2),CJ772)</f>
        <v/>
      </c>
      <c r="CL772" s="18" t="n">
        <v>17</v>
      </c>
      <c r="CM772" s="18">
        <f>IF(COUNTIFS([2]その１２!$CU$10:CU5923,リスト!CK772),"該当","")</f>
        <v/>
      </c>
      <c r="CN772" s="18">
        <f>IF($CM772="","",COUNTIF($CK$5:CK772,CK772))</f>
        <v/>
      </c>
      <c r="CO772" s="18">
        <f>IF($CM772="","",CONCATENATE(CK772,CN772))</f>
        <v/>
      </c>
      <c r="DC772" s="21">
        <f>IF(CG772="","",CONCATENATE(CC772,CD772))</f>
        <v/>
      </c>
      <c r="DD772" s="21">
        <f>IF(CO772="","",CONCATENATE(CK772,CL772))</f>
        <v/>
      </c>
    </row>
    <row r="773">
      <c r="BZ773" s="18" t="inlineStr">
        <is>
          <t>C</t>
        </is>
      </c>
      <c r="CA773" s="18" t="inlineStr">
        <is>
          <t>支柱</t>
        </is>
      </c>
      <c r="CB773" s="18" t="inlineStr">
        <is>
          <t>Ca</t>
        </is>
      </c>
      <c r="CC773" s="18">
        <f>IF(LEFT(CA773,2)="基礎",CONCATENATE(BZ773,LEFT(CA773,3),CB773),CONCATENATE(BZ773,LEFT(CA773,2),CB773))</f>
        <v/>
      </c>
      <c r="CD773" s="18" t="n">
        <v>11</v>
      </c>
      <c r="CE773" s="18">
        <f>IF(COUNTIFS([2]その１１!$CV$10:CV5768,リスト!CC773),"該当","")</f>
        <v/>
      </c>
      <c r="CF773" s="18">
        <f>IF($CE773="","",COUNTIF($CC$5:CC773,CC773))</f>
        <v/>
      </c>
      <c r="CG773" s="18">
        <f>IF($CE773="","",CONCATENATE(CC773,CF773))</f>
        <v/>
      </c>
      <c r="CH773" s="18" t="inlineStr">
        <is>
          <t>S,C,X</t>
        </is>
      </c>
      <c r="CI773" s="18" t="inlineStr">
        <is>
          <t>地覆</t>
        </is>
      </c>
      <c r="CJ773" s="18" t="inlineStr">
        <is>
          <t>Fg</t>
        </is>
      </c>
      <c r="CK773" s="18">
        <f>CONCATENATE(CH773,LEFT(CI773,2),CJ773)</f>
        <v/>
      </c>
      <c r="CL773" s="18" t="n">
        <v>19</v>
      </c>
      <c r="CM773" s="18">
        <f>IF(COUNTIFS([2]その１２!$CU$10:CU5924,リスト!CK773),"該当","")</f>
        <v/>
      </c>
      <c r="CN773" s="18">
        <f>IF($CM773="","",COUNTIF($CK$5:CK773,CK773))</f>
        <v/>
      </c>
      <c r="CO773" s="18">
        <f>IF($CM773="","",CONCATENATE(CK773,CN773))</f>
        <v/>
      </c>
      <c r="DC773" s="21">
        <f>IF(CG773="","",CONCATENATE(CC773,CD773))</f>
        <v/>
      </c>
      <c r="DD773" s="21">
        <f>IF(CO773="","",CONCATENATE(CK773,CL773))</f>
        <v/>
      </c>
    </row>
    <row r="774">
      <c r="BZ774" s="18" t="inlineStr">
        <is>
          <t>C</t>
        </is>
      </c>
      <c r="CA774" s="18" t="inlineStr">
        <is>
          <t>支柱</t>
        </is>
      </c>
      <c r="CB774" s="18" t="inlineStr">
        <is>
          <t>Ca</t>
        </is>
      </c>
      <c r="CC774" s="18">
        <f>IF(LEFT(CA774,2)="基礎",CONCATENATE(BZ774,LEFT(CA774,3),CB774),CONCATENATE(BZ774,LEFT(CA774,2),CB774))</f>
        <v/>
      </c>
      <c r="CD774" s="18" t="n">
        <v>12</v>
      </c>
      <c r="CE774" s="18">
        <f>IF(COUNTIFS([2]その１１!$CV$10:CV5769,リスト!CC774),"該当","")</f>
        <v/>
      </c>
      <c r="CF774" s="18">
        <f>IF($CE774="","",COUNTIF($CC$5:CC774,CC774))</f>
        <v/>
      </c>
      <c r="CG774" s="18">
        <f>IF($CE774="","",CONCATENATE(CC774,CF774))</f>
        <v/>
      </c>
      <c r="CH774" s="18" t="inlineStr">
        <is>
          <t>S,C,X</t>
        </is>
      </c>
      <c r="CI774" s="18" t="inlineStr">
        <is>
          <t>地覆</t>
        </is>
      </c>
      <c r="CJ774" s="18" t="inlineStr">
        <is>
          <t>Fg</t>
        </is>
      </c>
      <c r="CK774" s="18">
        <f>CONCATENATE(CH774,LEFT(CI774,2),CJ774)</f>
        <v/>
      </c>
      <c r="CL774" s="18" t="n">
        <v>23</v>
      </c>
      <c r="CM774" s="18">
        <f>IF(COUNTIFS([2]その１２!$CU$10:CU5925,リスト!CK774),"該当","")</f>
        <v/>
      </c>
      <c r="CN774" s="18">
        <f>IF($CM774="","",COUNTIF($CK$5:CK774,CK774))</f>
        <v/>
      </c>
      <c r="CO774" s="18">
        <f>IF($CM774="","",CONCATENATE(CK774,CN774))</f>
        <v/>
      </c>
      <c r="DC774" s="21">
        <f>IF(CG774="","",CONCATENATE(CC774,CD774))</f>
        <v/>
      </c>
      <c r="DD774" s="21">
        <f>IF(CO774="","",CONCATENATE(CK774,CL774))</f>
        <v/>
      </c>
    </row>
    <row r="775">
      <c r="BZ775" s="18" t="inlineStr">
        <is>
          <t>C</t>
        </is>
      </c>
      <c r="CA775" s="18" t="inlineStr">
        <is>
          <t>支柱</t>
        </is>
      </c>
      <c r="CB775" s="18" t="inlineStr">
        <is>
          <t>Ca</t>
        </is>
      </c>
      <c r="CC775" s="18">
        <f>IF(LEFT(CA775,2)="基礎",CONCATENATE(BZ775,LEFT(CA775,3),CB775),CONCATENATE(BZ775,LEFT(CA775,2),CB775))</f>
        <v/>
      </c>
      <c r="CD775" s="18" t="n">
        <v>13</v>
      </c>
      <c r="CE775" s="18">
        <f>IF(COUNTIFS([2]その１１!$CV$10:CV5770,リスト!CC775),"該当","")</f>
        <v/>
      </c>
      <c r="CF775" s="18">
        <f>IF($CE775="","",COUNTIF($CC$5:CC775,CC775))</f>
        <v/>
      </c>
      <c r="CG775" s="18">
        <f>IF($CE775="","",CONCATENATE(CC775,CF775))</f>
        <v/>
      </c>
      <c r="CH775" s="18" t="inlineStr">
        <is>
          <t>S</t>
        </is>
      </c>
      <c r="CI775" s="18" t="inlineStr">
        <is>
          <t>中央分離帯</t>
        </is>
      </c>
      <c r="CJ775" s="18" t="inlineStr">
        <is>
          <t>Me</t>
        </is>
      </c>
      <c r="CK775" s="18">
        <f>CONCATENATE(CH775,LEFT(CI775,2),CJ775)</f>
        <v/>
      </c>
      <c r="CL775" s="18" t="n">
        <v>1</v>
      </c>
      <c r="CM775" s="18">
        <f>IF(COUNTIFS([2]その１２!$CU$10:CU5926,リスト!CK775),"該当","")</f>
        <v/>
      </c>
      <c r="CN775" s="18">
        <f>IF($CM775="","",COUNTIF($CK$5:CK775,CK775))</f>
        <v/>
      </c>
      <c r="CO775" s="18">
        <f>IF($CM775="","",CONCATENATE(CK775,CN775))</f>
        <v/>
      </c>
      <c r="DC775" s="21">
        <f>IF(CG775="","",CONCATENATE(CC775,CD775))</f>
        <v/>
      </c>
      <c r="DD775" s="21">
        <f>IF(CO775="","",CONCATENATE(CK775,CL775))</f>
        <v/>
      </c>
    </row>
    <row r="776">
      <c r="BZ776" s="18" t="inlineStr">
        <is>
          <t>C</t>
        </is>
      </c>
      <c r="CA776" s="18" t="inlineStr">
        <is>
          <t>支柱</t>
        </is>
      </c>
      <c r="CB776" s="18" t="inlineStr">
        <is>
          <t>Ca</t>
        </is>
      </c>
      <c r="CC776" s="18">
        <f>IF(LEFT(CA776,2)="基礎",CONCATENATE(BZ776,LEFT(CA776,3),CB776),CONCATENATE(BZ776,LEFT(CA776,2),CB776))</f>
        <v/>
      </c>
      <c r="CD776" s="18" t="n">
        <v>17</v>
      </c>
      <c r="CE776" s="18">
        <f>IF(COUNTIFS([2]その１１!$CV$10:CV5771,リスト!CC776),"該当","")</f>
        <v/>
      </c>
      <c r="CF776" s="18">
        <f>IF($CE776="","",COUNTIF($CC$5:CC776,CC776))</f>
        <v/>
      </c>
      <c r="CG776" s="18">
        <f>IF($CE776="","",CONCATENATE(CC776,CF776))</f>
        <v/>
      </c>
      <c r="CH776" s="18" t="inlineStr">
        <is>
          <t>S</t>
        </is>
      </c>
      <c r="CI776" s="18" t="inlineStr">
        <is>
          <t>中央分離帯</t>
        </is>
      </c>
      <c r="CJ776" s="18" t="inlineStr">
        <is>
          <t>Me</t>
        </is>
      </c>
      <c r="CK776" s="18">
        <f>CONCATENATE(CH776,LEFT(CI776,2),CJ776)</f>
        <v/>
      </c>
      <c r="CL776" s="18" t="n">
        <v>2</v>
      </c>
      <c r="CM776" s="18">
        <f>IF(COUNTIFS([2]その１２!$CU$10:CU5927,リスト!CK776),"該当","")</f>
        <v/>
      </c>
      <c r="CN776" s="18">
        <f>IF($CM776="","",COUNTIF($CK$5:CK776,CK776))</f>
        <v/>
      </c>
      <c r="CO776" s="18">
        <f>IF($CM776="","",CONCATENATE(CK776,CN776))</f>
        <v/>
      </c>
      <c r="DC776" s="21">
        <f>IF(CG776="","",CONCATENATE(CC776,CD776))</f>
        <v/>
      </c>
      <c r="DD776" s="21">
        <f>IF(CO776="","",CONCATENATE(CK776,CL776))</f>
        <v/>
      </c>
    </row>
    <row r="777">
      <c r="BZ777" s="18" t="inlineStr">
        <is>
          <t>C</t>
        </is>
      </c>
      <c r="CA777" s="18" t="inlineStr">
        <is>
          <t>支柱</t>
        </is>
      </c>
      <c r="CB777" s="18" t="inlineStr">
        <is>
          <t>Ca</t>
        </is>
      </c>
      <c r="CC777" s="18">
        <f>IF(LEFT(CA777,2)="基礎",CONCATENATE(BZ777,LEFT(CA777,3),CB777),CONCATENATE(BZ777,LEFT(CA777,2),CB777))</f>
        <v/>
      </c>
      <c r="CD777" s="18" t="n">
        <v>18</v>
      </c>
      <c r="CE777" s="18">
        <f>IF(COUNTIFS([2]その１１!$CV$10:CV5772,リスト!CC777),"該当","")</f>
        <v/>
      </c>
      <c r="CF777" s="18">
        <f>IF($CE777="","",COUNTIF($CC$5:CC777,CC777))</f>
        <v/>
      </c>
      <c r="CG777" s="18">
        <f>IF($CE777="","",CONCATENATE(CC777,CF777))</f>
        <v/>
      </c>
      <c r="CH777" s="18" t="inlineStr">
        <is>
          <t>S</t>
        </is>
      </c>
      <c r="CI777" s="18" t="inlineStr">
        <is>
          <t>中央分離帯</t>
        </is>
      </c>
      <c r="CJ777" s="18" t="inlineStr">
        <is>
          <t>Me</t>
        </is>
      </c>
      <c r="CK777" s="18">
        <f>CONCATENATE(CH777,LEFT(CI777,2),CJ777)</f>
        <v/>
      </c>
      <c r="CL777" s="18" t="n">
        <v>3</v>
      </c>
      <c r="CM777" s="18">
        <f>IF(COUNTIFS([2]その１２!$CU$10:CU5928,リスト!CK777),"該当","")</f>
        <v/>
      </c>
      <c r="CN777" s="18">
        <f>IF($CM777="","",COUNTIF($CK$5:CK777,CK777))</f>
        <v/>
      </c>
      <c r="CO777" s="18">
        <f>IF($CM777="","",CONCATENATE(CK777,CN777))</f>
        <v/>
      </c>
      <c r="DC777" s="21">
        <f>IF(CG777="","",CONCATENATE(CC777,CD777))</f>
        <v/>
      </c>
      <c r="DD777" s="21">
        <f>IF(CO777="","",CONCATENATE(CK777,CL777))</f>
        <v/>
      </c>
    </row>
    <row r="778">
      <c r="BZ778" s="18" t="inlineStr">
        <is>
          <t>C</t>
        </is>
      </c>
      <c r="CA778" s="18" t="inlineStr">
        <is>
          <t>支柱</t>
        </is>
      </c>
      <c r="CB778" s="18" t="inlineStr">
        <is>
          <t>Ca</t>
        </is>
      </c>
      <c r="CC778" s="18">
        <f>IF(LEFT(CA778,2)="基礎",CONCATENATE(BZ778,LEFT(CA778,3),CB778),CONCATENATE(BZ778,LEFT(CA778,2),CB778))</f>
        <v/>
      </c>
      <c r="CD778" s="18" t="n">
        <v>19</v>
      </c>
      <c r="CE778" s="18">
        <f>IF(COUNTIFS([2]その１１!$CV$10:CV5773,リスト!CC778),"該当","")</f>
        <v/>
      </c>
      <c r="CF778" s="18">
        <f>IF($CE778="","",COUNTIF($CC$5:CC778,CC778))</f>
        <v/>
      </c>
      <c r="CG778" s="18">
        <f>IF($CE778="","",CONCATENATE(CC778,CF778))</f>
        <v/>
      </c>
      <c r="CH778" s="18" t="inlineStr">
        <is>
          <t>S</t>
        </is>
      </c>
      <c r="CI778" s="18" t="inlineStr">
        <is>
          <t>中央分離帯</t>
        </is>
      </c>
      <c r="CJ778" s="18" t="inlineStr">
        <is>
          <t>Me</t>
        </is>
      </c>
      <c r="CK778" s="18">
        <f>CONCATENATE(CH778,LEFT(CI778,2),CJ778)</f>
        <v/>
      </c>
      <c r="CL778" s="18" t="n">
        <v>4</v>
      </c>
      <c r="CM778" s="18">
        <f>IF(COUNTIFS([2]その１２!$CU$10:CU5929,リスト!CK778),"該当","")</f>
        <v/>
      </c>
      <c r="CN778" s="18">
        <f>IF($CM778="","",COUNTIF($CK$5:CK778,CK778))</f>
        <v/>
      </c>
      <c r="CO778" s="18">
        <f>IF($CM778="","",CONCATENATE(CK778,CN778))</f>
        <v/>
      </c>
      <c r="DC778" s="21">
        <f>IF(CG778="","",CONCATENATE(CC778,CD778))</f>
        <v/>
      </c>
      <c r="DD778" s="21">
        <f>IF(CO778="","",CONCATENATE(CK778,CL778))</f>
        <v/>
      </c>
    </row>
    <row r="779">
      <c r="BZ779" s="18" t="inlineStr">
        <is>
          <t>C</t>
        </is>
      </c>
      <c r="CA779" s="18" t="inlineStr">
        <is>
          <t>支柱</t>
        </is>
      </c>
      <c r="CB779" s="18" t="inlineStr">
        <is>
          <t>Ca</t>
        </is>
      </c>
      <c r="CC779" s="18">
        <f>IF(LEFT(CA779,2)="基礎",CONCATENATE(BZ779,LEFT(CA779,3),CB779),CONCATENATE(BZ779,LEFT(CA779,2),CB779))</f>
        <v/>
      </c>
      <c r="CD779" s="18" t="n">
        <v>20</v>
      </c>
      <c r="CE779" s="18">
        <f>IF(COUNTIFS([2]その１１!$CV$10:CV5774,リスト!CC779),"該当","")</f>
        <v/>
      </c>
      <c r="CF779" s="18">
        <f>IF($CE779="","",COUNTIF($CC$5:CC779,CC779))</f>
        <v/>
      </c>
      <c r="CG779" s="18">
        <f>IF($CE779="","",CONCATENATE(CC779,CF779))</f>
        <v/>
      </c>
      <c r="CH779" s="18" t="inlineStr">
        <is>
          <t>S</t>
        </is>
      </c>
      <c r="CI779" s="18" t="inlineStr">
        <is>
          <t>中央分離帯</t>
        </is>
      </c>
      <c r="CJ779" s="18" t="inlineStr">
        <is>
          <t>Me</t>
        </is>
      </c>
      <c r="CK779" s="18">
        <f>CONCATENATE(CH779,LEFT(CI779,2),CJ779)</f>
        <v/>
      </c>
      <c r="CL779" s="18" t="n">
        <v>5</v>
      </c>
      <c r="CM779" s="18">
        <f>IF(COUNTIFS([2]その１２!$CU$10:CU5930,リスト!CK779),"該当","")</f>
        <v/>
      </c>
      <c r="CN779" s="18">
        <f>IF($CM779="","",COUNTIF($CK$5:CK779,CK779))</f>
        <v/>
      </c>
      <c r="CO779" s="18">
        <f>IF($CM779="","",CONCATENATE(CK779,CN779))</f>
        <v/>
      </c>
      <c r="DC779" s="21">
        <f>IF(CG779="","",CONCATENATE(CC779,CD779))</f>
        <v/>
      </c>
      <c r="DD779" s="21">
        <f>IF(CO779="","",CONCATENATE(CK779,CL779))</f>
        <v/>
      </c>
    </row>
    <row r="780">
      <c r="BZ780" s="18" t="inlineStr">
        <is>
          <t>C</t>
        </is>
      </c>
      <c r="CA780" s="18" t="inlineStr">
        <is>
          <t>支柱</t>
        </is>
      </c>
      <c r="CB780" s="18" t="inlineStr">
        <is>
          <t>Ca</t>
        </is>
      </c>
      <c r="CC780" s="18">
        <f>IF(LEFT(CA780,2)="基礎",CONCATENATE(BZ780,LEFT(CA780,3),CB780),CONCATENATE(BZ780,LEFT(CA780,2),CB780))</f>
        <v/>
      </c>
      <c r="CD780" s="18" t="n">
        <v>21</v>
      </c>
      <c r="CE780" s="18">
        <f>IF(COUNTIFS([2]その１１!$CV$10:CV5775,リスト!CC780),"該当","")</f>
        <v/>
      </c>
      <c r="CF780" s="18">
        <f>IF($CE780="","",COUNTIF($CC$5:CC780,CC780))</f>
        <v/>
      </c>
      <c r="CG780" s="18">
        <f>IF($CE780="","",CONCATENATE(CC780,CF780))</f>
        <v/>
      </c>
      <c r="CH780" s="18" t="inlineStr">
        <is>
          <t>S</t>
        </is>
      </c>
      <c r="CI780" s="18" t="inlineStr">
        <is>
          <t>中央分離帯</t>
        </is>
      </c>
      <c r="CJ780" s="18" t="inlineStr">
        <is>
          <t>Me</t>
        </is>
      </c>
      <c r="CK780" s="18">
        <f>CONCATENATE(CH780,LEFT(CI780,2),CJ780)</f>
        <v/>
      </c>
      <c r="CL780" s="18" t="n">
        <v>10</v>
      </c>
      <c r="CM780" s="18">
        <f>IF(COUNTIFS([2]その１２!$CU$10:CU5931,リスト!CK780),"該当","")</f>
        <v/>
      </c>
      <c r="CN780" s="18">
        <f>IF($CM780="","",COUNTIF($CK$5:CK780,CK780))</f>
        <v/>
      </c>
      <c r="CO780" s="18">
        <f>IF($CM780="","",CONCATENATE(CK780,CN780))</f>
        <v/>
      </c>
      <c r="DC780" s="21">
        <f>IF(CG780="","",CONCATENATE(CC780,CD780))</f>
        <v/>
      </c>
      <c r="DD780" s="21">
        <f>IF(CO780="","",CONCATENATE(CK780,CL780))</f>
        <v/>
      </c>
    </row>
    <row r="781">
      <c r="BZ781" s="18" t="inlineStr">
        <is>
          <t>C</t>
        </is>
      </c>
      <c r="CA781" s="18" t="inlineStr">
        <is>
          <t>支柱</t>
        </is>
      </c>
      <c r="CB781" s="18" t="inlineStr">
        <is>
          <t>Ca</t>
        </is>
      </c>
      <c r="CC781" s="18">
        <f>IF(LEFT(CA781,2)="基礎",CONCATENATE(BZ781,LEFT(CA781,3),CB781),CONCATENATE(BZ781,LEFT(CA781,2),CB781))</f>
        <v/>
      </c>
      <c r="CD781" s="18" t="n">
        <v>22</v>
      </c>
      <c r="CE781" s="18">
        <f>IF(COUNTIFS([2]その１１!$CV$10:CV5776,リスト!CC781),"該当","")</f>
        <v/>
      </c>
      <c r="CF781" s="18">
        <f>IF($CE781="","",COUNTIF($CC$5:CC781,CC781))</f>
        <v/>
      </c>
      <c r="CG781" s="18">
        <f>IF($CE781="","",CONCATENATE(CC781,CF781))</f>
        <v/>
      </c>
      <c r="CH781" s="18" t="inlineStr">
        <is>
          <t>S</t>
        </is>
      </c>
      <c r="CI781" s="18" t="inlineStr">
        <is>
          <t>中央分離帯</t>
        </is>
      </c>
      <c r="CJ781" s="18" t="inlineStr">
        <is>
          <t>Me</t>
        </is>
      </c>
      <c r="CK781" s="18">
        <f>CONCATENATE(CH781,LEFT(CI781,2),CJ781)</f>
        <v/>
      </c>
      <c r="CL781" s="18" t="n">
        <v>17</v>
      </c>
      <c r="CM781" s="18">
        <f>IF(COUNTIFS([2]その１２!$CU$10:CU5932,リスト!CK781),"該当","")</f>
        <v/>
      </c>
      <c r="CN781" s="18">
        <f>IF($CM781="","",COUNTIF($CK$5:CK781,CK781))</f>
        <v/>
      </c>
      <c r="CO781" s="18">
        <f>IF($CM781="","",CONCATENATE(CK781,CN781))</f>
        <v/>
      </c>
      <c r="DC781" s="21">
        <f>IF(CG781="","",CONCATENATE(CC781,CD781))</f>
        <v/>
      </c>
      <c r="DD781" s="21">
        <f>IF(CO781="","",CONCATENATE(CK781,CL781))</f>
        <v/>
      </c>
    </row>
    <row r="782">
      <c r="BZ782" s="18" t="inlineStr">
        <is>
          <t>C</t>
        </is>
      </c>
      <c r="CA782" s="18" t="inlineStr">
        <is>
          <t>支柱</t>
        </is>
      </c>
      <c r="CB782" s="18" t="inlineStr">
        <is>
          <t>Ca</t>
        </is>
      </c>
      <c r="CC782" s="18">
        <f>IF(LEFT(CA782,2)="基礎",CONCATENATE(BZ782,LEFT(CA782,3),CB782),CONCATENATE(BZ782,LEFT(CA782,2),CB782))</f>
        <v/>
      </c>
      <c r="CD782" s="18" t="n">
        <v>23</v>
      </c>
      <c r="CE782" s="18">
        <f>IF(COUNTIFS([2]その１１!$CV$10:CV5777,リスト!CC782),"該当","")</f>
        <v/>
      </c>
      <c r="CF782" s="18">
        <f>IF($CE782="","",COUNTIF($CC$5:CC782,CC782))</f>
        <v/>
      </c>
      <c r="CG782" s="18">
        <f>IF($CE782="","",CONCATENATE(CC782,CF782))</f>
        <v/>
      </c>
      <c r="CH782" s="18" t="inlineStr">
        <is>
          <t>S</t>
        </is>
      </c>
      <c r="CI782" s="18" t="inlineStr">
        <is>
          <t>中央分離帯</t>
        </is>
      </c>
      <c r="CJ782" s="18" t="inlineStr">
        <is>
          <t>Me</t>
        </is>
      </c>
      <c r="CK782" s="18">
        <f>CONCATENATE(CH782,LEFT(CI782,2),CJ782)</f>
        <v/>
      </c>
      <c r="CL782" s="18" t="n">
        <v>23</v>
      </c>
      <c r="CM782" s="18">
        <f>IF(COUNTIFS([2]その１２!$CU$10:CU5933,リスト!CK782),"該当","")</f>
        <v/>
      </c>
      <c r="CN782" s="18">
        <f>IF($CM782="","",COUNTIF($CK$5:CK782,CK782))</f>
        <v/>
      </c>
      <c r="CO782" s="18">
        <f>IF($CM782="","",CONCATENATE(CK782,CN782))</f>
        <v/>
      </c>
      <c r="DC782" s="21">
        <f>IF(CG782="","",CONCATENATE(CC782,CD782))</f>
        <v/>
      </c>
      <c r="DD782" s="21">
        <f>IF(CO782="","",CONCATENATE(CK782,CL782))</f>
        <v/>
      </c>
    </row>
    <row r="783">
      <c r="BZ783" s="18" t="inlineStr">
        <is>
          <t>S,C</t>
        </is>
      </c>
      <c r="CA783" s="18" t="inlineStr">
        <is>
          <t>支柱</t>
        </is>
      </c>
      <c r="CB783" s="18" t="inlineStr">
        <is>
          <t>Ca</t>
        </is>
      </c>
      <c r="CC783" s="18">
        <f>IF(LEFT(CA783,2)="基礎",CONCATENATE(BZ783,LEFT(CA783,3),CB783),CONCATENATE(BZ783,LEFT(CA783,2),CB783))</f>
        <v/>
      </c>
      <c r="CD783" s="18" t="n">
        <v>1</v>
      </c>
      <c r="CE783" s="18">
        <f>IF(COUNTIFS([2]その１１!$CV$10:CV5778,リスト!CC783),"該当","")</f>
        <v/>
      </c>
      <c r="CF783" s="18">
        <f>IF($CE783="","",COUNTIF($CC$5:CC783,CC783))</f>
        <v/>
      </c>
      <c r="CG783" s="18">
        <f>IF($CE783="","",CONCATENATE(CC783,CF783))</f>
        <v/>
      </c>
      <c r="CH783" s="18" t="inlineStr">
        <is>
          <t>C</t>
        </is>
      </c>
      <c r="CI783" s="18" t="inlineStr">
        <is>
          <t>中央分離帯</t>
        </is>
      </c>
      <c r="CJ783" s="18" t="inlineStr">
        <is>
          <t>Me</t>
        </is>
      </c>
      <c r="CK783" s="18">
        <f>CONCATENATE(CH783,LEFT(CI783,2),CJ783)</f>
        <v/>
      </c>
      <c r="CL783" s="18" t="n">
        <v>6</v>
      </c>
      <c r="CM783" s="18">
        <f>IF(COUNTIFS([2]その１２!$CU$10:CU5934,リスト!CK783),"該当","")</f>
        <v/>
      </c>
      <c r="CN783" s="18">
        <f>IF($CM783="","",COUNTIF($CK$5:CK783,CK783))</f>
        <v/>
      </c>
      <c r="CO783" s="18">
        <f>IF($CM783="","",CONCATENATE(CK783,CN783))</f>
        <v/>
      </c>
      <c r="DC783" s="21">
        <f>IF(CG783="","",CONCATENATE(CC783,CD783))</f>
        <v/>
      </c>
      <c r="DD783" s="21">
        <f>IF(CO783="","",CONCATENATE(CK783,CL783))</f>
        <v/>
      </c>
    </row>
    <row r="784">
      <c r="BZ784" s="18" t="inlineStr">
        <is>
          <t>S,C</t>
        </is>
      </c>
      <c r="CA784" s="18" t="inlineStr">
        <is>
          <t>支柱</t>
        </is>
      </c>
      <c r="CB784" s="18" t="inlineStr">
        <is>
          <t>Ca</t>
        </is>
      </c>
      <c r="CC784" s="18">
        <f>IF(LEFT(CA784,2)="基礎",CONCATENATE(BZ784,LEFT(CA784,3),CB784),CONCATENATE(BZ784,LEFT(CA784,2),CB784))</f>
        <v/>
      </c>
      <c r="CD784" s="18" t="n">
        <v>2</v>
      </c>
      <c r="CE784" s="18">
        <f>IF(COUNTIFS([2]その１１!$CV$10:CV5779,リスト!CC784),"該当","")</f>
        <v/>
      </c>
      <c r="CF784" s="18">
        <f>IF($CE784="","",COUNTIF($CC$5:CC784,CC784))</f>
        <v/>
      </c>
      <c r="CG784" s="18">
        <f>IF($CE784="","",CONCATENATE(CC784,CF784))</f>
        <v/>
      </c>
      <c r="CH784" s="18" t="inlineStr">
        <is>
          <t>C</t>
        </is>
      </c>
      <c r="CI784" s="18" t="inlineStr">
        <is>
          <t>中央分離帯</t>
        </is>
      </c>
      <c r="CJ784" s="18" t="inlineStr">
        <is>
          <t>Me</t>
        </is>
      </c>
      <c r="CK784" s="18">
        <f>CONCATENATE(CH784,LEFT(CI784,2),CJ784)</f>
        <v/>
      </c>
      <c r="CL784" s="18" t="n">
        <v>7</v>
      </c>
      <c r="CM784" s="18">
        <f>IF(COUNTIFS([2]その１２!$CU$10:CU5935,リスト!CK784),"該当","")</f>
        <v/>
      </c>
      <c r="CN784" s="18">
        <f>IF($CM784="","",COUNTIF($CK$5:CK784,CK784))</f>
        <v/>
      </c>
      <c r="CO784" s="18">
        <f>IF($CM784="","",CONCATENATE(CK784,CN784))</f>
        <v/>
      </c>
      <c r="DC784" s="21">
        <f>IF(CG784="","",CONCATENATE(CC784,CD784))</f>
        <v/>
      </c>
      <c r="DD784" s="21">
        <f>IF(CO784="","",CONCATENATE(CK784,CL784))</f>
        <v/>
      </c>
    </row>
    <row r="785">
      <c r="BZ785" s="18" t="inlineStr">
        <is>
          <t>S,C</t>
        </is>
      </c>
      <c r="CA785" s="18" t="inlineStr">
        <is>
          <t>支柱</t>
        </is>
      </c>
      <c r="CB785" s="18" t="inlineStr">
        <is>
          <t>Ca</t>
        </is>
      </c>
      <c r="CC785" s="18">
        <f>IF(LEFT(CA785,2)="基礎",CONCATENATE(BZ785,LEFT(CA785,3),CB785),CONCATENATE(BZ785,LEFT(CA785,2),CB785))</f>
        <v/>
      </c>
      <c r="CD785" s="18" t="n">
        <v>3</v>
      </c>
      <c r="CE785" s="18">
        <f>IF(COUNTIFS([2]その１１!$CV$10:CV5780,リスト!CC785),"該当","")</f>
        <v/>
      </c>
      <c r="CF785" s="18">
        <f>IF($CE785="","",COUNTIF($CC$5:CC785,CC785))</f>
        <v/>
      </c>
      <c r="CG785" s="18">
        <f>IF($CE785="","",CONCATENATE(CC785,CF785))</f>
        <v/>
      </c>
      <c r="CH785" s="18" t="inlineStr">
        <is>
          <t>C</t>
        </is>
      </c>
      <c r="CI785" s="18" t="inlineStr">
        <is>
          <t>中央分離帯</t>
        </is>
      </c>
      <c r="CJ785" s="18" t="inlineStr">
        <is>
          <t>Me</t>
        </is>
      </c>
      <c r="CK785" s="18">
        <f>CONCATENATE(CH785,LEFT(CI785,2),CJ785)</f>
        <v/>
      </c>
      <c r="CL785" s="18" t="n">
        <v>8</v>
      </c>
      <c r="CM785" s="18">
        <f>IF(COUNTIFS([2]その１２!$CU$10:CU5936,リスト!CK785),"該当","")</f>
        <v/>
      </c>
      <c r="CN785" s="18">
        <f>IF($CM785="","",COUNTIF($CK$5:CK785,CK785))</f>
        <v/>
      </c>
      <c r="CO785" s="18">
        <f>IF($CM785="","",CONCATENATE(CK785,CN785))</f>
        <v/>
      </c>
      <c r="DC785" s="21">
        <f>IF(CG785="","",CONCATENATE(CC785,CD785))</f>
        <v/>
      </c>
      <c r="DD785" s="21">
        <f>IF(CO785="","",CONCATENATE(CK785,CL785))</f>
        <v/>
      </c>
    </row>
    <row r="786">
      <c r="BZ786" s="18" t="inlineStr">
        <is>
          <t>S,C</t>
        </is>
      </c>
      <c r="CA786" s="18" t="inlineStr">
        <is>
          <t>支柱</t>
        </is>
      </c>
      <c r="CB786" s="18" t="inlineStr">
        <is>
          <t>Ca</t>
        </is>
      </c>
      <c r="CC786" s="18">
        <f>IF(LEFT(CA786,2)="基礎",CONCATENATE(BZ786,LEFT(CA786,3),CB786),CONCATENATE(BZ786,LEFT(CA786,2),CB786))</f>
        <v/>
      </c>
      <c r="CD786" s="18" t="n">
        <v>4</v>
      </c>
      <c r="CE786" s="18">
        <f>IF(COUNTIFS([2]その１１!$CV$10:CV5781,リスト!CC786),"該当","")</f>
        <v/>
      </c>
      <c r="CF786" s="18">
        <f>IF($CE786="","",COUNTIF($CC$5:CC786,CC786))</f>
        <v/>
      </c>
      <c r="CG786" s="18">
        <f>IF($CE786="","",CONCATENATE(CC786,CF786))</f>
        <v/>
      </c>
      <c r="CH786" s="18" t="inlineStr">
        <is>
          <t>C</t>
        </is>
      </c>
      <c r="CI786" s="18" t="inlineStr">
        <is>
          <t>中央分離帯</t>
        </is>
      </c>
      <c r="CJ786" s="18" t="inlineStr">
        <is>
          <t>Me</t>
        </is>
      </c>
      <c r="CK786" s="18">
        <f>CONCATENATE(CH786,LEFT(CI786,2),CJ786)</f>
        <v/>
      </c>
      <c r="CL786" s="18" t="n">
        <v>10</v>
      </c>
      <c r="CM786" s="18">
        <f>IF(COUNTIFS([2]その１２!$CU$10:CU5937,リスト!CK786),"該当","")</f>
        <v/>
      </c>
      <c r="CN786" s="18">
        <f>IF($CM786="","",COUNTIF($CK$5:CK786,CK786))</f>
        <v/>
      </c>
      <c r="CO786" s="18">
        <f>IF($CM786="","",CONCATENATE(CK786,CN786))</f>
        <v/>
      </c>
      <c r="DC786" s="21">
        <f>IF(CG786="","",CONCATENATE(CC786,CD786))</f>
        <v/>
      </c>
      <c r="DD786" s="21">
        <f>IF(CO786="","",CONCATENATE(CK786,CL786))</f>
        <v/>
      </c>
    </row>
    <row r="787">
      <c r="BZ787" s="18" t="inlineStr">
        <is>
          <t>S,C</t>
        </is>
      </c>
      <c r="CA787" s="18" t="inlineStr">
        <is>
          <t>支柱</t>
        </is>
      </c>
      <c r="CB787" s="18" t="inlineStr">
        <is>
          <t>Ca</t>
        </is>
      </c>
      <c r="CC787" s="18">
        <f>IF(LEFT(CA787,2)="基礎",CONCATENATE(BZ787,LEFT(CA787,3),CB787),CONCATENATE(BZ787,LEFT(CA787,2),CB787))</f>
        <v/>
      </c>
      <c r="CD787" s="18" t="n">
        <v>5</v>
      </c>
      <c r="CE787" s="18">
        <f>IF(COUNTIFS([2]その１１!$CV$10:CV5782,リスト!CC787),"該当","")</f>
        <v/>
      </c>
      <c r="CF787" s="18">
        <f>IF($CE787="","",COUNTIF($CC$5:CC787,CC787))</f>
        <v/>
      </c>
      <c r="CG787" s="18">
        <f>IF($CE787="","",CONCATENATE(CC787,CF787))</f>
        <v/>
      </c>
      <c r="CH787" s="18" t="inlineStr">
        <is>
          <t>C</t>
        </is>
      </c>
      <c r="CI787" s="18" t="inlineStr">
        <is>
          <t>中央分離帯</t>
        </is>
      </c>
      <c r="CJ787" s="18" t="inlineStr">
        <is>
          <t>Me</t>
        </is>
      </c>
      <c r="CK787" s="18">
        <f>CONCATENATE(CH787,LEFT(CI787,2),CJ787)</f>
        <v/>
      </c>
      <c r="CL787" s="18" t="n">
        <v>12</v>
      </c>
      <c r="CM787" s="18">
        <f>IF(COUNTIFS([2]その１２!$CU$10:CU5938,リスト!CK787),"該当","")</f>
        <v/>
      </c>
      <c r="CN787" s="18">
        <f>IF($CM787="","",COUNTIF($CK$5:CK787,CK787))</f>
        <v/>
      </c>
      <c r="CO787" s="18">
        <f>IF($CM787="","",CONCATENATE(CK787,CN787))</f>
        <v/>
      </c>
      <c r="DC787" s="21">
        <f>IF(CG787="","",CONCATENATE(CC787,CD787))</f>
        <v/>
      </c>
      <c r="DD787" s="21">
        <f>IF(CO787="","",CONCATENATE(CK787,CL787))</f>
        <v/>
      </c>
    </row>
    <row r="788">
      <c r="BZ788" s="18" t="inlineStr">
        <is>
          <t>S,C</t>
        </is>
      </c>
      <c r="CA788" s="18" t="inlineStr">
        <is>
          <t>支柱</t>
        </is>
      </c>
      <c r="CB788" s="18" t="inlineStr">
        <is>
          <t>Ca</t>
        </is>
      </c>
      <c r="CC788" s="18">
        <f>IF(LEFT(CA788,2)="基礎",CONCATENATE(BZ788,LEFT(CA788,3),CB788),CONCATENATE(BZ788,LEFT(CA788,2),CB788))</f>
        <v/>
      </c>
      <c r="CD788" s="18" t="n">
        <v>6</v>
      </c>
      <c r="CE788" s="18">
        <f>IF(COUNTIFS([2]その１１!$CV$10:CV5783,リスト!CC788),"該当","")</f>
        <v/>
      </c>
      <c r="CF788" s="18">
        <f>IF($CE788="","",COUNTIF($CC$5:CC788,CC788))</f>
        <v/>
      </c>
      <c r="CG788" s="18">
        <f>IF($CE788="","",CONCATENATE(CC788,CF788))</f>
        <v/>
      </c>
      <c r="CH788" s="18" t="inlineStr">
        <is>
          <t>C</t>
        </is>
      </c>
      <c r="CI788" s="18" t="inlineStr">
        <is>
          <t>中央分離帯</t>
        </is>
      </c>
      <c r="CJ788" s="18" t="inlineStr">
        <is>
          <t>Me</t>
        </is>
      </c>
      <c r="CK788" s="18">
        <f>CONCATENATE(CH788,LEFT(CI788,2),CJ788)</f>
        <v/>
      </c>
      <c r="CL788" s="18" t="n">
        <v>17</v>
      </c>
      <c r="CM788" s="18">
        <f>IF(COUNTIFS([2]その１２!$CU$10:CU5939,リスト!CK788),"該当","")</f>
        <v/>
      </c>
      <c r="CN788" s="18">
        <f>IF($CM788="","",COUNTIF($CK$5:CK788,CK788))</f>
        <v/>
      </c>
      <c r="CO788" s="18">
        <f>IF($CM788="","",CONCATENATE(CK788,CN788))</f>
        <v/>
      </c>
      <c r="DC788" s="21">
        <f>IF(CG788="","",CONCATENATE(CC788,CD788))</f>
        <v/>
      </c>
      <c r="DD788" s="21">
        <f>IF(CO788="","",CONCATENATE(CK788,CL788))</f>
        <v/>
      </c>
    </row>
    <row r="789">
      <c r="BZ789" s="18" t="inlineStr">
        <is>
          <t>S,C</t>
        </is>
      </c>
      <c r="CA789" s="18" t="inlineStr">
        <is>
          <t>支柱</t>
        </is>
      </c>
      <c r="CB789" s="18" t="inlineStr">
        <is>
          <t>Ca</t>
        </is>
      </c>
      <c r="CC789" s="18">
        <f>IF(LEFT(CA789,2)="基礎",CONCATENATE(BZ789,LEFT(CA789,3),CB789),CONCATENATE(BZ789,LEFT(CA789,2),CB789))</f>
        <v/>
      </c>
      <c r="CD789" s="18" t="n">
        <v>7</v>
      </c>
      <c r="CE789" s="18">
        <f>IF(COUNTIFS([2]その１１!$CV$10:CV5784,リスト!CC789),"該当","")</f>
        <v/>
      </c>
      <c r="CF789" s="18">
        <f>IF($CE789="","",COUNTIF($CC$5:CC789,CC789))</f>
        <v/>
      </c>
      <c r="CG789" s="18">
        <f>IF($CE789="","",CONCATENATE(CC789,CF789))</f>
        <v/>
      </c>
      <c r="CH789" s="18" t="inlineStr">
        <is>
          <t>C</t>
        </is>
      </c>
      <c r="CI789" s="18" t="inlineStr">
        <is>
          <t>中央分離帯</t>
        </is>
      </c>
      <c r="CJ789" s="18" t="inlineStr">
        <is>
          <t>Me</t>
        </is>
      </c>
      <c r="CK789" s="18">
        <f>CONCATENATE(CH789,LEFT(CI789,2),CJ789)</f>
        <v/>
      </c>
      <c r="CL789" s="18" t="n">
        <v>19</v>
      </c>
      <c r="CM789" s="18">
        <f>IF(COUNTIFS([2]その１２!$CU$10:CU5940,リスト!CK789),"該当","")</f>
        <v/>
      </c>
      <c r="CN789" s="18">
        <f>IF($CM789="","",COUNTIF($CK$5:CK789,CK789))</f>
        <v/>
      </c>
      <c r="CO789" s="18">
        <f>IF($CM789="","",CONCATENATE(CK789,CN789))</f>
        <v/>
      </c>
      <c r="DC789" s="21">
        <f>IF(CG789="","",CONCATENATE(CC789,CD789))</f>
        <v/>
      </c>
      <c r="DD789" s="21">
        <f>IF(CO789="","",CONCATENATE(CK789,CL789))</f>
        <v/>
      </c>
    </row>
    <row r="790">
      <c r="BZ790" s="18" t="inlineStr">
        <is>
          <t>S,C</t>
        </is>
      </c>
      <c r="CA790" s="18" t="inlineStr">
        <is>
          <t>支柱</t>
        </is>
      </c>
      <c r="CB790" s="18" t="inlineStr">
        <is>
          <t>Ca</t>
        </is>
      </c>
      <c r="CC790" s="18">
        <f>IF(LEFT(CA790,2)="基礎",CONCATENATE(BZ790,LEFT(CA790,3),CB790),CONCATENATE(BZ790,LEFT(CA790,2),CB790))</f>
        <v/>
      </c>
      <c r="CD790" s="18" t="n">
        <v>8</v>
      </c>
      <c r="CE790" s="18">
        <f>IF(COUNTIFS([2]その１１!$CV$10:CV5785,リスト!CC790),"該当","")</f>
        <v/>
      </c>
      <c r="CF790" s="18">
        <f>IF($CE790="","",COUNTIF($CC$5:CC790,CC790))</f>
        <v/>
      </c>
      <c r="CG790" s="18">
        <f>IF($CE790="","",CONCATENATE(CC790,CF790))</f>
        <v/>
      </c>
      <c r="CH790" s="18" t="inlineStr">
        <is>
          <t>C</t>
        </is>
      </c>
      <c r="CI790" s="18" t="inlineStr">
        <is>
          <t>中央分離帯</t>
        </is>
      </c>
      <c r="CJ790" s="18" t="inlineStr">
        <is>
          <t>Me</t>
        </is>
      </c>
      <c r="CK790" s="18">
        <f>CONCATENATE(CH790,LEFT(CI790,2),CJ790)</f>
        <v/>
      </c>
      <c r="CL790" s="18" t="n">
        <v>23</v>
      </c>
      <c r="CM790" s="18">
        <f>IF(COUNTIFS([2]その１２!$CU$10:CU5941,リスト!CK790),"該当","")</f>
        <v/>
      </c>
      <c r="CN790" s="18">
        <f>IF($CM790="","",COUNTIF($CK$5:CK790,CK790))</f>
        <v/>
      </c>
      <c r="CO790" s="18">
        <f>IF($CM790="","",CONCATENATE(CK790,CN790))</f>
        <v/>
      </c>
      <c r="DC790" s="21">
        <f>IF(CG790="","",CONCATENATE(CC790,CD790))</f>
        <v/>
      </c>
      <c r="DD790" s="21">
        <f>IF(CO790="","",CONCATENATE(CK790,CL790))</f>
        <v/>
      </c>
    </row>
    <row r="791">
      <c r="BZ791" s="18" t="inlineStr">
        <is>
          <t>S,C</t>
        </is>
      </c>
      <c r="CA791" s="18" t="inlineStr">
        <is>
          <t>支柱</t>
        </is>
      </c>
      <c r="CB791" s="18" t="inlineStr">
        <is>
          <t>Ca</t>
        </is>
      </c>
      <c r="CC791" s="18">
        <f>IF(LEFT(CA791,2)="基礎",CONCATENATE(BZ791,LEFT(CA791,3),CB791),CONCATENATE(BZ791,LEFT(CA791,2),CB791))</f>
        <v/>
      </c>
      <c r="CD791" s="18" t="n">
        <v>9</v>
      </c>
      <c r="CE791" s="18">
        <f>IF(COUNTIFS([2]その１１!$CV$10:CV5786,リスト!CC791),"該当","")</f>
        <v/>
      </c>
      <c r="CF791" s="18">
        <f>IF($CE791="","",COUNTIF($CC$5:CC791,CC791))</f>
        <v/>
      </c>
      <c r="CG791" s="18">
        <f>IF($CE791="","",CONCATENATE(CC791,CF791))</f>
        <v/>
      </c>
      <c r="CH791" s="18" t="inlineStr">
        <is>
          <t>S,C</t>
        </is>
      </c>
      <c r="CI791" s="18" t="inlineStr">
        <is>
          <t>中央分離帯</t>
        </is>
      </c>
      <c r="CJ791" s="18" t="inlineStr">
        <is>
          <t>Me</t>
        </is>
      </c>
      <c r="CK791" s="18">
        <f>CONCATENATE(CH791,LEFT(CI791,2),CJ791)</f>
        <v/>
      </c>
      <c r="CL791" s="18" t="n">
        <v>1</v>
      </c>
      <c r="CM791" s="18">
        <f>IF(COUNTIFS([2]その１２!$CU$10:CU5942,リスト!CK791),"該当","")</f>
        <v/>
      </c>
      <c r="CN791" s="18">
        <f>IF($CM791="","",COUNTIF($CK$5:CK791,CK791))</f>
        <v/>
      </c>
      <c r="CO791" s="18">
        <f>IF($CM791="","",CONCATENATE(CK791,CN791))</f>
        <v/>
      </c>
      <c r="DC791" s="21">
        <f>IF(CG791="","",CONCATENATE(CC791,CD791))</f>
        <v/>
      </c>
      <c r="DD791" s="21">
        <f>IF(CO791="","",CONCATENATE(CK791,CL791))</f>
        <v/>
      </c>
    </row>
    <row r="792">
      <c r="BZ792" s="18" t="inlineStr">
        <is>
          <t>S,C</t>
        </is>
      </c>
      <c r="CA792" s="18" t="inlineStr">
        <is>
          <t>支柱</t>
        </is>
      </c>
      <c r="CB792" s="18" t="inlineStr">
        <is>
          <t>Ca</t>
        </is>
      </c>
      <c r="CC792" s="18">
        <f>IF(LEFT(CA792,2)="基礎",CONCATENATE(BZ792,LEFT(CA792,3),CB792),CONCATENATE(BZ792,LEFT(CA792,2),CB792))</f>
        <v/>
      </c>
      <c r="CD792" s="18" t="n">
        <v>10</v>
      </c>
      <c r="CE792" s="18">
        <f>IF(COUNTIFS([2]その１１!$CV$10:CV5787,リスト!CC792),"該当","")</f>
        <v/>
      </c>
      <c r="CF792" s="18">
        <f>IF($CE792="","",COUNTIF($CC$5:CC792,CC792))</f>
        <v/>
      </c>
      <c r="CG792" s="18">
        <f>IF($CE792="","",CONCATENATE(CC792,CF792))</f>
        <v/>
      </c>
      <c r="CH792" s="18" t="inlineStr">
        <is>
          <t>S,C</t>
        </is>
      </c>
      <c r="CI792" s="18" t="inlineStr">
        <is>
          <t>中央分離帯</t>
        </is>
      </c>
      <c r="CJ792" s="18" t="inlineStr">
        <is>
          <t>Me</t>
        </is>
      </c>
      <c r="CK792" s="18">
        <f>CONCATENATE(CH792,LEFT(CI792,2),CJ792)</f>
        <v/>
      </c>
      <c r="CL792" s="18" t="n">
        <v>2</v>
      </c>
      <c r="CM792" s="18">
        <f>IF(COUNTIFS([2]その１２!$CU$10:CU5943,リスト!CK792),"該当","")</f>
        <v/>
      </c>
      <c r="CN792" s="18">
        <f>IF($CM792="","",COUNTIF($CK$5:CK792,CK792))</f>
        <v/>
      </c>
      <c r="CO792" s="18">
        <f>IF($CM792="","",CONCATENATE(CK792,CN792))</f>
        <v/>
      </c>
      <c r="DC792" s="21">
        <f>IF(CG792="","",CONCATENATE(CC792,CD792))</f>
        <v/>
      </c>
      <c r="DD792" s="21">
        <f>IF(CO792="","",CONCATENATE(CK792,CL792))</f>
        <v/>
      </c>
    </row>
    <row r="793">
      <c r="BZ793" s="18" t="inlineStr">
        <is>
          <t>S,C</t>
        </is>
      </c>
      <c r="CA793" s="18" t="inlineStr">
        <is>
          <t>支柱</t>
        </is>
      </c>
      <c r="CB793" s="18" t="inlineStr">
        <is>
          <t>Ca</t>
        </is>
      </c>
      <c r="CC793" s="18">
        <f>IF(LEFT(CA793,2)="基礎",CONCATENATE(BZ793,LEFT(CA793,3),CB793),CONCATENATE(BZ793,LEFT(CA793,2),CB793))</f>
        <v/>
      </c>
      <c r="CD793" s="18" t="n">
        <v>11</v>
      </c>
      <c r="CE793" s="18">
        <f>IF(COUNTIFS([2]その１１!$CV$10:CV5788,リスト!CC793),"該当","")</f>
        <v/>
      </c>
      <c r="CF793" s="18">
        <f>IF($CE793="","",COUNTIF($CC$5:CC793,CC793))</f>
        <v/>
      </c>
      <c r="CG793" s="18">
        <f>IF($CE793="","",CONCATENATE(CC793,CF793))</f>
        <v/>
      </c>
      <c r="CH793" s="18" t="inlineStr">
        <is>
          <t>S,C</t>
        </is>
      </c>
      <c r="CI793" s="18" t="inlineStr">
        <is>
          <t>中央分離帯</t>
        </is>
      </c>
      <c r="CJ793" s="18" t="inlineStr">
        <is>
          <t>Me</t>
        </is>
      </c>
      <c r="CK793" s="18">
        <f>CONCATENATE(CH793,LEFT(CI793,2),CJ793)</f>
        <v/>
      </c>
      <c r="CL793" s="18" t="n">
        <v>3</v>
      </c>
      <c r="CM793" s="18">
        <f>IF(COUNTIFS([2]その１２!$CU$10:CU5944,リスト!CK793),"該当","")</f>
        <v/>
      </c>
      <c r="CN793" s="18">
        <f>IF($CM793="","",COUNTIF($CK$5:CK793,CK793))</f>
        <v/>
      </c>
      <c r="CO793" s="18">
        <f>IF($CM793="","",CONCATENATE(CK793,CN793))</f>
        <v/>
      </c>
      <c r="DC793" s="21">
        <f>IF(CG793="","",CONCATENATE(CC793,CD793))</f>
        <v/>
      </c>
      <c r="DD793" s="21">
        <f>IF(CO793="","",CONCATENATE(CK793,CL793))</f>
        <v/>
      </c>
    </row>
    <row r="794">
      <c r="BZ794" s="18" t="inlineStr">
        <is>
          <t>S,C</t>
        </is>
      </c>
      <c r="CA794" s="18" t="inlineStr">
        <is>
          <t>支柱</t>
        </is>
      </c>
      <c r="CB794" s="18" t="inlineStr">
        <is>
          <t>Ca</t>
        </is>
      </c>
      <c r="CC794" s="18">
        <f>IF(LEFT(CA794,2)="基礎",CONCATENATE(BZ794,LEFT(CA794,3),CB794),CONCATENATE(BZ794,LEFT(CA794,2),CB794))</f>
        <v/>
      </c>
      <c r="CD794" s="18" t="n">
        <v>12</v>
      </c>
      <c r="CE794" s="18">
        <f>IF(COUNTIFS([2]その１１!$CV$10:CV5789,リスト!CC794),"該当","")</f>
        <v/>
      </c>
      <c r="CF794" s="18">
        <f>IF($CE794="","",COUNTIF($CC$5:CC794,CC794))</f>
        <v/>
      </c>
      <c r="CG794" s="18">
        <f>IF($CE794="","",CONCATENATE(CC794,CF794))</f>
        <v/>
      </c>
      <c r="CH794" s="18" t="inlineStr">
        <is>
          <t>S,C</t>
        </is>
      </c>
      <c r="CI794" s="18" t="inlineStr">
        <is>
          <t>中央分離帯</t>
        </is>
      </c>
      <c r="CJ794" s="18" t="inlineStr">
        <is>
          <t>Me</t>
        </is>
      </c>
      <c r="CK794" s="18">
        <f>CONCATENATE(CH794,LEFT(CI794,2),CJ794)</f>
        <v/>
      </c>
      <c r="CL794" s="18" t="n">
        <v>4</v>
      </c>
      <c r="CM794" s="18">
        <f>IF(COUNTIFS([2]その１２!$CU$10:CU5945,リスト!CK794),"該当","")</f>
        <v/>
      </c>
      <c r="CN794" s="18">
        <f>IF($CM794="","",COUNTIF($CK$5:CK794,CK794))</f>
        <v/>
      </c>
      <c r="CO794" s="18">
        <f>IF($CM794="","",CONCATENATE(CK794,CN794))</f>
        <v/>
      </c>
      <c r="DC794" s="21">
        <f>IF(CG794="","",CONCATENATE(CC794,CD794))</f>
        <v/>
      </c>
      <c r="DD794" s="21">
        <f>IF(CO794="","",CONCATENATE(CK794,CL794))</f>
        <v/>
      </c>
    </row>
    <row r="795">
      <c r="BZ795" s="18" t="inlineStr">
        <is>
          <t>S,C</t>
        </is>
      </c>
      <c r="CA795" s="18" t="inlineStr">
        <is>
          <t>支柱</t>
        </is>
      </c>
      <c r="CB795" s="18" t="inlineStr">
        <is>
          <t>Ca</t>
        </is>
      </c>
      <c r="CC795" s="18">
        <f>IF(LEFT(CA795,2)="基礎",CONCATENATE(BZ795,LEFT(CA795,3),CB795),CONCATENATE(BZ795,LEFT(CA795,2),CB795))</f>
        <v/>
      </c>
      <c r="CD795" s="18" t="n">
        <v>13</v>
      </c>
      <c r="CE795" s="18">
        <f>IF(COUNTIFS([2]その１１!$CV$10:CV5790,リスト!CC795),"該当","")</f>
        <v/>
      </c>
      <c r="CF795" s="18">
        <f>IF($CE795="","",COUNTIF($CC$5:CC795,CC795))</f>
        <v/>
      </c>
      <c r="CG795" s="18">
        <f>IF($CE795="","",CONCATENATE(CC795,CF795))</f>
        <v/>
      </c>
      <c r="CH795" s="18" t="inlineStr">
        <is>
          <t>S,C</t>
        </is>
      </c>
      <c r="CI795" s="18" t="inlineStr">
        <is>
          <t>中央分離帯</t>
        </is>
      </c>
      <c r="CJ795" s="18" t="inlineStr">
        <is>
          <t>Me</t>
        </is>
      </c>
      <c r="CK795" s="18">
        <f>CONCATENATE(CH795,LEFT(CI795,2),CJ795)</f>
        <v/>
      </c>
      <c r="CL795" s="18" t="n">
        <v>5</v>
      </c>
      <c r="CM795" s="18">
        <f>IF(COUNTIFS([2]その１２!$CU$10:CU5946,リスト!CK795),"該当","")</f>
        <v/>
      </c>
      <c r="CN795" s="18">
        <f>IF($CM795="","",COUNTIF($CK$5:CK795,CK795))</f>
        <v/>
      </c>
      <c r="CO795" s="18">
        <f>IF($CM795="","",CONCATENATE(CK795,CN795))</f>
        <v/>
      </c>
      <c r="DC795" s="21">
        <f>IF(CG795="","",CONCATENATE(CC795,CD795))</f>
        <v/>
      </c>
      <c r="DD795" s="21">
        <f>IF(CO795="","",CONCATENATE(CK795,CL795))</f>
        <v/>
      </c>
    </row>
    <row r="796">
      <c r="BZ796" s="18" t="inlineStr">
        <is>
          <t>S,C</t>
        </is>
      </c>
      <c r="CA796" s="18" t="inlineStr">
        <is>
          <t>支柱</t>
        </is>
      </c>
      <c r="CB796" s="18" t="inlineStr">
        <is>
          <t>Ca</t>
        </is>
      </c>
      <c r="CC796" s="18">
        <f>IF(LEFT(CA796,2)="基礎",CONCATENATE(BZ796,LEFT(CA796,3),CB796),CONCATENATE(BZ796,LEFT(CA796,2),CB796))</f>
        <v/>
      </c>
      <c r="CD796" s="18" t="n">
        <v>17</v>
      </c>
      <c r="CE796" s="18">
        <f>IF(COUNTIFS([2]その１１!$CV$10:CV5791,リスト!CC796),"該当","")</f>
        <v/>
      </c>
      <c r="CF796" s="18">
        <f>IF($CE796="","",COUNTIF($CC$5:CC796,CC796))</f>
        <v/>
      </c>
      <c r="CG796" s="18">
        <f>IF($CE796="","",CONCATENATE(CC796,CF796))</f>
        <v/>
      </c>
      <c r="CH796" s="18" t="inlineStr">
        <is>
          <t>S,C</t>
        </is>
      </c>
      <c r="CI796" s="18" t="inlineStr">
        <is>
          <t>中央分離帯</t>
        </is>
      </c>
      <c r="CJ796" s="18" t="inlineStr">
        <is>
          <t>Me</t>
        </is>
      </c>
      <c r="CK796" s="18">
        <f>CONCATENATE(CH796,LEFT(CI796,2),CJ796)</f>
        <v/>
      </c>
      <c r="CL796" s="18" t="n">
        <v>6</v>
      </c>
      <c r="CM796" s="18">
        <f>IF(COUNTIFS([2]その１２!$CU$10:CU5947,リスト!CK796),"該当","")</f>
        <v/>
      </c>
      <c r="CN796" s="18">
        <f>IF($CM796="","",COUNTIF($CK$5:CK796,CK796))</f>
        <v/>
      </c>
      <c r="CO796" s="18">
        <f>IF($CM796="","",CONCATENATE(CK796,CN796))</f>
        <v/>
      </c>
      <c r="DC796" s="21">
        <f>IF(CG796="","",CONCATENATE(CC796,CD796))</f>
        <v/>
      </c>
      <c r="DD796" s="21">
        <f>IF(CO796="","",CONCATENATE(CK796,CL796))</f>
        <v/>
      </c>
    </row>
    <row r="797">
      <c r="BZ797" s="18" t="inlineStr">
        <is>
          <t>S,C</t>
        </is>
      </c>
      <c r="CA797" s="18" t="inlineStr">
        <is>
          <t>支柱</t>
        </is>
      </c>
      <c r="CB797" s="18" t="inlineStr">
        <is>
          <t>Ca</t>
        </is>
      </c>
      <c r="CC797" s="18">
        <f>IF(LEFT(CA797,2)="基礎",CONCATENATE(BZ797,LEFT(CA797,3),CB797),CONCATENATE(BZ797,LEFT(CA797,2),CB797))</f>
        <v/>
      </c>
      <c r="CD797" s="18" t="n">
        <v>18</v>
      </c>
      <c r="CE797" s="18">
        <f>IF(COUNTIFS([2]その１１!$CV$10:CV5792,リスト!CC797),"該当","")</f>
        <v/>
      </c>
      <c r="CF797" s="18">
        <f>IF($CE797="","",COUNTIF($CC$5:CC797,CC797))</f>
        <v/>
      </c>
      <c r="CG797" s="18">
        <f>IF($CE797="","",CONCATENATE(CC797,CF797))</f>
        <v/>
      </c>
      <c r="CH797" s="18" t="inlineStr">
        <is>
          <t>S,C</t>
        </is>
      </c>
      <c r="CI797" s="18" t="inlineStr">
        <is>
          <t>中央分離帯</t>
        </is>
      </c>
      <c r="CJ797" s="18" t="inlineStr">
        <is>
          <t>Me</t>
        </is>
      </c>
      <c r="CK797" s="18">
        <f>CONCATENATE(CH797,LEFT(CI797,2),CJ797)</f>
        <v/>
      </c>
      <c r="CL797" s="18" t="n">
        <v>7</v>
      </c>
      <c r="CM797" s="18">
        <f>IF(COUNTIFS([2]その１２!$CU$10:CU5948,リスト!CK797),"該当","")</f>
        <v/>
      </c>
      <c r="CN797" s="18">
        <f>IF($CM797="","",COUNTIF($CK$5:CK797,CK797))</f>
        <v/>
      </c>
      <c r="CO797" s="18">
        <f>IF($CM797="","",CONCATENATE(CK797,CN797))</f>
        <v/>
      </c>
      <c r="DC797" s="21">
        <f>IF(CG797="","",CONCATENATE(CC797,CD797))</f>
        <v/>
      </c>
      <c r="DD797" s="21">
        <f>IF(CO797="","",CONCATENATE(CK797,CL797))</f>
        <v/>
      </c>
    </row>
    <row r="798">
      <c r="BZ798" s="18" t="inlineStr">
        <is>
          <t>S,C</t>
        </is>
      </c>
      <c r="CA798" s="18" t="inlineStr">
        <is>
          <t>支柱</t>
        </is>
      </c>
      <c r="CB798" s="18" t="inlineStr">
        <is>
          <t>Ca</t>
        </is>
      </c>
      <c r="CC798" s="18">
        <f>IF(LEFT(CA798,2)="基礎",CONCATENATE(BZ798,LEFT(CA798,3),CB798),CONCATENATE(BZ798,LEFT(CA798,2),CB798))</f>
        <v/>
      </c>
      <c r="CD798" s="18" t="n">
        <v>19</v>
      </c>
      <c r="CE798" s="18">
        <f>IF(COUNTIFS([2]その１１!$CV$10:CV5793,リスト!CC798),"該当","")</f>
        <v/>
      </c>
      <c r="CF798" s="18">
        <f>IF($CE798="","",COUNTIF($CC$5:CC798,CC798))</f>
        <v/>
      </c>
      <c r="CG798" s="18">
        <f>IF($CE798="","",CONCATENATE(CC798,CF798))</f>
        <v/>
      </c>
      <c r="CH798" s="18" t="inlineStr">
        <is>
          <t>S,C</t>
        </is>
      </c>
      <c r="CI798" s="18" t="inlineStr">
        <is>
          <t>中央分離帯</t>
        </is>
      </c>
      <c r="CJ798" s="18" t="inlineStr">
        <is>
          <t>Me</t>
        </is>
      </c>
      <c r="CK798" s="18">
        <f>CONCATENATE(CH798,LEFT(CI798,2),CJ798)</f>
        <v/>
      </c>
      <c r="CL798" s="18" t="n">
        <v>8</v>
      </c>
      <c r="CM798" s="18">
        <f>IF(COUNTIFS([2]その１２!$CU$10:CU5949,リスト!CK798),"該当","")</f>
        <v/>
      </c>
      <c r="CN798" s="18">
        <f>IF($CM798="","",COUNTIF($CK$5:CK798,CK798))</f>
        <v/>
      </c>
      <c r="CO798" s="18">
        <f>IF($CM798="","",CONCATENATE(CK798,CN798))</f>
        <v/>
      </c>
      <c r="DC798" s="21">
        <f>IF(CG798="","",CONCATENATE(CC798,CD798))</f>
        <v/>
      </c>
      <c r="DD798" s="21">
        <f>IF(CO798="","",CONCATENATE(CK798,CL798))</f>
        <v/>
      </c>
    </row>
    <row r="799">
      <c r="BZ799" s="18" t="inlineStr">
        <is>
          <t>S,C</t>
        </is>
      </c>
      <c r="CA799" s="18" t="inlineStr">
        <is>
          <t>支柱</t>
        </is>
      </c>
      <c r="CB799" s="18" t="inlineStr">
        <is>
          <t>Ca</t>
        </is>
      </c>
      <c r="CC799" s="18">
        <f>IF(LEFT(CA799,2)="基礎",CONCATENATE(BZ799,LEFT(CA799,3),CB799),CONCATENATE(BZ799,LEFT(CA799,2),CB799))</f>
        <v/>
      </c>
      <c r="CD799" s="18" t="n">
        <v>20</v>
      </c>
      <c r="CE799" s="18">
        <f>IF(COUNTIFS([2]その１１!$CV$10:CV5794,リスト!CC799),"該当","")</f>
        <v/>
      </c>
      <c r="CF799" s="18">
        <f>IF($CE799="","",COUNTIF($CC$5:CC799,CC799))</f>
        <v/>
      </c>
      <c r="CG799" s="18">
        <f>IF($CE799="","",CONCATENATE(CC799,CF799))</f>
        <v/>
      </c>
      <c r="CH799" s="18" t="inlineStr">
        <is>
          <t>S,C</t>
        </is>
      </c>
      <c r="CI799" s="18" t="inlineStr">
        <is>
          <t>中央分離帯</t>
        </is>
      </c>
      <c r="CJ799" s="18" t="inlineStr">
        <is>
          <t>Me</t>
        </is>
      </c>
      <c r="CK799" s="18">
        <f>CONCATENATE(CH799,LEFT(CI799,2),CJ799)</f>
        <v/>
      </c>
      <c r="CL799" s="18" t="n">
        <v>10</v>
      </c>
      <c r="CM799" s="18">
        <f>IF(COUNTIFS([2]その１２!$CU$10:CU5950,リスト!CK799),"該当","")</f>
        <v/>
      </c>
      <c r="CN799" s="18">
        <f>IF($CM799="","",COUNTIF($CK$5:CK799,CK799))</f>
        <v/>
      </c>
      <c r="CO799" s="18">
        <f>IF($CM799="","",CONCATENATE(CK799,CN799))</f>
        <v/>
      </c>
      <c r="DC799" s="21">
        <f>IF(CG799="","",CONCATENATE(CC799,CD799))</f>
        <v/>
      </c>
      <c r="DD799" s="21">
        <f>IF(CO799="","",CONCATENATE(CK799,CL799))</f>
        <v/>
      </c>
    </row>
    <row r="800">
      <c r="BZ800" s="18" t="inlineStr">
        <is>
          <t>S,C</t>
        </is>
      </c>
      <c r="CA800" s="18" t="inlineStr">
        <is>
          <t>支柱</t>
        </is>
      </c>
      <c r="CB800" s="18" t="inlineStr">
        <is>
          <t>Ca</t>
        </is>
      </c>
      <c r="CC800" s="18">
        <f>IF(LEFT(CA800,2)="基礎",CONCATENATE(BZ800,LEFT(CA800,3),CB800),CONCATENATE(BZ800,LEFT(CA800,2),CB800))</f>
        <v/>
      </c>
      <c r="CD800" s="18" t="n">
        <v>21</v>
      </c>
      <c r="CE800" s="18">
        <f>IF(COUNTIFS([2]その１１!$CV$10:CV5795,リスト!CC800),"該当","")</f>
        <v/>
      </c>
      <c r="CF800" s="18">
        <f>IF($CE800="","",COUNTIF($CC$5:CC800,CC800))</f>
        <v/>
      </c>
      <c r="CG800" s="18">
        <f>IF($CE800="","",CONCATENATE(CC800,CF800))</f>
        <v/>
      </c>
      <c r="CH800" s="18" t="inlineStr">
        <is>
          <t>S,C</t>
        </is>
      </c>
      <c r="CI800" s="18" t="inlineStr">
        <is>
          <t>中央分離帯</t>
        </is>
      </c>
      <c r="CJ800" s="18" t="inlineStr">
        <is>
          <t>Me</t>
        </is>
      </c>
      <c r="CK800" s="18">
        <f>CONCATENATE(CH800,LEFT(CI800,2),CJ800)</f>
        <v/>
      </c>
      <c r="CL800" s="18" t="n">
        <v>12</v>
      </c>
      <c r="CM800" s="18">
        <f>IF(COUNTIFS([2]その１２!$CU$10:CU5951,リスト!CK800),"該当","")</f>
        <v/>
      </c>
      <c r="CN800" s="18">
        <f>IF($CM800="","",COUNTIF($CK$5:CK800,CK800))</f>
        <v/>
      </c>
      <c r="CO800" s="18">
        <f>IF($CM800="","",CONCATENATE(CK800,CN800))</f>
        <v/>
      </c>
      <c r="DC800" s="21">
        <f>IF(CG800="","",CONCATENATE(CC800,CD800))</f>
        <v/>
      </c>
      <c r="DD800" s="21">
        <f>IF(CO800="","",CONCATENATE(CK800,CL800))</f>
        <v/>
      </c>
    </row>
    <row r="801">
      <c r="BZ801" s="18" t="inlineStr">
        <is>
          <t>S,C</t>
        </is>
      </c>
      <c r="CA801" s="18" t="inlineStr">
        <is>
          <t>支柱</t>
        </is>
      </c>
      <c r="CB801" s="18" t="inlineStr">
        <is>
          <t>Ca</t>
        </is>
      </c>
      <c r="CC801" s="18">
        <f>IF(LEFT(CA801,2)="基礎",CONCATENATE(BZ801,LEFT(CA801,3),CB801),CONCATENATE(BZ801,LEFT(CA801,2),CB801))</f>
        <v/>
      </c>
      <c r="CD801" s="18" t="n">
        <v>22</v>
      </c>
      <c r="CE801" s="18">
        <f>IF(COUNTIFS([2]その１１!$CV$10:CV5796,リスト!CC801),"該当","")</f>
        <v/>
      </c>
      <c r="CF801" s="18">
        <f>IF($CE801="","",COUNTIF($CC$5:CC801,CC801))</f>
        <v/>
      </c>
      <c r="CG801" s="18">
        <f>IF($CE801="","",CONCATENATE(CC801,CF801))</f>
        <v/>
      </c>
      <c r="CH801" s="18" t="inlineStr">
        <is>
          <t>S,C</t>
        </is>
      </c>
      <c r="CI801" s="18" t="inlineStr">
        <is>
          <t>中央分離帯</t>
        </is>
      </c>
      <c r="CJ801" s="18" t="inlineStr">
        <is>
          <t>Me</t>
        </is>
      </c>
      <c r="CK801" s="18">
        <f>CONCATENATE(CH801,LEFT(CI801,2),CJ801)</f>
        <v/>
      </c>
      <c r="CL801" s="18" t="n">
        <v>17</v>
      </c>
      <c r="CM801" s="18">
        <f>IF(COUNTIFS([2]その１２!$CU$10:CU5952,リスト!CK801),"該当","")</f>
        <v/>
      </c>
      <c r="CN801" s="18">
        <f>IF($CM801="","",COUNTIF($CK$5:CK801,CK801))</f>
        <v/>
      </c>
      <c r="CO801" s="18">
        <f>IF($CM801="","",CONCATENATE(CK801,CN801))</f>
        <v/>
      </c>
      <c r="DC801" s="21">
        <f>IF(CG801="","",CONCATENATE(CC801,CD801))</f>
        <v/>
      </c>
      <c r="DD801" s="21">
        <f>IF(CO801="","",CONCATENATE(CK801,CL801))</f>
        <v/>
      </c>
    </row>
    <row r="802">
      <c r="BZ802" s="18" t="inlineStr">
        <is>
          <t>S,C</t>
        </is>
      </c>
      <c r="CA802" s="18" t="inlineStr">
        <is>
          <t>支柱</t>
        </is>
      </c>
      <c r="CB802" s="18" t="inlineStr">
        <is>
          <t>Ca</t>
        </is>
      </c>
      <c r="CC802" s="18">
        <f>IF(LEFT(CA802,2)="基礎",CONCATENATE(BZ802,LEFT(CA802,3),CB802),CONCATENATE(BZ802,LEFT(CA802,2),CB802))</f>
        <v/>
      </c>
      <c r="CD802" s="18" t="n">
        <v>23</v>
      </c>
      <c r="CE802" s="18">
        <f>IF(COUNTIFS([2]その１１!$CV$10:CV5797,リスト!CC802),"該当","")</f>
        <v/>
      </c>
      <c r="CF802" s="18">
        <f>IF($CE802="","",COUNTIF($CC$5:CC802,CC802))</f>
        <v/>
      </c>
      <c r="CG802" s="18">
        <f>IF($CE802="","",CONCATENATE(CC802,CF802))</f>
        <v/>
      </c>
      <c r="CH802" s="18" t="inlineStr">
        <is>
          <t>S,C</t>
        </is>
      </c>
      <c r="CI802" s="18" t="inlineStr">
        <is>
          <t>中央分離帯</t>
        </is>
      </c>
      <c r="CJ802" s="18" t="inlineStr">
        <is>
          <t>Me</t>
        </is>
      </c>
      <c r="CK802" s="18">
        <f>CONCATENATE(CH802,LEFT(CI802,2),CJ802)</f>
        <v/>
      </c>
      <c r="CL802" s="18" t="n">
        <v>19</v>
      </c>
      <c r="CM802" s="18">
        <f>IF(COUNTIFS([2]その１２!$CU$10:CU5953,リスト!CK802),"該当","")</f>
        <v/>
      </c>
      <c r="CN802" s="18">
        <f>IF($CM802="","",COUNTIF($CK$5:CK802,CK802))</f>
        <v/>
      </c>
      <c r="CO802" s="18">
        <f>IF($CM802="","",CONCATENATE(CK802,CN802))</f>
        <v/>
      </c>
      <c r="DC802" s="21">
        <f>IF(CG802="","",CONCATENATE(CC802,CD802))</f>
        <v/>
      </c>
      <c r="DD802" s="21">
        <f>IF(CO802="","",CONCATENATE(CK802,CL802))</f>
        <v/>
      </c>
    </row>
    <row r="803">
      <c r="BZ803" s="18" t="inlineStr">
        <is>
          <t>S,X</t>
        </is>
      </c>
      <c r="CA803" s="18" t="inlineStr">
        <is>
          <t>支柱</t>
        </is>
      </c>
      <c r="CB803" s="18" t="inlineStr">
        <is>
          <t>Ca</t>
        </is>
      </c>
      <c r="CC803" s="18">
        <f>IF(LEFT(CA803,2)="基礎",CONCATENATE(BZ803,LEFT(CA803,3),CB803),CONCATENATE(BZ803,LEFT(CA803,2),CB803))</f>
        <v/>
      </c>
      <c r="CD803" s="18" t="n">
        <v>1</v>
      </c>
      <c r="CE803" s="18">
        <f>IF(COUNTIFS([2]その１１!$CV$10:CV5798,リスト!CC803),"該当","")</f>
        <v/>
      </c>
      <c r="CF803" s="18">
        <f>IF($CE803="","",COUNTIF($CC$5:CC803,CC803))</f>
        <v/>
      </c>
      <c r="CG803" s="18">
        <f>IF($CE803="","",CONCATENATE(CC803,CF803))</f>
        <v/>
      </c>
      <c r="CH803" s="18" t="inlineStr">
        <is>
          <t>S,C</t>
        </is>
      </c>
      <c r="CI803" s="18" t="inlineStr">
        <is>
          <t>中央分離帯</t>
        </is>
      </c>
      <c r="CJ803" s="18" t="inlineStr">
        <is>
          <t>Me</t>
        </is>
      </c>
      <c r="CK803" s="18">
        <f>CONCATENATE(CH803,LEFT(CI803,2),CJ803)</f>
        <v/>
      </c>
      <c r="CL803" s="18" t="n">
        <v>23</v>
      </c>
      <c r="CM803" s="18">
        <f>IF(COUNTIFS([2]その１２!$CU$10:CU5954,リスト!CK803),"該当","")</f>
        <v/>
      </c>
      <c r="CN803" s="18">
        <f>IF($CM803="","",COUNTIF($CK$5:CK803,CK803))</f>
        <v/>
      </c>
      <c r="CO803" s="18">
        <f>IF($CM803="","",CONCATENATE(CK803,CN803))</f>
        <v/>
      </c>
      <c r="DC803" s="21">
        <f>IF(CG803="","",CONCATENATE(CC803,CD803))</f>
        <v/>
      </c>
      <c r="DD803" s="21">
        <f>IF(CO803="","",CONCATENATE(CK803,CL803))</f>
        <v/>
      </c>
    </row>
    <row r="804">
      <c r="BZ804" s="18" t="inlineStr">
        <is>
          <t>S,X</t>
        </is>
      </c>
      <c r="CA804" s="18" t="inlineStr">
        <is>
          <t>支柱</t>
        </is>
      </c>
      <c r="CB804" s="18" t="inlineStr">
        <is>
          <t>Ca</t>
        </is>
      </c>
      <c r="CC804" s="18">
        <f>IF(LEFT(CA804,2)="基礎",CONCATENATE(BZ804,LEFT(CA804,3),CB804),CONCATENATE(BZ804,LEFT(CA804,2),CB804))</f>
        <v/>
      </c>
      <c r="CD804" s="18" t="n">
        <v>2</v>
      </c>
      <c r="CE804" s="18">
        <f>IF(COUNTIFS([2]その１１!$CV$10:CV5799,リスト!CC804),"該当","")</f>
        <v/>
      </c>
      <c r="CF804" s="18">
        <f>IF($CE804="","",COUNTIF($CC$5:CC804,CC804))</f>
        <v/>
      </c>
      <c r="CG804" s="18">
        <f>IF($CE804="","",CONCATENATE(CC804,CF804))</f>
        <v/>
      </c>
      <c r="CH804" s="18" t="inlineStr">
        <is>
          <t>S,X</t>
        </is>
      </c>
      <c r="CI804" s="18" t="inlineStr">
        <is>
          <t>中央分離帯</t>
        </is>
      </c>
      <c r="CJ804" s="18" t="inlineStr">
        <is>
          <t>Me</t>
        </is>
      </c>
      <c r="CK804" s="18">
        <f>CONCATENATE(CH804,LEFT(CI804,2),CJ804)</f>
        <v/>
      </c>
      <c r="CL804" s="18" t="n">
        <v>1</v>
      </c>
      <c r="CM804" s="18">
        <f>IF(COUNTIFS([2]その１２!$CU$10:CU5955,リスト!CK804),"該当","")</f>
        <v/>
      </c>
      <c r="CN804" s="18">
        <f>IF($CM804="","",COUNTIF($CK$5:CK804,CK804))</f>
        <v/>
      </c>
      <c r="CO804" s="18">
        <f>IF($CM804="","",CONCATENATE(CK804,CN804))</f>
        <v/>
      </c>
      <c r="DC804" s="21">
        <f>IF(CG804="","",CONCATENATE(CC804,CD804))</f>
        <v/>
      </c>
      <c r="DD804" s="21">
        <f>IF(CO804="","",CONCATENATE(CK804,CL804))</f>
        <v/>
      </c>
    </row>
    <row r="805">
      <c r="BZ805" s="18" t="inlineStr">
        <is>
          <t>S,X</t>
        </is>
      </c>
      <c r="CA805" s="18" t="inlineStr">
        <is>
          <t>支柱</t>
        </is>
      </c>
      <c r="CB805" s="18" t="inlineStr">
        <is>
          <t>Ca</t>
        </is>
      </c>
      <c r="CC805" s="18">
        <f>IF(LEFT(CA805,2)="基礎",CONCATENATE(BZ805,LEFT(CA805,3),CB805),CONCATENATE(BZ805,LEFT(CA805,2),CB805))</f>
        <v/>
      </c>
      <c r="CD805" s="18" t="n">
        <v>3</v>
      </c>
      <c r="CE805" s="18">
        <f>IF(COUNTIFS([2]その１１!$CV$10:CV5800,リスト!CC805),"該当","")</f>
        <v/>
      </c>
      <c r="CF805" s="18">
        <f>IF($CE805="","",COUNTIF($CC$5:CC805,CC805))</f>
        <v/>
      </c>
      <c r="CG805" s="18">
        <f>IF($CE805="","",CONCATENATE(CC805,CF805))</f>
        <v/>
      </c>
      <c r="CH805" s="18" t="inlineStr">
        <is>
          <t>S,X</t>
        </is>
      </c>
      <c r="CI805" s="18" t="inlineStr">
        <is>
          <t>中央分離帯</t>
        </is>
      </c>
      <c r="CJ805" s="18" t="inlineStr">
        <is>
          <t>Me</t>
        </is>
      </c>
      <c r="CK805" s="18">
        <f>CONCATENATE(CH805,LEFT(CI805,2),CJ805)</f>
        <v/>
      </c>
      <c r="CL805" s="18" t="n">
        <v>2</v>
      </c>
      <c r="CM805" s="18">
        <f>IF(COUNTIFS([2]その１２!$CU$10:CU5956,リスト!CK805),"該当","")</f>
        <v/>
      </c>
      <c r="CN805" s="18">
        <f>IF($CM805="","",COUNTIF($CK$5:CK805,CK805))</f>
        <v/>
      </c>
      <c r="CO805" s="18">
        <f>IF($CM805="","",CONCATENATE(CK805,CN805))</f>
        <v/>
      </c>
      <c r="DC805" s="21">
        <f>IF(CG805="","",CONCATENATE(CC805,CD805))</f>
        <v/>
      </c>
      <c r="DD805" s="21">
        <f>IF(CO805="","",CONCATENATE(CK805,CL805))</f>
        <v/>
      </c>
    </row>
    <row r="806">
      <c r="BZ806" s="18" t="inlineStr">
        <is>
          <t>S,X</t>
        </is>
      </c>
      <c r="CA806" s="18" t="inlineStr">
        <is>
          <t>支柱</t>
        </is>
      </c>
      <c r="CB806" s="18" t="inlineStr">
        <is>
          <t>Ca</t>
        </is>
      </c>
      <c r="CC806" s="18">
        <f>IF(LEFT(CA806,2)="基礎",CONCATENATE(BZ806,LEFT(CA806,3),CB806),CONCATENATE(BZ806,LEFT(CA806,2),CB806))</f>
        <v/>
      </c>
      <c r="CD806" s="18" t="n">
        <v>4</v>
      </c>
      <c r="CE806" s="18">
        <f>IF(COUNTIFS([2]その１１!$CV$10:CV5801,リスト!CC806),"該当","")</f>
        <v/>
      </c>
      <c r="CF806" s="18">
        <f>IF($CE806="","",COUNTIF($CC$5:CC806,CC806))</f>
        <v/>
      </c>
      <c r="CG806" s="18">
        <f>IF($CE806="","",CONCATENATE(CC806,CF806))</f>
        <v/>
      </c>
      <c r="CH806" s="18" t="inlineStr">
        <is>
          <t>S,X</t>
        </is>
      </c>
      <c r="CI806" s="18" t="inlineStr">
        <is>
          <t>中央分離帯</t>
        </is>
      </c>
      <c r="CJ806" s="18" t="inlineStr">
        <is>
          <t>Me</t>
        </is>
      </c>
      <c r="CK806" s="18">
        <f>CONCATENATE(CH806,LEFT(CI806,2),CJ806)</f>
        <v/>
      </c>
      <c r="CL806" s="18" t="n">
        <v>3</v>
      </c>
      <c r="CM806" s="18">
        <f>IF(COUNTIFS([2]その１２!$CU$10:CU5957,リスト!CK806),"該当","")</f>
        <v/>
      </c>
      <c r="CN806" s="18">
        <f>IF($CM806="","",COUNTIF($CK$5:CK806,CK806))</f>
        <v/>
      </c>
      <c r="CO806" s="18">
        <f>IF($CM806="","",CONCATENATE(CK806,CN806))</f>
        <v/>
      </c>
      <c r="DC806" s="21">
        <f>IF(CG806="","",CONCATENATE(CC806,CD806))</f>
        <v/>
      </c>
      <c r="DD806" s="21">
        <f>IF(CO806="","",CONCATENATE(CK806,CL806))</f>
        <v/>
      </c>
    </row>
    <row r="807">
      <c r="BZ807" s="18" t="inlineStr">
        <is>
          <t>S,X</t>
        </is>
      </c>
      <c r="CA807" s="18" t="inlineStr">
        <is>
          <t>支柱</t>
        </is>
      </c>
      <c r="CB807" s="18" t="inlineStr">
        <is>
          <t>Ca</t>
        </is>
      </c>
      <c r="CC807" s="18">
        <f>IF(LEFT(CA807,2)="基礎",CONCATENATE(BZ807,LEFT(CA807,3),CB807),CONCATENATE(BZ807,LEFT(CA807,2),CB807))</f>
        <v/>
      </c>
      <c r="CD807" s="18" t="n">
        <v>5</v>
      </c>
      <c r="CE807" s="18">
        <f>IF(COUNTIFS([2]その１１!$CV$10:CV5802,リスト!CC807),"該当","")</f>
        <v/>
      </c>
      <c r="CF807" s="18">
        <f>IF($CE807="","",COUNTIF($CC$5:CC807,CC807))</f>
        <v/>
      </c>
      <c r="CG807" s="18">
        <f>IF($CE807="","",CONCATENATE(CC807,CF807))</f>
        <v/>
      </c>
      <c r="CH807" s="18" t="inlineStr">
        <is>
          <t>S,X</t>
        </is>
      </c>
      <c r="CI807" s="18" t="inlineStr">
        <is>
          <t>中央分離帯</t>
        </is>
      </c>
      <c r="CJ807" s="18" t="inlineStr">
        <is>
          <t>Me</t>
        </is>
      </c>
      <c r="CK807" s="18">
        <f>CONCATENATE(CH807,LEFT(CI807,2),CJ807)</f>
        <v/>
      </c>
      <c r="CL807" s="18" t="n">
        <v>4</v>
      </c>
      <c r="CM807" s="18">
        <f>IF(COUNTIFS([2]その１２!$CU$10:CU5958,リスト!CK807),"該当","")</f>
        <v/>
      </c>
      <c r="CN807" s="18">
        <f>IF($CM807="","",COUNTIF($CK$5:CK807,CK807))</f>
        <v/>
      </c>
      <c r="CO807" s="18">
        <f>IF($CM807="","",CONCATENATE(CK807,CN807))</f>
        <v/>
      </c>
      <c r="DC807" s="21">
        <f>IF(CG807="","",CONCATENATE(CC807,CD807))</f>
        <v/>
      </c>
      <c r="DD807" s="21">
        <f>IF(CO807="","",CONCATENATE(CK807,CL807))</f>
        <v/>
      </c>
    </row>
    <row r="808">
      <c r="BZ808" s="18" t="inlineStr">
        <is>
          <t>S,X</t>
        </is>
      </c>
      <c r="CA808" s="18" t="inlineStr">
        <is>
          <t>支柱</t>
        </is>
      </c>
      <c r="CB808" s="18" t="inlineStr">
        <is>
          <t>Ca</t>
        </is>
      </c>
      <c r="CC808" s="18">
        <f>IF(LEFT(CA808,2)="基礎",CONCATENATE(BZ808,LEFT(CA808,3),CB808),CONCATENATE(BZ808,LEFT(CA808,2),CB808))</f>
        <v/>
      </c>
      <c r="CD808" s="18" t="n">
        <v>10</v>
      </c>
      <c r="CE808" s="18">
        <f>IF(COUNTIFS([2]その１１!$CV$10:CV5803,リスト!CC808),"該当","")</f>
        <v/>
      </c>
      <c r="CF808" s="18">
        <f>IF($CE808="","",COUNTIF($CC$5:CC808,CC808))</f>
        <v/>
      </c>
      <c r="CG808" s="18">
        <f>IF($CE808="","",CONCATENATE(CC808,CF808))</f>
        <v/>
      </c>
      <c r="CH808" s="18" t="inlineStr">
        <is>
          <t>S,X</t>
        </is>
      </c>
      <c r="CI808" s="18" t="inlineStr">
        <is>
          <t>中央分離帯</t>
        </is>
      </c>
      <c r="CJ808" s="18" t="inlineStr">
        <is>
          <t>Me</t>
        </is>
      </c>
      <c r="CK808" s="18">
        <f>CONCATENATE(CH808,LEFT(CI808,2),CJ808)</f>
        <v/>
      </c>
      <c r="CL808" s="18" t="n">
        <v>5</v>
      </c>
      <c r="CM808" s="18">
        <f>IF(COUNTIFS([2]その１２!$CU$10:CU5959,リスト!CK808),"該当","")</f>
        <v/>
      </c>
      <c r="CN808" s="18">
        <f>IF($CM808="","",COUNTIF($CK$5:CK808,CK808))</f>
        <v/>
      </c>
      <c r="CO808" s="18">
        <f>IF($CM808="","",CONCATENATE(CK808,CN808))</f>
        <v/>
      </c>
      <c r="DC808" s="21">
        <f>IF(CG808="","",CONCATENATE(CC808,CD808))</f>
        <v/>
      </c>
      <c r="DD808" s="21">
        <f>IF(CO808="","",CONCATENATE(CK808,CL808))</f>
        <v/>
      </c>
    </row>
    <row r="809">
      <c r="BZ809" s="18" t="inlineStr">
        <is>
          <t>S,X</t>
        </is>
      </c>
      <c r="CA809" s="18" t="inlineStr">
        <is>
          <t>支柱</t>
        </is>
      </c>
      <c r="CB809" s="18" t="inlineStr">
        <is>
          <t>Ca</t>
        </is>
      </c>
      <c r="CC809" s="18">
        <f>IF(LEFT(CA809,2)="基礎",CONCATENATE(BZ809,LEFT(CA809,3),CB809),CONCATENATE(BZ809,LEFT(CA809,2),CB809))</f>
        <v/>
      </c>
      <c r="CD809" s="18" t="n">
        <v>13</v>
      </c>
      <c r="CE809" s="18">
        <f>IF(COUNTIFS([2]その１１!$CV$10:CV5804,リスト!CC809),"該当","")</f>
        <v/>
      </c>
      <c r="CF809" s="18">
        <f>IF($CE809="","",COUNTIF($CC$5:CC809,CC809))</f>
        <v/>
      </c>
      <c r="CG809" s="18">
        <f>IF($CE809="","",CONCATENATE(CC809,CF809))</f>
        <v/>
      </c>
      <c r="CH809" s="18" t="inlineStr">
        <is>
          <t>S,X</t>
        </is>
      </c>
      <c r="CI809" s="18" t="inlineStr">
        <is>
          <t>中央分離帯</t>
        </is>
      </c>
      <c r="CJ809" s="18" t="inlineStr">
        <is>
          <t>Me</t>
        </is>
      </c>
      <c r="CK809" s="18">
        <f>CONCATENATE(CH809,LEFT(CI809,2),CJ809)</f>
        <v/>
      </c>
      <c r="CL809" s="18" t="n">
        <v>10</v>
      </c>
      <c r="CM809" s="18">
        <f>IF(COUNTIFS([2]その１２!$CU$10:CU5960,リスト!CK809),"該当","")</f>
        <v/>
      </c>
      <c r="CN809" s="18">
        <f>IF($CM809="","",COUNTIF($CK$5:CK809,CK809))</f>
        <v/>
      </c>
      <c r="CO809" s="18">
        <f>IF($CM809="","",CONCATENATE(CK809,CN809))</f>
        <v/>
      </c>
      <c r="DC809" s="21">
        <f>IF(CG809="","",CONCATENATE(CC809,CD809))</f>
        <v/>
      </c>
      <c r="DD809" s="21">
        <f>IF(CO809="","",CONCATENATE(CK809,CL809))</f>
        <v/>
      </c>
    </row>
    <row r="810">
      <c r="BZ810" s="18" t="inlineStr">
        <is>
          <t>S,X</t>
        </is>
      </c>
      <c r="CA810" s="18" t="inlineStr">
        <is>
          <t>支柱</t>
        </is>
      </c>
      <c r="CB810" s="18" t="inlineStr">
        <is>
          <t>Ca</t>
        </is>
      </c>
      <c r="CC810" s="18">
        <f>IF(LEFT(CA810,2)="基礎",CONCATENATE(BZ810,LEFT(CA810,3),CB810),CONCATENATE(BZ810,LEFT(CA810,2),CB810))</f>
        <v/>
      </c>
      <c r="CD810" s="18" t="n">
        <v>17</v>
      </c>
      <c r="CE810" s="18">
        <f>IF(COUNTIFS([2]その１１!$CV$10:CV5805,リスト!CC810),"該当","")</f>
        <v/>
      </c>
      <c r="CF810" s="18">
        <f>IF($CE810="","",COUNTIF($CC$5:CC810,CC810))</f>
        <v/>
      </c>
      <c r="CG810" s="18">
        <f>IF($CE810="","",CONCATENATE(CC810,CF810))</f>
        <v/>
      </c>
      <c r="CH810" s="18" t="inlineStr">
        <is>
          <t>S,X</t>
        </is>
      </c>
      <c r="CI810" s="18" t="inlineStr">
        <is>
          <t>中央分離帯</t>
        </is>
      </c>
      <c r="CJ810" s="18" t="inlineStr">
        <is>
          <t>Me</t>
        </is>
      </c>
      <c r="CK810" s="18">
        <f>CONCATENATE(CH810,LEFT(CI810,2),CJ810)</f>
        <v/>
      </c>
      <c r="CL810" s="18" t="n">
        <v>17</v>
      </c>
      <c r="CM810" s="18">
        <f>IF(COUNTIFS([2]その１２!$CU$10:CU5961,リスト!CK810),"該当","")</f>
        <v/>
      </c>
      <c r="CN810" s="18">
        <f>IF($CM810="","",COUNTIF($CK$5:CK810,CK810))</f>
        <v/>
      </c>
      <c r="CO810" s="18">
        <f>IF($CM810="","",CONCATENATE(CK810,CN810))</f>
        <v/>
      </c>
      <c r="DC810" s="21">
        <f>IF(CG810="","",CONCATENATE(CC810,CD810))</f>
        <v/>
      </c>
      <c r="DD810" s="21">
        <f>IF(CO810="","",CONCATENATE(CK810,CL810))</f>
        <v/>
      </c>
    </row>
    <row r="811">
      <c r="BZ811" s="18" t="inlineStr">
        <is>
          <t>S,X</t>
        </is>
      </c>
      <c r="CA811" s="18" t="inlineStr">
        <is>
          <t>支柱</t>
        </is>
      </c>
      <c r="CB811" s="18" t="inlineStr">
        <is>
          <t>Ca</t>
        </is>
      </c>
      <c r="CC811" s="18">
        <f>IF(LEFT(CA811,2)="基礎",CONCATENATE(BZ811,LEFT(CA811,3),CB811),CONCATENATE(BZ811,LEFT(CA811,2),CB811))</f>
        <v/>
      </c>
      <c r="CD811" s="18" t="n">
        <v>18</v>
      </c>
      <c r="CE811" s="18">
        <f>IF(COUNTIFS([2]その１１!$CV$10:CV5806,リスト!CC811),"該当","")</f>
        <v/>
      </c>
      <c r="CF811" s="18">
        <f>IF($CE811="","",COUNTIF($CC$5:CC811,CC811))</f>
        <v/>
      </c>
      <c r="CG811" s="18">
        <f>IF($CE811="","",CONCATENATE(CC811,CF811))</f>
        <v/>
      </c>
      <c r="CH811" s="18" t="inlineStr">
        <is>
          <t>S,X</t>
        </is>
      </c>
      <c r="CI811" s="18" t="inlineStr">
        <is>
          <t>中央分離帯</t>
        </is>
      </c>
      <c r="CJ811" s="18" t="inlineStr">
        <is>
          <t>Me</t>
        </is>
      </c>
      <c r="CK811" s="18">
        <f>CONCATENATE(CH811,LEFT(CI811,2),CJ811)</f>
        <v/>
      </c>
      <c r="CL811" s="18" t="n">
        <v>23</v>
      </c>
      <c r="CM811" s="18">
        <f>IF(COUNTIFS([2]その１２!$CU$10:CU5962,リスト!CK811),"該当","")</f>
        <v/>
      </c>
      <c r="CN811" s="18">
        <f>IF($CM811="","",COUNTIF($CK$5:CK811,CK811))</f>
        <v/>
      </c>
      <c r="CO811" s="18">
        <f>IF($CM811="","",CONCATENATE(CK811,CN811))</f>
        <v/>
      </c>
      <c r="DC811" s="21">
        <f>IF(CG811="","",CONCATENATE(CC811,CD811))</f>
        <v/>
      </c>
      <c r="DD811" s="21">
        <f>IF(CO811="","",CONCATENATE(CK811,CL811))</f>
        <v/>
      </c>
    </row>
    <row r="812">
      <c r="BZ812" s="18" t="inlineStr">
        <is>
          <t>S,X</t>
        </is>
      </c>
      <c r="CA812" s="18" t="inlineStr">
        <is>
          <t>支柱</t>
        </is>
      </c>
      <c r="CB812" s="18" t="inlineStr">
        <is>
          <t>Ca</t>
        </is>
      </c>
      <c r="CC812" s="18">
        <f>IF(LEFT(CA812,2)="基礎",CONCATENATE(BZ812,LEFT(CA812,3),CB812),CONCATENATE(BZ812,LEFT(CA812,2),CB812))</f>
        <v/>
      </c>
      <c r="CD812" s="18" t="n">
        <v>20</v>
      </c>
      <c r="CE812" s="18">
        <f>IF(COUNTIFS([2]その１１!$CV$10:CV5807,リスト!CC812),"該当","")</f>
        <v/>
      </c>
      <c r="CF812" s="18">
        <f>IF($CE812="","",COUNTIF($CC$5:CC812,CC812))</f>
        <v/>
      </c>
      <c r="CG812" s="18">
        <f>IF($CE812="","",CONCATENATE(CC812,CF812))</f>
        <v/>
      </c>
      <c r="CH812" s="18" t="inlineStr">
        <is>
          <t>C,X</t>
        </is>
      </c>
      <c r="CI812" s="18" t="inlineStr">
        <is>
          <t>中央分離帯</t>
        </is>
      </c>
      <c r="CJ812" s="18" t="inlineStr">
        <is>
          <t>Me</t>
        </is>
      </c>
      <c r="CK812" s="18">
        <f>CONCATENATE(CH812,LEFT(CI812,2),CJ812)</f>
        <v/>
      </c>
      <c r="CL812" s="18" t="n">
        <v>6</v>
      </c>
      <c r="CM812" s="18">
        <f>IF(COUNTIFS([2]その１２!$CU$10:CU5963,リスト!CK812),"該当","")</f>
        <v/>
      </c>
      <c r="CN812" s="18">
        <f>IF($CM812="","",COUNTIF($CK$5:CK812,CK812))</f>
        <v/>
      </c>
      <c r="CO812" s="18">
        <f>IF($CM812="","",CONCATENATE(CK812,CN812))</f>
        <v/>
      </c>
      <c r="DC812" s="21">
        <f>IF(CG812="","",CONCATENATE(CC812,CD812))</f>
        <v/>
      </c>
      <c r="DD812" s="21">
        <f>IF(CO812="","",CONCATENATE(CK812,CL812))</f>
        <v/>
      </c>
    </row>
    <row r="813">
      <c r="BZ813" s="18" t="inlineStr">
        <is>
          <t>S,X</t>
        </is>
      </c>
      <c r="CA813" s="18" t="inlineStr">
        <is>
          <t>支柱</t>
        </is>
      </c>
      <c r="CB813" s="18" t="inlineStr">
        <is>
          <t>Ca</t>
        </is>
      </c>
      <c r="CC813" s="18">
        <f>IF(LEFT(CA813,2)="基礎",CONCATENATE(BZ813,LEFT(CA813,3),CB813),CONCATENATE(BZ813,LEFT(CA813,2),CB813))</f>
        <v/>
      </c>
      <c r="CD813" s="18" t="n">
        <v>21</v>
      </c>
      <c r="CE813" s="18">
        <f>IF(COUNTIFS([2]その１１!$CV$10:CV5808,リスト!CC813),"該当","")</f>
        <v/>
      </c>
      <c r="CF813" s="18">
        <f>IF($CE813="","",COUNTIF($CC$5:CC813,CC813))</f>
        <v/>
      </c>
      <c r="CG813" s="18">
        <f>IF($CE813="","",CONCATENATE(CC813,CF813))</f>
        <v/>
      </c>
      <c r="CH813" s="18" t="inlineStr">
        <is>
          <t>C,X</t>
        </is>
      </c>
      <c r="CI813" s="18" t="inlineStr">
        <is>
          <t>中央分離帯</t>
        </is>
      </c>
      <c r="CJ813" s="18" t="inlineStr">
        <is>
          <t>Me</t>
        </is>
      </c>
      <c r="CK813" s="18">
        <f>CONCATENATE(CH813,LEFT(CI813,2),CJ813)</f>
        <v/>
      </c>
      <c r="CL813" s="18" t="n">
        <v>7</v>
      </c>
      <c r="CM813" s="18">
        <f>IF(COUNTIFS([2]その１２!$CU$10:CU5964,リスト!CK813),"該当","")</f>
        <v/>
      </c>
      <c r="CN813" s="18">
        <f>IF($CM813="","",COUNTIF($CK$5:CK813,CK813))</f>
        <v/>
      </c>
      <c r="CO813" s="18">
        <f>IF($CM813="","",CONCATENATE(CK813,CN813))</f>
        <v/>
      </c>
      <c r="DC813" s="21">
        <f>IF(CG813="","",CONCATENATE(CC813,CD813))</f>
        <v/>
      </c>
      <c r="DD813" s="21">
        <f>IF(CO813="","",CONCATENATE(CK813,CL813))</f>
        <v/>
      </c>
    </row>
    <row r="814">
      <c r="BZ814" s="18" t="inlineStr">
        <is>
          <t>S,X</t>
        </is>
      </c>
      <c r="CA814" s="18" t="inlineStr">
        <is>
          <t>支柱</t>
        </is>
      </c>
      <c r="CB814" s="18" t="inlineStr">
        <is>
          <t>Ca</t>
        </is>
      </c>
      <c r="CC814" s="18">
        <f>IF(LEFT(CA814,2)="基礎",CONCATENATE(BZ814,LEFT(CA814,3),CB814),CONCATENATE(BZ814,LEFT(CA814,2),CB814))</f>
        <v/>
      </c>
      <c r="CD814" s="18" t="n">
        <v>22</v>
      </c>
      <c r="CE814" s="18">
        <f>IF(COUNTIFS([2]その１１!$CV$10:CV5809,リスト!CC814),"該当","")</f>
        <v/>
      </c>
      <c r="CF814" s="18">
        <f>IF($CE814="","",COUNTIF($CC$5:CC814,CC814))</f>
        <v/>
      </c>
      <c r="CG814" s="18">
        <f>IF($CE814="","",CONCATENATE(CC814,CF814))</f>
        <v/>
      </c>
      <c r="CH814" s="18" t="inlineStr">
        <is>
          <t>C,X</t>
        </is>
      </c>
      <c r="CI814" s="18" t="inlineStr">
        <is>
          <t>中央分離帯</t>
        </is>
      </c>
      <c r="CJ814" s="18" t="inlineStr">
        <is>
          <t>Me</t>
        </is>
      </c>
      <c r="CK814" s="18">
        <f>CONCATENATE(CH814,LEFT(CI814,2),CJ814)</f>
        <v/>
      </c>
      <c r="CL814" s="18" t="n">
        <v>8</v>
      </c>
      <c r="CM814" s="18">
        <f>IF(COUNTIFS([2]その１２!$CU$10:CU5965,リスト!CK814),"該当","")</f>
        <v/>
      </c>
      <c r="CN814" s="18">
        <f>IF($CM814="","",COUNTIF($CK$5:CK814,CK814))</f>
        <v/>
      </c>
      <c r="CO814" s="18">
        <f>IF($CM814="","",CONCATENATE(CK814,CN814))</f>
        <v/>
      </c>
      <c r="DC814" s="21">
        <f>IF(CG814="","",CONCATENATE(CC814,CD814))</f>
        <v/>
      </c>
      <c r="DD814" s="21">
        <f>IF(CO814="","",CONCATENATE(CK814,CL814))</f>
        <v/>
      </c>
    </row>
    <row r="815">
      <c r="BZ815" s="18" t="inlineStr">
        <is>
          <t>S,X</t>
        </is>
      </c>
      <c r="CA815" s="18" t="inlineStr">
        <is>
          <t>支柱</t>
        </is>
      </c>
      <c r="CB815" s="18" t="inlineStr">
        <is>
          <t>Ca</t>
        </is>
      </c>
      <c r="CC815" s="18">
        <f>IF(LEFT(CA815,2)="基礎",CONCATENATE(BZ815,LEFT(CA815,3),CB815),CONCATENATE(BZ815,LEFT(CA815,2),CB815))</f>
        <v/>
      </c>
      <c r="CD815" s="18" t="n">
        <v>23</v>
      </c>
      <c r="CE815" s="18">
        <f>IF(COUNTIFS([2]その１１!$CV$10:CV5810,リスト!CC815),"該当","")</f>
        <v/>
      </c>
      <c r="CF815" s="18">
        <f>IF($CE815="","",COUNTIF($CC$5:CC815,CC815))</f>
        <v/>
      </c>
      <c r="CG815" s="18">
        <f>IF($CE815="","",CONCATENATE(CC815,CF815))</f>
        <v/>
      </c>
      <c r="CH815" s="18" t="inlineStr">
        <is>
          <t>C,X</t>
        </is>
      </c>
      <c r="CI815" s="18" t="inlineStr">
        <is>
          <t>中央分離帯</t>
        </is>
      </c>
      <c r="CJ815" s="18" t="inlineStr">
        <is>
          <t>Me</t>
        </is>
      </c>
      <c r="CK815" s="18">
        <f>CONCATENATE(CH815,LEFT(CI815,2),CJ815)</f>
        <v/>
      </c>
      <c r="CL815" s="18" t="n">
        <v>10</v>
      </c>
      <c r="CM815" s="18">
        <f>IF(COUNTIFS([2]その１２!$CU$10:CU5966,リスト!CK815),"該当","")</f>
        <v/>
      </c>
      <c r="CN815" s="18">
        <f>IF($CM815="","",COUNTIF($CK$5:CK815,CK815))</f>
        <v/>
      </c>
      <c r="CO815" s="18">
        <f>IF($CM815="","",CONCATENATE(CK815,CN815))</f>
        <v/>
      </c>
      <c r="DC815" s="21">
        <f>IF(CG815="","",CONCATENATE(CC815,CD815))</f>
        <v/>
      </c>
      <c r="DD815" s="21">
        <f>IF(CO815="","",CONCATENATE(CK815,CL815))</f>
        <v/>
      </c>
    </row>
    <row r="816">
      <c r="BZ816" s="18" t="inlineStr">
        <is>
          <t>C,X</t>
        </is>
      </c>
      <c r="CA816" s="18" t="inlineStr">
        <is>
          <t>支柱</t>
        </is>
      </c>
      <c r="CB816" s="18" t="inlineStr">
        <is>
          <t>Ca</t>
        </is>
      </c>
      <c r="CC816" s="18">
        <f>IF(LEFT(CA816,2)="基礎",CONCATENATE(BZ816,LEFT(CA816,3),CB816),CONCATENATE(BZ816,LEFT(CA816,2),CB816))</f>
        <v/>
      </c>
      <c r="CD816" s="18" t="n">
        <v>6</v>
      </c>
      <c r="CE816" s="18">
        <f>IF(COUNTIFS([2]その１１!$CV$10:CV5811,リスト!CC816),"該当","")</f>
        <v/>
      </c>
      <c r="CF816" s="18">
        <f>IF($CE816="","",COUNTIF($CC$5:CC816,CC816))</f>
        <v/>
      </c>
      <c r="CG816" s="18">
        <f>IF($CE816="","",CONCATENATE(CC816,CF816))</f>
        <v/>
      </c>
      <c r="CH816" s="18" t="inlineStr">
        <is>
          <t>C,X</t>
        </is>
      </c>
      <c r="CI816" s="18" t="inlineStr">
        <is>
          <t>中央分離帯</t>
        </is>
      </c>
      <c r="CJ816" s="18" t="inlineStr">
        <is>
          <t>Me</t>
        </is>
      </c>
      <c r="CK816" s="18">
        <f>CONCATENATE(CH816,LEFT(CI816,2),CJ816)</f>
        <v/>
      </c>
      <c r="CL816" s="18" t="n">
        <v>12</v>
      </c>
      <c r="CM816" s="18">
        <f>IF(COUNTIFS([2]その１２!$CU$10:CU5967,リスト!CK816),"該当","")</f>
        <v/>
      </c>
      <c r="CN816" s="18">
        <f>IF($CM816="","",COUNTIF($CK$5:CK816,CK816))</f>
        <v/>
      </c>
      <c r="CO816" s="18">
        <f>IF($CM816="","",CONCATENATE(CK816,CN816))</f>
        <v/>
      </c>
      <c r="DC816" s="21">
        <f>IF(CG816="","",CONCATENATE(CC816,CD816))</f>
        <v/>
      </c>
      <c r="DD816" s="21">
        <f>IF(CO816="","",CONCATENATE(CK816,CL816))</f>
        <v/>
      </c>
    </row>
    <row r="817">
      <c r="BZ817" s="18" t="inlineStr">
        <is>
          <t>C,X</t>
        </is>
      </c>
      <c r="CA817" s="18" t="inlineStr">
        <is>
          <t>支柱</t>
        </is>
      </c>
      <c r="CB817" s="18" t="inlineStr">
        <is>
          <t>Ca</t>
        </is>
      </c>
      <c r="CC817" s="18">
        <f>IF(LEFT(CA817,2)="基礎",CONCATENATE(BZ817,LEFT(CA817,3),CB817),CONCATENATE(BZ817,LEFT(CA817,2),CB817))</f>
        <v/>
      </c>
      <c r="CD817" s="18" t="n">
        <v>7</v>
      </c>
      <c r="CE817" s="18">
        <f>IF(COUNTIFS([2]その１１!$CV$10:CV5812,リスト!CC817),"該当","")</f>
        <v/>
      </c>
      <c r="CF817" s="18">
        <f>IF($CE817="","",COUNTIF($CC$5:CC817,CC817))</f>
        <v/>
      </c>
      <c r="CG817" s="18">
        <f>IF($CE817="","",CONCATENATE(CC817,CF817))</f>
        <v/>
      </c>
      <c r="CH817" s="18" t="inlineStr">
        <is>
          <t>C,X</t>
        </is>
      </c>
      <c r="CI817" s="18" t="inlineStr">
        <is>
          <t>中央分離帯</t>
        </is>
      </c>
      <c r="CJ817" s="18" t="inlineStr">
        <is>
          <t>Me</t>
        </is>
      </c>
      <c r="CK817" s="18">
        <f>CONCATENATE(CH817,LEFT(CI817,2),CJ817)</f>
        <v/>
      </c>
      <c r="CL817" s="18" t="n">
        <v>17</v>
      </c>
      <c r="CM817" s="18">
        <f>IF(COUNTIFS([2]その１２!$CU$10:CU5968,リスト!CK817),"該当","")</f>
        <v/>
      </c>
      <c r="CN817" s="18">
        <f>IF($CM817="","",COUNTIF($CK$5:CK817,CK817))</f>
        <v/>
      </c>
      <c r="CO817" s="18">
        <f>IF($CM817="","",CONCATENATE(CK817,CN817))</f>
        <v/>
      </c>
      <c r="DC817" s="21">
        <f>IF(CG817="","",CONCATENATE(CC817,CD817))</f>
        <v/>
      </c>
      <c r="DD817" s="21">
        <f>IF(CO817="","",CONCATENATE(CK817,CL817))</f>
        <v/>
      </c>
    </row>
    <row r="818">
      <c r="BZ818" s="18" t="inlineStr">
        <is>
          <t>C,X</t>
        </is>
      </c>
      <c r="CA818" s="18" t="inlineStr">
        <is>
          <t>支柱</t>
        </is>
      </c>
      <c r="CB818" s="18" t="inlineStr">
        <is>
          <t>Ca</t>
        </is>
      </c>
      <c r="CC818" s="18">
        <f>IF(LEFT(CA818,2)="基礎",CONCATENATE(BZ818,LEFT(CA818,3),CB818),CONCATENATE(BZ818,LEFT(CA818,2),CB818))</f>
        <v/>
      </c>
      <c r="CD818" s="18" t="n">
        <v>8</v>
      </c>
      <c r="CE818" s="18">
        <f>IF(COUNTIFS([2]その１１!$CV$10:CV5813,リスト!CC818),"該当","")</f>
        <v/>
      </c>
      <c r="CF818" s="18">
        <f>IF($CE818="","",COUNTIF($CC$5:CC818,CC818))</f>
        <v/>
      </c>
      <c r="CG818" s="18">
        <f>IF($CE818="","",CONCATENATE(CC818,CF818))</f>
        <v/>
      </c>
      <c r="CH818" s="18" t="inlineStr">
        <is>
          <t>C,X</t>
        </is>
      </c>
      <c r="CI818" s="18" t="inlineStr">
        <is>
          <t>中央分離帯</t>
        </is>
      </c>
      <c r="CJ818" s="18" t="inlineStr">
        <is>
          <t>Me</t>
        </is>
      </c>
      <c r="CK818" s="18">
        <f>CONCATENATE(CH818,LEFT(CI818,2),CJ818)</f>
        <v/>
      </c>
      <c r="CL818" s="18" t="n">
        <v>19</v>
      </c>
      <c r="CM818" s="18">
        <f>IF(COUNTIFS([2]その１２!$CU$10:CU5969,リスト!CK818),"該当","")</f>
        <v/>
      </c>
      <c r="CN818" s="18">
        <f>IF($CM818="","",COUNTIF($CK$5:CK818,CK818))</f>
        <v/>
      </c>
      <c r="CO818" s="18">
        <f>IF($CM818="","",CONCATENATE(CK818,CN818))</f>
        <v/>
      </c>
      <c r="DC818" s="21">
        <f>IF(CG818="","",CONCATENATE(CC818,CD818))</f>
        <v/>
      </c>
      <c r="DD818" s="21">
        <f>IF(CO818="","",CONCATENATE(CK818,CL818))</f>
        <v/>
      </c>
    </row>
    <row r="819">
      <c r="BZ819" s="18" t="inlineStr">
        <is>
          <t>C,X</t>
        </is>
      </c>
      <c r="CA819" s="18" t="inlineStr">
        <is>
          <t>支柱</t>
        </is>
      </c>
      <c r="CB819" s="18" t="inlineStr">
        <is>
          <t>Ca</t>
        </is>
      </c>
      <c r="CC819" s="18">
        <f>IF(LEFT(CA819,2)="基礎",CONCATENATE(BZ819,LEFT(CA819,3),CB819),CONCATENATE(BZ819,LEFT(CA819,2),CB819))</f>
        <v/>
      </c>
      <c r="CD819" s="18" t="n">
        <v>9</v>
      </c>
      <c r="CE819" s="18">
        <f>IF(COUNTIFS([2]その１１!$CV$10:CV5814,リスト!CC819),"該当","")</f>
        <v/>
      </c>
      <c r="CF819" s="18">
        <f>IF($CE819="","",COUNTIF($CC$5:CC819,CC819))</f>
        <v/>
      </c>
      <c r="CG819" s="18">
        <f>IF($CE819="","",CONCATENATE(CC819,CF819))</f>
        <v/>
      </c>
      <c r="CH819" s="18" t="inlineStr">
        <is>
          <t>C,X</t>
        </is>
      </c>
      <c r="CI819" s="18" t="inlineStr">
        <is>
          <t>中央分離帯</t>
        </is>
      </c>
      <c r="CJ819" s="18" t="inlineStr">
        <is>
          <t>Me</t>
        </is>
      </c>
      <c r="CK819" s="18">
        <f>CONCATENATE(CH819,LEFT(CI819,2),CJ819)</f>
        <v/>
      </c>
      <c r="CL819" s="18" t="n">
        <v>23</v>
      </c>
      <c r="CM819" s="18">
        <f>IF(COUNTIFS([2]その１２!$CU$10:CU5970,リスト!CK819),"該当","")</f>
        <v/>
      </c>
      <c r="CN819" s="18">
        <f>IF($CM819="","",COUNTIF($CK$5:CK819,CK819))</f>
        <v/>
      </c>
      <c r="CO819" s="18">
        <f>IF($CM819="","",CONCATENATE(CK819,CN819))</f>
        <v/>
      </c>
      <c r="DC819" s="21">
        <f>IF(CG819="","",CONCATENATE(CC819,CD819))</f>
        <v/>
      </c>
      <c r="DD819" s="21">
        <f>IF(CO819="","",CONCATENATE(CK819,CL819))</f>
        <v/>
      </c>
    </row>
    <row r="820">
      <c r="BZ820" s="18" t="inlineStr">
        <is>
          <t>C,X</t>
        </is>
      </c>
      <c r="CA820" s="18" t="inlineStr">
        <is>
          <t>支柱</t>
        </is>
      </c>
      <c r="CB820" s="18" t="inlineStr">
        <is>
          <t>Ca</t>
        </is>
      </c>
      <c r="CC820" s="18">
        <f>IF(LEFT(CA820,2)="基礎",CONCATENATE(BZ820,LEFT(CA820,3),CB820),CONCATENATE(BZ820,LEFT(CA820,2),CB820))</f>
        <v/>
      </c>
      <c r="CD820" s="18" t="n">
        <v>10</v>
      </c>
      <c r="CE820" s="18">
        <f>IF(COUNTIFS([2]その１１!$CV$10:CV5815,リスト!CC820),"該当","")</f>
        <v/>
      </c>
      <c r="CF820" s="18">
        <f>IF($CE820="","",COUNTIF($CC$5:CC820,CC820))</f>
        <v/>
      </c>
      <c r="CG820" s="18">
        <f>IF($CE820="","",CONCATENATE(CC820,CF820))</f>
        <v/>
      </c>
      <c r="CH820" s="18" t="inlineStr">
        <is>
          <t>S,C,X</t>
        </is>
      </c>
      <c r="CI820" s="18" t="inlineStr">
        <is>
          <t>中央分離帯</t>
        </is>
      </c>
      <c r="CJ820" s="18" t="inlineStr">
        <is>
          <t>Me</t>
        </is>
      </c>
      <c r="CK820" s="18">
        <f>CONCATENATE(CH820,LEFT(CI820,2),CJ820)</f>
        <v/>
      </c>
      <c r="CL820" s="18" t="n">
        <v>1</v>
      </c>
      <c r="CM820" s="18">
        <f>IF(COUNTIFS([2]その１２!$CU$10:CU5971,リスト!CK820),"該当","")</f>
        <v/>
      </c>
      <c r="CN820" s="18">
        <f>IF($CM820="","",COUNTIF($CK$5:CK820,CK820))</f>
        <v/>
      </c>
      <c r="CO820" s="18">
        <f>IF($CM820="","",CONCATENATE(CK820,CN820))</f>
        <v/>
      </c>
      <c r="DC820" s="21">
        <f>IF(CG820="","",CONCATENATE(CC820,CD820))</f>
        <v/>
      </c>
      <c r="DD820" s="21">
        <f>IF(CO820="","",CONCATENATE(CK820,CL820))</f>
        <v/>
      </c>
    </row>
    <row r="821">
      <c r="BZ821" s="18" t="inlineStr">
        <is>
          <t>C,X</t>
        </is>
      </c>
      <c r="CA821" s="18" t="inlineStr">
        <is>
          <t>支柱</t>
        </is>
      </c>
      <c r="CB821" s="18" t="inlineStr">
        <is>
          <t>Ca</t>
        </is>
      </c>
      <c r="CC821" s="18">
        <f>IF(LEFT(CA821,2)="基礎",CONCATENATE(BZ821,LEFT(CA821,3),CB821),CONCATENATE(BZ821,LEFT(CA821,2),CB821))</f>
        <v/>
      </c>
      <c r="CD821" s="18" t="n">
        <v>11</v>
      </c>
      <c r="CE821" s="18">
        <f>IF(COUNTIFS([2]その１１!$CV$10:CV5816,リスト!CC821),"該当","")</f>
        <v/>
      </c>
      <c r="CF821" s="18">
        <f>IF($CE821="","",COUNTIF($CC$5:CC821,CC821))</f>
        <v/>
      </c>
      <c r="CG821" s="18">
        <f>IF($CE821="","",CONCATENATE(CC821,CF821))</f>
        <v/>
      </c>
      <c r="CH821" s="18" t="inlineStr">
        <is>
          <t>S,C,X</t>
        </is>
      </c>
      <c r="CI821" s="18" t="inlineStr">
        <is>
          <t>中央分離帯</t>
        </is>
      </c>
      <c r="CJ821" s="18" t="inlineStr">
        <is>
          <t>Me</t>
        </is>
      </c>
      <c r="CK821" s="18">
        <f>CONCATENATE(CH821,LEFT(CI821,2),CJ821)</f>
        <v/>
      </c>
      <c r="CL821" s="18" t="n">
        <v>2</v>
      </c>
      <c r="CM821" s="18">
        <f>IF(COUNTIFS([2]その１２!$CU$10:CU5972,リスト!CK821),"該当","")</f>
        <v/>
      </c>
      <c r="CN821" s="18">
        <f>IF($CM821="","",COUNTIF($CK$5:CK821,CK821))</f>
        <v/>
      </c>
      <c r="CO821" s="18">
        <f>IF($CM821="","",CONCATENATE(CK821,CN821))</f>
        <v/>
      </c>
      <c r="DC821" s="21">
        <f>IF(CG821="","",CONCATENATE(CC821,CD821))</f>
        <v/>
      </c>
      <c r="DD821" s="21">
        <f>IF(CO821="","",CONCATENATE(CK821,CL821))</f>
        <v/>
      </c>
    </row>
    <row r="822">
      <c r="BZ822" s="18" t="inlineStr">
        <is>
          <t>C,X</t>
        </is>
      </c>
      <c r="CA822" s="18" t="inlineStr">
        <is>
          <t>支柱</t>
        </is>
      </c>
      <c r="CB822" s="18" t="inlineStr">
        <is>
          <t>Ca</t>
        </is>
      </c>
      <c r="CC822" s="18">
        <f>IF(LEFT(CA822,2)="基礎",CONCATENATE(BZ822,LEFT(CA822,3),CB822),CONCATENATE(BZ822,LEFT(CA822,2),CB822))</f>
        <v/>
      </c>
      <c r="CD822" s="18" t="n">
        <v>12</v>
      </c>
      <c r="CE822" s="18">
        <f>IF(COUNTIFS([2]その１１!$CV$10:CV5817,リスト!CC822),"該当","")</f>
        <v/>
      </c>
      <c r="CF822" s="18">
        <f>IF($CE822="","",COUNTIF($CC$5:CC822,CC822))</f>
        <v/>
      </c>
      <c r="CG822" s="18">
        <f>IF($CE822="","",CONCATENATE(CC822,CF822))</f>
        <v/>
      </c>
      <c r="CH822" s="18" t="inlineStr">
        <is>
          <t>S,C,X</t>
        </is>
      </c>
      <c r="CI822" s="18" t="inlineStr">
        <is>
          <t>中央分離帯</t>
        </is>
      </c>
      <c r="CJ822" s="18" t="inlineStr">
        <is>
          <t>Me</t>
        </is>
      </c>
      <c r="CK822" s="18">
        <f>CONCATENATE(CH822,LEFT(CI822,2),CJ822)</f>
        <v/>
      </c>
      <c r="CL822" s="18" t="n">
        <v>3</v>
      </c>
      <c r="CM822" s="18">
        <f>IF(COUNTIFS([2]その１２!$CU$10:CU5973,リスト!CK822),"該当","")</f>
        <v/>
      </c>
      <c r="CN822" s="18">
        <f>IF($CM822="","",COUNTIF($CK$5:CK822,CK822))</f>
        <v/>
      </c>
      <c r="CO822" s="18">
        <f>IF($CM822="","",CONCATENATE(CK822,CN822))</f>
        <v/>
      </c>
      <c r="DC822" s="21">
        <f>IF(CG822="","",CONCATENATE(CC822,CD822))</f>
        <v/>
      </c>
      <c r="DD822" s="21">
        <f>IF(CO822="","",CONCATENATE(CK822,CL822))</f>
        <v/>
      </c>
    </row>
    <row r="823">
      <c r="BZ823" s="18" t="inlineStr">
        <is>
          <t>C,X</t>
        </is>
      </c>
      <c r="CA823" s="18" t="inlineStr">
        <is>
          <t>支柱</t>
        </is>
      </c>
      <c r="CB823" s="18" t="inlineStr">
        <is>
          <t>Ca</t>
        </is>
      </c>
      <c r="CC823" s="18">
        <f>IF(LEFT(CA823,2)="基礎",CONCATENATE(BZ823,LEFT(CA823,3),CB823),CONCATENATE(BZ823,LEFT(CA823,2),CB823))</f>
        <v/>
      </c>
      <c r="CD823" s="18" t="n">
        <v>13</v>
      </c>
      <c r="CE823" s="18">
        <f>IF(COUNTIFS([2]その１１!$CV$10:CV5818,リスト!CC823),"該当","")</f>
        <v/>
      </c>
      <c r="CF823" s="18">
        <f>IF($CE823="","",COUNTIF($CC$5:CC823,CC823))</f>
        <v/>
      </c>
      <c r="CG823" s="18">
        <f>IF($CE823="","",CONCATENATE(CC823,CF823))</f>
        <v/>
      </c>
      <c r="CH823" s="18" t="inlineStr">
        <is>
          <t>S,C,X</t>
        </is>
      </c>
      <c r="CI823" s="18" t="inlineStr">
        <is>
          <t>中央分離帯</t>
        </is>
      </c>
      <c r="CJ823" s="18" t="inlineStr">
        <is>
          <t>Me</t>
        </is>
      </c>
      <c r="CK823" s="18">
        <f>CONCATENATE(CH823,LEFT(CI823,2),CJ823)</f>
        <v/>
      </c>
      <c r="CL823" s="18" t="n">
        <v>4</v>
      </c>
      <c r="CM823" s="18">
        <f>IF(COUNTIFS([2]その１２!$CU$10:CU5974,リスト!CK823),"該当","")</f>
        <v/>
      </c>
      <c r="CN823" s="18">
        <f>IF($CM823="","",COUNTIF($CK$5:CK823,CK823))</f>
        <v/>
      </c>
      <c r="CO823" s="18">
        <f>IF($CM823="","",CONCATENATE(CK823,CN823))</f>
        <v/>
      </c>
      <c r="DC823" s="21">
        <f>IF(CG823="","",CONCATENATE(CC823,CD823))</f>
        <v/>
      </c>
      <c r="DD823" s="21">
        <f>IF(CO823="","",CONCATENATE(CK823,CL823))</f>
        <v/>
      </c>
    </row>
    <row r="824">
      <c r="BZ824" s="18" t="inlineStr">
        <is>
          <t>C,X</t>
        </is>
      </c>
      <c r="CA824" s="18" t="inlineStr">
        <is>
          <t>支柱</t>
        </is>
      </c>
      <c r="CB824" s="18" t="inlineStr">
        <is>
          <t>Ca</t>
        </is>
      </c>
      <c r="CC824" s="18">
        <f>IF(LEFT(CA824,2)="基礎",CONCATENATE(BZ824,LEFT(CA824,3),CB824),CONCATENATE(BZ824,LEFT(CA824,2),CB824))</f>
        <v/>
      </c>
      <c r="CD824" s="18" t="n">
        <v>17</v>
      </c>
      <c r="CE824" s="18">
        <f>IF(COUNTIFS([2]その１１!$CV$10:CV5819,リスト!CC824),"該当","")</f>
        <v/>
      </c>
      <c r="CF824" s="18">
        <f>IF($CE824="","",COUNTIF($CC$5:CC824,CC824))</f>
        <v/>
      </c>
      <c r="CG824" s="18">
        <f>IF($CE824="","",CONCATENATE(CC824,CF824))</f>
        <v/>
      </c>
      <c r="CH824" s="18" t="inlineStr">
        <is>
          <t>S,C,X</t>
        </is>
      </c>
      <c r="CI824" s="18" t="inlineStr">
        <is>
          <t>中央分離帯</t>
        </is>
      </c>
      <c r="CJ824" s="18" t="inlineStr">
        <is>
          <t>Me</t>
        </is>
      </c>
      <c r="CK824" s="18">
        <f>CONCATENATE(CH824,LEFT(CI824,2),CJ824)</f>
        <v/>
      </c>
      <c r="CL824" s="18" t="n">
        <v>5</v>
      </c>
      <c r="CM824" s="18">
        <f>IF(COUNTIFS([2]その１２!$CU$10:CU5975,リスト!CK824),"該当","")</f>
        <v/>
      </c>
      <c r="CN824" s="18">
        <f>IF($CM824="","",COUNTIF($CK$5:CK824,CK824))</f>
        <v/>
      </c>
      <c r="CO824" s="18">
        <f>IF($CM824="","",CONCATENATE(CK824,CN824))</f>
        <v/>
      </c>
      <c r="DC824" s="21">
        <f>IF(CG824="","",CONCATENATE(CC824,CD824))</f>
        <v/>
      </c>
      <c r="DD824" s="21">
        <f>IF(CO824="","",CONCATENATE(CK824,CL824))</f>
        <v/>
      </c>
    </row>
    <row r="825">
      <c r="BZ825" s="18" t="inlineStr">
        <is>
          <t>C,X</t>
        </is>
      </c>
      <c r="CA825" s="18" t="inlineStr">
        <is>
          <t>支柱</t>
        </is>
      </c>
      <c r="CB825" s="18" t="inlineStr">
        <is>
          <t>Ca</t>
        </is>
      </c>
      <c r="CC825" s="18">
        <f>IF(LEFT(CA825,2)="基礎",CONCATENATE(BZ825,LEFT(CA825,3),CB825),CONCATENATE(BZ825,LEFT(CA825,2),CB825))</f>
        <v/>
      </c>
      <c r="CD825" s="18" t="n">
        <v>18</v>
      </c>
      <c r="CE825" s="18">
        <f>IF(COUNTIFS([2]その１１!$CV$10:CV5820,リスト!CC825),"該当","")</f>
        <v/>
      </c>
      <c r="CF825" s="18">
        <f>IF($CE825="","",COUNTIF($CC$5:CC825,CC825))</f>
        <v/>
      </c>
      <c r="CG825" s="18">
        <f>IF($CE825="","",CONCATENATE(CC825,CF825))</f>
        <v/>
      </c>
      <c r="CH825" s="18" t="inlineStr">
        <is>
          <t>S,C,X</t>
        </is>
      </c>
      <c r="CI825" s="18" t="inlineStr">
        <is>
          <t>中央分離帯</t>
        </is>
      </c>
      <c r="CJ825" s="18" t="inlineStr">
        <is>
          <t>Me</t>
        </is>
      </c>
      <c r="CK825" s="18">
        <f>CONCATENATE(CH825,LEFT(CI825,2),CJ825)</f>
        <v/>
      </c>
      <c r="CL825" s="18" t="n">
        <v>6</v>
      </c>
      <c r="CM825" s="18">
        <f>IF(COUNTIFS([2]その１２!$CU$10:CU5976,リスト!CK825),"該当","")</f>
        <v/>
      </c>
      <c r="CN825" s="18">
        <f>IF($CM825="","",COUNTIF($CK$5:CK825,CK825))</f>
        <v/>
      </c>
      <c r="CO825" s="18">
        <f>IF($CM825="","",CONCATENATE(CK825,CN825))</f>
        <v/>
      </c>
      <c r="DC825" s="21">
        <f>IF(CG825="","",CONCATENATE(CC825,CD825))</f>
        <v/>
      </c>
      <c r="DD825" s="21">
        <f>IF(CO825="","",CONCATENATE(CK825,CL825))</f>
        <v/>
      </c>
    </row>
    <row r="826">
      <c r="BZ826" s="18" t="inlineStr">
        <is>
          <t>C,X</t>
        </is>
      </c>
      <c r="CA826" s="18" t="inlineStr">
        <is>
          <t>支柱</t>
        </is>
      </c>
      <c r="CB826" s="18" t="inlineStr">
        <is>
          <t>Ca</t>
        </is>
      </c>
      <c r="CC826" s="18">
        <f>IF(LEFT(CA826,2)="基礎",CONCATENATE(BZ826,LEFT(CA826,3),CB826),CONCATENATE(BZ826,LEFT(CA826,2),CB826))</f>
        <v/>
      </c>
      <c r="CD826" s="18" t="n">
        <v>19</v>
      </c>
      <c r="CE826" s="18">
        <f>IF(COUNTIFS([2]その１１!$CV$10:CV5821,リスト!CC826),"該当","")</f>
        <v/>
      </c>
      <c r="CF826" s="18">
        <f>IF($CE826="","",COUNTIF($CC$5:CC826,CC826))</f>
        <v/>
      </c>
      <c r="CG826" s="18">
        <f>IF($CE826="","",CONCATENATE(CC826,CF826))</f>
        <v/>
      </c>
      <c r="CH826" s="18" t="inlineStr">
        <is>
          <t>S,C,X</t>
        </is>
      </c>
      <c r="CI826" s="18" t="inlineStr">
        <is>
          <t>中央分離帯</t>
        </is>
      </c>
      <c r="CJ826" s="18" t="inlineStr">
        <is>
          <t>Me</t>
        </is>
      </c>
      <c r="CK826" s="18">
        <f>CONCATENATE(CH826,LEFT(CI826,2),CJ826)</f>
        <v/>
      </c>
      <c r="CL826" s="18" t="n">
        <v>7</v>
      </c>
      <c r="CM826" s="18">
        <f>IF(COUNTIFS([2]その１２!$CU$10:CU5977,リスト!CK826),"該当","")</f>
        <v/>
      </c>
      <c r="CN826" s="18">
        <f>IF($CM826="","",COUNTIF($CK$5:CK826,CK826))</f>
        <v/>
      </c>
      <c r="CO826" s="18">
        <f>IF($CM826="","",CONCATENATE(CK826,CN826))</f>
        <v/>
      </c>
      <c r="DC826" s="21">
        <f>IF(CG826="","",CONCATENATE(CC826,CD826))</f>
        <v/>
      </c>
      <c r="DD826" s="21">
        <f>IF(CO826="","",CONCATENATE(CK826,CL826))</f>
        <v/>
      </c>
    </row>
    <row r="827">
      <c r="BZ827" s="18" t="inlineStr">
        <is>
          <t>C,X</t>
        </is>
      </c>
      <c r="CA827" s="18" t="inlineStr">
        <is>
          <t>支柱</t>
        </is>
      </c>
      <c r="CB827" s="18" t="inlineStr">
        <is>
          <t>Ca</t>
        </is>
      </c>
      <c r="CC827" s="18">
        <f>IF(LEFT(CA827,2)="基礎",CONCATENATE(BZ827,LEFT(CA827,3),CB827),CONCATENATE(BZ827,LEFT(CA827,2),CB827))</f>
        <v/>
      </c>
      <c r="CD827" s="18" t="n">
        <v>20</v>
      </c>
      <c r="CE827" s="18">
        <f>IF(COUNTIFS([2]その１１!$CV$10:CV5822,リスト!CC827),"該当","")</f>
        <v/>
      </c>
      <c r="CF827" s="18">
        <f>IF($CE827="","",COUNTIF($CC$5:CC827,CC827))</f>
        <v/>
      </c>
      <c r="CG827" s="18">
        <f>IF($CE827="","",CONCATENATE(CC827,CF827))</f>
        <v/>
      </c>
      <c r="CH827" s="18" t="inlineStr">
        <is>
          <t>S,C,X</t>
        </is>
      </c>
      <c r="CI827" s="18" t="inlineStr">
        <is>
          <t>中央分離帯</t>
        </is>
      </c>
      <c r="CJ827" s="18" t="inlineStr">
        <is>
          <t>Me</t>
        </is>
      </c>
      <c r="CK827" s="18">
        <f>CONCATENATE(CH827,LEFT(CI827,2),CJ827)</f>
        <v/>
      </c>
      <c r="CL827" s="18" t="n">
        <v>8</v>
      </c>
      <c r="CM827" s="18">
        <f>IF(COUNTIFS([2]その１２!$CU$10:CU5978,リスト!CK827),"該当","")</f>
        <v/>
      </c>
      <c r="CN827" s="18">
        <f>IF($CM827="","",COUNTIF($CK$5:CK827,CK827))</f>
        <v/>
      </c>
      <c r="CO827" s="18">
        <f>IF($CM827="","",CONCATENATE(CK827,CN827))</f>
        <v/>
      </c>
      <c r="DC827" s="21">
        <f>IF(CG827="","",CONCATENATE(CC827,CD827))</f>
        <v/>
      </c>
      <c r="DD827" s="21">
        <f>IF(CO827="","",CONCATENATE(CK827,CL827))</f>
        <v/>
      </c>
    </row>
    <row r="828">
      <c r="BZ828" s="18" t="inlineStr">
        <is>
          <t>C,X</t>
        </is>
      </c>
      <c r="CA828" s="18" t="inlineStr">
        <is>
          <t>支柱</t>
        </is>
      </c>
      <c r="CB828" s="18" t="inlineStr">
        <is>
          <t>Ca</t>
        </is>
      </c>
      <c r="CC828" s="18">
        <f>IF(LEFT(CA828,2)="基礎",CONCATENATE(BZ828,LEFT(CA828,3),CB828),CONCATENATE(BZ828,LEFT(CA828,2),CB828))</f>
        <v/>
      </c>
      <c r="CD828" s="18" t="n">
        <v>21</v>
      </c>
      <c r="CE828" s="18">
        <f>IF(COUNTIFS([2]その１１!$CV$10:CV5823,リスト!CC828),"該当","")</f>
        <v/>
      </c>
      <c r="CF828" s="18">
        <f>IF($CE828="","",COUNTIF($CC$5:CC828,CC828))</f>
        <v/>
      </c>
      <c r="CG828" s="18">
        <f>IF($CE828="","",CONCATENATE(CC828,CF828))</f>
        <v/>
      </c>
      <c r="CH828" s="18" t="inlineStr">
        <is>
          <t>S,C,X</t>
        </is>
      </c>
      <c r="CI828" s="18" t="inlineStr">
        <is>
          <t>中央分離帯</t>
        </is>
      </c>
      <c r="CJ828" s="18" t="inlineStr">
        <is>
          <t>Me</t>
        </is>
      </c>
      <c r="CK828" s="18">
        <f>CONCATENATE(CH828,LEFT(CI828,2),CJ828)</f>
        <v/>
      </c>
      <c r="CL828" s="18" t="n">
        <v>10</v>
      </c>
      <c r="CM828" s="18">
        <f>IF(COUNTIFS([2]その１２!$CU$10:CU5979,リスト!CK828),"該当","")</f>
        <v/>
      </c>
      <c r="CN828" s="18">
        <f>IF($CM828="","",COUNTIF($CK$5:CK828,CK828))</f>
        <v/>
      </c>
      <c r="CO828" s="18">
        <f>IF($CM828="","",CONCATENATE(CK828,CN828))</f>
        <v/>
      </c>
      <c r="DC828" s="21">
        <f>IF(CG828="","",CONCATENATE(CC828,CD828))</f>
        <v/>
      </c>
      <c r="DD828" s="21">
        <f>IF(CO828="","",CONCATENATE(CK828,CL828))</f>
        <v/>
      </c>
    </row>
    <row r="829">
      <c r="BZ829" s="18" t="inlineStr">
        <is>
          <t>C,X</t>
        </is>
      </c>
      <c r="CA829" s="18" t="inlineStr">
        <is>
          <t>支柱</t>
        </is>
      </c>
      <c r="CB829" s="18" t="inlineStr">
        <is>
          <t>Ca</t>
        </is>
      </c>
      <c r="CC829" s="18">
        <f>IF(LEFT(CA829,2)="基礎",CONCATENATE(BZ829,LEFT(CA829,3),CB829),CONCATENATE(BZ829,LEFT(CA829,2),CB829))</f>
        <v/>
      </c>
      <c r="CD829" s="18" t="n">
        <v>22</v>
      </c>
      <c r="CE829" s="18">
        <f>IF(COUNTIFS([2]その１１!$CV$10:CV5824,リスト!CC829),"該当","")</f>
        <v/>
      </c>
      <c r="CF829" s="18">
        <f>IF($CE829="","",COUNTIF($CC$5:CC829,CC829))</f>
        <v/>
      </c>
      <c r="CG829" s="18">
        <f>IF($CE829="","",CONCATENATE(CC829,CF829))</f>
        <v/>
      </c>
      <c r="CH829" s="18" t="inlineStr">
        <is>
          <t>S,C,X</t>
        </is>
      </c>
      <c r="CI829" s="18" t="inlineStr">
        <is>
          <t>中央分離帯</t>
        </is>
      </c>
      <c r="CJ829" s="18" t="inlineStr">
        <is>
          <t>Me</t>
        </is>
      </c>
      <c r="CK829" s="18">
        <f>CONCATENATE(CH829,LEFT(CI829,2),CJ829)</f>
        <v/>
      </c>
      <c r="CL829" s="18" t="n">
        <v>12</v>
      </c>
      <c r="CM829" s="18">
        <f>IF(COUNTIFS([2]その１２!$CU$10:CU5980,リスト!CK829),"該当","")</f>
        <v/>
      </c>
      <c r="CN829" s="18">
        <f>IF($CM829="","",COUNTIF($CK$5:CK829,CK829))</f>
        <v/>
      </c>
      <c r="CO829" s="18">
        <f>IF($CM829="","",CONCATENATE(CK829,CN829))</f>
        <v/>
      </c>
      <c r="DC829" s="21">
        <f>IF(CG829="","",CONCATENATE(CC829,CD829))</f>
        <v/>
      </c>
      <c r="DD829" s="21">
        <f>IF(CO829="","",CONCATENATE(CK829,CL829))</f>
        <v/>
      </c>
    </row>
    <row r="830">
      <c r="BZ830" s="18" t="inlineStr">
        <is>
          <t>C,X</t>
        </is>
      </c>
      <c r="CA830" s="18" t="inlineStr">
        <is>
          <t>支柱</t>
        </is>
      </c>
      <c r="CB830" s="18" t="inlineStr">
        <is>
          <t>Ca</t>
        </is>
      </c>
      <c r="CC830" s="18">
        <f>IF(LEFT(CA830,2)="基礎",CONCATENATE(BZ830,LEFT(CA830,3),CB830),CONCATENATE(BZ830,LEFT(CA830,2),CB830))</f>
        <v/>
      </c>
      <c r="CD830" s="18" t="n">
        <v>23</v>
      </c>
      <c r="CE830" s="18">
        <f>IF(COUNTIFS([2]その１１!$CV$10:CV5825,リスト!CC830),"該当","")</f>
        <v/>
      </c>
      <c r="CF830" s="18">
        <f>IF($CE830="","",COUNTIF($CC$5:CC830,CC830))</f>
        <v/>
      </c>
      <c r="CG830" s="18">
        <f>IF($CE830="","",CONCATENATE(CC830,CF830))</f>
        <v/>
      </c>
      <c r="CH830" s="18" t="inlineStr">
        <is>
          <t>S,C,X</t>
        </is>
      </c>
      <c r="CI830" s="18" t="inlineStr">
        <is>
          <t>中央分離帯</t>
        </is>
      </c>
      <c r="CJ830" s="18" t="inlineStr">
        <is>
          <t>Me</t>
        </is>
      </c>
      <c r="CK830" s="18">
        <f>CONCATENATE(CH830,LEFT(CI830,2),CJ830)</f>
        <v/>
      </c>
      <c r="CL830" s="18" t="n">
        <v>17</v>
      </c>
      <c r="CM830" s="18">
        <f>IF(COUNTIFS([2]その１２!$CU$10:CU5981,リスト!CK830),"該当","")</f>
        <v/>
      </c>
      <c r="CN830" s="18">
        <f>IF($CM830="","",COUNTIF($CK$5:CK830,CK830))</f>
        <v/>
      </c>
      <c r="CO830" s="18">
        <f>IF($CM830="","",CONCATENATE(CK830,CN830))</f>
        <v/>
      </c>
      <c r="DC830" s="21">
        <f>IF(CG830="","",CONCATENATE(CC830,CD830))</f>
        <v/>
      </c>
      <c r="DD830" s="21">
        <f>IF(CO830="","",CONCATENATE(CK830,CL830))</f>
        <v/>
      </c>
    </row>
    <row r="831">
      <c r="BZ831" s="18" t="inlineStr">
        <is>
          <t>S,C,X</t>
        </is>
      </c>
      <c r="CA831" s="18" t="inlineStr">
        <is>
          <t>支柱</t>
        </is>
      </c>
      <c r="CB831" s="18" t="inlineStr">
        <is>
          <t>Ca</t>
        </is>
      </c>
      <c r="CC831" s="18">
        <f>IF(LEFT(CA831,2)="基礎",CONCATENATE(BZ831,LEFT(CA831,3),CB831),CONCATENATE(BZ831,LEFT(CA831,2),CB831))</f>
        <v/>
      </c>
      <c r="CD831" s="18" t="n">
        <v>1</v>
      </c>
      <c r="CE831" s="18">
        <f>IF(COUNTIFS([2]その１１!$CV$10:CV5826,リスト!CC831),"該当","")</f>
        <v/>
      </c>
      <c r="CF831" s="18">
        <f>IF($CE831="","",COUNTIF($CC$5:CC831,CC831))</f>
        <v/>
      </c>
      <c r="CG831" s="18">
        <f>IF($CE831="","",CONCATENATE(CC831,CF831))</f>
        <v/>
      </c>
      <c r="CH831" s="18" t="inlineStr">
        <is>
          <t>S,C,X</t>
        </is>
      </c>
      <c r="CI831" s="18" t="inlineStr">
        <is>
          <t>中央分離帯</t>
        </is>
      </c>
      <c r="CJ831" s="18" t="inlineStr">
        <is>
          <t>Me</t>
        </is>
      </c>
      <c r="CK831" s="18">
        <f>CONCATENATE(CH831,LEFT(CI831,2),CJ831)</f>
        <v/>
      </c>
      <c r="CL831" s="18" t="n">
        <v>19</v>
      </c>
      <c r="CM831" s="18">
        <f>IF(COUNTIFS([2]その１２!$CU$10:CU5982,リスト!CK831),"該当","")</f>
        <v/>
      </c>
      <c r="CN831" s="18">
        <f>IF($CM831="","",COUNTIF($CK$5:CK831,CK831))</f>
        <v/>
      </c>
      <c r="CO831" s="18">
        <f>IF($CM831="","",CONCATENATE(CK831,CN831))</f>
        <v/>
      </c>
      <c r="DC831" s="21">
        <f>IF(CG831="","",CONCATENATE(CC831,CD831))</f>
        <v/>
      </c>
      <c r="DD831" s="21">
        <f>IF(CO831="","",CONCATENATE(CK831,CL831))</f>
        <v/>
      </c>
    </row>
    <row r="832">
      <c r="BZ832" s="18" t="inlineStr">
        <is>
          <t>S,C,X</t>
        </is>
      </c>
      <c r="CA832" s="18" t="inlineStr">
        <is>
          <t>支柱</t>
        </is>
      </c>
      <c r="CB832" s="18" t="inlineStr">
        <is>
          <t>Ca</t>
        </is>
      </c>
      <c r="CC832" s="18">
        <f>IF(LEFT(CA832,2)="基礎",CONCATENATE(BZ832,LEFT(CA832,3),CB832),CONCATENATE(BZ832,LEFT(CA832,2),CB832))</f>
        <v/>
      </c>
      <c r="CD832" s="18" t="n">
        <v>2</v>
      </c>
      <c r="CE832" s="18">
        <f>IF(COUNTIFS([2]その１１!$CV$10:CV5827,リスト!CC832),"該当","")</f>
        <v/>
      </c>
      <c r="CF832" s="18">
        <f>IF($CE832="","",COUNTIF($CC$5:CC832,CC832))</f>
        <v/>
      </c>
      <c r="CG832" s="18">
        <f>IF($CE832="","",CONCATENATE(CC832,CF832))</f>
        <v/>
      </c>
      <c r="CH832" s="18" t="inlineStr">
        <is>
          <t>S,C,X</t>
        </is>
      </c>
      <c r="CI832" s="18" t="inlineStr">
        <is>
          <t>中央分離帯</t>
        </is>
      </c>
      <c r="CJ832" s="18" t="inlineStr">
        <is>
          <t>Me</t>
        </is>
      </c>
      <c r="CK832" s="18">
        <f>CONCATENATE(CH832,LEFT(CI832,2),CJ832)</f>
        <v/>
      </c>
      <c r="CL832" s="18" t="n">
        <v>23</v>
      </c>
      <c r="CM832" s="18">
        <f>IF(COUNTIFS([2]その１２!$CU$10:CU5983,リスト!CK832),"該当","")</f>
        <v/>
      </c>
      <c r="CN832" s="18">
        <f>IF($CM832="","",COUNTIF($CK$5:CK832,CK832))</f>
        <v/>
      </c>
      <c r="CO832" s="18">
        <f>IF($CM832="","",CONCATENATE(CK832,CN832))</f>
        <v/>
      </c>
      <c r="DC832" s="21">
        <f>IF(CG832="","",CONCATENATE(CC832,CD832))</f>
        <v/>
      </c>
      <c r="DD832" s="21">
        <f>IF(CO832="","",CONCATENATE(CK832,CL832))</f>
        <v/>
      </c>
    </row>
    <row r="833">
      <c r="BZ833" s="18" t="inlineStr">
        <is>
          <t>S,C,X</t>
        </is>
      </c>
      <c r="CA833" s="18" t="inlineStr">
        <is>
          <t>支柱</t>
        </is>
      </c>
      <c r="CB833" s="18" t="inlineStr">
        <is>
          <t>Ca</t>
        </is>
      </c>
      <c r="CC833" s="18">
        <f>IF(LEFT(CA833,2)="基礎",CONCATENATE(BZ833,LEFT(CA833,3),CB833),CONCATENATE(BZ833,LEFT(CA833,2),CB833))</f>
        <v/>
      </c>
      <c r="CD833" s="18" t="n">
        <v>3</v>
      </c>
      <c r="CE833" s="18">
        <f>IF(COUNTIFS([2]その１１!$CV$10:CV5828,リスト!CC833),"該当","")</f>
        <v/>
      </c>
      <c r="CF833" s="18">
        <f>IF($CE833="","",COUNTIF($CC$5:CC833,CC833))</f>
        <v/>
      </c>
      <c r="CG833" s="18">
        <f>IF($CE833="","",CONCATENATE(CC833,CF833))</f>
        <v/>
      </c>
      <c r="CH833" s="18" t="inlineStr">
        <is>
          <t>S</t>
        </is>
      </c>
      <c r="CI833" s="18" t="inlineStr">
        <is>
          <t>伸縮装置</t>
        </is>
      </c>
      <c r="CJ833" s="18" t="inlineStr">
        <is>
          <t>Ej</t>
        </is>
      </c>
      <c r="CK833" s="18">
        <f>CONCATENATE(CH833,LEFT(CI833,2),CJ833)</f>
        <v/>
      </c>
      <c r="CL833" s="18" t="n">
        <v>1</v>
      </c>
      <c r="CM833" s="18">
        <f>IF(COUNTIFS([2]その１２!$CU$10:CU5984,リスト!CK833),"該当","")</f>
        <v/>
      </c>
      <c r="CN833" s="18">
        <f>IF($CM833="","",COUNTIF($CK$5:CK833,CK833))</f>
        <v/>
      </c>
      <c r="CO833" s="18">
        <f>IF($CM833="","",CONCATENATE(CK833,CN833))</f>
        <v/>
      </c>
      <c r="DC833" s="21">
        <f>IF(CG833="","",CONCATENATE(CC833,CD833))</f>
        <v/>
      </c>
      <c r="DD833" s="21">
        <f>IF(CO833="","",CONCATENATE(CK833,CL833))</f>
        <v/>
      </c>
    </row>
    <row r="834">
      <c r="BZ834" s="18" t="inlineStr">
        <is>
          <t>S,C,X</t>
        </is>
      </c>
      <c r="CA834" s="18" t="inlineStr">
        <is>
          <t>支柱</t>
        </is>
      </c>
      <c r="CB834" s="18" t="inlineStr">
        <is>
          <t>Ca</t>
        </is>
      </c>
      <c r="CC834" s="18">
        <f>IF(LEFT(CA834,2)="基礎",CONCATENATE(BZ834,LEFT(CA834,3),CB834),CONCATENATE(BZ834,LEFT(CA834,2),CB834))</f>
        <v/>
      </c>
      <c r="CD834" s="18" t="n">
        <v>4</v>
      </c>
      <c r="CE834" s="18">
        <f>IF(COUNTIFS([2]その１１!$CV$10:CV5829,リスト!CC834),"該当","")</f>
        <v/>
      </c>
      <c r="CF834" s="18">
        <f>IF($CE834="","",COUNTIF($CC$5:CC834,CC834))</f>
        <v/>
      </c>
      <c r="CG834" s="18">
        <f>IF($CE834="","",CONCATENATE(CC834,CF834))</f>
        <v/>
      </c>
      <c r="CH834" s="18" t="inlineStr">
        <is>
          <t>S</t>
        </is>
      </c>
      <c r="CI834" s="18" t="inlineStr">
        <is>
          <t>伸縮装置</t>
        </is>
      </c>
      <c r="CJ834" s="18" t="inlineStr">
        <is>
          <t>Ej</t>
        </is>
      </c>
      <c r="CK834" s="18">
        <f>CONCATENATE(CH834,LEFT(CI834,2),CJ834)</f>
        <v/>
      </c>
      <c r="CL834" s="18" t="n">
        <v>2</v>
      </c>
      <c r="CM834" s="18">
        <f>IF(COUNTIFS([2]その１２!$CU$10:CU5985,リスト!CK834),"該当","")</f>
        <v/>
      </c>
      <c r="CN834" s="18">
        <f>IF($CM834="","",COUNTIF($CK$5:CK834,CK834))</f>
        <v/>
      </c>
      <c r="CO834" s="18">
        <f>IF($CM834="","",CONCATENATE(CK834,CN834))</f>
        <v/>
      </c>
      <c r="DC834" s="21">
        <f>IF(CG834="","",CONCATENATE(CC834,CD834))</f>
        <v/>
      </c>
      <c r="DD834" s="21">
        <f>IF(CO834="","",CONCATENATE(CK834,CL834))</f>
        <v/>
      </c>
    </row>
    <row r="835">
      <c r="BZ835" s="18" t="inlineStr">
        <is>
          <t>S,C,X</t>
        </is>
      </c>
      <c r="CA835" s="18" t="inlineStr">
        <is>
          <t>支柱</t>
        </is>
      </c>
      <c r="CB835" s="18" t="inlineStr">
        <is>
          <t>Ca</t>
        </is>
      </c>
      <c r="CC835" s="18">
        <f>IF(LEFT(CA835,2)="基礎",CONCATENATE(BZ835,LEFT(CA835,3),CB835),CONCATENATE(BZ835,LEFT(CA835,2),CB835))</f>
        <v/>
      </c>
      <c r="CD835" s="18" t="n">
        <v>5</v>
      </c>
      <c r="CE835" s="18">
        <f>IF(COUNTIFS([2]その１１!$CV$10:CV5830,リスト!CC835),"該当","")</f>
        <v/>
      </c>
      <c r="CF835" s="18">
        <f>IF($CE835="","",COUNTIF($CC$5:CC835,CC835))</f>
        <v/>
      </c>
      <c r="CG835" s="18">
        <f>IF($CE835="","",CONCATENATE(CC835,CF835))</f>
        <v/>
      </c>
      <c r="CH835" s="18" t="inlineStr">
        <is>
          <t>S</t>
        </is>
      </c>
      <c r="CI835" s="18" t="inlineStr">
        <is>
          <t>伸縮装置</t>
        </is>
      </c>
      <c r="CJ835" s="18" t="inlineStr">
        <is>
          <t>Ej</t>
        </is>
      </c>
      <c r="CK835" s="18">
        <f>CONCATENATE(CH835,LEFT(CI835,2),CJ835)</f>
        <v/>
      </c>
      <c r="CL835" s="18" t="n">
        <v>3</v>
      </c>
      <c r="CM835" s="18">
        <f>IF(COUNTIFS([2]その１２!$CU$10:CU5986,リスト!CK835),"該当","")</f>
        <v/>
      </c>
      <c r="CN835" s="18">
        <f>IF($CM835="","",COUNTIF($CK$5:CK835,CK835))</f>
        <v/>
      </c>
      <c r="CO835" s="18">
        <f>IF($CM835="","",CONCATENATE(CK835,CN835))</f>
        <v/>
      </c>
      <c r="DC835" s="21">
        <f>IF(CG835="","",CONCATENATE(CC835,CD835))</f>
        <v/>
      </c>
      <c r="DD835" s="21">
        <f>IF(CO835="","",CONCATENATE(CK835,CL835))</f>
        <v/>
      </c>
    </row>
    <row r="836">
      <c r="BZ836" s="18" t="inlineStr">
        <is>
          <t>S,C,X</t>
        </is>
      </c>
      <c r="CA836" s="18" t="inlineStr">
        <is>
          <t>支柱</t>
        </is>
      </c>
      <c r="CB836" s="18" t="inlineStr">
        <is>
          <t>Ca</t>
        </is>
      </c>
      <c r="CC836" s="18">
        <f>IF(LEFT(CA836,2)="基礎",CONCATENATE(BZ836,LEFT(CA836,3),CB836),CONCATENATE(BZ836,LEFT(CA836,2),CB836))</f>
        <v/>
      </c>
      <c r="CD836" s="18" t="n">
        <v>6</v>
      </c>
      <c r="CE836" s="18">
        <f>IF(COUNTIFS([2]その１１!$CV$10:CV5831,リスト!CC836),"該当","")</f>
        <v/>
      </c>
      <c r="CF836" s="18">
        <f>IF($CE836="","",COUNTIF($CC$5:CC836,CC836))</f>
        <v/>
      </c>
      <c r="CG836" s="18">
        <f>IF($CE836="","",CONCATENATE(CC836,CF836))</f>
        <v/>
      </c>
      <c r="CH836" s="18" t="inlineStr">
        <is>
          <t>S</t>
        </is>
      </c>
      <c r="CI836" s="18" t="inlineStr">
        <is>
          <t>伸縮装置</t>
        </is>
      </c>
      <c r="CJ836" s="18" t="inlineStr">
        <is>
          <t>Ej</t>
        </is>
      </c>
      <c r="CK836" s="18">
        <f>CONCATENATE(CH836,LEFT(CI836,2),CJ836)</f>
        <v/>
      </c>
      <c r="CL836" s="18" t="n">
        <v>4</v>
      </c>
      <c r="CM836" s="18">
        <f>IF(COUNTIFS([2]その１２!$CU$10:CU5987,リスト!CK836),"該当","")</f>
        <v/>
      </c>
      <c r="CN836" s="18">
        <f>IF($CM836="","",COUNTIF($CK$5:CK836,CK836))</f>
        <v/>
      </c>
      <c r="CO836" s="18">
        <f>IF($CM836="","",CONCATENATE(CK836,CN836))</f>
        <v/>
      </c>
      <c r="DC836" s="21">
        <f>IF(CG836="","",CONCATENATE(CC836,CD836))</f>
        <v/>
      </c>
      <c r="DD836" s="21">
        <f>IF(CO836="","",CONCATENATE(CK836,CL836))</f>
        <v/>
      </c>
    </row>
    <row r="837">
      <c r="BZ837" s="18" t="inlineStr">
        <is>
          <t>S,C,X</t>
        </is>
      </c>
      <c r="CA837" s="18" t="inlineStr">
        <is>
          <t>支柱</t>
        </is>
      </c>
      <c r="CB837" s="18" t="inlineStr">
        <is>
          <t>Ca</t>
        </is>
      </c>
      <c r="CC837" s="18">
        <f>IF(LEFT(CA837,2)="基礎",CONCATENATE(BZ837,LEFT(CA837,3),CB837),CONCATENATE(BZ837,LEFT(CA837,2),CB837))</f>
        <v/>
      </c>
      <c r="CD837" s="18" t="n">
        <v>7</v>
      </c>
      <c r="CE837" s="18">
        <f>IF(COUNTIFS([2]その１１!$CV$10:CV5832,リスト!CC837),"該当","")</f>
        <v/>
      </c>
      <c r="CF837" s="18">
        <f>IF($CE837="","",COUNTIF($CC$5:CC837,CC837))</f>
        <v/>
      </c>
      <c r="CG837" s="18">
        <f>IF($CE837="","",CONCATENATE(CC837,CF837))</f>
        <v/>
      </c>
      <c r="CH837" s="18" t="inlineStr">
        <is>
          <t>S</t>
        </is>
      </c>
      <c r="CI837" s="18" t="inlineStr">
        <is>
          <t>伸縮装置</t>
        </is>
      </c>
      <c r="CJ837" s="18" t="inlineStr">
        <is>
          <t>Ej</t>
        </is>
      </c>
      <c r="CK837" s="18">
        <f>CONCATENATE(CH837,LEFT(CI837,2),CJ837)</f>
        <v/>
      </c>
      <c r="CL837" s="18" t="n">
        <v>5</v>
      </c>
      <c r="CM837" s="18">
        <f>IF(COUNTIFS([2]その１２!$CU$10:CU5988,リスト!CK837),"該当","")</f>
        <v/>
      </c>
      <c r="CN837" s="18">
        <f>IF($CM837="","",COUNTIF($CK$5:CK837,CK837))</f>
        <v/>
      </c>
      <c r="CO837" s="18">
        <f>IF($CM837="","",CONCATENATE(CK837,CN837))</f>
        <v/>
      </c>
      <c r="DC837" s="21">
        <f>IF(CG837="","",CONCATENATE(CC837,CD837))</f>
        <v/>
      </c>
      <c r="DD837" s="21">
        <f>IF(CO837="","",CONCATENATE(CK837,CL837))</f>
        <v/>
      </c>
    </row>
    <row r="838">
      <c r="BZ838" s="18" t="inlineStr">
        <is>
          <t>S,C,X</t>
        </is>
      </c>
      <c r="CA838" s="18" t="inlineStr">
        <is>
          <t>支柱</t>
        </is>
      </c>
      <c r="CB838" s="18" t="inlineStr">
        <is>
          <t>Ca</t>
        </is>
      </c>
      <c r="CC838" s="18">
        <f>IF(LEFT(CA838,2)="基礎",CONCATENATE(BZ838,LEFT(CA838,3),CB838),CONCATENATE(BZ838,LEFT(CA838,2),CB838))</f>
        <v/>
      </c>
      <c r="CD838" s="18" t="n">
        <v>8</v>
      </c>
      <c r="CE838" s="18">
        <f>IF(COUNTIFS([2]その１１!$CV$10:CV5833,リスト!CC838),"該当","")</f>
        <v/>
      </c>
      <c r="CF838" s="18">
        <f>IF($CE838="","",COUNTIF($CC$5:CC838,CC838))</f>
        <v/>
      </c>
      <c r="CG838" s="18">
        <f>IF($CE838="","",CONCATENATE(CC838,CF838))</f>
        <v/>
      </c>
      <c r="CH838" s="18" t="inlineStr">
        <is>
          <t>S</t>
        </is>
      </c>
      <c r="CI838" s="18" t="inlineStr">
        <is>
          <t>伸縮装置</t>
        </is>
      </c>
      <c r="CJ838" s="18" t="inlineStr">
        <is>
          <t>Ej</t>
        </is>
      </c>
      <c r="CK838" s="18">
        <f>CONCATENATE(CH838,LEFT(CI838,2),CJ838)</f>
        <v/>
      </c>
      <c r="CL838" s="18" t="n">
        <v>13</v>
      </c>
      <c r="CM838" s="18">
        <f>IF(COUNTIFS([2]その１２!$CU$10:CU5989,リスト!CK838),"該当","")</f>
        <v/>
      </c>
      <c r="CN838" s="18">
        <f>IF($CM838="","",COUNTIF($CK$5:CK838,CK838))</f>
        <v/>
      </c>
      <c r="CO838" s="18">
        <f>IF($CM838="","",CONCATENATE(CK838,CN838))</f>
        <v/>
      </c>
      <c r="DC838" s="21">
        <f>IF(CG838="","",CONCATENATE(CC838,CD838))</f>
        <v/>
      </c>
      <c r="DD838" s="21">
        <f>IF(CO838="","",CONCATENATE(CK838,CL838))</f>
        <v/>
      </c>
    </row>
    <row r="839">
      <c r="BZ839" s="18" t="inlineStr">
        <is>
          <t>S,C,X</t>
        </is>
      </c>
      <c r="CA839" s="18" t="inlineStr">
        <is>
          <t>支柱</t>
        </is>
      </c>
      <c r="CB839" s="18" t="inlineStr">
        <is>
          <t>Ca</t>
        </is>
      </c>
      <c r="CC839" s="18">
        <f>IF(LEFT(CA839,2)="基礎",CONCATENATE(BZ839,LEFT(CA839,3),CB839),CONCATENATE(BZ839,LEFT(CA839,2),CB839))</f>
        <v/>
      </c>
      <c r="CD839" s="18" t="n">
        <v>9</v>
      </c>
      <c r="CE839" s="18">
        <f>IF(COUNTIFS([2]その１１!$CV$10:CV5834,リスト!CC839),"該当","")</f>
        <v/>
      </c>
      <c r="CF839" s="18">
        <f>IF($CE839="","",COUNTIF($CC$5:CC839,CC839))</f>
        <v/>
      </c>
      <c r="CG839" s="18">
        <f>IF($CE839="","",CONCATENATE(CC839,CF839))</f>
        <v/>
      </c>
      <c r="CH839" s="18" t="inlineStr">
        <is>
          <t>S</t>
        </is>
      </c>
      <c r="CI839" s="18" t="inlineStr">
        <is>
          <t>伸縮装置</t>
        </is>
      </c>
      <c r="CJ839" s="18" t="inlineStr">
        <is>
          <t>Ej</t>
        </is>
      </c>
      <c r="CK839" s="18">
        <f>CONCATENATE(CH839,LEFT(CI839,2),CJ839)</f>
        <v/>
      </c>
      <c r="CL839" s="18" t="n">
        <v>14</v>
      </c>
      <c r="CM839" s="18">
        <f>IF(COUNTIFS([2]その１２!$CU$10:CU5990,リスト!CK839),"該当","")</f>
        <v/>
      </c>
      <c r="CN839" s="18">
        <f>IF($CM839="","",COUNTIF($CK$5:CK839,CK839))</f>
        <v/>
      </c>
      <c r="CO839" s="18">
        <f>IF($CM839="","",CONCATENATE(CK839,CN839))</f>
        <v/>
      </c>
      <c r="DC839" s="21">
        <f>IF(CG839="","",CONCATENATE(CC839,CD839))</f>
        <v/>
      </c>
      <c r="DD839" s="21">
        <f>IF(CO839="","",CONCATENATE(CK839,CL839))</f>
        <v/>
      </c>
    </row>
    <row r="840">
      <c r="BZ840" s="18" t="inlineStr">
        <is>
          <t>S,C,X</t>
        </is>
      </c>
      <c r="CA840" s="18" t="inlineStr">
        <is>
          <t>支柱</t>
        </is>
      </c>
      <c r="CB840" s="18" t="inlineStr">
        <is>
          <t>Ca</t>
        </is>
      </c>
      <c r="CC840" s="18">
        <f>IF(LEFT(CA840,2)="基礎",CONCATENATE(BZ840,LEFT(CA840,3),CB840),CONCATENATE(BZ840,LEFT(CA840,2),CB840))</f>
        <v/>
      </c>
      <c r="CD840" s="18" t="n">
        <v>10</v>
      </c>
      <c r="CE840" s="18">
        <f>IF(COUNTIFS([2]その１１!$CV$10:CV5835,リスト!CC840),"該当","")</f>
        <v/>
      </c>
      <c r="CF840" s="18">
        <f>IF($CE840="","",COUNTIF($CC$5:CC840,CC840))</f>
        <v/>
      </c>
      <c r="CG840" s="18">
        <f>IF($CE840="","",CONCATENATE(CC840,CF840))</f>
        <v/>
      </c>
      <c r="CH840" s="18" t="inlineStr">
        <is>
          <t>S</t>
        </is>
      </c>
      <c r="CI840" s="18" t="inlineStr">
        <is>
          <t>伸縮装置</t>
        </is>
      </c>
      <c r="CJ840" s="18" t="inlineStr">
        <is>
          <t>Ej</t>
        </is>
      </c>
      <c r="CK840" s="18">
        <f>CONCATENATE(CH840,LEFT(CI840,2),CJ840)</f>
        <v/>
      </c>
      <c r="CL840" s="18" t="n">
        <v>17</v>
      </c>
      <c r="CM840" s="18">
        <f>IF(COUNTIFS([2]その１２!$CU$10:CU5991,リスト!CK840),"該当","")</f>
        <v/>
      </c>
      <c r="CN840" s="18">
        <f>IF($CM840="","",COUNTIF($CK$5:CK840,CK840))</f>
        <v/>
      </c>
      <c r="CO840" s="18">
        <f>IF($CM840="","",CONCATENATE(CK840,CN840))</f>
        <v/>
      </c>
      <c r="DC840" s="21">
        <f>IF(CG840="","",CONCATENATE(CC840,CD840))</f>
        <v/>
      </c>
      <c r="DD840" s="21">
        <f>IF(CO840="","",CONCATENATE(CK840,CL840))</f>
        <v/>
      </c>
    </row>
    <row r="841">
      <c r="BZ841" s="18" t="inlineStr">
        <is>
          <t>S,C,X</t>
        </is>
      </c>
      <c r="CA841" s="18" t="inlineStr">
        <is>
          <t>支柱</t>
        </is>
      </c>
      <c r="CB841" s="18" t="inlineStr">
        <is>
          <t>Ca</t>
        </is>
      </c>
      <c r="CC841" s="18">
        <f>IF(LEFT(CA841,2)="基礎",CONCATENATE(BZ841,LEFT(CA841,3),CB841),CONCATENATE(BZ841,LEFT(CA841,2),CB841))</f>
        <v/>
      </c>
      <c r="CD841" s="18" t="n">
        <v>11</v>
      </c>
      <c r="CE841" s="18">
        <f>IF(COUNTIFS([2]その１１!$CV$10:CV5836,リスト!CC841),"該当","")</f>
        <v/>
      </c>
      <c r="CF841" s="18">
        <f>IF($CE841="","",COUNTIF($CC$5:CC841,CC841))</f>
        <v/>
      </c>
      <c r="CG841" s="18">
        <f>IF($CE841="","",CONCATENATE(CC841,CF841))</f>
        <v/>
      </c>
      <c r="CH841" s="18" t="inlineStr">
        <is>
          <t>S</t>
        </is>
      </c>
      <c r="CI841" s="18" t="inlineStr">
        <is>
          <t>伸縮装置</t>
        </is>
      </c>
      <c r="CJ841" s="18" t="inlineStr">
        <is>
          <t>Ej</t>
        </is>
      </c>
      <c r="CK841" s="18">
        <f>CONCATENATE(CH841,LEFT(CI841,2),CJ841)</f>
        <v/>
      </c>
      <c r="CL841" s="18" t="n">
        <v>20</v>
      </c>
      <c r="CM841" s="18">
        <f>IF(COUNTIFS([2]その１２!$CU$10:CU5992,リスト!CK841),"該当","")</f>
        <v/>
      </c>
      <c r="CN841" s="18">
        <f>IF($CM841="","",COUNTIF($CK$5:CK841,CK841))</f>
        <v/>
      </c>
      <c r="CO841" s="18">
        <f>IF($CM841="","",CONCATENATE(CK841,CN841))</f>
        <v/>
      </c>
      <c r="DC841" s="21">
        <f>IF(CG841="","",CONCATENATE(CC841,CD841))</f>
        <v/>
      </c>
      <c r="DD841" s="21">
        <f>IF(CO841="","",CONCATENATE(CK841,CL841))</f>
        <v/>
      </c>
    </row>
    <row r="842">
      <c r="BZ842" s="18" t="inlineStr">
        <is>
          <t>S,C,X</t>
        </is>
      </c>
      <c r="CA842" s="18" t="inlineStr">
        <is>
          <t>支柱</t>
        </is>
      </c>
      <c r="CB842" s="18" t="inlineStr">
        <is>
          <t>Ca</t>
        </is>
      </c>
      <c r="CC842" s="18">
        <f>IF(LEFT(CA842,2)="基礎",CONCATENATE(BZ842,LEFT(CA842,3),CB842),CONCATENATE(BZ842,LEFT(CA842,2),CB842))</f>
        <v/>
      </c>
      <c r="CD842" s="18" t="n">
        <v>12</v>
      </c>
      <c r="CE842" s="18">
        <f>IF(COUNTIFS([2]その１１!$CV$10:CV5837,リスト!CC842),"該当","")</f>
        <v/>
      </c>
      <c r="CF842" s="18">
        <f>IF($CE842="","",COUNTIF($CC$5:CC842,CC842))</f>
        <v/>
      </c>
      <c r="CG842" s="18">
        <f>IF($CE842="","",CONCATENATE(CC842,CF842))</f>
        <v/>
      </c>
      <c r="CH842" s="18" t="inlineStr">
        <is>
          <t>S</t>
        </is>
      </c>
      <c r="CI842" s="18" t="inlineStr">
        <is>
          <t>伸縮装置</t>
        </is>
      </c>
      <c r="CJ842" s="18" t="inlineStr">
        <is>
          <t>Ej</t>
        </is>
      </c>
      <c r="CK842" s="18">
        <f>CONCATENATE(CH842,LEFT(CI842,2),CJ842)</f>
        <v/>
      </c>
      <c r="CL842" s="18" t="n">
        <v>21</v>
      </c>
      <c r="CM842" s="18">
        <f>IF(COUNTIFS([2]その１２!$CU$10:CU5993,リスト!CK842),"該当","")</f>
        <v/>
      </c>
      <c r="CN842" s="18">
        <f>IF($CM842="","",COUNTIF($CK$5:CK842,CK842))</f>
        <v/>
      </c>
      <c r="CO842" s="18">
        <f>IF($CM842="","",CONCATENATE(CK842,CN842))</f>
        <v/>
      </c>
      <c r="DC842" s="21">
        <f>IF(CG842="","",CONCATENATE(CC842,CD842))</f>
        <v/>
      </c>
      <c r="DD842" s="21">
        <f>IF(CO842="","",CONCATENATE(CK842,CL842))</f>
        <v/>
      </c>
    </row>
    <row r="843">
      <c r="BZ843" s="18" t="inlineStr">
        <is>
          <t>S,C,X</t>
        </is>
      </c>
      <c r="CA843" s="18" t="inlineStr">
        <is>
          <t>支柱</t>
        </is>
      </c>
      <c r="CB843" s="18" t="inlineStr">
        <is>
          <t>Ca</t>
        </is>
      </c>
      <c r="CC843" s="18">
        <f>IF(LEFT(CA843,2)="基礎",CONCATENATE(BZ843,LEFT(CA843,3),CB843),CONCATENATE(BZ843,LEFT(CA843,2),CB843))</f>
        <v/>
      </c>
      <c r="CD843" s="18" t="n">
        <v>13</v>
      </c>
      <c r="CE843" s="18">
        <f>IF(COUNTIFS([2]その１１!$CV$10:CV5838,リスト!CC843),"該当","")</f>
        <v/>
      </c>
      <c r="CF843" s="18">
        <f>IF($CE843="","",COUNTIF($CC$5:CC843,CC843))</f>
        <v/>
      </c>
      <c r="CG843" s="18">
        <f>IF($CE843="","",CONCATENATE(CC843,CF843))</f>
        <v/>
      </c>
      <c r="CH843" s="18" t="inlineStr">
        <is>
          <t>S</t>
        </is>
      </c>
      <c r="CI843" s="18" t="inlineStr">
        <is>
          <t>伸縮装置</t>
        </is>
      </c>
      <c r="CJ843" s="18" t="inlineStr">
        <is>
          <t>Ej</t>
        </is>
      </c>
      <c r="CK843" s="18">
        <f>CONCATENATE(CH843,LEFT(CI843,2),CJ843)</f>
        <v/>
      </c>
      <c r="CL843" s="18" t="n">
        <v>23</v>
      </c>
      <c r="CM843" s="18">
        <f>IF(COUNTIFS([2]その１２!$CU$10:CU5994,リスト!CK843),"該当","")</f>
        <v/>
      </c>
      <c r="CN843" s="18">
        <f>IF($CM843="","",COUNTIF($CK$5:CK843,CK843))</f>
        <v/>
      </c>
      <c r="CO843" s="18">
        <f>IF($CM843="","",CONCATENATE(CK843,CN843))</f>
        <v/>
      </c>
      <c r="DC843" s="21">
        <f>IF(CG843="","",CONCATENATE(CC843,CD843))</f>
        <v/>
      </c>
      <c r="DD843" s="21">
        <f>IF(CO843="","",CONCATENATE(CK843,CL843))</f>
        <v/>
      </c>
    </row>
    <row r="844">
      <c r="BZ844" s="18" t="inlineStr">
        <is>
          <t>S,C,X</t>
        </is>
      </c>
      <c r="CA844" s="18" t="inlineStr">
        <is>
          <t>支柱</t>
        </is>
      </c>
      <c r="CB844" s="18" t="inlineStr">
        <is>
          <t>Ca</t>
        </is>
      </c>
      <c r="CC844" s="18">
        <f>IF(LEFT(CA844,2)="基礎",CONCATENATE(BZ844,LEFT(CA844,3),CB844),CONCATENATE(BZ844,LEFT(CA844,2),CB844))</f>
        <v/>
      </c>
      <c r="CD844" s="18" t="n">
        <v>17</v>
      </c>
      <c r="CE844" s="18">
        <f>IF(COUNTIFS([2]その１１!$CV$10:CV5839,リスト!CC844),"該当","")</f>
        <v/>
      </c>
      <c r="CF844" s="18">
        <f>IF($CE844="","",COUNTIF($CC$5:CC844,CC844))</f>
        <v/>
      </c>
      <c r="CG844" s="18">
        <f>IF($CE844="","",CONCATENATE(CC844,CF844))</f>
        <v/>
      </c>
      <c r="CH844" s="18" t="inlineStr">
        <is>
          <t>S</t>
        </is>
      </c>
      <c r="CI844" s="18" t="inlineStr">
        <is>
          <t>伸縮装置</t>
        </is>
      </c>
      <c r="CJ844" s="18" t="inlineStr">
        <is>
          <t>Ej</t>
        </is>
      </c>
      <c r="CK844" s="18">
        <f>CONCATENATE(CH844,LEFT(CI844,2),CJ844)</f>
        <v/>
      </c>
      <c r="CL844" s="18" t="n">
        <v>24</v>
      </c>
      <c r="CM844" s="18">
        <f>IF(COUNTIFS([2]その１２!$CU$10:CU5995,リスト!CK844),"該当","")</f>
        <v/>
      </c>
      <c r="CN844" s="18">
        <f>IF($CM844="","",COUNTIF($CK$5:CK844,CK844))</f>
        <v/>
      </c>
      <c r="CO844" s="18">
        <f>IF($CM844="","",CONCATENATE(CK844,CN844))</f>
        <v/>
      </c>
      <c r="DC844" s="21">
        <f>IF(CG844="","",CONCATENATE(CC844,CD844))</f>
        <v/>
      </c>
      <c r="DD844" s="21">
        <f>IF(CO844="","",CONCATENATE(CK844,CL844))</f>
        <v/>
      </c>
    </row>
    <row r="845">
      <c r="BZ845" s="18" t="inlineStr">
        <is>
          <t>S,C,X</t>
        </is>
      </c>
      <c r="CA845" s="18" t="inlineStr">
        <is>
          <t>支柱</t>
        </is>
      </c>
      <c r="CB845" s="18" t="inlineStr">
        <is>
          <t>Ca</t>
        </is>
      </c>
      <c r="CC845" s="18">
        <f>IF(LEFT(CA845,2)="基礎",CONCATENATE(BZ845,LEFT(CA845,3),CB845),CONCATENATE(BZ845,LEFT(CA845,2),CB845))</f>
        <v/>
      </c>
      <c r="CD845" s="18" t="n">
        <v>18</v>
      </c>
      <c r="CE845" s="18">
        <f>IF(COUNTIFS([2]その１１!$CV$10:CV5840,リスト!CC845),"該当","")</f>
        <v/>
      </c>
      <c r="CF845" s="18">
        <f>IF($CE845="","",COUNTIF($CC$5:CC845,CC845))</f>
        <v/>
      </c>
      <c r="CG845" s="18">
        <f>IF($CE845="","",CONCATENATE(CC845,CF845))</f>
        <v/>
      </c>
      <c r="CH845" s="18" t="inlineStr">
        <is>
          <t>X</t>
        </is>
      </c>
      <c r="CI845" s="18" t="inlineStr">
        <is>
          <t>伸縮装置</t>
        </is>
      </c>
      <c r="CJ845" s="18" t="inlineStr">
        <is>
          <t>Ej</t>
        </is>
      </c>
      <c r="CK845" s="18">
        <f>CONCATENATE(CH845,LEFT(CI845,2),CJ845)</f>
        <v/>
      </c>
      <c r="CL845" s="18" t="n">
        <v>6</v>
      </c>
      <c r="CM845" s="18">
        <f>IF(COUNTIFS([2]その１２!$CU$10:CU5996,リスト!CK845),"該当","")</f>
        <v/>
      </c>
      <c r="CN845" s="18">
        <f>IF($CM845="","",COUNTIF($CK$5:CK845,CK845))</f>
        <v/>
      </c>
      <c r="CO845" s="18">
        <f>IF($CM845="","",CONCATENATE(CK845,CN845))</f>
        <v/>
      </c>
      <c r="DC845" s="21">
        <f>IF(CG845="","",CONCATENATE(CC845,CD845))</f>
        <v/>
      </c>
      <c r="DD845" s="21">
        <f>IF(CO845="","",CONCATENATE(CK845,CL845))</f>
        <v/>
      </c>
    </row>
    <row r="846">
      <c r="BZ846" s="18" t="inlineStr">
        <is>
          <t>S,C,X</t>
        </is>
      </c>
      <c r="CA846" s="18" t="inlineStr">
        <is>
          <t>支柱</t>
        </is>
      </c>
      <c r="CB846" s="18" t="inlineStr">
        <is>
          <t>Ca</t>
        </is>
      </c>
      <c r="CC846" s="18">
        <f>IF(LEFT(CA846,2)="基礎",CONCATENATE(BZ846,LEFT(CA846,3),CB846),CONCATENATE(BZ846,LEFT(CA846,2),CB846))</f>
        <v/>
      </c>
      <c r="CD846" s="18" t="n">
        <v>19</v>
      </c>
      <c r="CE846" s="18">
        <f>IF(COUNTIFS([2]その１１!$CV$10:CV5841,リスト!CC846),"該当","")</f>
        <v/>
      </c>
      <c r="CF846" s="18">
        <f>IF($CE846="","",COUNTIF($CC$5:CC846,CC846))</f>
        <v/>
      </c>
      <c r="CG846" s="18">
        <f>IF($CE846="","",CONCATENATE(CC846,CF846))</f>
        <v/>
      </c>
      <c r="CH846" s="18" t="inlineStr">
        <is>
          <t>X</t>
        </is>
      </c>
      <c r="CI846" s="18" t="inlineStr">
        <is>
          <t>伸縮装置</t>
        </is>
      </c>
      <c r="CJ846" s="18" t="inlineStr">
        <is>
          <t>Ej</t>
        </is>
      </c>
      <c r="CK846" s="18">
        <f>CONCATENATE(CH846,LEFT(CI846,2),CJ846)</f>
        <v/>
      </c>
      <c r="CL846" s="18" t="n">
        <v>12</v>
      </c>
      <c r="CM846" s="18">
        <f>IF(COUNTIFS([2]その１２!$CU$10:CU5997,リスト!CK846),"該当","")</f>
        <v/>
      </c>
      <c r="CN846" s="18">
        <f>IF($CM846="","",COUNTIF($CK$5:CK846,CK846))</f>
        <v/>
      </c>
      <c r="CO846" s="18">
        <f>IF($CM846="","",CONCATENATE(CK846,CN846))</f>
        <v/>
      </c>
      <c r="DC846" s="21">
        <f>IF(CG846="","",CONCATENATE(CC846,CD846))</f>
        <v/>
      </c>
      <c r="DD846" s="21">
        <f>IF(CO846="","",CONCATENATE(CK846,CL846))</f>
        <v/>
      </c>
    </row>
    <row r="847">
      <c r="BZ847" s="18" t="inlineStr">
        <is>
          <t>S,C,X</t>
        </is>
      </c>
      <c r="CA847" s="18" t="inlineStr">
        <is>
          <t>支柱</t>
        </is>
      </c>
      <c r="CB847" s="18" t="inlineStr">
        <is>
          <t>Ca</t>
        </is>
      </c>
      <c r="CC847" s="18">
        <f>IF(LEFT(CA847,2)="基礎",CONCATENATE(BZ847,LEFT(CA847,3),CB847),CONCATENATE(BZ847,LEFT(CA847,2),CB847))</f>
        <v/>
      </c>
      <c r="CD847" s="18" t="n">
        <v>20</v>
      </c>
      <c r="CE847" s="18">
        <f>IF(COUNTIFS([2]その１１!$CV$10:CV5842,リスト!CC847),"該当","")</f>
        <v/>
      </c>
      <c r="CF847" s="18">
        <f>IF($CE847="","",COUNTIF($CC$5:CC847,CC847))</f>
        <v/>
      </c>
      <c r="CG847" s="18">
        <f>IF($CE847="","",CONCATENATE(CC847,CF847))</f>
        <v/>
      </c>
      <c r="CH847" s="18" t="inlineStr">
        <is>
          <t>X</t>
        </is>
      </c>
      <c r="CI847" s="18" t="inlineStr">
        <is>
          <t>伸縮装置</t>
        </is>
      </c>
      <c r="CJ847" s="18" t="inlineStr">
        <is>
          <t>Ej</t>
        </is>
      </c>
      <c r="CK847" s="18">
        <f>CONCATENATE(CH847,LEFT(CI847,2),CJ847)</f>
        <v/>
      </c>
      <c r="CL847" s="18" t="n">
        <v>13</v>
      </c>
      <c r="CM847" s="18">
        <f>IF(COUNTIFS([2]その１２!$CU$10:CU5998,リスト!CK847),"該当","")</f>
        <v/>
      </c>
      <c r="CN847" s="18">
        <f>IF($CM847="","",COUNTIF($CK$5:CK847,CK847))</f>
        <v/>
      </c>
      <c r="CO847" s="18">
        <f>IF($CM847="","",CONCATENATE(CK847,CN847))</f>
        <v/>
      </c>
      <c r="DC847" s="21">
        <f>IF(CG847="","",CONCATENATE(CC847,CD847))</f>
        <v/>
      </c>
      <c r="DD847" s="21">
        <f>IF(CO847="","",CONCATENATE(CK847,CL847))</f>
        <v/>
      </c>
    </row>
    <row r="848">
      <c r="BZ848" s="18" t="inlineStr">
        <is>
          <t>S,C,X</t>
        </is>
      </c>
      <c r="CA848" s="18" t="inlineStr">
        <is>
          <t>支柱</t>
        </is>
      </c>
      <c r="CB848" s="18" t="inlineStr">
        <is>
          <t>Ca</t>
        </is>
      </c>
      <c r="CC848" s="18">
        <f>IF(LEFT(CA848,2)="基礎",CONCATENATE(BZ848,LEFT(CA848,3),CB848),CONCATENATE(BZ848,LEFT(CA848,2),CB848))</f>
        <v/>
      </c>
      <c r="CD848" s="18" t="n">
        <v>21</v>
      </c>
      <c r="CE848" s="18">
        <f>IF(COUNTIFS([2]その１１!$CV$10:CV5843,リスト!CC848),"該当","")</f>
        <v/>
      </c>
      <c r="CF848" s="18">
        <f>IF($CE848="","",COUNTIF($CC$5:CC848,CC848))</f>
        <v/>
      </c>
      <c r="CG848" s="18">
        <f>IF($CE848="","",CONCATENATE(CC848,CF848))</f>
        <v/>
      </c>
      <c r="CH848" s="18" t="inlineStr">
        <is>
          <t>X</t>
        </is>
      </c>
      <c r="CI848" s="18" t="inlineStr">
        <is>
          <t>伸縮装置</t>
        </is>
      </c>
      <c r="CJ848" s="18" t="inlineStr">
        <is>
          <t>Ej</t>
        </is>
      </c>
      <c r="CK848" s="18">
        <f>CONCATENATE(CH848,LEFT(CI848,2),CJ848)</f>
        <v/>
      </c>
      <c r="CL848" s="18" t="n">
        <v>14</v>
      </c>
      <c r="CM848" s="18">
        <f>IF(COUNTIFS([2]その１２!$CU$10:CU5999,リスト!CK848),"該当","")</f>
        <v/>
      </c>
      <c r="CN848" s="18">
        <f>IF($CM848="","",COUNTIF($CK$5:CK848,CK848))</f>
        <v/>
      </c>
      <c r="CO848" s="18">
        <f>IF($CM848="","",CONCATENATE(CK848,CN848))</f>
        <v/>
      </c>
      <c r="DC848" s="21">
        <f>IF(CG848="","",CONCATENATE(CC848,CD848))</f>
        <v/>
      </c>
      <c r="DD848" s="21">
        <f>IF(CO848="","",CONCATENATE(CK848,CL848))</f>
        <v/>
      </c>
    </row>
    <row r="849">
      <c r="BZ849" s="18" t="inlineStr">
        <is>
          <t>S,C,X</t>
        </is>
      </c>
      <c r="CA849" s="18" t="inlineStr">
        <is>
          <t>支柱</t>
        </is>
      </c>
      <c r="CB849" s="18" t="inlineStr">
        <is>
          <t>Ca</t>
        </is>
      </c>
      <c r="CC849" s="18">
        <f>IF(LEFT(CA849,2)="基礎",CONCATENATE(BZ849,LEFT(CA849,3),CB849),CONCATENATE(BZ849,LEFT(CA849,2),CB849))</f>
        <v/>
      </c>
      <c r="CD849" s="18" t="n">
        <v>22</v>
      </c>
      <c r="CE849" s="18">
        <f>IF(COUNTIFS([2]その１１!$CV$10:CV5844,リスト!CC849),"該当","")</f>
        <v/>
      </c>
      <c r="CF849" s="18">
        <f>IF($CE849="","",COUNTIF($CC$5:CC849,CC849))</f>
        <v/>
      </c>
      <c r="CG849" s="18">
        <f>IF($CE849="","",CONCATENATE(CC849,CF849))</f>
        <v/>
      </c>
      <c r="CH849" s="18" t="inlineStr">
        <is>
          <t>X</t>
        </is>
      </c>
      <c r="CI849" s="18" t="inlineStr">
        <is>
          <t>伸縮装置</t>
        </is>
      </c>
      <c r="CJ849" s="18" t="inlineStr">
        <is>
          <t>Ej</t>
        </is>
      </c>
      <c r="CK849" s="18">
        <f>CONCATENATE(CH849,LEFT(CI849,2),CJ849)</f>
        <v/>
      </c>
      <c r="CL849" s="18" t="n">
        <v>17</v>
      </c>
      <c r="CM849" s="18">
        <f>IF(COUNTIFS([2]その１２!$CU$10:CU6000,リスト!CK849),"該当","")</f>
        <v/>
      </c>
      <c r="CN849" s="18">
        <f>IF($CM849="","",COUNTIF($CK$5:CK849,CK849))</f>
        <v/>
      </c>
      <c r="CO849" s="18">
        <f>IF($CM849="","",CONCATENATE(CK849,CN849))</f>
        <v/>
      </c>
      <c r="DC849" s="21">
        <f>IF(CG849="","",CONCATENATE(CC849,CD849))</f>
        <v/>
      </c>
      <c r="DD849" s="21">
        <f>IF(CO849="","",CONCATENATE(CK849,CL849))</f>
        <v/>
      </c>
    </row>
    <row r="850">
      <c r="BZ850" s="18" t="inlineStr">
        <is>
          <t>S,C,X</t>
        </is>
      </c>
      <c r="CA850" s="18" t="inlineStr">
        <is>
          <t>支柱</t>
        </is>
      </c>
      <c r="CB850" s="18" t="inlineStr">
        <is>
          <t>Ca</t>
        </is>
      </c>
      <c r="CC850" s="18">
        <f>IF(LEFT(CA850,2)="基礎",CONCATENATE(BZ850,LEFT(CA850,3),CB850),CONCATENATE(BZ850,LEFT(CA850,2),CB850))</f>
        <v/>
      </c>
      <c r="CD850" s="18" t="n">
        <v>23</v>
      </c>
      <c r="CE850" s="18">
        <f>IF(COUNTIFS([2]その１１!$CV$10:CV5845,リスト!CC850),"該当","")</f>
        <v/>
      </c>
      <c r="CF850" s="18">
        <f>IF($CE850="","",COUNTIF($CC$5:CC850,CC850))</f>
        <v/>
      </c>
      <c r="CG850" s="18">
        <f>IF($CE850="","",CONCATENATE(CC850,CF850))</f>
        <v/>
      </c>
      <c r="CH850" s="18" t="inlineStr">
        <is>
          <t>X</t>
        </is>
      </c>
      <c r="CI850" s="18" t="inlineStr">
        <is>
          <t>伸縮装置</t>
        </is>
      </c>
      <c r="CJ850" s="18" t="inlineStr">
        <is>
          <t>Ej</t>
        </is>
      </c>
      <c r="CK850" s="18">
        <f>CONCATENATE(CH850,LEFT(CI850,2),CJ850)</f>
        <v/>
      </c>
      <c r="CL850" s="18" t="n">
        <v>19</v>
      </c>
      <c r="CM850" s="18">
        <f>IF(COUNTIFS([2]その１２!$CU$10:CU6001,リスト!CK850),"該当","")</f>
        <v/>
      </c>
      <c r="CN850" s="18">
        <f>IF($CM850="","",COUNTIF($CK$5:CK850,CK850))</f>
        <v/>
      </c>
      <c r="CO850" s="18">
        <f>IF($CM850="","",CONCATENATE(CK850,CN850))</f>
        <v/>
      </c>
      <c r="DC850" s="21">
        <f>IF(CG850="","",CONCATENATE(CC850,CD850))</f>
        <v/>
      </c>
      <c r="DD850" s="21">
        <f>IF(CO850="","",CONCATENATE(CK850,CL850))</f>
        <v/>
      </c>
    </row>
    <row r="851">
      <c r="BZ851" s="18" t="inlineStr">
        <is>
          <t>S</t>
        </is>
      </c>
      <c r="CA851" s="18" t="inlineStr">
        <is>
          <t>橋門構</t>
        </is>
      </c>
      <c r="CB851" s="18" t="inlineStr">
        <is>
          <t>Pa</t>
        </is>
      </c>
      <c r="CC851" s="18">
        <f>IF(LEFT(CA851,2)="基礎",CONCATENATE(BZ851,LEFT(CA851,3),CB851),CONCATENATE(BZ851,LEFT(CA851,2),CB851))</f>
        <v/>
      </c>
      <c r="CD851" s="18" t="n">
        <v>1</v>
      </c>
      <c r="CE851" s="18">
        <f>IF(COUNTIFS([2]その１１!$CV$10:CV5846,リスト!CC851),"該当","")</f>
        <v/>
      </c>
      <c r="CF851" s="18">
        <f>IF($CE851="","",COUNTIF($CC$5:CC851,CC851))</f>
        <v/>
      </c>
      <c r="CG851" s="18">
        <f>IF($CE851="","",CONCATENATE(CC851,CF851))</f>
        <v/>
      </c>
      <c r="CH851" s="18" t="inlineStr">
        <is>
          <t>X</t>
        </is>
      </c>
      <c r="CI851" s="18" t="inlineStr">
        <is>
          <t>伸縮装置</t>
        </is>
      </c>
      <c r="CJ851" s="18" t="inlineStr">
        <is>
          <t>Ej</t>
        </is>
      </c>
      <c r="CK851" s="18">
        <f>CONCATENATE(CH851,LEFT(CI851,2),CJ851)</f>
        <v/>
      </c>
      <c r="CL851" s="18" t="n">
        <v>20</v>
      </c>
      <c r="CM851" s="18">
        <f>IF(COUNTIFS([2]その１２!$CU$10:CU6002,リスト!CK851),"該当","")</f>
        <v/>
      </c>
      <c r="CN851" s="18">
        <f>IF($CM851="","",COUNTIF($CK$5:CK851,CK851))</f>
        <v/>
      </c>
      <c r="CO851" s="18">
        <f>IF($CM851="","",CONCATENATE(CK851,CN851))</f>
        <v/>
      </c>
      <c r="DC851" s="21">
        <f>IF(CG851="","",CONCATENATE(CC851,CD851))</f>
        <v/>
      </c>
      <c r="DD851" s="21">
        <f>IF(CO851="","",CONCATENATE(CK851,CL851))</f>
        <v/>
      </c>
    </row>
    <row r="852">
      <c r="BZ852" s="18" t="inlineStr">
        <is>
          <t>S</t>
        </is>
      </c>
      <c r="CA852" s="18" t="inlineStr">
        <is>
          <t>橋門構</t>
        </is>
      </c>
      <c r="CB852" s="18" t="inlineStr">
        <is>
          <t>Pa</t>
        </is>
      </c>
      <c r="CC852" s="18">
        <f>IF(LEFT(CA852,2)="基礎",CONCATENATE(BZ852,LEFT(CA852,3),CB852),CONCATENATE(BZ852,LEFT(CA852,2),CB852))</f>
        <v/>
      </c>
      <c r="CD852" s="18" t="n">
        <v>2</v>
      </c>
      <c r="CE852" s="18">
        <f>IF(COUNTIFS([2]その１１!$CV$10:CV5847,リスト!CC852),"該当","")</f>
        <v/>
      </c>
      <c r="CF852" s="18">
        <f>IF($CE852="","",COUNTIF($CC$5:CC852,CC852))</f>
        <v/>
      </c>
      <c r="CG852" s="18">
        <f>IF($CE852="","",CONCATENATE(CC852,CF852))</f>
        <v/>
      </c>
      <c r="CH852" s="18" t="inlineStr">
        <is>
          <t>X</t>
        </is>
      </c>
      <c r="CI852" s="18" t="inlineStr">
        <is>
          <t>伸縮装置</t>
        </is>
      </c>
      <c r="CJ852" s="18" t="inlineStr">
        <is>
          <t>Ej</t>
        </is>
      </c>
      <c r="CK852" s="18">
        <f>CONCATENATE(CH852,LEFT(CI852,2),CJ852)</f>
        <v/>
      </c>
      <c r="CL852" s="18" t="n">
        <v>21</v>
      </c>
      <c r="CM852" s="18">
        <f>IF(COUNTIFS([2]その１２!$CU$10:CU6003,リスト!CK852),"該当","")</f>
        <v/>
      </c>
      <c r="CN852" s="18">
        <f>IF($CM852="","",COUNTIF($CK$5:CK852,CK852))</f>
        <v/>
      </c>
      <c r="CO852" s="18">
        <f>IF($CM852="","",CONCATENATE(CK852,CN852))</f>
        <v/>
      </c>
      <c r="DC852" s="21">
        <f>IF(CG852="","",CONCATENATE(CC852,CD852))</f>
        <v/>
      </c>
      <c r="DD852" s="21">
        <f>IF(CO852="","",CONCATENATE(CK852,CL852))</f>
        <v/>
      </c>
    </row>
    <row r="853">
      <c r="BZ853" s="18" t="inlineStr">
        <is>
          <t>S</t>
        </is>
      </c>
      <c r="CA853" s="18" t="inlineStr">
        <is>
          <t>橋門構</t>
        </is>
      </c>
      <c r="CB853" s="18" t="inlineStr">
        <is>
          <t>Pa</t>
        </is>
      </c>
      <c r="CC853" s="18">
        <f>IF(LEFT(CA853,2)="基礎",CONCATENATE(BZ853,LEFT(CA853,3),CB853),CONCATENATE(BZ853,LEFT(CA853,2),CB853))</f>
        <v/>
      </c>
      <c r="CD853" s="18" t="n">
        <v>3</v>
      </c>
      <c r="CE853" s="18">
        <f>IF(COUNTIFS([2]その１１!$CV$10:CV5848,リスト!CC853),"該当","")</f>
        <v/>
      </c>
      <c r="CF853" s="18">
        <f>IF($CE853="","",COUNTIF($CC$5:CC853,CC853))</f>
        <v/>
      </c>
      <c r="CG853" s="18">
        <f>IF($CE853="","",CONCATENATE(CC853,CF853))</f>
        <v/>
      </c>
      <c r="CH853" s="18" t="inlineStr">
        <is>
          <t>X</t>
        </is>
      </c>
      <c r="CI853" s="18" t="inlineStr">
        <is>
          <t>伸縮装置</t>
        </is>
      </c>
      <c r="CJ853" s="18" t="inlineStr">
        <is>
          <t>Ej</t>
        </is>
      </c>
      <c r="CK853" s="18">
        <f>CONCATENATE(CH853,LEFT(CI853,2),CJ853)</f>
        <v/>
      </c>
      <c r="CL853" s="18" t="n">
        <v>23</v>
      </c>
      <c r="CM853" s="18">
        <f>IF(COUNTIFS([2]その１２!$CU$10:CU6004,リスト!CK853),"該当","")</f>
        <v/>
      </c>
      <c r="CN853" s="18">
        <f>IF($CM853="","",COUNTIF($CK$5:CK853,CK853))</f>
        <v/>
      </c>
      <c r="CO853" s="18">
        <f>IF($CM853="","",CONCATENATE(CK853,CN853))</f>
        <v/>
      </c>
      <c r="DC853" s="21">
        <f>IF(CG853="","",CONCATENATE(CC853,CD853))</f>
        <v/>
      </c>
      <c r="DD853" s="21">
        <f>IF(CO853="","",CONCATENATE(CK853,CL853))</f>
        <v/>
      </c>
    </row>
    <row r="854">
      <c r="BZ854" s="18" t="inlineStr">
        <is>
          <t>S</t>
        </is>
      </c>
      <c r="CA854" s="18" t="inlineStr">
        <is>
          <t>橋門構</t>
        </is>
      </c>
      <c r="CB854" s="18" t="inlineStr">
        <is>
          <t>Pa</t>
        </is>
      </c>
      <c r="CC854" s="18">
        <f>IF(LEFT(CA854,2)="基礎",CONCATENATE(BZ854,LEFT(CA854,3),CB854),CONCATENATE(BZ854,LEFT(CA854,2),CB854))</f>
        <v/>
      </c>
      <c r="CD854" s="18" t="n">
        <v>4</v>
      </c>
      <c r="CE854" s="18">
        <f>IF(COUNTIFS([2]その１１!$CV$10:CV5849,リスト!CC854),"該当","")</f>
        <v/>
      </c>
      <c r="CF854" s="18">
        <f>IF($CE854="","",COUNTIF($CC$5:CC854,CC854))</f>
        <v/>
      </c>
      <c r="CG854" s="18">
        <f>IF($CE854="","",CONCATENATE(CC854,CF854))</f>
        <v/>
      </c>
      <c r="CH854" s="18" t="inlineStr">
        <is>
          <t>X</t>
        </is>
      </c>
      <c r="CI854" s="18" t="inlineStr">
        <is>
          <t>伸縮装置</t>
        </is>
      </c>
      <c r="CJ854" s="18" t="inlineStr">
        <is>
          <t>Ej</t>
        </is>
      </c>
      <c r="CK854" s="18">
        <f>CONCATENATE(CH854,LEFT(CI854,2),CJ854)</f>
        <v/>
      </c>
      <c r="CL854" s="18" t="n">
        <v>24</v>
      </c>
      <c r="CM854" s="18">
        <f>IF(COUNTIFS([2]その１２!$CU$10:CU6005,リスト!CK854),"該当","")</f>
        <v/>
      </c>
      <c r="CN854" s="18">
        <f>IF($CM854="","",COUNTIF($CK$5:CK854,CK854))</f>
        <v/>
      </c>
      <c r="CO854" s="18">
        <f>IF($CM854="","",CONCATENATE(CK854,CN854))</f>
        <v/>
      </c>
      <c r="DC854" s="21">
        <f>IF(CG854="","",CONCATENATE(CC854,CD854))</f>
        <v/>
      </c>
      <c r="DD854" s="21">
        <f>IF(CO854="","",CONCATENATE(CK854,CL854))</f>
        <v/>
      </c>
    </row>
    <row r="855">
      <c r="BZ855" s="18" t="inlineStr">
        <is>
          <t>S</t>
        </is>
      </c>
      <c r="CA855" s="18" t="inlineStr">
        <is>
          <t>橋門構</t>
        </is>
      </c>
      <c r="CB855" s="18" t="inlineStr">
        <is>
          <t>Pa</t>
        </is>
      </c>
      <c r="CC855" s="18">
        <f>IF(LEFT(CA855,2)="基礎",CONCATENATE(BZ855,LEFT(CA855,3),CB855),CONCATENATE(BZ855,LEFT(CA855,2),CB855))</f>
        <v/>
      </c>
      <c r="CD855" s="18" t="n">
        <v>5</v>
      </c>
      <c r="CE855" s="18">
        <f>IF(COUNTIFS([2]その１１!$CV$10:CV5850,リスト!CC855),"該当","")</f>
        <v/>
      </c>
      <c r="CF855" s="18">
        <f>IF($CE855="","",COUNTIF($CC$5:CC855,CC855))</f>
        <v/>
      </c>
      <c r="CG855" s="18">
        <f>IF($CE855="","",CONCATENATE(CC855,CF855))</f>
        <v/>
      </c>
      <c r="CH855" s="18" t="inlineStr">
        <is>
          <t>R</t>
        </is>
      </c>
      <c r="CI855" s="18" t="inlineStr">
        <is>
          <t>伸縮装置</t>
        </is>
      </c>
      <c r="CJ855" s="18" t="inlineStr">
        <is>
          <t>Ej</t>
        </is>
      </c>
      <c r="CK855" s="18">
        <f>CONCATENATE(CH855,LEFT(CI855,2),CJ855)</f>
        <v/>
      </c>
      <c r="CL855" s="18" t="n">
        <v>13</v>
      </c>
      <c r="CM855" s="18">
        <f>IF(COUNTIFS([2]その１２!$CU$10:CU6006,リスト!CK855),"該当","")</f>
        <v/>
      </c>
      <c r="CN855" s="18">
        <f>IF($CM855="","",COUNTIF($CK$5:CK855,CK855))</f>
        <v/>
      </c>
      <c r="CO855" s="18">
        <f>IF($CM855="","",CONCATENATE(CK855,CN855))</f>
        <v/>
      </c>
      <c r="DC855" s="21">
        <f>IF(CG855="","",CONCATENATE(CC855,CD855))</f>
        <v/>
      </c>
      <c r="DD855" s="21">
        <f>IF(CO855="","",CONCATENATE(CK855,CL855))</f>
        <v/>
      </c>
    </row>
    <row r="856">
      <c r="BZ856" s="18" t="inlineStr">
        <is>
          <t>S</t>
        </is>
      </c>
      <c r="CA856" s="18" t="inlineStr">
        <is>
          <t>橋門構</t>
        </is>
      </c>
      <c r="CB856" s="18" t="inlineStr">
        <is>
          <t>Pa</t>
        </is>
      </c>
      <c r="CC856" s="18">
        <f>IF(LEFT(CA856,2)="基礎",CONCATENATE(BZ856,LEFT(CA856,3),CB856),CONCATENATE(BZ856,LEFT(CA856,2),CB856))</f>
        <v/>
      </c>
      <c r="CD856" s="18" t="n">
        <v>10</v>
      </c>
      <c r="CE856" s="18">
        <f>IF(COUNTIFS([2]その１１!$CV$10:CV5851,リスト!CC856),"該当","")</f>
        <v/>
      </c>
      <c r="CF856" s="18">
        <f>IF($CE856="","",COUNTIF($CC$5:CC856,CC856))</f>
        <v/>
      </c>
      <c r="CG856" s="18">
        <f>IF($CE856="","",CONCATENATE(CC856,CF856))</f>
        <v/>
      </c>
      <c r="CH856" s="18" t="inlineStr">
        <is>
          <t>R</t>
        </is>
      </c>
      <c r="CI856" s="18" t="inlineStr">
        <is>
          <t>伸縮装置</t>
        </is>
      </c>
      <c r="CJ856" s="18" t="inlineStr">
        <is>
          <t>Ej</t>
        </is>
      </c>
      <c r="CK856" s="18">
        <f>CONCATENATE(CH856,LEFT(CI856,2),CJ856)</f>
        <v/>
      </c>
      <c r="CL856" s="18" t="n">
        <v>14</v>
      </c>
      <c r="CM856" s="18">
        <f>IF(COUNTIFS([2]その１２!$CU$10:CU6007,リスト!CK856),"該当","")</f>
        <v/>
      </c>
      <c r="CN856" s="18">
        <f>IF($CM856="","",COUNTIF($CK$5:CK856,CK856))</f>
        <v/>
      </c>
      <c r="CO856" s="18">
        <f>IF($CM856="","",CONCATENATE(CK856,CN856))</f>
        <v/>
      </c>
      <c r="DC856" s="21">
        <f>IF(CG856="","",CONCATENATE(CC856,CD856))</f>
        <v/>
      </c>
      <c r="DD856" s="21">
        <f>IF(CO856="","",CONCATENATE(CK856,CL856))</f>
        <v/>
      </c>
    </row>
    <row r="857">
      <c r="BZ857" s="18" t="inlineStr">
        <is>
          <t>S</t>
        </is>
      </c>
      <c r="CA857" s="18" t="inlineStr">
        <is>
          <t>橋門構</t>
        </is>
      </c>
      <c r="CB857" s="18" t="inlineStr">
        <is>
          <t>Pa</t>
        </is>
      </c>
      <c r="CC857" s="18">
        <f>IF(LEFT(CA857,2)="基礎",CONCATENATE(BZ857,LEFT(CA857,3),CB857),CONCATENATE(BZ857,LEFT(CA857,2),CB857))</f>
        <v/>
      </c>
      <c r="CD857" s="18" t="n">
        <v>13</v>
      </c>
      <c r="CE857" s="18">
        <f>IF(COUNTIFS([2]その１１!$CV$10:CV5852,リスト!CC857),"該当","")</f>
        <v/>
      </c>
      <c r="CF857" s="18">
        <f>IF($CE857="","",COUNTIF($CC$5:CC857,CC857))</f>
        <v/>
      </c>
      <c r="CG857" s="18">
        <f>IF($CE857="","",CONCATENATE(CC857,CF857))</f>
        <v/>
      </c>
      <c r="CH857" s="18" t="inlineStr">
        <is>
          <t>R</t>
        </is>
      </c>
      <c r="CI857" s="18" t="inlineStr">
        <is>
          <t>伸縮装置</t>
        </is>
      </c>
      <c r="CJ857" s="18" t="inlineStr">
        <is>
          <t>Ej</t>
        </is>
      </c>
      <c r="CK857" s="18">
        <f>CONCATENATE(CH857,LEFT(CI857,2),CJ857)</f>
        <v/>
      </c>
      <c r="CL857" s="18" t="n">
        <v>17</v>
      </c>
      <c r="CM857" s="18">
        <f>IF(COUNTIFS([2]その１２!$CU$10:CU6008,リスト!CK857),"該当","")</f>
        <v/>
      </c>
      <c r="CN857" s="18">
        <f>IF($CM857="","",COUNTIF($CK$5:CK857,CK857))</f>
        <v/>
      </c>
      <c r="CO857" s="18">
        <f>IF($CM857="","",CONCATENATE(CK857,CN857))</f>
        <v/>
      </c>
      <c r="DC857" s="21">
        <f>IF(CG857="","",CONCATENATE(CC857,CD857))</f>
        <v/>
      </c>
      <c r="DD857" s="21">
        <f>IF(CO857="","",CONCATENATE(CK857,CL857))</f>
        <v/>
      </c>
    </row>
    <row r="858">
      <c r="BZ858" s="18" t="inlineStr">
        <is>
          <t>S</t>
        </is>
      </c>
      <c r="CA858" s="18" t="inlineStr">
        <is>
          <t>橋門構</t>
        </is>
      </c>
      <c r="CB858" s="18" t="inlineStr">
        <is>
          <t>Pa</t>
        </is>
      </c>
      <c r="CC858" s="18">
        <f>IF(LEFT(CA858,2)="基礎",CONCATENATE(BZ858,LEFT(CA858,3),CB858),CONCATENATE(BZ858,LEFT(CA858,2),CB858))</f>
        <v/>
      </c>
      <c r="CD858" s="18" t="n">
        <v>17</v>
      </c>
      <c r="CE858" s="18">
        <f>IF(COUNTIFS([2]その１１!$CV$10:CV5853,リスト!CC858),"該当","")</f>
        <v/>
      </c>
      <c r="CF858" s="18">
        <f>IF($CE858="","",COUNTIF($CC$5:CC858,CC858))</f>
        <v/>
      </c>
      <c r="CG858" s="18">
        <f>IF($CE858="","",CONCATENATE(CC858,CF858))</f>
        <v/>
      </c>
      <c r="CH858" s="18" t="inlineStr">
        <is>
          <t>R</t>
        </is>
      </c>
      <c r="CI858" s="18" t="inlineStr">
        <is>
          <t>伸縮装置</t>
        </is>
      </c>
      <c r="CJ858" s="18" t="inlineStr">
        <is>
          <t>Ej</t>
        </is>
      </c>
      <c r="CK858" s="18">
        <f>CONCATENATE(CH858,LEFT(CI858,2),CJ858)</f>
        <v/>
      </c>
      <c r="CL858" s="18" t="n">
        <v>19</v>
      </c>
      <c r="CM858" s="18">
        <f>IF(COUNTIFS([2]その１２!$CU$10:CU6009,リスト!CK858),"該当","")</f>
        <v/>
      </c>
      <c r="CN858" s="18">
        <f>IF($CM858="","",COUNTIF($CK$5:CK858,CK858))</f>
        <v/>
      </c>
      <c r="CO858" s="18">
        <f>IF($CM858="","",CONCATENATE(CK858,CN858))</f>
        <v/>
      </c>
      <c r="DC858" s="21">
        <f>IF(CG858="","",CONCATENATE(CC858,CD858))</f>
        <v/>
      </c>
      <c r="DD858" s="21">
        <f>IF(CO858="","",CONCATENATE(CK858,CL858))</f>
        <v/>
      </c>
    </row>
    <row r="859">
      <c r="BZ859" s="18" t="inlineStr">
        <is>
          <t>S</t>
        </is>
      </c>
      <c r="CA859" s="18" t="inlineStr">
        <is>
          <t>橋門構</t>
        </is>
      </c>
      <c r="CB859" s="18" t="inlineStr">
        <is>
          <t>Pa</t>
        </is>
      </c>
      <c r="CC859" s="18">
        <f>IF(LEFT(CA859,2)="基礎",CONCATENATE(BZ859,LEFT(CA859,3),CB859),CONCATENATE(BZ859,LEFT(CA859,2),CB859))</f>
        <v/>
      </c>
      <c r="CD859" s="18" t="n">
        <v>18</v>
      </c>
      <c r="CE859" s="18">
        <f>IF(COUNTIFS([2]その１１!$CV$10:CV5854,リスト!CC859),"該当","")</f>
        <v/>
      </c>
      <c r="CF859" s="18">
        <f>IF($CE859="","",COUNTIF($CC$5:CC859,CC859))</f>
        <v/>
      </c>
      <c r="CG859" s="18">
        <f>IF($CE859="","",CONCATENATE(CC859,CF859))</f>
        <v/>
      </c>
      <c r="CH859" s="18" t="inlineStr">
        <is>
          <t>R</t>
        </is>
      </c>
      <c r="CI859" s="18" t="inlineStr">
        <is>
          <t>伸縮装置</t>
        </is>
      </c>
      <c r="CJ859" s="18" t="inlineStr">
        <is>
          <t>Ej</t>
        </is>
      </c>
      <c r="CK859" s="18">
        <f>CONCATENATE(CH859,LEFT(CI859,2),CJ859)</f>
        <v/>
      </c>
      <c r="CL859" s="18" t="n">
        <v>20</v>
      </c>
      <c r="CM859" s="18">
        <f>IF(COUNTIFS([2]その１２!$CU$10:CU6010,リスト!CK859),"該当","")</f>
        <v/>
      </c>
      <c r="CN859" s="18">
        <f>IF($CM859="","",COUNTIF($CK$5:CK859,CK859))</f>
        <v/>
      </c>
      <c r="CO859" s="18">
        <f>IF($CM859="","",CONCATENATE(CK859,CN859))</f>
        <v/>
      </c>
      <c r="DC859" s="21">
        <f>IF(CG859="","",CONCATENATE(CC859,CD859))</f>
        <v/>
      </c>
      <c r="DD859" s="21">
        <f>IF(CO859="","",CONCATENATE(CK859,CL859))</f>
        <v/>
      </c>
    </row>
    <row r="860">
      <c r="BZ860" s="18" t="inlineStr">
        <is>
          <t>S</t>
        </is>
      </c>
      <c r="CA860" s="18" t="inlineStr">
        <is>
          <t>橋門構</t>
        </is>
      </c>
      <c r="CB860" s="18" t="inlineStr">
        <is>
          <t>Pa</t>
        </is>
      </c>
      <c r="CC860" s="18">
        <f>IF(LEFT(CA860,2)="基礎",CONCATENATE(BZ860,LEFT(CA860,3),CB860),CONCATENATE(BZ860,LEFT(CA860,2),CB860))</f>
        <v/>
      </c>
      <c r="CD860" s="18" t="n">
        <v>20</v>
      </c>
      <c r="CE860" s="18">
        <f>IF(COUNTIFS([2]その１１!$CV$10:CV5855,リスト!CC860),"該当","")</f>
        <v/>
      </c>
      <c r="CF860" s="18">
        <f>IF($CE860="","",COUNTIF($CC$5:CC860,CC860))</f>
        <v/>
      </c>
      <c r="CG860" s="18">
        <f>IF($CE860="","",CONCATENATE(CC860,CF860))</f>
        <v/>
      </c>
      <c r="CH860" s="18" t="inlineStr">
        <is>
          <t>R</t>
        </is>
      </c>
      <c r="CI860" s="18" t="inlineStr">
        <is>
          <t>伸縮装置</t>
        </is>
      </c>
      <c r="CJ860" s="18" t="inlineStr">
        <is>
          <t>Ej</t>
        </is>
      </c>
      <c r="CK860" s="18">
        <f>CONCATENATE(CH860,LEFT(CI860,2),CJ860)</f>
        <v/>
      </c>
      <c r="CL860" s="18" t="n">
        <v>21</v>
      </c>
      <c r="CM860" s="18">
        <f>IF(COUNTIFS([2]その１２!$CU$10:CU6011,リスト!CK860),"該当","")</f>
        <v/>
      </c>
      <c r="CN860" s="18">
        <f>IF($CM860="","",COUNTIF($CK$5:CK860,CK860))</f>
        <v/>
      </c>
      <c r="CO860" s="18">
        <f>IF($CM860="","",CONCATENATE(CK860,CN860))</f>
        <v/>
      </c>
      <c r="DC860" s="21">
        <f>IF(CG860="","",CONCATENATE(CC860,CD860))</f>
        <v/>
      </c>
      <c r="DD860" s="21">
        <f>IF(CO860="","",CONCATENATE(CK860,CL860))</f>
        <v/>
      </c>
    </row>
    <row r="861">
      <c r="BZ861" s="18" t="inlineStr">
        <is>
          <t>S</t>
        </is>
      </c>
      <c r="CA861" s="18" t="inlineStr">
        <is>
          <t>橋門構</t>
        </is>
      </c>
      <c r="CB861" s="18" t="inlineStr">
        <is>
          <t>Pa</t>
        </is>
      </c>
      <c r="CC861" s="18">
        <f>IF(LEFT(CA861,2)="基礎",CONCATENATE(BZ861,LEFT(CA861,3),CB861),CONCATENATE(BZ861,LEFT(CA861,2),CB861))</f>
        <v/>
      </c>
      <c r="CD861" s="18" t="n">
        <v>21</v>
      </c>
      <c r="CE861" s="18">
        <f>IF(COUNTIFS([2]その１１!$CV$10:CV5856,リスト!CC861),"該当","")</f>
        <v/>
      </c>
      <c r="CF861" s="18">
        <f>IF($CE861="","",COUNTIF($CC$5:CC861,CC861))</f>
        <v/>
      </c>
      <c r="CG861" s="18">
        <f>IF($CE861="","",CONCATENATE(CC861,CF861))</f>
        <v/>
      </c>
      <c r="CH861" s="18" t="inlineStr">
        <is>
          <t>R</t>
        </is>
      </c>
      <c r="CI861" s="18" t="inlineStr">
        <is>
          <t>伸縮装置</t>
        </is>
      </c>
      <c r="CJ861" s="18" t="inlineStr">
        <is>
          <t>Ej</t>
        </is>
      </c>
      <c r="CK861" s="18">
        <f>CONCATENATE(CH861,LEFT(CI861,2),CJ861)</f>
        <v/>
      </c>
      <c r="CL861" s="18" t="n">
        <v>23</v>
      </c>
      <c r="CM861" s="18">
        <f>IF(COUNTIFS([2]その１２!$CU$10:CU6012,リスト!CK861),"該当","")</f>
        <v/>
      </c>
      <c r="CN861" s="18">
        <f>IF($CM861="","",COUNTIF($CK$5:CK861,CK861))</f>
        <v/>
      </c>
      <c r="CO861" s="18">
        <f>IF($CM861="","",CONCATENATE(CK861,CN861))</f>
        <v/>
      </c>
      <c r="DC861" s="21">
        <f>IF(CG861="","",CONCATENATE(CC861,CD861))</f>
        <v/>
      </c>
      <c r="DD861" s="21">
        <f>IF(CO861="","",CONCATENATE(CK861,CL861))</f>
        <v/>
      </c>
    </row>
    <row r="862">
      <c r="BZ862" s="18" t="inlineStr">
        <is>
          <t>S</t>
        </is>
      </c>
      <c r="CA862" s="18" t="inlineStr">
        <is>
          <t>橋門構</t>
        </is>
      </c>
      <c r="CB862" s="18" t="inlineStr">
        <is>
          <t>Pa</t>
        </is>
      </c>
      <c r="CC862" s="18">
        <f>IF(LEFT(CA862,2)="基礎",CONCATENATE(BZ862,LEFT(CA862,3),CB862),CONCATENATE(BZ862,LEFT(CA862,2),CB862))</f>
        <v/>
      </c>
      <c r="CD862" s="18" t="n">
        <v>22</v>
      </c>
      <c r="CE862" s="18">
        <f>IF(COUNTIFS([2]その１１!$CV$10:CV5857,リスト!CC862),"該当","")</f>
        <v/>
      </c>
      <c r="CF862" s="18">
        <f>IF($CE862="","",COUNTIF($CC$5:CC862,CC862))</f>
        <v/>
      </c>
      <c r="CG862" s="18">
        <f>IF($CE862="","",CONCATENATE(CC862,CF862))</f>
        <v/>
      </c>
      <c r="CH862" s="18" t="inlineStr">
        <is>
          <t>R</t>
        </is>
      </c>
      <c r="CI862" s="18" t="inlineStr">
        <is>
          <t>伸縮装置</t>
        </is>
      </c>
      <c r="CJ862" s="18" t="inlineStr">
        <is>
          <t>Ej</t>
        </is>
      </c>
      <c r="CK862" s="18">
        <f>CONCATENATE(CH862,LEFT(CI862,2),CJ862)</f>
        <v/>
      </c>
      <c r="CL862" s="18" t="n">
        <v>24</v>
      </c>
      <c r="CM862" s="18">
        <f>IF(COUNTIFS([2]その１２!$CU$10:CU6013,リスト!CK862),"該当","")</f>
        <v/>
      </c>
      <c r="CN862" s="18">
        <f>IF($CM862="","",COUNTIF($CK$5:CK862,CK862))</f>
        <v/>
      </c>
      <c r="CO862" s="18">
        <f>IF($CM862="","",CONCATENATE(CK862,CN862))</f>
        <v/>
      </c>
      <c r="DC862" s="21">
        <f>IF(CG862="","",CONCATENATE(CC862,CD862))</f>
        <v/>
      </c>
      <c r="DD862" s="21">
        <f>IF(CO862="","",CONCATENATE(CK862,CL862))</f>
        <v/>
      </c>
    </row>
    <row r="863">
      <c r="BZ863" s="18" t="inlineStr">
        <is>
          <t>S</t>
        </is>
      </c>
      <c r="CA863" s="18" t="inlineStr">
        <is>
          <t>橋門構</t>
        </is>
      </c>
      <c r="CB863" s="18" t="inlineStr">
        <is>
          <t>Pa</t>
        </is>
      </c>
      <c r="CC863" s="18">
        <f>IF(LEFT(CA863,2)="基礎",CONCATENATE(BZ863,LEFT(CA863,3),CB863),CONCATENATE(BZ863,LEFT(CA863,2),CB863))</f>
        <v/>
      </c>
      <c r="CD863" s="18" t="n">
        <v>23</v>
      </c>
      <c r="CE863" s="18">
        <f>IF(COUNTIFS([2]その１１!$CV$10:CV5858,リスト!CC863),"該当","")</f>
        <v/>
      </c>
      <c r="CF863" s="18">
        <f>IF($CE863="","",COUNTIF($CC$5:CC863,CC863))</f>
        <v/>
      </c>
      <c r="CG863" s="18">
        <f>IF($CE863="","",CONCATENATE(CC863,CF863))</f>
        <v/>
      </c>
      <c r="CH863" s="18" t="inlineStr">
        <is>
          <t>S,X</t>
        </is>
      </c>
      <c r="CI863" s="18" t="inlineStr">
        <is>
          <t>伸縮装置</t>
        </is>
      </c>
      <c r="CJ863" s="18" t="inlineStr">
        <is>
          <t>Ej</t>
        </is>
      </c>
      <c r="CK863" s="18">
        <f>CONCATENATE(CH863,LEFT(CI863,2),CJ863)</f>
        <v/>
      </c>
      <c r="CL863" s="18" t="n">
        <v>1</v>
      </c>
      <c r="CM863" s="18">
        <f>IF(COUNTIFS([2]その１２!$CU$10:CU6014,リスト!CK863),"該当","")</f>
        <v/>
      </c>
      <c r="CN863" s="18">
        <f>IF($CM863="","",COUNTIF($CK$5:CK863,CK863))</f>
        <v/>
      </c>
      <c r="CO863" s="18">
        <f>IF($CM863="","",CONCATENATE(CK863,CN863))</f>
        <v/>
      </c>
      <c r="DC863" s="21">
        <f>IF(CG863="","",CONCATENATE(CC863,CD863))</f>
        <v/>
      </c>
      <c r="DD863" s="21">
        <f>IF(CO863="","",CONCATENATE(CK863,CL863))</f>
        <v/>
      </c>
    </row>
    <row r="864">
      <c r="BZ864" s="18" t="inlineStr">
        <is>
          <t>C</t>
        </is>
      </c>
      <c r="CA864" s="18" t="inlineStr">
        <is>
          <t>橋門構</t>
        </is>
      </c>
      <c r="CB864" s="18" t="inlineStr">
        <is>
          <t>Pa</t>
        </is>
      </c>
      <c r="CC864" s="18">
        <f>IF(LEFT(CA864,2)="基礎",CONCATENATE(BZ864,LEFT(CA864,3),CB864),CONCATENATE(BZ864,LEFT(CA864,2),CB864))</f>
        <v/>
      </c>
      <c r="CD864" s="18" t="n">
        <v>6</v>
      </c>
      <c r="CE864" s="18">
        <f>IF(COUNTIFS([2]その１１!$CV$10:CV5859,リスト!CC864),"該当","")</f>
        <v/>
      </c>
      <c r="CF864" s="18">
        <f>IF($CE864="","",COUNTIF($CC$5:CC864,CC864))</f>
        <v/>
      </c>
      <c r="CG864" s="18">
        <f>IF($CE864="","",CONCATENATE(CC864,CF864))</f>
        <v/>
      </c>
      <c r="CH864" s="18" t="inlineStr">
        <is>
          <t>S,X</t>
        </is>
      </c>
      <c r="CI864" s="18" t="inlineStr">
        <is>
          <t>伸縮装置</t>
        </is>
      </c>
      <c r="CJ864" s="18" t="inlineStr">
        <is>
          <t>Ej</t>
        </is>
      </c>
      <c r="CK864" s="18">
        <f>CONCATENATE(CH864,LEFT(CI864,2),CJ864)</f>
        <v/>
      </c>
      <c r="CL864" s="18" t="n">
        <v>2</v>
      </c>
      <c r="CM864" s="18">
        <f>IF(COUNTIFS([2]その１２!$CU$10:CU6015,リスト!CK864),"該当","")</f>
        <v/>
      </c>
      <c r="CN864" s="18">
        <f>IF($CM864="","",COUNTIF($CK$5:CK864,CK864))</f>
        <v/>
      </c>
      <c r="CO864" s="18">
        <f>IF($CM864="","",CONCATENATE(CK864,CN864))</f>
        <v/>
      </c>
      <c r="DC864" s="21">
        <f>IF(CG864="","",CONCATENATE(CC864,CD864))</f>
        <v/>
      </c>
      <c r="DD864" s="21">
        <f>IF(CO864="","",CONCATENATE(CK864,CL864))</f>
        <v/>
      </c>
    </row>
    <row r="865">
      <c r="BZ865" s="18" t="inlineStr">
        <is>
          <t>C</t>
        </is>
      </c>
      <c r="CA865" s="18" t="inlineStr">
        <is>
          <t>橋門構</t>
        </is>
      </c>
      <c r="CB865" s="18" t="inlineStr">
        <is>
          <t>Pa</t>
        </is>
      </c>
      <c r="CC865" s="18">
        <f>IF(LEFT(CA865,2)="基礎",CONCATENATE(BZ865,LEFT(CA865,3),CB865),CONCATENATE(BZ865,LEFT(CA865,2),CB865))</f>
        <v/>
      </c>
      <c r="CD865" s="18" t="n">
        <v>7</v>
      </c>
      <c r="CE865" s="18">
        <f>IF(COUNTIFS([2]その１１!$CV$10:CV5860,リスト!CC865),"該当","")</f>
        <v/>
      </c>
      <c r="CF865" s="18">
        <f>IF($CE865="","",COUNTIF($CC$5:CC865,CC865))</f>
        <v/>
      </c>
      <c r="CG865" s="18">
        <f>IF($CE865="","",CONCATENATE(CC865,CF865))</f>
        <v/>
      </c>
      <c r="CH865" s="18" t="inlineStr">
        <is>
          <t>S,X</t>
        </is>
      </c>
      <c r="CI865" s="18" t="inlineStr">
        <is>
          <t>伸縮装置</t>
        </is>
      </c>
      <c r="CJ865" s="18" t="inlineStr">
        <is>
          <t>Ej</t>
        </is>
      </c>
      <c r="CK865" s="18">
        <f>CONCATENATE(CH865,LEFT(CI865,2),CJ865)</f>
        <v/>
      </c>
      <c r="CL865" s="18" t="n">
        <v>3</v>
      </c>
      <c r="CM865" s="18">
        <f>IF(COUNTIFS([2]その１２!$CU$10:CU6016,リスト!CK865),"該当","")</f>
        <v/>
      </c>
      <c r="CN865" s="18">
        <f>IF($CM865="","",COUNTIF($CK$5:CK865,CK865))</f>
        <v/>
      </c>
      <c r="CO865" s="18">
        <f>IF($CM865="","",CONCATENATE(CK865,CN865))</f>
        <v/>
      </c>
      <c r="DC865" s="21">
        <f>IF(CG865="","",CONCATENATE(CC865,CD865))</f>
        <v/>
      </c>
      <c r="DD865" s="21">
        <f>IF(CO865="","",CONCATENATE(CK865,CL865))</f>
        <v/>
      </c>
    </row>
    <row r="866">
      <c r="BZ866" s="18" t="inlineStr">
        <is>
          <t>C</t>
        </is>
      </c>
      <c r="CA866" s="18" t="inlineStr">
        <is>
          <t>橋門構</t>
        </is>
      </c>
      <c r="CB866" s="18" t="inlineStr">
        <is>
          <t>Pa</t>
        </is>
      </c>
      <c r="CC866" s="18">
        <f>IF(LEFT(CA866,2)="基礎",CONCATENATE(BZ866,LEFT(CA866,3),CB866),CONCATENATE(BZ866,LEFT(CA866,2),CB866))</f>
        <v/>
      </c>
      <c r="CD866" s="18" t="n">
        <v>8</v>
      </c>
      <c r="CE866" s="18">
        <f>IF(COUNTIFS([2]その１１!$CV$10:CV5861,リスト!CC866),"該当","")</f>
        <v/>
      </c>
      <c r="CF866" s="18">
        <f>IF($CE866="","",COUNTIF($CC$5:CC866,CC866))</f>
        <v/>
      </c>
      <c r="CG866" s="18">
        <f>IF($CE866="","",CONCATENATE(CC866,CF866))</f>
        <v/>
      </c>
      <c r="CH866" s="18" t="inlineStr">
        <is>
          <t>S,X</t>
        </is>
      </c>
      <c r="CI866" s="18" t="inlineStr">
        <is>
          <t>伸縮装置</t>
        </is>
      </c>
      <c r="CJ866" s="18" t="inlineStr">
        <is>
          <t>Ej</t>
        </is>
      </c>
      <c r="CK866" s="18">
        <f>CONCATENATE(CH866,LEFT(CI866,2),CJ866)</f>
        <v/>
      </c>
      <c r="CL866" s="18" t="n">
        <v>4</v>
      </c>
      <c r="CM866" s="18">
        <f>IF(COUNTIFS([2]その１２!$CU$10:CU6017,リスト!CK866),"該当","")</f>
        <v/>
      </c>
      <c r="CN866" s="18">
        <f>IF($CM866="","",COUNTIF($CK$5:CK866,CK866))</f>
        <v/>
      </c>
      <c r="CO866" s="18">
        <f>IF($CM866="","",CONCATENATE(CK866,CN866))</f>
        <v/>
      </c>
      <c r="DC866" s="21">
        <f>IF(CG866="","",CONCATENATE(CC866,CD866))</f>
        <v/>
      </c>
      <c r="DD866" s="21">
        <f>IF(CO866="","",CONCATENATE(CK866,CL866))</f>
        <v/>
      </c>
    </row>
    <row r="867">
      <c r="BZ867" s="18" t="inlineStr">
        <is>
          <t>C</t>
        </is>
      </c>
      <c r="CA867" s="18" t="inlineStr">
        <is>
          <t>橋門構</t>
        </is>
      </c>
      <c r="CB867" s="18" t="inlineStr">
        <is>
          <t>Pa</t>
        </is>
      </c>
      <c r="CC867" s="18">
        <f>IF(LEFT(CA867,2)="基礎",CONCATENATE(BZ867,LEFT(CA867,3),CB867),CONCATENATE(BZ867,LEFT(CA867,2),CB867))</f>
        <v/>
      </c>
      <c r="CD867" s="18" t="n">
        <v>9</v>
      </c>
      <c r="CE867" s="18">
        <f>IF(COUNTIFS([2]その１１!$CV$10:CV5862,リスト!CC867),"該当","")</f>
        <v/>
      </c>
      <c r="CF867" s="18">
        <f>IF($CE867="","",COUNTIF($CC$5:CC867,CC867))</f>
        <v/>
      </c>
      <c r="CG867" s="18">
        <f>IF($CE867="","",CONCATENATE(CC867,CF867))</f>
        <v/>
      </c>
      <c r="CH867" s="18" t="inlineStr">
        <is>
          <t>S,X</t>
        </is>
      </c>
      <c r="CI867" s="18" t="inlineStr">
        <is>
          <t>伸縮装置</t>
        </is>
      </c>
      <c r="CJ867" s="18" t="inlineStr">
        <is>
          <t>Ej</t>
        </is>
      </c>
      <c r="CK867" s="18">
        <f>CONCATENATE(CH867,LEFT(CI867,2),CJ867)</f>
        <v/>
      </c>
      <c r="CL867" s="18" t="n">
        <v>5</v>
      </c>
      <c r="CM867" s="18">
        <f>IF(COUNTIFS([2]その１２!$CU$10:CU6018,リスト!CK867),"該当","")</f>
        <v/>
      </c>
      <c r="CN867" s="18">
        <f>IF($CM867="","",COUNTIF($CK$5:CK867,CK867))</f>
        <v/>
      </c>
      <c r="CO867" s="18">
        <f>IF($CM867="","",CONCATENATE(CK867,CN867))</f>
        <v/>
      </c>
      <c r="DC867" s="21">
        <f>IF(CG867="","",CONCATENATE(CC867,CD867))</f>
        <v/>
      </c>
      <c r="DD867" s="21">
        <f>IF(CO867="","",CONCATENATE(CK867,CL867))</f>
        <v/>
      </c>
    </row>
    <row r="868">
      <c r="BZ868" s="18" t="inlineStr">
        <is>
          <t>C</t>
        </is>
      </c>
      <c r="CA868" s="18" t="inlineStr">
        <is>
          <t>橋門構</t>
        </is>
      </c>
      <c r="CB868" s="18" t="inlineStr">
        <is>
          <t>Pa</t>
        </is>
      </c>
      <c r="CC868" s="18">
        <f>IF(LEFT(CA868,2)="基礎",CONCATENATE(BZ868,LEFT(CA868,3),CB868),CONCATENATE(BZ868,LEFT(CA868,2),CB868))</f>
        <v/>
      </c>
      <c r="CD868" s="18" t="n">
        <v>10</v>
      </c>
      <c r="CE868" s="18">
        <f>IF(COUNTIFS([2]その１１!$CV$10:CV5863,リスト!CC868),"該当","")</f>
        <v/>
      </c>
      <c r="CF868" s="18">
        <f>IF($CE868="","",COUNTIF($CC$5:CC868,CC868))</f>
        <v/>
      </c>
      <c r="CG868" s="18">
        <f>IF($CE868="","",CONCATENATE(CC868,CF868))</f>
        <v/>
      </c>
      <c r="CH868" s="18" t="inlineStr">
        <is>
          <t>S,X</t>
        </is>
      </c>
      <c r="CI868" s="18" t="inlineStr">
        <is>
          <t>伸縮装置</t>
        </is>
      </c>
      <c r="CJ868" s="18" t="inlineStr">
        <is>
          <t>Ej</t>
        </is>
      </c>
      <c r="CK868" s="18">
        <f>CONCATENATE(CH868,LEFT(CI868,2),CJ868)</f>
        <v/>
      </c>
      <c r="CL868" s="18" t="n">
        <v>6</v>
      </c>
      <c r="CM868" s="18">
        <f>IF(COUNTIFS([2]その１２!$CU$10:CU6019,リスト!CK868),"該当","")</f>
        <v/>
      </c>
      <c r="CN868" s="18">
        <f>IF($CM868="","",COUNTIF($CK$5:CK868,CK868))</f>
        <v/>
      </c>
      <c r="CO868" s="18">
        <f>IF($CM868="","",CONCATENATE(CK868,CN868))</f>
        <v/>
      </c>
      <c r="DC868" s="21">
        <f>IF(CG868="","",CONCATENATE(CC868,CD868))</f>
        <v/>
      </c>
      <c r="DD868" s="21">
        <f>IF(CO868="","",CONCATENATE(CK868,CL868))</f>
        <v/>
      </c>
    </row>
    <row r="869">
      <c r="BZ869" s="18" t="inlineStr">
        <is>
          <t>C</t>
        </is>
      </c>
      <c r="CA869" s="18" t="inlineStr">
        <is>
          <t>橋門構</t>
        </is>
      </c>
      <c r="CB869" s="18" t="inlineStr">
        <is>
          <t>Pa</t>
        </is>
      </c>
      <c r="CC869" s="18">
        <f>IF(LEFT(CA869,2)="基礎",CONCATENATE(BZ869,LEFT(CA869,3),CB869),CONCATENATE(BZ869,LEFT(CA869,2),CB869))</f>
        <v/>
      </c>
      <c r="CD869" s="18" t="n">
        <v>11</v>
      </c>
      <c r="CE869" s="18">
        <f>IF(COUNTIFS([2]その１１!$CV$10:CV5864,リスト!CC869),"該当","")</f>
        <v/>
      </c>
      <c r="CF869" s="18">
        <f>IF($CE869="","",COUNTIF($CC$5:CC869,CC869))</f>
        <v/>
      </c>
      <c r="CG869" s="18">
        <f>IF($CE869="","",CONCATENATE(CC869,CF869))</f>
        <v/>
      </c>
      <c r="CH869" s="18" t="inlineStr">
        <is>
          <t>S,X</t>
        </is>
      </c>
      <c r="CI869" s="18" t="inlineStr">
        <is>
          <t>伸縮装置</t>
        </is>
      </c>
      <c r="CJ869" s="18" t="inlineStr">
        <is>
          <t>Ej</t>
        </is>
      </c>
      <c r="CK869" s="18">
        <f>CONCATENATE(CH869,LEFT(CI869,2),CJ869)</f>
        <v/>
      </c>
      <c r="CL869" s="18" t="n">
        <v>12</v>
      </c>
      <c r="CM869" s="18">
        <f>IF(COUNTIFS([2]その１２!$CU$10:CU6020,リスト!CK869),"該当","")</f>
        <v/>
      </c>
      <c r="CN869" s="18">
        <f>IF($CM869="","",COUNTIF($CK$5:CK869,CK869))</f>
        <v/>
      </c>
      <c r="CO869" s="18">
        <f>IF($CM869="","",CONCATENATE(CK869,CN869))</f>
        <v/>
      </c>
      <c r="DC869" s="21">
        <f>IF(CG869="","",CONCATENATE(CC869,CD869))</f>
        <v/>
      </c>
      <c r="DD869" s="21">
        <f>IF(CO869="","",CONCATENATE(CK869,CL869))</f>
        <v/>
      </c>
    </row>
    <row r="870">
      <c r="BZ870" s="18" t="inlineStr">
        <is>
          <t>C</t>
        </is>
      </c>
      <c r="CA870" s="18" t="inlineStr">
        <is>
          <t>橋門構</t>
        </is>
      </c>
      <c r="CB870" s="18" t="inlineStr">
        <is>
          <t>Pa</t>
        </is>
      </c>
      <c r="CC870" s="18">
        <f>IF(LEFT(CA870,2)="基礎",CONCATENATE(BZ870,LEFT(CA870,3),CB870),CONCATENATE(BZ870,LEFT(CA870,2),CB870))</f>
        <v/>
      </c>
      <c r="CD870" s="18" t="n">
        <v>12</v>
      </c>
      <c r="CE870" s="18">
        <f>IF(COUNTIFS([2]その１１!$CV$10:CV5865,リスト!CC870),"該当","")</f>
        <v/>
      </c>
      <c r="CF870" s="18">
        <f>IF($CE870="","",COUNTIF($CC$5:CC870,CC870))</f>
        <v/>
      </c>
      <c r="CG870" s="18">
        <f>IF($CE870="","",CONCATENATE(CC870,CF870))</f>
        <v/>
      </c>
      <c r="CH870" s="18" t="inlineStr">
        <is>
          <t>S,X</t>
        </is>
      </c>
      <c r="CI870" s="18" t="inlineStr">
        <is>
          <t>伸縮装置</t>
        </is>
      </c>
      <c r="CJ870" s="18" t="inlineStr">
        <is>
          <t>Ej</t>
        </is>
      </c>
      <c r="CK870" s="18">
        <f>CONCATENATE(CH870,LEFT(CI870,2),CJ870)</f>
        <v/>
      </c>
      <c r="CL870" s="18" t="n">
        <v>13</v>
      </c>
      <c r="CM870" s="18">
        <f>IF(COUNTIFS([2]その１２!$CU$10:CU6021,リスト!CK870),"該当","")</f>
        <v/>
      </c>
      <c r="CN870" s="18">
        <f>IF($CM870="","",COUNTIF($CK$5:CK870,CK870))</f>
        <v/>
      </c>
      <c r="CO870" s="18">
        <f>IF($CM870="","",CONCATENATE(CK870,CN870))</f>
        <v/>
      </c>
      <c r="DC870" s="21">
        <f>IF(CG870="","",CONCATENATE(CC870,CD870))</f>
        <v/>
      </c>
      <c r="DD870" s="21">
        <f>IF(CO870="","",CONCATENATE(CK870,CL870))</f>
        <v/>
      </c>
    </row>
    <row r="871">
      <c r="BZ871" s="18" t="inlineStr">
        <is>
          <t>C</t>
        </is>
      </c>
      <c r="CA871" s="18" t="inlineStr">
        <is>
          <t>橋門構</t>
        </is>
      </c>
      <c r="CB871" s="18" t="inlineStr">
        <is>
          <t>Pa</t>
        </is>
      </c>
      <c r="CC871" s="18">
        <f>IF(LEFT(CA871,2)="基礎",CONCATENATE(BZ871,LEFT(CA871,3),CB871),CONCATENATE(BZ871,LEFT(CA871,2),CB871))</f>
        <v/>
      </c>
      <c r="CD871" s="18" t="n">
        <v>13</v>
      </c>
      <c r="CE871" s="18">
        <f>IF(COUNTIFS([2]その１１!$CV$10:CV5866,リスト!CC871),"該当","")</f>
        <v/>
      </c>
      <c r="CF871" s="18">
        <f>IF($CE871="","",COUNTIF($CC$5:CC871,CC871))</f>
        <v/>
      </c>
      <c r="CG871" s="18">
        <f>IF($CE871="","",CONCATENATE(CC871,CF871))</f>
        <v/>
      </c>
      <c r="CH871" s="18" t="inlineStr">
        <is>
          <t>S,X</t>
        </is>
      </c>
      <c r="CI871" s="18" t="inlineStr">
        <is>
          <t>伸縮装置</t>
        </is>
      </c>
      <c r="CJ871" s="18" t="inlineStr">
        <is>
          <t>Ej</t>
        </is>
      </c>
      <c r="CK871" s="18">
        <f>CONCATENATE(CH871,LEFT(CI871,2),CJ871)</f>
        <v/>
      </c>
      <c r="CL871" s="18" t="n">
        <v>14</v>
      </c>
      <c r="CM871" s="18">
        <f>IF(COUNTIFS([2]その１２!$CU$10:CU6022,リスト!CK871),"該当","")</f>
        <v/>
      </c>
      <c r="CN871" s="18">
        <f>IF($CM871="","",COUNTIF($CK$5:CK871,CK871))</f>
        <v/>
      </c>
      <c r="CO871" s="18">
        <f>IF($CM871="","",CONCATENATE(CK871,CN871))</f>
        <v/>
      </c>
      <c r="DC871" s="21">
        <f>IF(CG871="","",CONCATENATE(CC871,CD871))</f>
        <v/>
      </c>
      <c r="DD871" s="21">
        <f>IF(CO871="","",CONCATENATE(CK871,CL871))</f>
        <v/>
      </c>
    </row>
    <row r="872">
      <c r="BZ872" s="18" t="inlineStr">
        <is>
          <t>C</t>
        </is>
      </c>
      <c r="CA872" s="18" t="inlineStr">
        <is>
          <t>橋門構</t>
        </is>
      </c>
      <c r="CB872" s="18" t="inlineStr">
        <is>
          <t>Pa</t>
        </is>
      </c>
      <c r="CC872" s="18">
        <f>IF(LEFT(CA872,2)="基礎",CONCATENATE(BZ872,LEFT(CA872,3),CB872),CONCATENATE(BZ872,LEFT(CA872,2),CB872))</f>
        <v/>
      </c>
      <c r="CD872" s="18" t="n">
        <v>17</v>
      </c>
      <c r="CE872" s="18">
        <f>IF(COUNTIFS([2]その１１!$CV$10:CV5867,リスト!CC872),"該当","")</f>
        <v/>
      </c>
      <c r="CF872" s="18">
        <f>IF($CE872="","",COUNTIF($CC$5:CC872,CC872))</f>
        <v/>
      </c>
      <c r="CG872" s="18">
        <f>IF($CE872="","",CONCATENATE(CC872,CF872))</f>
        <v/>
      </c>
      <c r="CH872" s="18" t="inlineStr">
        <is>
          <t>S,X</t>
        </is>
      </c>
      <c r="CI872" s="18" t="inlineStr">
        <is>
          <t>伸縮装置</t>
        </is>
      </c>
      <c r="CJ872" s="18" t="inlineStr">
        <is>
          <t>Ej</t>
        </is>
      </c>
      <c r="CK872" s="18">
        <f>CONCATENATE(CH872,LEFT(CI872,2),CJ872)</f>
        <v/>
      </c>
      <c r="CL872" s="18" t="n">
        <v>17</v>
      </c>
      <c r="CM872" s="18">
        <f>IF(COUNTIFS([2]その１２!$CU$10:CU6023,リスト!CK872),"該当","")</f>
        <v/>
      </c>
      <c r="CN872" s="18">
        <f>IF($CM872="","",COUNTIF($CK$5:CK872,CK872))</f>
        <v/>
      </c>
      <c r="CO872" s="18">
        <f>IF($CM872="","",CONCATENATE(CK872,CN872))</f>
        <v/>
      </c>
      <c r="DC872" s="21">
        <f>IF(CG872="","",CONCATENATE(CC872,CD872))</f>
        <v/>
      </c>
      <c r="DD872" s="21">
        <f>IF(CO872="","",CONCATENATE(CK872,CL872))</f>
        <v/>
      </c>
    </row>
    <row r="873">
      <c r="BZ873" s="18" t="inlineStr">
        <is>
          <t>C</t>
        </is>
      </c>
      <c r="CA873" s="18" t="inlineStr">
        <is>
          <t>橋門構</t>
        </is>
      </c>
      <c r="CB873" s="18" t="inlineStr">
        <is>
          <t>Pa</t>
        </is>
      </c>
      <c r="CC873" s="18">
        <f>IF(LEFT(CA873,2)="基礎",CONCATENATE(BZ873,LEFT(CA873,3),CB873),CONCATENATE(BZ873,LEFT(CA873,2),CB873))</f>
        <v/>
      </c>
      <c r="CD873" s="18" t="n">
        <v>18</v>
      </c>
      <c r="CE873" s="18">
        <f>IF(COUNTIFS([2]その１１!$CV$10:CV5868,リスト!CC873),"該当","")</f>
        <v/>
      </c>
      <c r="CF873" s="18">
        <f>IF($CE873="","",COUNTIF($CC$5:CC873,CC873))</f>
        <v/>
      </c>
      <c r="CG873" s="18">
        <f>IF($CE873="","",CONCATENATE(CC873,CF873))</f>
        <v/>
      </c>
      <c r="CH873" s="18" t="inlineStr">
        <is>
          <t>S,X</t>
        </is>
      </c>
      <c r="CI873" s="18" t="inlineStr">
        <is>
          <t>伸縮装置</t>
        </is>
      </c>
      <c r="CJ873" s="18" t="inlineStr">
        <is>
          <t>Ej</t>
        </is>
      </c>
      <c r="CK873" s="18">
        <f>CONCATENATE(CH873,LEFT(CI873,2),CJ873)</f>
        <v/>
      </c>
      <c r="CL873" s="18" t="n">
        <v>19</v>
      </c>
      <c r="CM873" s="18">
        <f>IF(COUNTIFS([2]その１２!$CU$10:CU6024,リスト!CK873),"該当","")</f>
        <v/>
      </c>
      <c r="CN873" s="18">
        <f>IF($CM873="","",COUNTIF($CK$5:CK873,CK873))</f>
        <v/>
      </c>
      <c r="CO873" s="18">
        <f>IF($CM873="","",CONCATENATE(CK873,CN873))</f>
        <v/>
      </c>
      <c r="DC873" s="21">
        <f>IF(CG873="","",CONCATENATE(CC873,CD873))</f>
        <v/>
      </c>
      <c r="DD873" s="21">
        <f>IF(CO873="","",CONCATENATE(CK873,CL873))</f>
        <v/>
      </c>
    </row>
    <row r="874">
      <c r="BZ874" s="18" t="inlineStr">
        <is>
          <t>C</t>
        </is>
      </c>
      <c r="CA874" s="18" t="inlineStr">
        <is>
          <t>橋門構</t>
        </is>
      </c>
      <c r="CB874" s="18" t="inlineStr">
        <is>
          <t>Pa</t>
        </is>
      </c>
      <c r="CC874" s="18">
        <f>IF(LEFT(CA874,2)="基礎",CONCATENATE(BZ874,LEFT(CA874,3),CB874),CONCATENATE(BZ874,LEFT(CA874,2),CB874))</f>
        <v/>
      </c>
      <c r="CD874" s="18" t="n">
        <v>19</v>
      </c>
      <c r="CE874" s="18">
        <f>IF(COUNTIFS([2]その１１!$CV$10:CV5869,リスト!CC874),"該当","")</f>
        <v/>
      </c>
      <c r="CF874" s="18">
        <f>IF($CE874="","",COUNTIF($CC$5:CC874,CC874))</f>
        <v/>
      </c>
      <c r="CG874" s="18">
        <f>IF($CE874="","",CONCATENATE(CC874,CF874))</f>
        <v/>
      </c>
      <c r="CH874" s="18" t="inlineStr">
        <is>
          <t>S,X</t>
        </is>
      </c>
      <c r="CI874" s="18" t="inlineStr">
        <is>
          <t>伸縮装置</t>
        </is>
      </c>
      <c r="CJ874" s="18" t="inlineStr">
        <is>
          <t>Ej</t>
        </is>
      </c>
      <c r="CK874" s="18">
        <f>CONCATENATE(CH874,LEFT(CI874,2),CJ874)</f>
        <v/>
      </c>
      <c r="CL874" s="18" t="n">
        <v>20</v>
      </c>
      <c r="CM874" s="18">
        <f>IF(COUNTIFS([2]その１２!$CU$10:CU6025,リスト!CK874),"該当","")</f>
        <v/>
      </c>
      <c r="CN874" s="18">
        <f>IF($CM874="","",COUNTIF($CK$5:CK874,CK874))</f>
        <v/>
      </c>
      <c r="CO874" s="18">
        <f>IF($CM874="","",CONCATENATE(CK874,CN874))</f>
        <v/>
      </c>
      <c r="DC874" s="21">
        <f>IF(CG874="","",CONCATENATE(CC874,CD874))</f>
        <v/>
      </c>
      <c r="DD874" s="21">
        <f>IF(CO874="","",CONCATENATE(CK874,CL874))</f>
        <v/>
      </c>
    </row>
    <row r="875">
      <c r="BZ875" s="18" t="inlineStr">
        <is>
          <t>C</t>
        </is>
      </c>
      <c r="CA875" s="18" t="inlineStr">
        <is>
          <t>橋門構</t>
        </is>
      </c>
      <c r="CB875" s="18" t="inlineStr">
        <is>
          <t>Pa</t>
        </is>
      </c>
      <c r="CC875" s="18">
        <f>IF(LEFT(CA875,2)="基礎",CONCATENATE(BZ875,LEFT(CA875,3),CB875),CONCATENATE(BZ875,LEFT(CA875,2),CB875))</f>
        <v/>
      </c>
      <c r="CD875" s="18" t="n">
        <v>20</v>
      </c>
      <c r="CE875" s="18">
        <f>IF(COUNTIFS([2]その１１!$CV$10:CV5870,リスト!CC875),"該当","")</f>
        <v/>
      </c>
      <c r="CF875" s="18">
        <f>IF($CE875="","",COUNTIF($CC$5:CC875,CC875))</f>
        <v/>
      </c>
      <c r="CG875" s="18">
        <f>IF($CE875="","",CONCATENATE(CC875,CF875))</f>
        <v/>
      </c>
      <c r="CH875" s="18" t="inlineStr">
        <is>
          <t>S,X</t>
        </is>
      </c>
      <c r="CI875" s="18" t="inlineStr">
        <is>
          <t>伸縮装置</t>
        </is>
      </c>
      <c r="CJ875" s="18" t="inlineStr">
        <is>
          <t>Ej</t>
        </is>
      </c>
      <c r="CK875" s="18">
        <f>CONCATENATE(CH875,LEFT(CI875,2),CJ875)</f>
        <v/>
      </c>
      <c r="CL875" s="18" t="n">
        <v>21</v>
      </c>
      <c r="CM875" s="18">
        <f>IF(COUNTIFS([2]その１２!$CU$10:CU6026,リスト!CK875),"該当","")</f>
        <v/>
      </c>
      <c r="CN875" s="18">
        <f>IF($CM875="","",COUNTIF($CK$5:CK875,CK875))</f>
        <v/>
      </c>
      <c r="CO875" s="18">
        <f>IF($CM875="","",CONCATENATE(CK875,CN875))</f>
        <v/>
      </c>
      <c r="DC875" s="21">
        <f>IF(CG875="","",CONCATENATE(CC875,CD875))</f>
        <v/>
      </c>
      <c r="DD875" s="21">
        <f>IF(CO875="","",CONCATENATE(CK875,CL875))</f>
        <v/>
      </c>
    </row>
    <row r="876">
      <c r="BZ876" s="18" t="inlineStr">
        <is>
          <t>C</t>
        </is>
      </c>
      <c r="CA876" s="18" t="inlineStr">
        <is>
          <t>橋門構</t>
        </is>
      </c>
      <c r="CB876" s="18" t="inlineStr">
        <is>
          <t>Pa</t>
        </is>
      </c>
      <c r="CC876" s="18">
        <f>IF(LEFT(CA876,2)="基礎",CONCATENATE(BZ876,LEFT(CA876,3),CB876),CONCATENATE(BZ876,LEFT(CA876,2),CB876))</f>
        <v/>
      </c>
      <c r="CD876" s="18" t="n">
        <v>21</v>
      </c>
      <c r="CE876" s="18">
        <f>IF(COUNTIFS([2]その１１!$CV$10:CV5871,リスト!CC876),"該当","")</f>
        <v/>
      </c>
      <c r="CF876" s="18">
        <f>IF($CE876="","",COUNTIF($CC$5:CC876,CC876))</f>
        <v/>
      </c>
      <c r="CG876" s="18">
        <f>IF($CE876="","",CONCATENATE(CC876,CF876))</f>
        <v/>
      </c>
      <c r="CH876" s="18" t="inlineStr">
        <is>
          <t>S,X</t>
        </is>
      </c>
      <c r="CI876" s="18" t="inlineStr">
        <is>
          <t>伸縮装置</t>
        </is>
      </c>
      <c r="CJ876" s="18" t="inlineStr">
        <is>
          <t>Ej</t>
        </is>
      </c>
      <c r="CK876" s="18">
        <f>CONCATENATE(CH876,LEFT(CI876,2),CJ876)</f>
        <v/>
      </c>
      <c r="CL876" s="18" t="n">
        <v>23</v>
      </c>
      <c r="CM876" s="18">
        <f>IF(COUNTIFS([2]その１２!$CU$10:CU6027,リスト!CK876),"該当","")</f>
        <v/>
      </c>
      <c r="CN876" s="18">
        <f>IF($CM876="","",COUNTIF($CK$5:CK876,CK876))</f>
        <v/>
      </c>
      <c r="CO876" s="18">
        <f>IF($CM876="","",CONCATENATE(CK876,CN876))</f>
        <v/>
      </c>
      <c r="DC876" s="21">
        <f>IF(CG876="","",CONCATENATE(CC876,CD876))</f>
        <v/>
      </c>
      <c r="DD876" s="21">
        <f>IF(CO876="","",CONCATENATE(CK876,CL876))</f>
        <v/>
      </c>
    </row>
    <row r="877">
      <c r="BZ877" s="18" t="inlineStr">
        <is>
          <t>C</t>
        </is>
      </c>
      <c r="CA877" s="18" t="inlineStr">
        <is>
          <t>橋門構</t>
        </is>
      </c>
      <c r="CB877" s="18" t="inlineStr">
        <is>
          <t>Pa</t>
        </is>
      </c>
      <c r="CC877" s="18">
        <f>IF(LEFT(CA877,2)="基礎",CONCATENATE(BZ877,LEFT(CA877,3),CB877),CONCATENATE(BZ877,LEFT(CA877,2),CB877))</f>
        <v/>
      </c>
      <c r="CD877" s="18" t="n">
        <v>22</v>
      </c>
      <c r="CE877" s="18">
        <f>IF(COUNTIFS([2]その１１!$CV$10:CV5872,リスト!CC877),"該当","")</f>
        <v/>
      </c>
      <c r="CF877" s="18">
        <f>IF($CE877="","",COUNTIF($CC$5:CC877,CC877))</f>
        <v/>
      </c>
      <c r="CG877" s="18">
        <f>IF($CE877="","",CONCATENATE(CC877,CF877))</f>
        <v/>
      </c>
      <c r="CH877" s="18" t="inlineStr">
        <is>
          <t>S,X</t>
        </is>
      </c>
      <c r="CI877" s="18" t="inlineStr">
        <is>
          <t>伸縮装置</t>
        </is>
      </c>
      <c r="CJ877" s="18" t="inlineStr">
        <is>
          <t>Ej</t>
        </is>
      </c>
      <c r="CK877" s="18">
        <f>CONCATENATE(CH877,LEFT(CI877,2),CJ877)</f>
        <v/>
      </c>
      <c r="CL877" s="18" t="n">
        <v>24</v>
      </c>
      <c r="CM877" s="18">
        <f>IF(COUNTIFS([2]その１２!$CU$10:CU6028,リスト!CK877),"該当","")</f>
        <v/>
      </c>
      <c r="CN877" s="18">
        <f>IF($CM877="","",COUNTIF($CK$5:CK877,CK877))</f>
        <v/>
      </c>
      <c r="CO877" s="18">
        <f>IF($CM877="","",CONCATENATE(CK877,CN877))</f>
        <v/>
      </c>
      <c r="DC877" s="21">
        <f>IF(CG877="","",CONCATENATE(CC877,CD877))</f>
        <v/>
      </c>
      <c r="DD877" s="21">
        <f>IF(CO877="","",CONCATENATE(CK877,CL877))</f>
        <v/>
      </c>
    </row>
    <row r="878">
      <c r="BZ878" s="18" t="inlineStr">
        <is>
          <t>C</t>
        </is>
      </c>
      <c r="CA878" s="18" t="inlineStr">
        <is>
          <t>橋門構</t>
        </is>
      </c>
      <c r="CB878" s="18" t="inlineStr">
        <is>
          <t>Pa</t>
        </is>
      </c>
      <c r="CC878" s="18">
        <f>IF(LEFT(CA878,2)="基礎",CONCATENATE(BZ878,LEFT(CA878,3),CB878),CONCATENATE(BZ878,LEFT(CA878,2),CB878))</f>
        <v/>
      </c>
      <c r="CD878" s="18" t="n">
        <v>23</v>
      </c>
      <c r="CE878" s="18">
        <f>IF(COUNTIFS([2]その１１!$CV$10:CV5873,リスト!CC878),"該当","")</f>
        <v/>
      </c>
      <c r="CF878" s="18">
        <f>IF($CE878="","",COUNTIF($CC$5:CC878,CC878))</f>
        <v/>
      </c>
      <c r="CG878" s="18">
        <f>IF($CE878="","",CONCATENATE(CC878,CF878))</f>
        <v/>
      </c>
      <c r="CH878" s="18" t="inlineStr">
        <is>
          <t>R,X</t>
        </is>
      </c>
      <c r="CI878" s="18" t="inlineStr">
        <is>
          <t>伸縮装置</t>
        </is>
      </c>
      <c r="CJ878" s="18" t="inlineStr">
        <is>
          <t>Ej</t>
        </is>
      </c>
      <c r="CK878" s="18">
        <f>CONCATENATE(CH878,LEFT(CI878,2),CJ878)</f>
        <v/>
      </c>
      <c r="CL878" s="18" t="n">
        <v>6</v>
      </c>
      <c r="CM878" s="18">
        <f>IF(COUNTIFS([2]その１２!$CU$10:CU6029,リスト!CK878),"該当","")</f>
        <v/>
      </c>
      <c r="CN878" s="18">
        <f>IF($CM878="","",COUNTIF($CK$5:CK878,CK878))</f>
        <v/>
      </c>
      <c r="CO878" s="18">
        <f>IF($CM878="","",CONCATENATE(CK878,CN878))</f>
        <v/>
      </c>
      <c r="DC878" s="21">
        <f>IF(CG878="","",CONCATENATE(CC878,CD878))</f>
        <v/>
      </c>
      <c r="DD878" s="21">
        <f>IF(CO878="","",CONCATENATE(CK878,CL878))</f>
        <v/>
      </c>
    </row>
    <row r="879">
      <c r="BZ879" s="18" t="inlineStr">
        <is>
          <t>S,C</t>
        </is>
      </c>
      <c r="CA879" s="18" t="inlineStr">
        <is>
          <t>橋門構</t>
        </is>
      </c>
      <c r="CB879" s="18" t="inlineStr">
        <is>
          <t>Pa</t>
        </is>
      </c>
      <c r="CC879" s="18">
        <f>IF(LEFT(CA879,2)="基礎",CONCATENATE(BZ879,LEFT(CA879,3),CB879),CONCATENATE(BZ879,LEFT(CA879,2),CB879))</f>
        <v/>
      </c>
      <c r="CD879" s="18" t="n">
        <v>1</v>
      </c>
      <c r="CE879" s="18">
        <f>IF(COUNTIFS([2]その１１!$CV$10:CV5874,リスト!CC879),"該当","")</f>
        <v/>
      </c>
      <c r="CF879" s="18">
        <f>IF($CE879="","",COUNTIF($CC$5:CC879,CC879))</f>
        <v/>
      </c>
      <c r="CG879" s="18">
        <f>IF($CE879="","",CONCATENATE(CC879,CF879))</f>
        <v/>
      </c>
      <c r="CH879" s="18" t="inlineStr">
        <is>
          <t>R,X</t>
        </is>
      </c>
      <c r="CI879" s="18" t="inlineStr">
        <is>
          <t>伸縮装置</t>
        </is>
      </c>
      <c r="CJ879" s="18" t="inlineStr">
        <is>
          <t>Ej</t>
        </is>
      </c>
      <c r="CK879" s="18">
        <f>CONCATENATE(CH879,LEFT(CI879,2),CJ879)</f>
        <v/>
      </c>
      <c r="CL879" s="18" t="n">
        <v>12</v>
      </c>
      <c r="CM879" s="18">
        <f>IF(COUNTIFS([2]その１２!$CU$10:CU6030,リスト!CK879),"該当","")</f>
        <v/>
      </c>
      <c r="CN879" s="18">
        <f>IF($CM879="","",COUNTIF($CK$5:CK879,CK879))</f>
        <v/>
      </c>
      <c r="CO879" s="18">
        <f>IF($CM879="","",CONCATENATE(CK879,CN879))</f>
        <v/>
      </c>
      <c r="DC879" s="21">
        <f>IF(CG879="","",CONCATENATE(CC879,CD879))</f>
        <v/>
      </c>
      <c r="DD879" s="21">
        <f>IF(CO879="","",CONCATENATE(CK879,CL879))</f>
        <v/>
      </c>
    </row>
    <row r="880">
      <c r="BZ880" s="18" t="inlineStr">
        <is>
          <t>S,C</t>
        </is>
      </c>
      <c r="CA880" s="18" t="inlineStr">
        <is>
          <t>橋門構</t>
        </is>
      </c>
      <c r="CB880" s="18" t="inlineStr">
        <is>
          <t>Pa</t>
        </is>
      </c>
      <c r="CC880" s="18">
        <f>IF(LEFT(CA880,2)="基礎",CONCATENATE(BZ880,LEFT(CA880,3),CB880),CONCATENATE(BZ880,LEFT(CA880,2),CB880))</f>
        <v/>
      </c>
      <c r="CD880" s="18" t="n">
        <v>2</v>
      </c>
      <c r="CE880" s="18">
        <f>IF(COUNTIFS([2]その１１!$CV$10:CV5875,リスト!CC880),"該当","")</f>
        <v/>
      </c>
      <c r="CF880" s="18">
        <f>IF($CE880="","",COUNTIF($CC$5:CC880,CC880))</f>
        <v/>
      </c>
      <c r="CG880" s="18">
        <f>IF($CE880="","",CONCATENATE(CC880,CF880))</f>
        <v/>
      </c>
      <c r="CH880" s="18" t="inlineStr">
        <is>
          <t>R,X</t>
        </is>
      </c>
      <c r="CI880" s="18" t="inlineStr">
        <is>
          <t>伸縮装置</t>
        </is>
      </c>
      <c r="CJ880" s="18" t="inlineStr">
        <is>
          <t>Ej</t>
        </is>
      </c>
      <c r="CK880" s="18">
        <f>CONCATENATE(CH880,LEFT(CI880,2),CJ880)</f>
        <v/>
      </c>
      <c r="CL880" s="18" t="n">
        <v>13</v>
      </c>
      <c r="CM880" s="18">
        <f>IF(COUNTIFS([2]その１２!$CU$10:CU6031,リスト!CK880),"該当","")</f>
        <v/>
      </c>
      <c r="CN880" s="18">
        <f>IF($CM880="","",COUNTIF($CK$5:CK880,CK880))</f>
        <v/>
      </c>
      <c r="CO880" s="18">
        <f>IF($CM880="","",CONCATENATE(CK880,CN880))</f>
        <v/>
      </c>
      <c r="DC880" s="21">
        <f>IF(CG880="","",CONCATENATE(CC880,CD880))</f>
        <v/>
      </c>
      <c r="DD880" s="21">
        <f>IF(CO880="","",CONCATENATE(CK880,CL880))</f>
        <v/>
      </c>
    </row>
    <row r="881">
      <c r="BZ881" s="18" t="inlineStr">
        <is>
          <t>S,C</t>
        </is>
      </c>
      <c r="CA881" s="18" t="inlineStr">
        <is>
          <t>橋門構</t>
        </is>
      </c>
      <c r="CB881" s="18" t="inlineStr">
        <is>
          <t>Pa</t>
        </is>
      </c>
      <c r="CC881" s="18">
        <f>IF(LEFT(CA881,2)="基礎",CONCATENATE(BZ881,LEFT(CA881,3),CB881),CONCATENATE(BZ881,LEFT(CA881,2),CB881))</f>
        <v/>
      </c>
      <c r="CD881" s="18" t="n">
        <v>3</v>
      </c>
      <c r="CE881" s="18">
        <f>IF(COUNTIFS([2]その１１!$CV$10:CV5876,リスト!CC881),"該当","")</f>
        <v/>
      </c>
      <c r="CF881" s="18">
        <f>IF($CE881="","",COUNTIF($CC$5:CC881,CC881))</f>
        <v/>
      </c>
      <c r="CG881" s="18">
        <f>IF($CE881="","",CONCATENATE(CC881,CF881))</f>
        <v/>
      </c>
      <c r="CH881" s="18" t="inlineStr">
        <is>
          <t>R,X</t>
        </is>
      </c>
      <c r="CI881" s="18" t="inlineStr">
        <is>
          <t>伸縮装置</t>
        </is>
      </c>
      <c r="CJ881" s="18" t="inlineStr">
        <is>
          <t>Ej</t>
        </is>
      </c>
      <c r="CK881" s="18">
        <f>CONCATENATE(CH881,LEFT(CI881,2),CJ881)</f>
        <v/>
      </c>
      <c r="CL881" s="18" t="n">
        <v>14</v>
      </c>
      <c r="CM881" s="18">
        <f>IF(COUNTIFS([2]その１２!$CU$10:CU6032,リスト!CK881),"該当","")</f>
        <v/>
      </c>
      <c r="CN881" s="18">
        <f>IF($CM881="","",COUNTIF($CK$5:CK881,CK881))</f>
        <v/>
      </c>
      <c r="CO881" s="18">
        <f>IF($CM881="","",CONCATENATE(CK881,CN881))</f>
        <v/>
      </c>
      <c r="DC881" s="21">
        <f>IF(CG881="","",CONCATENATE(CC881,CD881))</f>
        <v/>
      </c>
      <c r="DD881" s="21">
        <f>IF(CO881="","",CONCATENATE(CK881,CL881))</f>
        <v/>
      </c>
    </row>
    <row r="882">
      <c r="BZ882" s="18" t="inlineStr">
        <is>
          <t>S,C</t>
        </is>
      </c>
      <c r="CA882" s="18" t="inlineStr">
        <is>
          <t>橋門構</t>
        </is>
      </c>
      <c r="CB882" s="18" t="inlineStr">
        <is>
          <t>Pa</t>
        </is>
      </c>
      <c r="CC882" s="18">
        <f>IF(LEFT(CA882,2)="基礎",CONCATENATE(BZ882,LEFT(CA882,3),CB882),CONCATENATE(BZ882,LEFT(CA882,2),CB882))</f>
        <v/>
      </c>
      <c r="CD882" s="18" t="n">
        <v>4</v>
      </c>
      <c r="CE882" s="18">
        <f>IF(COUNTIFS([2]その１１!$CV$10:CV5877,リスト!CC882),"該当","")</f>
        <v/>
      </c>
      <c r="CF882" s="18">
        <f>IF($CE882="","",COUNTIF($CC$5:CC882,CC882))</f>
        <v/>
      </c>
      <c r="CG882" s="18">
        <f>IF($CE882="","",CONCATENATE(CC882,CF882))</f>
        <v/>
      </c>
      <c r="CH882" s="18" t="inlineStr">
        <is>
          <t>R,X</t>
        </is>
      </c>
      <c r="CI882" s="18" t="inlineStr">
        <is>
          <t>伸縮装置</t>
        </is>
      </c>
      <c r="CJ882" s="18" t="inlineStr">
        <is>
          <t>Ej</t>
        </is>
      </c>
      <c r="CK882" s="18">
        <f>CONCATENATE(CH882,LEFT(CI882,2),CJ882)</f>
        <v/>
      </c>
      <c r="CL882" s="18" t="n">
        <v>17</v>
      </c>
      <c r="CM882" s="18">
        <f>IF(COUNTIFS([2]その１２!$CU$10:CU6033,リスト!CK882),"該当","")</f>
        <v/>
      </c>
      <c r="CN882" s="18">
        <f>IF($CM882="","",COUNTIF($CK$5:CK882,CK882))</f>
        <v/>
      </c>
      <c r="CO882" s="18">
        <f>IF($CM882="","",CONCATENATE(CK882,CN882))</f>
        <v/>
      </c>
      <c r="DC882" s="21">
        <f>IF(CG882="","",CONCATENATE(CC882,CD882))</f>
        <v/>
      </c>
      <c r="DD882" s="21">
        <f>IF(CO882="","",CONCATENATE(CK882,CL882))</f>
        <v/>
      </c>
    </row>
    <row r="883">
      <c r="BZ883" s="18" t="inlineStr">
        <is>
          <t>S,C</t>
        </is>
      </c>
      <c r="CA883" s="18" t="inlineStr">
        <is>
          <t>橋門構</t>
        </is>
      </c>
      <c r="CB883" s="18" t="inlineStr">
        <is>
          <t>Pa</t>
        </is>
      </c>
      <c r="CC883" s="18">
        <f>IF(LEFT(CA883,2)="基礎",CONCATENATE(BZ883,LEFT(CA883,3),CB883),CONCATENATE(BZ883,LEFT(CA883,2),CB883))</f>
        <v/>
      </c>
      <c r="CD883" s="18" t="n">
        <v>5</v>
      </c>
      <c r="CE883" s="18">
        <f>IF(COUNTIFS([2]その１１!$CV$10:CV5878,リスト!CC883),"該当","")</f>
        <v/>
      </c>
      <c r="CF883" s="18">
        <f>IF($CE883="","",COUNTIF($CC$5:CC883,CC883))</f>
        <v/>
      </c>
      <c r="CG883" s="18">
        <f>IF($CE883="","",CONCATENATE(CC883,CF883))</f>
        <v/>
      </c>
      <c r="CH883" s="18" t="inlineStr">
        <is>
          <t>R,X</t>
        </is>
      </c>
      <c r="CI883" s="18" t="inlineStr">
        <is>
          <t>伸縮装置</t>
        </is>
      </c>
      <c r="CJ883" s="18" t="inlineStr">
        <is>
          <t>Ej</t>
        </is>
      </c>
      <c r="CK883" s="18">
        <f>CONCATENATE(CH883,LEFT(CI883,2),CJ883)</f>
        <v/>
      </c>
      <c r="CL883" s="18" t="n">
        <v>19</v>
      </c>
      <c r="CM883" s="18">
        <f>IF(COUNTIFS([2]その１２!$CU$10:CU6034,リスト!CK883),"該当","")</f>
        <v/>
      </c>
      <c r="CN883" s="18">
        <f>IF($CM883="","",COUNTIF($CK$5:CK883,CK883))</f>
        <v/>
      </c>
      <c r="CO883" s="18">
        <f>IF($CM883="","",CONCATENATE(CK883,CN883))</f>
        <v/>
      </c>
      <c r="DC883" s="21">
        <f>IF(CG883="","",CONCATENATE(CC883,CD883))</f>
        <v/>
      </c>
      <c r="DD883" s="21">
        <f>IF(CO883="","",CONCATENATE(CK883,CL883))</f>
        <v/>
      </c>
    </row>
    <row r="884">
      <c r="BZ884" s="18" t="inlineStr">
        <is>
          <t>S,C</t>
        </is>
      </c>
      <c r="CA884" s="18" t="inlineStr">
        <is>
          <t>橋門構</t>
        </is>
      </c>
      <c r="CB884" s="18" t="inlineStr">
        <is>
          <t>Pa</t>
        </is>
      </c>
      <c r="CC884" s="18">
        <f>IF(LEFT(CA884,2)="基礎",CONCATENATE(BZ884,LEFT(CA884,3),CB884),CONCATENATE(BZ884,LEFT(CA884,2),CB884))</f>
        <v/>
      </c>
      <c r="CD884" s="18" t="n">
        <v>6</v>
      </c>
      <c r="CE884" s="18">
        <f>IF(COUNTIFS([2]その１１!$CV$10:CV5879,リスト!CC884),"該当","")</f>
        <v/>
      </c>
      <c r="CF884" s="18">
        <f>IF($CE884="","",COUNTIF($CC$5:CC884,CC884))</f>
        <v/>
      </c>
      <c r="CG884" s="18">
        <f>IF($CE884="","",CONCATENATE(CC884,CF884))</f>
        <v/>
      </c>
      <c r="CH884" s="18" t="inlineStr">
        <is>
          <t>R,X</t>
        </is>
      </c>
      <c r="CI884" s="18" t="inlineStr">
        <is>
          <t>伸縮装置</t>
        </is>
      </c>
      <c r="CJ884" s="18" t="inlineStr">
        <is>
          <t>Ej</t>
        </is>
      </c>
      <c r="CK884" s="18">
        <f>CONCATENATE(CH884,LEFT(CI884,2),CJ884)</f>
        <v/>
      </c>
      <c r="CL884" s="18" t="n">
        <v>20</v>
      </c>
      <c r="CM884" s="18">
        <f>IF(COUNTIFS([2]その１２!$CU$10:CU6035,リスト!CK884),"該当","")</f>
        <v/>
      </c>
      <c r="CN884" s="18">
        <f>IF($CM884="","",COUNTIF($CK$5:CK884,CK884))</f>
        <v/>
      </c>
      <c r="CO884" s="18">
        <f>IF($CM884="","",CONCATENATE(CK884,CN884))</f>
        <v/>
      </c>
      <c r="DC884" s="21">
        <f>IF(CG884="","",CONCATENATE(CC884,CD884))</f>
        <v/>
      </c>
      <c r="DD884" s="21">
        <f>IF(CO884="","",CONCATENATE(CK884,CL884))</f>
        <v/>
      </c>
    </row>
    <row r="885">
      <c r="BZ885" s="18" t="inlineStr">
        <is>
          <t>S,C</t>
        </is>
      </c>
      <c r="CA885" s="18" t="inlineStr">
        <is>
          <t>橋門構</t>
        </is>
      </c>
      <c r="CB885" s="18" t="inlineStr">
        <is>
          <t>Pa</t>
        </is>
      </c>
      <c r="CC885" s="18">
        <f>IF(LEFT(CA885,2)="基礎",CONCATENATE(BZ885,LEFT(CA885,3),CB885),CONCATENATE(BZ885,LEFT(CA885,2),CB885))</f>
        <v/>
      </c>
      <c r="CD885" s="18" t="n">
        <v>7</v>
      </c>
      <c r="CE885" s="18">
        <f>IF(COUNTIFS([2]その１１!$CV$10:CV5880,リスト!CC885),"該当","")</f>
        <v/>
      </c>
      <c r="CF885" s="18">
        <f>IF($CE885="","",COUNTIF($CC$5:CC885,CC885))</f>
        <v/>
      </c>
      <c r="CG885" s="18">
        <f>IF($CE885="","",CONCATENATE(CC885,CF885))</f>
        <v/>
      </c>
      <c r="CH885" s="18" t="inlineStr">
        <is>
          <t>R,X</t>
        </is>
      </c>
      <c r="CI885" s="18" t="inlineStr">
        <is>
          <t>伸縮装置</t>
        </is>
      </c>
      <c r="CJ885" s="18" t="inlineStr">
        <is>
          <t>Ej</t>
        </is>
      </c>
      <c r="CK885" s="18">
        <f>CONCATENATE(CH885,LEFT(CI885,2),CJ885)</f>
        <v/>
      </c>
      <c r="CL885" s="18" t="n">
        <v>21</v>
      </c>
      <c r="CM885" s="18">
        <f>IF(COUNTIFS([2]その１２!$CU$10:CU6036,リスト!CK885),"該当","")</f>
        <v/>
      </c>
      <c r="CN885" s="18">
        <f>IF($CM885="","",COUNTIF($CK$5:CK885,CK885))</f>
        <v/>
      </c>
      <c r="CO885" s="18">
        <f>IF($CM885="","",CONCATENATE(CK885,CN885))</f>
        <v/>
      </c>
      <c r="DC885" s="21">
        <f>IF(CG885="","",CONCATENATE(CC885,CD885))</f>
        <v/>
      </c>
      <c r="DD885" s="21">
        <f>IF(CO885="","",CONCATENATE(CK885,CL885))</f>
        <v/>
      </c>
    </row>
    <row r="886">
      <c r="BZ886" s="18" t="inlineStr">
        <is>
          <t>S,C</t>
        </is>
      </c>
      <c r="CA886" s="18" t="inlineStr">
        <is>
          <t>橋門構</t>
        </is>
      </c>
      <c r="CB886" s="18" t="inlineStr">
        <is>
          <t>Pa</t>
        </is>
      </c>
      <c r="CC886" s="18">
        <f>IF(LEFT(CA886,2)="基礎",CONCATENATE(BZ886,LEFT(CA886,3),CB886),CONCATENATE(BZ886,LEFT(CA886,2),CB886))</f>
        <v/>
      </c>
      <c r="CD886" s="18" t="n">
        <v>8</v>
      </c>
      <c r="CE886" s="18">
        <f>IF(COUNTIFS([2]その１１!$CV$10:CV5881,リスト!CC886),"該当","")</f>
        <v/>
      </c>
      <c r="CF886" s="18">
        <f>IF($CE886="","",COUNTIF($CC$5:CC886,CC886))</f>
        <v/>
      </c>
      <c r="CG886" s="18">
        <f>IF($CE886="","",CONCATENATE(CC886,CF886))</f>
        <v/>
      </c>
      <c r="CH886" s="18" t="inlineStr">
        <is>
          <t>R,X</t>
        </is>
      </c>
      <c r="CI886" s="18" t="inlineStr">
        <is>
          <t>伸縮装置</t>
        </is>
      </c>
      <c r="CJ886" s="18" t="inlineStr">
        <is>
          <t>Ej</t>
        </is>
      </c>
      <c r="CK886" s="18">
        <f>CONCATENATE(CH886,LEFT(CI886,2),CJ886)</f>
        <v/>
      </c>
      <c r="CL886" s="18" t="n">
        <v>23</v>
      </c>
      <c r="CM886" s="18">
        <f>IF(COUNTIFS([2]その１２!$CU$10:CU6037,リスト!CK886),"該当","")</f>
        <v/>
      </c>
      <c r="CN886" s="18">
        <f>IF($CM886="","",COUNTIF($CK$5:CK886,CK886))</f>
        <v/>
      </c>
      <c r="CO886" s="18">
        <f>IF($CM886="","",CONCATENATE(CK886,CN886))</f>
        <v/>
      </c>
      <c r="DC886" s="21">
        <f>IF(CG886="","",CONCATENATE(CC886,CD886))</f>
        <v/>
      </c>
      <c r="DD886" s="21">
        <f>IF(CO886="","",CONCATENATE(CK886,CL886))</f>
        <v/>
      </c>
    </row>
    <row r="887">
      <c r="BZ887" s="18" t="inlineStr">
        <is>
          <t>S,C</t>
        </is>
      </c>
      <c r="CA887" s="18" t="inlineStr">
        <is>
          <t>橋門構</t>
        </is>
      </c>
      <c r="CB887" s="18" t="inlineStr">
        <is>
          <t>Pa</t>
        </is>
      </c>
      <c r="CC887" s="18">
        <f>IF(LEFT(CA887,2)="基礎",CONCATENATE(BZ887,LEFT(CA887,3),CB887),CONCATENATE(BZ887,LEFT(CA887,2),CB887))</f>
        <v/>
      </c>
      <c r="CD887" s="18" t="n">
        <v>9</v>
      </c>
      <c r="CE887" s="18">
        <f>IF(COUNTIFS([2]その１１!$CV$10:CV5882,リスト!CC887),"該当","")</f>
        <v/>
      </c>
      <c r="CF887" s="18">
        <f>IF($CE887="","",COUNTIF($CC$5:CC887,CC887))</f>
        <v/>
      </c>
      <c r="CG887" s="18">
        <f>IF($CE887="","",CONCATENATE(CC887,CF887))</f>
        <v/>
      </c>
      <c r="CH887" s="18" t="inlineStr">
        <is>
          <t>R,X</t>
        </is>
      </c>
      <c r="CI887" s="18" t="inlineStr">
        <is>
          <t>伸縮装置</t>
        </is>
      </c>
      <c r="CJ887" s="18" t="inlineStr">
        <is>
          <t>Ej</t>
        </is>
      </c>
      <c r="CK887" s="18">
        <f>CONCATENATE(CH887,LEFT(CI887,2),CJ887)</f>
        <v/>
      </c>
      <c r="CL887" s="18" t="n">
        <v>24</v>
      </c>
      <c r="CM887" s="18">
        <f>IF(COUNTIFS([2]その１２!$CU$10:CU6038,リスト!CK887),"該当","")</f>
        <v/>
      </c>
      <c r="CN887" s="18">
        <f>IF($CM887="","",COUNTIF($CK$5:CK887,CK887))</f>
        <v/>
      </c>
      <c r="CO887" s="18">
        <f>IF($CM887="","",CONCATENATE(CK887,CN887))</f>
        <v/>
      </c>
      <c r="DC887" s="21">
        <f>IF(CG887="","",CONCATENATE(CC887,CD887))</f>
        <v/>
      </c>
      <c r="DD887" s="21">
        <f>IF(CO887="","",CONCATENATE(CK887,CL887))</f>
        <v/>
      </c>
    </row>
    <row r="888">
      <c r="BZ888" s="18" t="inlineStr">
        <is>
          <t>S,C</t>
        </is>
      </c>
      <c r="CA888" s="18" t="inlineStr">
        <is>
          <t>橋門構</t>
        </is>
      </c>
      <c r="CB888" s="18" t="inlineStr">
        <is>
          <t>Pa</t>
        </is>
      </c>
      <c r="CC888" s="18">
        <f>IF(LEFT(CA888,2)="基礎",CONCATENATE(BZ888,LEFT(CA888,3),CB888),CONCATENATE(BZ888,LEFT(CA888,2),CB888))</f>
        <v/>
      </c>
      <c r="CD888" s="18" t="n">
        <v>10</v>
      </c>
      <c r="CE888" s="18">
        <f>IF(COUNTIFS([2]その１１!$CV$10:CV5883,リスト!CC888),"該当","")</f>
        <v/>
      </c>
      <c r="CF888" s="18">
        <f>IF($CE888="","",COUNTIF($CC$5:CC888,CC888))</f>
        <v/>
      </c>
      <c r="CG888" s="18">
        <f>IF($CE888="","",CONCATENATE(CC888,CF888))</f>
        <v/>
      </c>
      <c r="CH888" s="18" t="inlineStr">
        <is>
          <t>S,R</t>
        </is>
      </c>
      <c r="CI888" s="18" t="inlineStr">
        <is>
          <t>伸縮装置</t>
        </is>
      </c>
      <c r="CJ888" s="18" t="inlineStr">
        <is>
          <t>Ej</t>
        </is>
      </c>
      <c r="CK888" s="18">
        <f>CONCATENATE(CH888,LEFT(CI888,2),CJ888)</f>
        <v/>
      </c>
      <c r="CL888" s="18" t="n">
        <v>1</v>
      </c>
      <c r="CM888" s="18">
        <f>IF(COUNTIFS([2]その１２!$CU$10:CU6039,リスト!CK888),"該当","")</f>
        <v/>
      </c>
      <c r="CN888" s="18">
        <f>IF($CM888="","",COUNTIF($CK$5:CK888,CK888))</f>
        <v/>
      </c>
      <c r="CO888" s="18">
        <f>IF($CM888="","",CONCATENATE(CK888,CN888))</f>
        <v/>
      </c>
      <c r="DC888" s="21">
        <f>IF(CG888="","",CONCATENATE(CC888,CD888))</f>
        <v/>
      </c>
      <c r="DD888" s="21">
        <f>IF(CO888="","",CONCATENATE(CK888,CL888))</f>
        <v/>
      </c>
    </row>
    <row r="889">
      <c r="BZ889" s="18" t="inlineStr">
        <is>
          <t>S,C</t>
        </is>
      </c>
      <c r="CA889" s="18" t="inlineStr">
        <is>
          <t>橋門構</t>
        </is>
      </c>
      <c r="CB889" s="18" t="inlineStr">
        <is>
          <t>Pa</t>
        </is>
      </c>
      <c r="CC889" s="18">
        <f>IF(LEFT(CA889,2)="基礎",CONCATENATE(BZ889,LEFT(CA889,3),CB889),CONCATENATE(BZ889,LEFT(CA889,2),CB889))</f>
        <v/>
      </c>
      <c r="CD889" s="18" t="n">
        <v>11</v>
      </c>
      <c r="CE889" s="18">
        <f>IF(COUNTIFS([2]その１１!$CV$10:CV5884,リスト!CC889),"該当","")</f>
        <v/>
      </c>
      <c r="CF889" s="18">
        <f>IF($CE889="","",COUNTIF($CC$5:CC889,CC889))</f>
        <v/>
      </c>
      <c r="CG889" s="18">
        <f>IF($CE889="","",CONCATENATE(CC889,CF889))</f>
        <v/>
      </c>
      <c r="CH889" s="18" t="inlineStr">
        <is>
          <t>S,R</t>
        </is>
      </c>
      <c r="CI889" s="18" t="inlineStr">
        <is>
          <t>伸縮装置</t>
        </is>
      </c>
      <c r="CJ889" s="18" t="inlineStr">
        <is>
          <t>Ej</t>
        </is>
      </c>
      <c r="CK889" s="18">
        <f>CONCATENATE(CH889,LEFT(CI889,2),CJ889)</f>
        <v/>
      </c>
      <c r="CL889" s="18" t="n">
        <v>2</v>
      </c>
      <c r="CM889" s="18">
        <f>IF(COUNTIFS([2]その１２!$CU$10:CU6040,リスト!CK889),"該当","")</f>
        <v/>
      </c>
      <c r="CN889" s="18">
        <f>IF($CM889="","",COUNTIF($CK$5:CK889,CK889))</f>
        <v/>
      </c>
      <c r="CO889" s="18">
        <f>IF($CM889="","",CONCATENATE(CK889,CN889))</f>
        <v/>
      </c>
      <c r="DC889" s="21">
        <f>IF(CG889="","",CONCATENATE(CC889,CD889))</f>
        <v/>
      </c>
      <c r="DD889" s="21">
        <f>IF(CO889="","",CONCATENATE(CK889,CL889))</f>
        <v/>
      </c>
    </row>
    <row r="890">
      <c r="BZ890" s="18" t="inlineStr">
        <is>
          <t>S,C</t>
        </is>
      </c>
      <c r="CA890" s="18" t="inlineStr">
        <is>
          <t>橋門構</t>
        </is>
      </c>
      <c r="CB890" s="18" t="inlineStr">
        <is>
          <t>Pa</t>
        </is>
      </c>
      <c r="CC890" s="18">
        <f>IF(LEFT(CA890,2)="基礎",CONCATENATE(BZ890,LEFT(CA890,3),CB890),CONCATENATE(BZ890,LEFT(CA890,2),CB890))</f>
        <v/>
      </c>
      <c r="CD890" s="18" t="n">
        <v>12</v>
      </c>
      <c r="CE890" s="18">
        <f>IF(COUNTIFS([2]その１１!$CV$10:CV5885,リスト!CC890),"該当","")</f>
        <v/>
      </c>
      <c r="CF890" s="18">
        <f>IF($CE890="","",COUNTIF($CC$5:CC890,CC890))</f>
        <v/>
      </c>
      <c r="CG890" s="18">
        <f>IF($CE890="","",CONCATENATE(CC890,CF890))</f>
        <v/>
      </c>
      <c r="CH890" s="18" t="inlineStr">
        <is>
          <t>S,R</t>
        </is>
      </c>
      <c r="CI890" s="18" t="inlineStr">
        <is>
          <t>伸縮装置</t>
        </is>
      </c>
      <c r="CJ890" s="18" t="inlineStr">
        <is>
          <t>Ej</t>
        </is>
      </c>
      <c r="CK890" s="18">
        <f>CONCATENATE(CH890,LEFT(CI890,2),CJ890)</f>
        <v/>
      </c>
      <c r="CL890" s="18" t="n">
        <v>3</v>
      </c>
      <c r="CM890" s="18">
        <f>IF(COUNTIFS([2]その１２!$CU$10:CU6041,リスト!CK890),"該当","")</f>
        <v/>
      </c>
      <c r="CN890" s="18">
        <f>IF($CM890="","",COUNTIF($CK$5:CK890,CK890))</f>
        <v/>
      </c>
      <c r="CO890" s="18">
        <f>IF($CM890="","",CONCATENATE(CK890,CN890))</f>
        <v/>
      </c>
      <c r="DC890" s="21">
        <f>IF(CG890="","",CONCATENATE(CC890,CD890))</f>
        <v/>
      </c>
      <c r="DD890" s="21">
        <f>IF(CO890="","",CONCATENATE(CK890,CL890))</f>
        <v/>
      </c>
    </row>
    <row r="891">
      <c r="BZ891" s="18" t="inlineStr">
        <is>
          <t>S,C</t>
        </is>
      </c>
      <c r="CA891" s="18" t="inlineStr">
        <is>
          <t>橋門構</t>
        </is>
      </c>
      <c r="CB891" s="18" t="inlineStr">
        <is>
          <t>Pa</t>
        </is>
      </c>
      <c r="CC891" s="18">
        <f>IF(LEFT(CA891,2)="基礎",CONCATENATE(BZ891,LEFT(CA891,3),CB891),CONCATENATE(BZ891,LEFT(CA891,2),CB891))</f>
        <v/>
      </c>
      <c r="CD891" s="18" t="n">
        <v>13</v>
      </c>
      <c r="CE891" s="18">
        <f>IF(COUNTIFS([2]その１１!$CV$10:CV5886,リスト!CC891),"該当","")</f>
        <v/>
      </c>
      <c r="CF891" s="18">
        <f>IF($CE891="","",COUNTIF($CC$5:CC891,CC891))</f>
        <v/>
      </c>
      <c r="CG891" s="18">
        <f>IF($CE891="","",CONCATENATE(CC891,CF891))</f>
        <v/>
      </c>
      <c r="CH891" s="18" t="inlineStr">
        <is>
          <t>S,R</t>
        </is>
      </c>
      <c r="CI891" s="18" t="inlineStr">
        <is>
          <t>伸縮装置</t>
        </is>
      </c>
      <c r="CJ891" s="18" t="inlineStr">
        <is>
          <t>Ej</t>
        </is>
      </c>
      <c r="CK891" s="18">
        <f>CONCATENATE(CH891,LEFT(CI891,2),CJ891)</f>
        <v/>
      </c>
      <c r="CL891" s="18" t="n">
        <v>4</v>
      </c>
      <c r="CM891" s="18">
        <f>IF(COUNTIFS([2]その１２!$CU$10:CU6042,リスト!CK891),"該当","")</f>
        <v/>
      </c>
      <c r="CN891" s="18">
        <f>IF($CM891="","",COUNTIF($CK$5:CK891,CK891))</f>
        <v/>
      </c>
      <c r="CO891" s="18">
        <f>IF($CM891="","",CONCATENATE(CK891,CN891))</f>
        <v/>
      </c>
      <c r="DC891" s="21">
        <f>IF(CG891="","",CONCATENATE(CC891,CD891))</f>
        <v/>
      </c>
      <c r="DD891" s="21">
        <f>IF(CO891="","",CONCATENATE(CK891,CL891))</f>
        <v/>
      </c>
    </row>
    <row r="892">
      <c r="BZ892" s="18" t="inlineStr">
        <is>
          <t>S,C</t>
        </is>
      </c>
      <c r="CA892" s="18" t="inlineStr">
        <is>
          <t>橋門構</t>
        </is>
      </c>
      <c r="CB892" s="18" t="inlineStr">
        <is>
          <t>Pa</t>
        </is>
      </c>
      <c r="CC892" s="18">
        <f>IF(LEFT(CA892,2)="基礎",CONCATENATE(BZ892,LEFT(CA892,3),CB892),CONCATENATE(BZ892,LEFT(CA892,2),CB892))</f>
        <v/>
      </c>
      <c r="CD892" s="18" t="n">
        <v>17</v>
      </c>
      <c r="CE892" s="18">
        <f>IF(COUNTIFS([2]その１１!$CV$10:CV5887,リスト!CC892),"該当","")</f>
        <v/>
      </c>
      <c r="CF892" s="18">
        <f>IF($CE892="","",COUNTIF($CC$5:CC892,CC892))</f>
        <v/>
      </c>
      <c r="CG892" s="18">
        <f>IF($CE892="","",CONCATENATE(CC892,CF892))</f>
        <v/>
      </c>
      <c r="CH892" s="18" t="inlineStr">
        <is>
          <t>S,R</t>
        </is>
      </c>
      <c r="CI892" s="18" t="inlineStr">
        <is>
          <t>伸縮装置</t>
        </is>
      </c>
      <c r="CJ892" s="18" t="inlineStr">
        <is>
          <t>Ej</t>
        </is>
      </c>
      <c r="CK892" s="18">
        <f>CONCATENATE(CH892,LEFT(CI892,2),CJ892)</f>
        <v/>
      </c>
      <c r="CL892" s="18" t="n">
        <v>5</v>
      </c>
      <c r="CM892" s="18">
        <f>IF(COUNTIFS([2]その１２!$CU$10:CU6043,リスト!CK892),"該当","")</f>
        <v/>
      </c>
      <c r="CN892" s="18">
        <f>IF($CM892="","",COUNTIF($CK$5:CK892,CK892))</f>
        <v/>
      </c>
      <c r="CO892" s="18">
        <f>IF($CM892="","",CONCATENATE(CK892,CN892))</f>
        <v/>
      </c>
      <c r="DC892" s="21">
        <f>IF(CG892="","",CONCATENATE(CC892,CD892))</f>
        <v/>
      </c>
      <c r="DD892" s="21">
        <f>IF(CO892="","",CONCATENATE(CK892,CL892))</f>
        <v/>
      </c>
    </row>
    <row r="893">
      <c r="BZ893" s="18" t="inlineStr">
        <is>
          <t>S,C</t>
        </is>
      </c>
      <c r="CA893" s="18" t="inlineStr">
        <is>
          <t>橋門構</t>
        </is>
      </c>
      <c r="CB893" s="18" t="inlineStr">
        <is>
          <t>Pa</t>
        </is>
      </c>
      <c r="CC893" s="18">
        <f>IF(LEFT(CA893,2)="基礎",CONCATENATE(BZ893,LEFT(CA893,3),CB893),CONCATENATE(BZ893,LEFT(CA893,2),CB893))</f>
        <v/>
      </c>
      <c r="CD893" s="18" t="n">
        <v>18</v>
      </c>
      <c r="CE893" s="18">
        <f>IF(COUNTIFS([2]その１１!$CV$10:CV5888,リスト!CC893),"該当","")</f>
        <v/>
      </c>
      <c r="CF893" s="18">
        <f>IF($CE893="","",COUNTIF($CC$5:CC893,CC893))</f>
        <v/>
      </c>
      <c r="CG893" s="18">
        <f>IF($CE893="","",CONCATENATE(CC893,CF893))</f>
        <v/>
      </c>
      <c r="CH893" s="18" t="inlineStr">
        <is>
          <t>S,R</t>
        </is>
      </c>
      <c r="CI893" s="18" t="inlineStr">
        <is>
          <t>伸縮装置</t>
        </is>
      </c>
      <c r="CJ893" s="18" t="inlineStr">
        <is>
          <t>Ej</t>
        </is>
      </c>
      <c r="CK893" s="18">
        <f>CONCATENATE(CH893,LEFT(CI893,2),CJ893)</f>
        <v/>
      </c>
      <c r="CL893" s="18" t="n">
        <v>13</v>
      </c>
      <c r="CM893" s="18">
        <f>IF(COUNTIFS([2]その１２!$CU$10:CU6044,リスト!CK893),"該当","")</f>
        <v/>
      </c>
      <c r="CN893" s="18">
        <f>IF($CM893="","",COUNTIF($CK$5:CK893,CK893))</f>
        <v/>
      </c>
      <c r="CO893" s="18">
        <f>IF($CM893="","",CONCATENATE(CK893,CN893))</f>
        <v/>
      </c>
      <c r="DC893" s="21">
        <f>IF(CG893="","",CONCATENATE(CC893,CD893))</f>
        <v/>
      </c>
      <c r="DD893" s="21">
        <f>IF(CO893="","",CONCATENATE(CK893,CL893))</f>
        <v/>
      </c>
    </row>
    <row r="894">
      <c r="BZ894" s="18" t="inlineStr">
        <is>
          <t>S,C</t>
        </is>
      </c>
      <c r="CA894" s="18" t="inlineStr">
        <is>
          <t>橋門構</t>
        </is>
      </c>
      <c r="CB894" s="18" t="inlineStr">
        <is>
          <t>Pa</t>
        </is>
      </c>
      <c r="CC894" s="18">
        <f>IF(LEFT(CA894,2)="基礎",CONCATENATE(BZ894,LEFT(CA894,3),CB894),CONCATENATE(BZ894,LEFT(CA894,2),CB894))</f>
        <v/>
      </c>
      <c r="CD894" s="18" t="n">
        <v>19</v>
      </c>
      <c r="CE894" s="18">
        <f>IF(COUNTIFS([2]その１１!$CV$10:CV5889,リスト!CC894),"該当","")</f>
        <v/>
      </c>
      <c r="CF894" s="18">
        <f>IF($CE894="","",COUNTIF($CC$5:CC894,CC894))</f>
        <v/>
      </c>
      <c r="CG894" s="18">
        <f>IF($CE894="","",CONCATENATE(CC894,CF894))</f>
        <v/>
      </c>
      <c r="CH894" s="18" t="inlineStr">
        <is>
          <t>S,R</t>
        </is>
      </c>
      <c r="CI894" s="18" t="inlineStr">
        <is>
          <t>伸縮装置</t>
        </is>
      </c>
      <c r="CJ894" s="18" t="inlineStr">
        <is>
          <t>Ej</t>
        </is>
      </c>
      <c r="CK894" s="18">
        <f>CONCATENATE(CH894,LEFT(CI894,2),CJ894)</f>
        <v/>
      </c>
      <c r="CL894" s="18" t="n">
        <v>14</v>
      </c>
      <c r="CM894" s="18">
        <f>IF(COUNTIFS([2]その１２!$CU$10:CU6045,リスト!CK894),"該当","")</f>
        <v/>
      </c>
      <c r="CN894" s="18">
        <f>IF($CM894="","",COUNTIF($CK$5:CK894,CK894))</f>
        <v/>
      </c>
      <c r="CO894" s="18">
        <f>IF($CM894="","",CONCATENATE(CK894,CN894))</f>
        <v/>
      </c>
      <c r="DC894" s="21">
        <f>IF(CG894="","",CONCATENATE(CC894,CD894))</f>
        <v/>
      </c>
      <c r="DD894" s="21">
        <f>IF(CO894="","",CONCATENATE(CK894,CL894))</f>
        <v/>
      </c>
    </row>
    <row r="895">
      <c r="BZ895" s="18" t="inlineStr">
        <is>
          <t>S,C</t>
        </is>
      </c>
      <c r="CA895" s="18" t="inlineStr">
        <is>
          <t>橋門構</t>
        </is>
      </c>
      <c r="CB895" s="18" t="inlineStr">
        <is>
          <t>Pa</t>
        </is>
      </c>
      <c r="CC895" s="18">
        <f>IF(LEFT(CA895,2)="基礎",CONCATENATE(BZ895,LEFT(CA895,3),CB895),CONCATENATE(BZ895,LEFT(CA895,2),CB895))</f>
        <v/>
      </c>
      <c r="CD895" s="18" t="n">
        <v>20</v>
      </c>
      <c r="CE895" s="18">
        <f>IF(COUNTIFS([2]その１１!$CV$10:CV5890,リスト!CC895),"該当","")</f>
        <v/>
      </c>
      <c r="CF895" s="18">
        <f>IF($CE895="","",COUNTIF($CC$5:CC895,CC895))</f>
        <v/>
      </c>
      <c r="CG895" s="18">
        <f>IF($CE895="","",CONCATENATE(CC895,CF895))</f>
        <v/>
      </c>
      <c r="CH895" s="18" t="inlineStr">
        <is>
          <t>S,R</t>
        </is>
      </c>
      <c r="CI895" s="18" t="inlineStr">
        <is>
          <t>伸縮装置</t>
        </is>
      </c>
      <c r="CJ895" s="18" t="inlineStr">
        <is>
          <t>Ej</t>
        </is>
      </c>
      <c r="CK895" s="18">
        <f>CONCATENATE(CH895,LEFT(CI895,2),CJ895)</f>
        <v/>
      </c>
      <c r="CL895" s="18" t="n">
        <v>17</v>
      </c>
      <c r="CM895" s="18">
        <f>IF(COUNTIFS([2]その１２!$CU$10:CU6046,リスト!CK895),"該当","")</f>
        <v/>
      </c>
      <c r="CN895" s="18">
        <f>IF($CM895="","",COUNTIF($CK$5:CK895,CK895))</f>
        <v/>
      </c>
      <c r="CO895" s="18">
        <f>IF($CM895="","",CONCATENATE(CK895,CN895))</f>
        <v/>
      </c>
      <c r="DC895" s="21">
        <f>IF(CG895="","",CONCATENATE(CC895,CD895))</f>
        <v/>
      </c>
      <c r="DD895" s="21">
        <f>IF(CO895="","",CONCATENATE(CK895,CL895))</f>
        <v/>
      </c>
    </row>
    <row r="896">
      <c r="BZ896" s="18" t="inlineStr">
        <is>
          <t>S,C</t>
        </is>
      </c>
      <c r="CA896" s="18" t="inlineStr">
        <is>
          <t>橋門構</t>
        </is>
      </c>
      <c r="CB896" s="18" t="inlineStr">
        <is>
          <t>Pa</t>
        </is>
      </c>
      <c r="CC896" s="18">
        <f>IF(LEFT(CA896,2)="基礎",CONCATENATE(BZ896,LEFT(CA896,3),CB896),CONCATENATE(BZ896,LEFT(CA896,2),CB896))</f>
        <v/>
      </c>
      <c r="CD896" s="18" t="n">
        <v>21</v>
      </c>
      <c r="CE896" s="18">
        <f>IF(COUNTIFS([2]その１１!$CV$10:CV5891,リスト!CC896),"該当","")</f>
        <v/>
      </c>
      <c r="CF896" s="18">
        <f>IF($CE896="","",COUNTIF($CC$5:CC896,CC896))</f>
        <v/>
      </c>
      <c r="CG896" s="18">
        <f>IF($CE896="","",CONCATENATE(CC896,CF896))</f>
        <v/>
      </c>
      <c r="CH896" s="18" t="inlineStr">
        <is>
          <t>S,R</t>
        </is>
      </c>
      <c r="CI896" s="18" t="inlineStr">
        <is>
          <t>伸縮装置</t>
        </is>
      </c>
      <c r="CJ896" s="18" t="inlineStr">
        <is>
          <t>Ej</t>
        </is>
      </c>
      <c r="CK896" s="18">
        <f>CONCATENATE(CH896,LEFT(CI896,2),CJ896)</f>
        <v/>
      </c>
      <c r="CL896" s="18" t="n">
        <v>19</v>
      </c>
      <c r="CM896" s="18">
        <f>IF(COUNTIFS([2]その１２!$CU$10:CU6047,リスト!CK896),"該当","")</f>
        <v/>
      </c>
      <c r="CN896" s="18">
        <f>IF($CM896="","",COUNTIF($CK$5:CK896,CK896))</f>
        <v/>
      </c>
      <c r="CO896" s="18">
        <f>IF($CM896="","",CONCATENATE(CK896,CN896))</f>
        <v/>
      </c>
      <c r="DC896" s="21">
        <f>IF(CG896="","",CONCATENATE(CC896,CD896))</f>
        <v/>
      </c>
      <c r="DD896" s="21">
        <f>IF(CO896="","",CONCATENATE(CK896,CL896))</f>
        <v/>
      </c>
    </row>
    <row r="897">
      <c r="BZ897" s="18" t="inlineStr">
        <is>
          <t>S,C</t>
        </is>
      </c>
      <c r="CA897" s="18" t="inlineStr">
        <is>
          <t>橋門構</t>
        </is>
      </c>
      <c r="CB897" s="18" t="inlineStr">
        <is>
          <t>Pa</t>
        </is>
      </c>
      <c r="CC897" s="18">
        <f>IF(LEFT(CA897,2)="基礎",CONCATENATE(BZ897,LEFT(CA897,3),CB897),CONCATENATE(BZ897,LEFT(CA897,2),CB897))</f>
        <v/>
      </c>
      <c r="CD897" s="18" t="n">
        <v>22</v>
      </c>
      <c r="CE897" s="18">
        <f>IF(COUNTIFS([2]その１１!$CV$10:CV5892,リスト!CC897),"該当","")</f>
        <v/>
      </c>
      <c r="CF897" s="18">
        <f>IF($CE897="","",COUNTIF($CC$5:CC897,CC897))</f>
        <v/>
      </c>
      <c r="CG897" s="18">
        <f>IF($CE897="","",CONCATENATE(CC897,CF897))</f>
        <v/>
      </c>
      <c r="CH897" s="18" t="inlineStr">
        <is>
          <t>S,R</t>
        </is>
      </c>
      <c r="CI897" s="18" t="inlineStr">
        <is>
          <t>伸縮装置</t>
        </is>
      </c>
      <c r="CJ897" s="18" t="inlineStr">
        <is>
          <t>Ej</t>
        </is>
      </c>
      <c r="CK897" s="18">
        <f>CONCATENATE(CH897,LEFT(CI897,2),CJ897)</f>
        <v/>
      </c>
      <c r="CL897" s="18" t="n">
        <v>20</v>
      </c>
      <c r="CM897" s="18">
        <f>IF(COUNTIFS([2]その１２!$CU$10:CU6048,リスト!CK897),"該当","")</f>
        <v/>
      </c>
      <c r="CN897" s="18">
        <f>IF($CM897="","",COUNTIF($CK$5:CK897,CK897))</f>
        <v/>
      </c>
      <c r="CO897" s="18">
        <f>IF($CM897="","",CONCATENATE(CK897,CN897))</f>
        <v/>
      </c>
      <c r="DC897" s="21">
        <f>IF(CG897="","",CONCATENATE(CC897,CD897))</f>
        <v/>
      </c>
      <c r="DD897" s="21">
        <f>IF(CO897="","",CONCATENATE(CK897,CL897))</f>
        <v/>
      </c>
    </row>
    <row r="898">
      <c r="BZ898" s="18" t="inlineStr">
        <is>
          <t>S,C</t>
        </is>
      </c>
      <c r="CA898" s="18" t="inlineStr">
        <is>
          <t>橋門構</t>
        </is>
      </c>
      <c r="CB898" s="18" t="inlineStr">
        <is>
          <t>Pa</t>
        </is>
      </c>
      <c r="CC898" s="18">
        <f>IF(LEFT(CA898,2)="基礎",CONCATENATE(BZ898,LEFT(CA898,3),CB898),CONCATENATE(BZ898,LEFT(CA898,2),CB898))</f>
        <v/>
      </c>
      <c r="CD898" s="18" t="n">
        <v>23</v>
      </c>
      <c r="CE898" s="18">
        <f>IF(COUNTIFS([2]その１１!$CV$10:CV5893,リスト!CC898),"該当","")</f>
        <v/>
      </c>
      <c r="CF898" s="18">
        <f>IF($CE898="","",COUNTIF($CC$5:CC898,CC898))</f>
        <v/>
      </c>
      <c r="CG898" s="18">
        <f>IF($CE898="","",CONCATENATE(CC898,CF898))</f>
        <v/>
      </c>
      <c r="CH898" s="18" t="inlineStr">
        <is>
          <t>S,R</t>
        </is>
      </c>
      <c r="CI898" s="18" t="inlineStr">
        <is>
          <t>伸縮装置</t>
        </is>
      </c>
      <c r="CJ898" s="18" t="inlineStr">
        <is>
          <t>Ej</t>
        </is>
      </c>
      <c r="CK898" s="18">
        <f>CONCATENATE(CH898,LEFT(CI898,2),CJ898)</f>
        <v/>
      </c>
      <c r="CL898" s="18" t="n">
        <v>21</v>
      </c>
      <c r="CM898" s="18">
        <f>IF(COUNTIFS([2]その１２!$CU$10:CU6049,リスト!CK898),"該当","")</f>
        <v/>
      </c>
      <c r="CN898" s="18">
        <f>IF($CM898="","",COUNTIF($CK$5:CK898,CK898))</f>
        <v/>
      </c>
      <c r="CO898" s="18">
        <f>IF($CM898="","",CONCATENATE(CK898,CN898))</f>
        <v/>
      </c>
      <c r="DC898" s="21">
        <f>IF(CG898="","",CONCATENATE(CC898,CD898))</f>
        <v/>
      </c>
      <c r="DD898" s="21">
        <f>IF(CO898="","",CONCATENATE(CK898,CL898))</f>
        <v/>
      </c>
    </row>
    <row r="899">
      <c r="BZ899" s="18" t="inlineStr">
        <is>
          <t>S,X</t>
        </is>
      </c>
      <c r="CA899" s="18" t="inlineStr">
        <is>
          <t>橋門構</t>
        </is>
      </c>
      <c r="CB899" s="18" t="inlineStr">
        <is>
          <t>Pa</t>
        </is>
      </c>
      <c r="CC899" s="18">
        <f>IF(LEFT(CA899,2)="基礎",CONCATENATE(BZ899,LEFT(CA899,3),CB899),CONCATENATE(BZ899,LEFT(CA899,2),CB899))</f>
        <v/>
      </c>
      <c r="CD899" s="18" t="n">
        <v>1</v>
      </c>
      <c r="CE899" s="18">
        <f>IF(COUNTIFS([2]その１１!$CV$10:CV5894,リスト!CC899),"該当","")</f>
        <v/>
      </c>
      <c r="CF899" s="18">
        <f>IF($CE899="","",COUNTIF($CC$5:CC899,CC899))</f>
        <v/>
      </c>
      <c r="CG899" s="18">
        <f>IF($CE899="","",CONCATENATE(CC899,CF899))</f>
        <v/>
      </c>
      <c r="CH899" s="18" t="inlineStr">
        <is>
          <t>S,R</t>
        </is>
      </c>
      <c r="CI899" s="18" t="inlineStr">
        <is>
          <t>伸縮装置</t>
        </is>
      </c>
      <c r="CJ899" s="18" t="inlineStr">
        <is>
          <t>Ej</t>
        </is>
      </c>
      <c r="CK899" s="18">
        <f>CONCATENATE(CH899,LEFT(CI899,2),CJ899)</f>
        <v/>
      </c>
      <c r="CL899" s="18" t="n">
        <v>23</v>
      </c>
      <c r="CM899" s="18">
        <f>IF(COUNTIFS([2]その１２!$CU$10:CU6050,リスト!CK899),"該当","")</f>
        <v/>
      </c>
      <c r="CN899" s="18">
        <f>IF($CM899="","",COUNTIF($CK$5:CK899,CK899))</f>
        <v/>
      </c>
      <c r="CO899" s="18">
        <f>IF($CM899="","",CONCATENATE(CK899,CN899))</f>
        <v/>
      </c>
      <c r="DC899" s="21">
        <f>IF(CG899="","",CONCATENATE(CC899,CD899))</f>
        <v/>
      </c>
      <c r="DD899" s="21">
        <f>IF(CO899="","",CONCATENATE(CK899,CL899))</f>
        <v/>
      </c>
    </row>
    <row r="900">
      <c r="BZ900" s="18" t="inlineStr">
        <is>
          <t>S,X</t>
        </is>
      </c>
      <c r="CA900" s="18" t="inlineStr">
        <is>
          <t>橋門構</t>
        </is>
      </c>
      <c r="CB900" s="18" t="inlineStr">
        <is>
          <t>Pa</t>
        </is>
      </c>
      <c r="CC900" s="18">
        <f>IF(LEFT(CA900,2)="基礎",CONCATENATE(BZ900,LEFT(CA900,3),CB900),CONCATENATE(BZ900,LEFT(CA900,2),CB900))</f>
        <v/>
      </c>
      <c r="CD900" s="18" t="n">
        <v>2</v>
      </c>
      <c r="CE900" s="18">
        <f>IF(COUNTIFS([2]その１１!$CV$10:CV5895,リスト!CC900),"該当","")</f>
        <v/>
      </c>
      <c r="CF900" s="18">
        <f>IF($CE900="","",COUNTIF($CC$5:CC900,CC900))</f>
        <v/>
      </c>
      <c r="CG900" s="18">
        <f>IF($CE900="","",CONCATENATE(CC900,CF900))</f>
        <v/>
      </c>
      <c r="CH900" s="18" t="inlineStr">
        <is>
          <t>S,R</t>
        </is>
      </c>
      <c r="CI900" s="18" t="inlineStr">
        <is>
          <t>伸縮装置</t>
        </is>
      </c>
      <c r="CJ900" s="18" t="inlineStr">
        <is>
          <t>Ej</t>
        </is>
      </c>
      <c r="CK900" s="18">
        <f>CONCATENATE(CH900,LEFT(CI900,2),CJ900)</f>
        <v/>
      </c>
      <c r="CL900" s="18" t="n">
        <v>24</v>
      </c>
      <c r="CM900" s="18">
        <f>IF(COUNTIFS([2]その１２!$CU$10:CU6051,リスト!CK900),"該当","")</f>
        <v/>
      </c>
      <c r="CN900" s="18">
        <f>IF($CM900="","",COUNTIF($CK$5:CK900,CK900))</f>
        <v/>
      </c>
      <c r="CO900" s="18">
        <f>IF($CM900="","",CONCATENATE(CK900,CN900))</f>
        <v/>
      </c>
      <c r="DC900" s="21">
        <f>IF(CG900="","",CONCATENATE(CC900,CD900))</f>
        <v/>
      </c>
      <c r="DD900" s="21">
        <f>IF(CO900="","",CONCATENATE(CK900,CL900))</f>
        <v/>
      </c>
    </row>
    <row r="901">
      <c r="BZ901" s="18" t="inlineStr">
        <is>
          <t>S,X</t>
        </is>
      </c>
      <c r="CA901" s="18" t="inlineStr">
        <is>
          <t>橋門構</t>
        </is>
      </c>
      <c r="CB901" s="18" t="inlineStr">
        <is>
          <t>Pa</t>
        </is>
      </c>
      <c r="CC901" s="18">
        <f>IF(LEFT(CA901,2)="基礎",CONCATENATE(BZ901,LEFT(CA901,3),CB901),CONCATENATE(BZ901,LEFT(CA901,2),CB901))</f>
        <v/>
      </c>
      <c r="CD901" s="18" t="n">
        <v>3</v>
      </c>
      <c r="CE901" s="18">
        <f>IF(COUNTIFS([2]その１１!$CV$10:CV5896,リスト!CC901),"該当","")</f>
        <v/>
      </c>
      <c r="CF901" s="18">
        <f>IF($CE901="","",COUNTIF($CC$5:CC901,CC901))</f>
        <v/>
      </c>
      <c r="CG901" s="18">
        <f>IF($CE901="","",CONCATENATE(CC901,CF901))</f>
        <v/>
      </c>
      <c r="CH901" s="18" t="inlineStr">
        <is>
          <t>S,R,X</t>
        </is>
      </c>
      <c r="CI901" s="18" t="inlineStr">
        <is>
          <t>伸縮装置</t>
        </is>
      </c>
      <c r="CJ901" s="18" t="inlineStr">
        <is>
          <t>Ej</t>
        </is>
      </c>
      <c r="CK901" s="18">
        <f>CONCATENATE(CH901,LEFT(CI901,2),CJ901)</f>
        <v/>
      </c>
      <c r="CL901" s="18" t="n">
        <v>1</v>
      </c>
      <c r="CM901" s="18">
        <f>IF(COUNTIFS([2]その１２!$CU$10:CU6052,リスト!CK901),"該当","")</f>
        <v/>
      </c>
      <c r="CN901" s="18">
        <f>IF($CM901="","",COUNTIF($CK$5:CK901,CK901))</f>
        <v/>
      </c>
      <c r="CO901" s="18">
        <f>IF($CM901="","",CONCATENATE(CK901,CN901))</f>
        <v/>
      </c>
      <c r="DC901" s="21">
        <f>IF(CG901="","",CONCATENATE(CC901,CD901))</f>
        <v/>
      </c>
      <c r="DD901" s="21">
        <f>IF(CO901="","",CONCATENATE(CK901,CL901))</f>
        <v/>
      </c>
    </row>
    <row r="902">
      <c r="BZ902" s="18" t="inlineStr">
        <is>
          <t>S,X</t>
        </is>
      </c>
      <c r="CA902" s="18" t="inlineStr">
        <is>
          <t>橋門構</t>
        </is>
      </c>
      <c r="CB902" s="18" t="inlineStr">
        <is>
          <t>Pa</t>
        </is>
      </c>
      <c r="CC902" s="18">
        <f>IF(LEFT(CA902,2)="基礎",CONCATENATE(BZ902,LEFT(CA902,3),CB902),CONCATENATE(BZ902,LEFT(CA902,2),CB902))</f>
        <v/>
      </c>
      <c r="CD902" s="18" t="n">
        <v>4</v>
      </c>
      <c r="CE902" s="18">
        <f>IF(COUNTIFS([2]その１１!$CV$10:CV5897,リスト!CC902),"該当","")</f>
        <v/>
      </c>
      <c r="CF902" s="18">
        <f>IF($CE902="","",COUNTIF($CC$5:CC902,CC902))</f>
        <v/>
      </c>
      <c r="CG902" s="18">
        <f>IF($CE902="","",CONCATENATE(CC902,CF902))</f>
        <v/>
      </c>
      <c r="CH902" s="18" t="inlineStr">
        <is>
          <t>S,R,X</t>
        </is>
      </c>
      <c r="CI902" s="18" t="inlineStr">
        <is>
          <t>伸縮装置</t>
        </is>
      </c>
      <c r="CJ902" s="18" t="inlineStr">
        <is>
          <t>Ej</t>
        </is>
      </c>
      <c r="CK902" s="18">
        <f>CONCATENATE(CH902,LEFT(CI902,2),CJ902)</f>
        <v/>
      </c>
      <c r="CL902" s="18" t="n">
        <v>2</v>
      </c>
      <c r="CM902" s="18">
        <f>IF(COUNTIFS([2]その１２!$CU$10:CU6053,リスト!CK902),"該当","")</f>
        <v/>
      </c>
      <c r="CN902" s="18">
        <f>IF($CM902="","",COUNTIF($CK$5:CK902,CK902))</f>
        <v/>
      </c>
      <c r="CO902" s="18">
        <f>IF($CM902="","",CONCATENATE(CK902,CN902))</f>
        <v/>
      </c>
      <c r="DC902" s="21">
        <f>IF(CG902="","",CONCATENATE(CC902,CD902))</f>
        <v/>
      </c>
      <c r="DD902" s="21">
        <f>IF(CO902="","",CONCATENATE(CK902,CL902))</f>
        <v/>
      </c>
    </row>
    <row r="903">
      <c r="BZ903" s="18" t="inlineStr">
        <is>
          <t>S,X</t>
        </is>
      </c>
      <c r="CA903" s="18" t="inlineStr">
        <is>
          <t>橋門構</t>
        </is>
      </c>
      <c r="CB903" s="18" t="inlineStr">
        <is>
          <t>Pa</t>
        </is>
      </c>
      <c r="CC903" s="18">
        <f>IF(LEFT(CA903,2)="基礎",CONCATENATE(BZ903,LEFT(CA903,3),CB903),CONCATENATE(BZ903,LEFT(CA903,2),CB903))</f>
        <v/>
      </c>
      <c r="CD903" s="18" t="n">
        <v>5</v>
      </c>
      <c r="CE903" s="18">
        <f>IF(COUNTIFS([2]その１１!$CV$10:CV5898,リスト!CC903),"該当","")</f>
        <v/>
      </c>
      <c r="CF903" s="18">
        <f>IF($CE903="","",COUNTIF($CC$5:CC903,CC903))</f>
        <v/>
      </c>
      <c r="CG903" s="18">
        <f>IF($CE903="","",CONCATENATE(CC903,CF903))</f>
        <v/>
      </c>
      <c r="CH903" s="18" t="inlineStr">
        <is>
          <t>S,R,X</t>
        </is>
      </c>
      <c r="CI903" s="18" t="inlineStr">
        <is>
          <t>伸縮装置</t>
        </is>
      </c>
      <c r="CJ903" s="18" t="inlineStr">
        <is>
          <t>Ej</t>
        </is>
      </c>
      <c r="CK903" s="18">
        <f>CONCATENATE(CH903,LEFT(CI903,2),CJ903)</f>
        <v/>
      </c>
      <c r="CL903" s="18" t="n">
        <v>3</v>
      </c>
      <c r="CM903" s="18">
        <f>IF(COUNTIFS([2]その１２!$CU$10:CU6054,リスト!CK903),"該当","")</f>
        <v/>
      </c>
      <c r="CN903" s="18">
        <f>IF($CM903="","",COUNTIF($CK$5:CK903,CK903))</f>
        <v/>
      </c>
      <c r="CO903" s="18">
        <f>IF($CM903="","",CONCATENATE(CK903,CN903))</f>
        <v/>
      </c>
      <c r="DC903" s="21">
        <f>IF(CG903="","",CONCATENATE(CC903,CD903))</f>
        <v/>
      </c>
      <c r="DD903" s="21">
        <f>IF(CO903="","",CONCATENATE(CK903,CL903))</f>
        <v/>
      </c>
    </row>
    <row r="904">
      <c r="BZ904" s="18" t="inlineStr">
        <is>
          <t>S,X</t>
        </is>
      </c>
      <c r="CA904" s="18" t="inlineStr">
        <is>
          <t>橋門構</t>
        </is>
      </c>
      <c r="CB904" s="18" t="inlineStr">
        <is>
          <t>Pa</t>
        </is>
      </c>
      <c r="CC904" s="18">
        <f>IF(LEFT(CA904,2)="基礎",CONCATENATE(BZ904,LEFT(CA904,3),CB904),CONCATENATE(BZ904,LEFT(CA904,2),CB904))</f>
        <v/>
      </c>
      <c r="CD904" s="18" t="n">
        <v>10</v>
      </c>
      <c r="CE904" s="18">
        <f>IF(COUNTIFS([2]その１１!$CV$10:CV5899,リスト!CC904),"該当","")</f>
        <v/>
      </c>
      <c r="CF904" s="18">
        <f>IF($CE904="","",COUNTIF($CC$5:CC904,CC904))</f>
        <v/>
      </c>
      <c r="CG904" s="18">
        <f>IF($CE904="","",CONCATENATE(CC904,CF904))</f>
        <v/>
      </c>
      <c r="CH904" s="18" t="inlineStr">
        <is>
          <t>S,R,X</t>
        </is>
      </c>
      <c r="CI904" s="18" t="inlineStr">
        <is>
          <t>伸縮装置</t>
        </is>
      </c>
      <c r="CJ904" s="18" t="inlineStr">
        <is>
          <t>Ej</t>
        </is>
      </c>
      <c r="CK904" s="18">
        <f>CONCATENATE(CH904,LEFT(CI904,2),CJ904)</f>
        <v/>
      </c>
      <c r="CL904" s="18" t="n">
        <v>4</v>
      </c>
      <c r="CM904" s="18">
        <f>IF(COUNTIFS([2]その１２!$CU$10:CU6055,リスト!CK904),"該当","")</f>
        <v/>
      </c>
      <c r="CN904" s="18">
        <f>IF($CM904="","",COUNTIF($CK$5:CK904,CK904))</f>
        <v/>
      </c>
      <c r="CO904" s="18">
        <f>IF($CM904="","",CONCATENATE(CK904,CN904))</f>
        <v/>
      </c>
      <c r="DC904" s="21">
        <f>IF(CG904="","",CONCATENATE(CC904,CD904))</f>
        <v/>
      </c>
      <c r="DD904" s="21">
        <f>IF(CO904="","",CONCATENATE(CK904,CL904))</f>
        <v/>
      </c>
    </row>
    <row r="905">
      <c r="BZ905" s="18" t="inlineStr">
        <is>
          <t>S,X</t>
        </is>
      </c>
      <c r="CA905" s="18" t="inlineStr">
        <is>
          <t>橋門構</t>
        </is>
      </c>
      <c r="CB905" s="18" t="inlineStr">
        <is>
          <t>Pa</t>
        </is>
      </c>
      <c r="CC905" s="18">
        <f>IF(LEFT(CA905,2)="基礎",CONCATENATE(BZ905,LEFT(CA905,3),CB905),CONCATENATE(BZ905,LEFT(CA905,2),CB905))</f>
        <v/>
      </c>
      <c r="CD905" s="18" t="n">
        <v>13</v>
      </c>
      <c r="CE905" s="18">
        <f>IF(COUNTIFS([2]その１１!$CV$10:CV5900,リスト!CC905),"該当","")</f>
        <v/>
      </c>
      <c r="CF905" s="18">
        <f>IF($CE905="","",COUNTIF($CC$5:CC905,CC905))</f>
        <v/>
      </c>
      <c r="CG905" s="18">
        <f>IF($CE905="","",CONCATENATE(CC905,CF905))</f>
        <v/>
      </c>
      <c r="CH905" s="18" t="inlineStr">
        <is>
          <t>S,R,X</t>
        </is>
      </c>
      <c r="CI905" s="18" t="inlineStr">
        <is>
          <t>伸縮装置</t>
        </is>
      </c>
      <c r="CJ905" s="18" t="inlineStr">
        <is>
          <t>Ej</t>
        </is>
      </c>
      <c r="CK905" s="18">
        <f>CONCATENATE(CH905,LEFT(CI905,2),CJ905)</f>
        <v/>
      </c>
      <c r="CL905" s="18" t="n">
        <v>5</v>
      </c>
      <c r="CM905" s="18">
        <f>IF(COUNTIFS([2]その１２!$CU$10:CU6056,リスト!CK905),"該当","")</f>
        <v/>
      </c>
      <c r="CN905" s="18">
        <f>IF($CM905="","",COUNTIF($CK$5:CK905,CK905))</f>
        <v/>
      </c>
      <c r="CO905" s="18">
        <f>IF($CM905="","",CONCATENATE(CK905,CN905))</f>
        <v/>
      </c>
      <c r="DC905" s="21">
        <f>IF(CG905="","",CONCATENATE(CC905,CD905))</f>
        <v/>
      </c>
      <c r="DD905" s="21">
        <f>IF(CO905="","",CONCATENATE(CK905,CL905))</f>
        <v/>
      </c>
    </row>
    <row r="906">
      <c r="BZ906" s="18" t="inlineStr">
        <is>
          <t>S,X</t>
        </is>
      </c>
      <c r="CA906" s="18" t="inlineStr">
        <is>
          <t>橋門構</t>
        </is>
      </c>
      <c r="CB906" s="18" t="inlineStr">
        <is>
          <t>Pa</t>
        </is>
      </c>
      <c r="CC906" s="18">
        <f>IF(LEFT(CA906,2)="基礎",CONCATENATE(BZ906,LEFT(CA906,3),CB906),CONCATENATE(BZ906,LEFT(CA906,2),CB906))</f>
        <v/>
      </c>
      <c r="CD906" s="18" t="n">
        <v>17</v>
      </c>
      <c r="CE906" s="18">
        <f>IF(COUNTIFS([2]その１１!$CV$10:CV5901,リスト!CC906),"該当","")</f>
        <v/>
      </c>
      <c r="CF906" s="18">
        <f>IF($CE906="","",COUNTIF($CC$5:CC906,CC906))</f>
        <v/>
      </c>
      <c r="CG906" s="18">
        <f>IF($CE906="","",CONCATENATE(CC906,CF906))</f>
        <v/>
      </c>
      <c r="CH906" s="18" t="inlineStr">
        <is>
          <t>S,R,X</t>
        </is>
      </c>
      <c r="CI906" s="18" t="inlineStr">
        <is>
          <t>伸縮装置</t>
        </is>
      </c>
      <c r="CJ906" s="18" t="inlineStr">
        <is>
          <t>Ej</t>
        </is>
      </c>
      <c r="CK906" s="18">
        <f>CONCATENATE(CH906,LEFT(CI906,2),CJ906)</f>
        <v/>
      </c>
      <c r="CL906" s="18" t="n">
        <v>6</v>
      </c>
      <c r="CM906" s="18">
        <f>IF(COUNTIFS([2]その１２!$CU$10:CU6057,リスト!CK906),"該当","")</f>
        <v/>
      </c>
      <c r="CN906" s="18">
        <f>IF($CM906="","",COUNTIF($CK$5:CK906,CK906))</f>
        <v/>
      </c>
      <c r="CO906" s="18">
        <f>IF($CM906="","",CONCATENATE(CK906,CN906))</f>
        <v/>
      </c>
      <c r="DC906" s="21">
        <f>IF(CG906="","",CONCATENATE(CC906,CD906))</f>
        <v/>
      </c>
      <c r="DD906" s="21">
        <f>IF(CO906="","",CONCATENATE(CK906,CL906))</f>
        <v/>
      </c>
    </row>
    <row r="907">
      <c r="BZ907" s="18" t="inlineStr">
        <is>
          <t>S,X</t>
        </is>
      </c>
      <c r="CA907" s="18" t="inlineStr">
        <is>
          <t>橋門構</t>
        </is>
      </c>
      <c r="CB907" s="18" t="inlineStr">
        <is>
          <t>Pa</t>
        </is>
      </c>
      <c r="CC907" s="18">
        <f>IF(LEFT(CA907,2)="基礎",CONCATENATE(BZ907,LEFT(CA907,3),CB907),CONCATENATE(BZ907,LEFT(CA907,2),CB907))</f>
        <v/>
      </c>
      <c r="CD907" s="18" t="n">
        <v>18</v>
      </c>
      <c r="CE907" s="18">
        <f>IF(COUNTIFS([2]その１１!$CV$10:CV5902,リスト!CC907),"該当","")</f>
        <v/>
      </c>
      <c r="CF907" s="18">
        <f>IF($CE907="","",COUNTIF($CC$5:CC907,CC907))</f>
        <v/>
      </c>
      <c r="CG907" s="18">
        <f>IF($CE907="","",CONCATENATE(CC907,CF907))</f>
        <v/>
      </c>
      <c r="CH907" s="18" t="inlineStr">
        <is>
          <t>S,R,X</t>
        </is>
      </c>
      <c r="CI907" s="18" t="inlineStr">
        <is>
          <t>伸縮装置</t>
        </is>
      </c>
      <c r="CJ907" s="18" t="inlineStr">
        <is>
          <t>Ej</t>
        </is>
      </c>
      <c r="CK907" s="18">
        <f>CONCATENATE(CH907,LEFT(CI907,2),CJ907)</f>
        <v/>
      </c>
      <c r="CL907" s="18" t="n">
        <v>12</v>
      </c>
      <c r="CM907" s="18">
        <f>IF(COUNTIFS([2]その１２!$CU$10:CU6058,リスト!CK907),"該当","")</f>
        <v/>
      </c>
      <c r="CN907" s="18">
        <f>IF($CM907="","",COUNTIF($CK$5:CK907,CK907))</f>
        <v/>
      </c>
      <c r="CO907" s="18">
        <f>IF($CM907="","",CONCATENATE(CK907,CN907))</f>
        <v/>
      </c>
      <c r="DC907" s="21">
        <f>IF(CG907="","",CONCATENATE(CC907,CD907))</f>
        <v/>
      </c>
      <c r="DD907" s="21">
        <f>IF(CO907="","",CONCATENATE(CK907,CL907))</f>
        <v/>
      </c>
    </row>
    <row r="908">
      <c r="BZ908" s="18" t="inlineStr">
        <is>
          <t>S,X</t>
        </is>
      </c>
      <c r="CA908" s="18" t="inlineStr">
        <is>
          <t>橋門構</t>
        </is>
      </c>
      <c r="CB908" s="18" t="inlineStr">
        <is>
          <t>Pa</t>
        </is>
      </c>
      <c r="CC908" s="18">
        <f>IF(LEFT(CA908,2)="基礎",CONCATENATE(BZ908,LEFT(CA908,3),CB908),CONCATENATE(BZ908,LEFT(CA908,2),CB908))</f>
        <v/>
      </c>
      <c r="CD908" s="18" t="n">
        <v>20</v>
      </c>
      <c r="CE908" s="18">
        <f>IF(COUNTIFS([2]その１１!$CV$10:CV5903,リスト!CC908),"該当","")</f>
        <v/>
      </c>
      <c r="CF908" s="18">
        <f>IF($CE908="","",COUNTIF($CC$5:CC908,CC908))</f>
        <v/>
      </c>
      <c r="CG908" s="18">
        <f>IF($CE908="","",CONCATENATE(CC908,CF908))</f>
        <v/>
      </c>
      <c r="CH908" s="18" t="inlineStr">
        <is>
          <t>S,R,X</t>
        </is>
      </c>
      <c r="CI908" s="18" t="inlineStr">
        <is>
          <t>伸縮装置</t>
        </is>
      </c>
      <c r="CJ908" s="18" t="inlineStr">
        <is>
          <t>Ej</t>
        </is>
      </c>
      <c r="CK908" s="18">
        <f>CONCATENATE(CH908,LEFT(CI908,2),CJ908)</f>
        <v/>
      </c>
      <c r="CL908" s="18" t="n">
        <v>13</v>
      </c>
      <c r="CM908" s="18">
        <f>IF(COUNTIFS([2]その１２!$CU$10:CU6059,リスト!CK908),"該当","")</f>
        <v/>
      </c>
      <c r="CN908" s="18">
        <f>IF($CM908="","",COUNTIF($CK$5:CK908,CK908))</f>
        <v/>
      </c>
      <c r="CO908" s="18">
        <f>IF($CM908="","",CONCATENATE(CK908,CN908))</f>
        <v/>
      </c>
      <c r="DC908" s="21">
        <f>IF(CG908="","",CONCATENATE(CC908,CD908))</f>
        <v/>
      </c>
      <c r="DD908" s="21">
        <f>IF(CO908="","",CONCATENATE(CK908,CL908))</f>
        <v/>
      </c>
    </row>
    <row r="909">
      <c r="BZ909" s="18" t="inlineStr">
        <is>
          <t>S,X</t>
        </is>
      </c>
      <c r="CA909" s="18" t="inlineStr">
        <is>
          <t>橋門構</t>
        </is>
      </c>
      <c r="CB909" s="18" t="inlineStr">
        <is>
          <t>Pa</t>
        </is>
      </c>
      <c r="CC909" s="18">
        <f>IF(LEFT(CA909,2)="基礎",CONCATENATE(BZ909,LEFT(CA909,3),CB909),CONCATENATE(BZ909,LEFT(CA909,2),CB909))</f>
        <v/>
      </c>
      <c r="CD909" s="18" t="n">
        <v>21</v>
      </c>
      <c r="CE909" s="18">
        <f>IF(COUNTIFS([2]その１１!$CV$10:CV5904,リスト!CC909),"該当","")</f>
        <v/>
      </c>
      <c r="CF909" s="18">
        <f>IF($CE909="","",COUNTIF($CC$5:CC909,CC909))</f>
        <v/>
      </c>
      <c r="CG909" s="18">
        <f>IF($CE909="","",CONCATENATE(CC909,CF909))</f>
        <v/>
      </c>
      <c r="CH909" s="18" t="inlineStr">
        <is>
          <t>S,R,X</t>
        </is>
      </c>
      <c r="CI909" s="18" t="inlineStr">
        <is>
          <t>伸縮装置</t>
        </is>
      </c>
      <c r="CJ909" s="18" t="inlineStr">
        <is>
          <t>Ej</t>
        </is>
      </c>
      <c r="CK909" s="18">
        <f>CONCATENATE(CH909,LEFT(CI909,2),CJ909)</f>
        <v/>
      </c>
      <c r="CL909" s="18" t="n">
        <v>14</v>
      </c>
      <c r="CM909" s="18">
        <f>IF(COUNTIFS([2]その１２!$CU$10:CU6060,リスト!CK909),"該当","")</f>
        <v/>
      </c>
      <c r="CN909" s="18">
        <f>IF($CM909="","",COUNTIF($CK$5:CK909,CK909))</f>
        <v/>
      </c>
      <c r="CO909" s="18">
        <f>IF($CM909="","",CONCATENATE(CK909,CN909))</f>
        <v/>
      </c>
      <c r="DC909" s="21">
        <f>IF(CG909="","",CONCATENATE(CC909,CD909))</f>
        <v/>
      </c>
      <c r="DD909" s="21">
        <f>IF(CO909="","",CONCATENATE(CK909,CL909))</f>
        <v/>
      </c>
    </row>
    <row r="910">
      <c r="BZ910" s="18" t="inlineStr">
        <is>
          <t>S,X</t>
        </is>
      </c>
      <c r="CA910" s="18" t="inlineStr">
        <is>
          <t>橋門構</t>
        </is>
      </c>
      <c r="CB910" s="18" t="inlineStr">
        <is>
          <t>Pa</t>
        </is>
      </c>
      <c r="CC910" s="18">
        <f>IF(LEFT(CA910,2)="基礎",CONCATENATE(BZ910,LEFT(CA910,3),CB910),CONCATENATE(BZ910,LEFT(CA910,2),CB910))</f>
        <v/>
      </c>
      <c r="CD910" s="18" t="n">
        <v>22</v>
      </c>
      <c r="CE910" s="18">
        <f>IF(COUNTIFS([2]その１１!$CV$10:CV5905,リスト!CC910),"該当","")</f>
        <v/>
      </c>
      <c r="CF910" s="18">
        <f>IF($CE910="","",COUNTIF($CC$5:CC910,CC910))</f>
        <v/>
      </c>
      <c r="CG910" s="18">
        <f>IF($CE910="","",CONCATENATE(CC910,CF910))</f>
        <v/>
      </c>
      <c r="CH910" s="18" t="inlineStr">
        <is>
          <t>S,R,X</t>
        </is>
      </c>
      <c r="CI910" s="18" t="inlineStr">
        <is>
          <t>伸縮装置</t>
        </is>
      </c>
      <c r="CJ910" s="18" t="inlineStr">
        <is>
          <t>Ej</t>
        </is>
      </c>
      <c r="CK910" s="18">
        <f>CONCATENATE(CH910,LEFT(CI910,2),CJ910)</f>
        <v/>
      </c>
      <c r="CL910" s="18" t="n">
        <v>17</v>
      </c>
      <c r="CM910" s="18">
        <f>IF(COUNTIFS([2]その１２!$CU$10:CU6061,リスト!CK910),"該当","")</f>
        <v/>
      </c>
      <c r="CN910" s="18">
        <f>IF($CM910="","",COUNTIF($CK$5:CK910,CK910))</f>
        <v/>
      </c>
      <c r="CO910" s="18">
        <f>IF($CM910="","",CONCATENATE(CK910,CN910))</f>
        <v/>
      </c>
      <c r="DC910" s="21">
        <f>IF(CG910="","",CONCATENATE(CC910,CD910))</f>
        <v/>
      </c>
      <c r="DD910" s="21">
        <f>IF(CO910="","",CONCATENATE(CK910,CL910))</f>
        <v/>
      </c>
    </row>
    <row r="911">
      <c r="BZ911" s="18" t="inlineStr">
        <is>
          <t>S,X</t>
        </is>
      </c>
      <c r="CA911" s="18" t="inlineStr">
        <is>
          <t>橋門構</t>
        </is>
      </c>
      <c r="CB911" s="18" t="inlineStr">
        <is>
          <t>Pa</t>
        </is>
      </c>
      <c r="CC911" s="18">
        <f>IF(LEFT(CA911,2)="基礎",CONCATENATE(BZ911,LEFT(CA911,3),CB911),CONCATENATE(BZ911,LEFT(CA911,2),CB911))</f>
        <v/>
      </c>
      <c r="CD911" s="18" t="n">
        <v>23</v>
      </c>
      <c r="CE911" s="18">
        <f>IF(COUNTIFS([2]その１１!$CV$10:CV5906,リスト!CC911),"該当","")</f>
        <v/>
      </c>
      <c r="CF911" s="18">
        <f>IF($CE911="","",COUNTIF($CC$5:CC911,CC911))</f>
        <v/>
      </c>
      <c r="CG911" s="18">
        <f>IF($CE911="","",CONCATENATE(CC911,CF911))</f>
        <v/>
      </c>
      <c r="CH911" s="18" t="inlineStr">
        <is>
          <t>S,R,X</t>
        </is>
      </c>
      <c r="CI911" s="18" t="inlineStr">
        <is>
          <t>伸縮装置</t>
        </is>
      </c>
      <c r="CJ911" s="18" t="inlineStr">
        <is>
          <t>Ej</t>
        </is>
      </c>
      <c r="CK911" s="18">
        <f>CONCATENATE(CH911,LEFT(CI911,2),CJ911)</f>
        <v/>
      </c>
      <c r="CL911" s="18" t="n">
        <v>19</v>
      </c>
      <c r="CM911" s="18">
        <f>IF(COUNTIFS([2]その１２!$CU$10:CU6062,リスト!CK911),"該当","")</f>
        <v/>
      </c>
      <c r="CN911" s="18">
        <f>IF($CM911="","",COUNTIF($CK$5:CK911,CK911))</f>
        <v/>
      </c>
      <c r="CO911" s="18">
        <f>IF($CM911="","",CONCATENATE(CK911,CN911))</f>
        <v/>
      </c>
      <c r="DC911" s="21">
        <f>IF(CG911="","",CONCATENATE(CC911,CD911))</f>
        <v/>
      </c>
      <c r="DD911" s="21">
        <f>IF(CO911="","",CONCATENATE(CK911,CL911))</f>
        <v/>
      </c>
    </row>
    <row r="912">
      <c r="BZ912" s="18" t="inlineStr">
        <is>
          <t>C,X</t>
        </is>
      </c>
      <c r="CA912" s="18" t="inlineStr">
        <is>
          <t>橋門構</t>
        </is>
      </c>
      <c r="CB912" s="18" t="inlineStr">
        <is>
          <t>Pa</t>
        </is>
      </c>
      <c r="CC912" s="18">
        <f>IF(LEFT(CA912,2)="基礎",CONCATENATE(BZ912,LEFT(CA912,3),CB912),CONCATENATE(BZ912,LEFT(CA912,2),CB912))</f>
        <v/>
      </c>
      <c r="CD912" s="18" t="n">
        <v>6</v>
      </c>
      <c r="CE912" s="18">
        <f>IF(COUNTIFS([2]その１１!$CV$10:CV5907,リスト!CC912),"該当","")</f>
        <v/>
      </c>
      <c r="CF912" s="18">
        <f>IF($CE912="","",COUNTIF($CC$5:CC912,CC912))</f>
        <v/>
      </c>
      <c r="CG912" s="18">
        <f>IF($CE912="","",CONCATENATE(CC912,CF912))</f>
        <v/>
      </c>
      <c r="CH912" s="18" t="inlineStr">
        <is>
          <t>S,R,X</t>
        </is>
      </c>
      <c r="CI912" s="18" t="inlineStr">
        <is>
          <t>伸縮装置</t>
        </is>
      </c>
      <c r="CJ912" s="18" t="inlineStr">
        <is>
          <t>Ej</t>
        </is>
      </c>
      <c r="CK912" s="18">
        <f>CONCATENATE(CH912,LEFT(CI912,2),CJ912)</f>
        <v/>
      </c>
      <c r="CL912" s="18" t="n">
        <v>20</v>
      </c>
      <c r="CM912" s="18">
        <f>IF(COUNTIFS([2]その１２!$CU$10:CU6063,リスト!CK912),"該当","")</f>
        <v/>
      </c>
      <c r="CN912" s="18">
        <f>IF($CM912="","",COUNTIF($CK$5:CK912,CK912))</f>
        <v/>
      </c>
      <c r="CO912" s="18">
        <f>IF($CM912="","",CONCATENATE(CK912,CN912))</f>
        <v/>
      </c>
      <c r="DC912" s="21">
        <f>IF(CG912="","",CONCATENATE(CC912,CD912))</f>
        <v/>
      </c>
      <c r="DD912" s="21">
        <f>IF(CO912="","",CONCATENATE(CK912,CL912))</f>
        <v/>
      </c>
    </row>
    <row r="913">
      <c r="BZ913" s="18" t="inlineStr">
        <is>
          <t>C,X</t>
        </is>
      </c>
      <c r="CA913" s="18" t="inlineStr">
        <is>
          <t>橋門構</t>
        </is>
      </c>
      <c r="CB913" s="18" t="inlineStr">
        <is>
          <t>Pa</t>
        </is>
      </c>
      <c r="CC913" s="18">
        <f>IF(LEFT(CA913,2)="基礎",CONCATENATE(BZ913,LEFT(CA913,3),CB913),CONCATENATE(BZ913,LEFT(CA913,2),CB913))</f>
        <v/>
      </c>
      <c r="CD913" s="18" t="n">
        <v>7</v>
      </c>
      <c r="CE913" s="18">
        <f>IF(COUNTIFS([2]その１１!$CV$10:CV5908,リスト!CC913),"該当","")</f>
        <v/>
      </c>
      <c r="CF913" s="18">
        <f>IF($CE913="","",COUNTIF($CC$5:CC913,CC913))</f>
        <v/>
      </c>
      <c r="CG913" s="18">
        <f>IF($CE913="","",CONCATENATE(CC913,CF913))</f>
        <v/>
      </c>
      <c r="CH913" s="18" t="inlineStr">
        <is>
          <t>S,R,X</t>
        </is>
      </c>
      <c r="CI913" s="18" t="inlineStr">
        <is>
          <t>伸縮装置</t>
        </is>
      </c>
      <c r="CJ913" s="18" t="inlineStr">
        <is>
          <t>Ej</t>
        </is>
      </c>
      <c r="CK913" s="18">
        <f>CONCATENATE(CH913,LEFT(CI913,2),CJ913)</f>
        <v/>
      </c>
      <c r="CL913" s="18" t="n">
        <v>21</v>
      </c>
      <c r="CM913" s="18">
        <f>IF(COUNTIFS([2]その１２!$CU$10:CU6064,リスト!CK913),"該当","")</f>
        <v/>
      </c>
      <c r="CN913" s="18">
        <f>IF($CM913="","",COUNTIF($CK$5:CK913,CK913))</f>
        <v/>
      </c>
      <c r="CO913" s="18">
        <f>IF($CM913="","",CONCATENATE(CK913,CN913))</f>
        <v/>
      </c>
      <c r="DC913" s="21">
        <f>IF(CG913="","",CONCATENATE(CC913,CD913))</f>
        <v/>
      </c>
      <c r="DD913" s="21">
        <f>IF(CO913="","",CONCATENATE(CK913,CL913))</f>
        <v/>
      </c>
    </row>
    <row r="914">
      <c r="BZ914" s="18" t="inlineStr">
        <is>
          <t>C,X</t>
        </is>
      </c>
      <c r="CA914" s="18" t="inlineStr">
        <is>
          <t>橋門構</t>
        </is>
      </c>
      <c r="CB914" s="18" t="inlineStr">
        <is>
          <t>Pa</t>
        </is>
      </c>
      <c r="CC914" s="18">
        <f>IF(LEFT(CA914,2)="基礎",CONCATENATE(BZ914,LEFT(CA914,3),CB914),CONCATENATE(BZ914,LEFT(CA914,2),CB914))</f>
        <v/>
      </c>
      <c r="CD914" s="18" t="n">
        <v>8</v>
      </c>
      <c r="CE914" s="18">
        <f>IF(COUNTIFS([2]その１１!$CV$10:CV5909,リスト!CC914),"該当","")</f>
        <v/>
      </c>
      <c r="CF914" s="18">
        <f>IF($CE914="","",COUNTIF($CC$5:CC914,CC914))</f>
        <v/>
      </c>
      <c r="CG914" s="18">
        <f>IF($CE914="","",CONCATENATE(CC914,CF914))</f>
        <v/>
      </c>
      <c r="CH914" s="18" t="inlineStr">
        <is>
          <t>S,R,X</t>
        </is>
      </c>
      <c r="CI914" s="18" t="inlineStr">
        <is>
          <t>伸縮装置</t>
        </is>
      </c>
      <c r="CJ914" s="18" t="inlineStr">
        <is>
          <t>Ej</t>
        </is>
      </c>
      <c r="CK914" s="18">
        <f>CONCATENATE(CH914,LEFT(CI914,2),CJ914)</f>
        <v/>
      </c>
      <c r="CL914" s="18" t="n">
        <v>23</v>
      </c>
      <c r="CM914" s="18">
        <f>IF(COUNTIFS([2]その１２!$CU$10:CU6065,リスト!CK914),"該当","")</f>
        <v/>
      </c>
      <c r="CN914" s="18">
        <f>IF($CM914="","",COUNTIF($CK$5:CK914,CK914))</f>
        <v/>
      </c>
      <c r="CO914" s="18">
        <f>IF($CM914="","",CONCATENATE(CK914,CN914))</f>
        <v/>
      </c>
      <c r="DC914" s="21">
        <f>IF(CG914="","",CONCATENATE(CC914,CD914))</f>
        <v/>
      </c>
      <c r="DD914" s="21">
        <f>IF(CO914="","",CONCATENATE(CK914,CL914))</f>
        <v/>
      </c>
    </row>
    <row r="915">
      <c r="BZ915" s="18" t="inlineStr">
        <is>
          <t>C,X</t>
        </is>
      </c>
      <c r="CA915" s="18" t="inlineStr">
        <is>
          <t>橋門構</t>
        </is>
      </c>
      <c r="CB915" s="18" t="inlineStr">
        <is>
          <t>Pa</t>
        </is>
      </c>
      <c r="CC915" s="18">
        <f>IF(LEFT(CA915,2)="基礎",CONCATENATE(BZ915,LEFT(CA915,3),CB915),CONCATENATE(BZ915,LEFT(CA915,2),CB915))</f>
        <v/>
      </c>
      <c r="CD915" s="18" t="n">
        <v>9</v>
      </c>
      <c r="CE915" s="18">
        <f>IF(COUNTIFS([2]その１１!$CV$10:CV5910,リスト!CC915),"該当","")</f>
        <v/>
      </c>
      <c r="CF915" s="18">
        <f>IF($CE915="","",COUNTIF($CC$5:CC915,CC915))</f>
        <v/>
      </c>
      <c r="CG915" s="18">
        <f>IF($CE915="","",CONCATENATE(CC915,CF915))</f>
        <v/>
      </c>
      <c r="CH915" s="18" t="inlineStr">
        <is>
          <t>S,R,X</t>
        </is>
      </c>
      <c r="CI915" s="18" t="inlineStr">
        <is>
          <t>伸縮装置</t>
        </is>
      </c>
      <c r="CJ915" s="18" t="inlineStr">
        <is>
          <t>Ej</t>
        </is>
      </c>
      <c r="CK915" s="18">
        <f>CONCATENATE(CH915,LEFT(CI915,2),CJ915)</f>
        <v/>
      </c>
      <c r="CL915" s="18" t="n">
        <v>24</v>
      </c>
      <c r="CM915" s="18">
        <f>IF(COUNTIFS([2]その１２!$CU$10:CU6066,リスト!CK915),"該当","")</f>
        <v/>
      </c>
      <c r="CN915" s="18">
        <f>IF($CM915="","",COUNTIF($CK$5:CK915,CK915))</f>
        <v/>
      </c>
      <c r="CO915" s="18">
        <f>IF($CM915="","",CONCATENATE(CK915,CN915))</f>
        <v/>
      </c>
      <c r="DC915" s="21">
        <f>IF(CG915="","",CONCATENATE(CC915,CD915))</f>
        <v/>
      </c>
      <c r="DD915" s="21">
        <f>IF(CO915="","",CONCATENATE(CK915,CL915))</f>
        <v/>
      </c>
    </row>
    <row r="916">
      <c r="BZ916" s="18" t="inlineStr">
        <is>
          <t>C,X</t>
        </is>
      </c>
      <c r="CA916" s="18" t="inlineStr">
        <is>
          <t>橋門構</t>
        </is>
      </c>
      <c r="CB916" s="18" t="inlineStr">
        <is>
          <t>Pa</t>
        </is>
      </c>
      <c r="CC916" s="18">
        <f>IF(LEFT(CA916,2)="基礎",CONCATENATE(BZ916,LEFT(CA916,3),CB916),CONCATENATE(BZ916,LEFT(CA916,2),CB916))</f>
        <v/>
      </c>
      <c r="CD916" s="18" t="n">
        <v>10</v>
      </c>
      <c r="CE916" s="18">
        <f>IF(COUNTIFS([2]その１１!$CV$10:CV5911,リスト!CC916),"該当","")</f>
        <v/>
      </c>
      <c r="CF916" s="18">
        <f>IF($CE916="","",COUNTIF($CC$5:CC916,CC916))</f>
        <v/>
      </c>
      <c r="CG916" s="18">
        <f>IF($CE916="","",CONCATENATE(CC916,CF916))</f>
        <v/>
      </c>
      <c r="CH916" s="18" t="inlineStr">
        <is>
          <t>S</t>
        </is>
      </c>
      <c r="CI916" s="18" t="inlineStr">
        <is>
          <t>遮音施設</t>
        </is>
      </c>
      <c r="CJ916" s="18" t="inlineStr">
        <is>
          <t>Si</t>
        </is>
      </c>
      <c r="CK916" s="18">
        <f>CONCATENATE(CH916,LEFT(CI916,2),CJ916)</f>
        <v/>
      </c>
      <c r="CL916" s="18" t="n">
        <v>1</v>
      </c>
      <c r="CM916" s="18">
        <f>IF(COUNTIFS([2]その１２!$CU$10:CU6067,リスト!CK916),"該当","")</f>
        <v/>
      </c>
      <c r="CN916" s="18">
        <f>IF($CM916="","",COUNTIF($CK$5:CK916,CK916))</f>
        <v/>
      </c>
      <c r="CO916" s="18">
        <f>IF($CM916="","",CONCATENATE(CK916,CN916))</f>
        <v/>
      </c>
      <c r="DC916" s="21">
        <f>IF(CG916="","",CONCATENATE(CC916,CD916))</f>
        <v/>
      </c>
      <c r="DD916" s="21">
        <f>IF(CO916="","",CONCATENATE(CK916,CL916))</f>
        <v/>
      </c>
    </row>
    <row r="917">
      <c r="BZ917" s="18" t="inlineStr">
        <is>
          <t>C,X</t>
        </is>
      </c>
      <c r="CA917" s="18" t="inlineStr">
        <is>
          <t>橋門構</t>
        </is>
      </c>
      <c r="CB917" s="18" t="inlineStr">
        <is>
          <t>Pa</t>
        </is>
      </c>
      <c r="CC917" s="18">
        <f>IF(LEFT(CA917,2)="基礎",CONCATENATE(BZ917,LEFT(CA917,3),CB917),CONCATENATE(BZ917,LEFT(CA917,2),CB917))</f>
        <v/>
      </c>
      <c r="CD917" s="18" t="n">
        <v>11</v>
      </c>
      <c r="CE917" s="18">
        <f>IF(COUNTIFS([2]その１１!$CV$10:CV5912,リスト!CC917),"該当","")</f>
        <v/>
      </c>
      <c r="CF917" s="18">
        <f>IF($CE917="","",COUNTIF($CC$5:CC917,CC917))</f>
        <v/>
      </c>
      <c r="CG917" s="18">
        <f>IF($CE917="","",CONCATENATE(CC917,CF917))</f>
        <v/>
      </c>
      <c r="CH917" s="18" t="inlineStr">
        <is>
          <t>S</t>
        </is>
      </c>
      <c r="CI917" s="18" t="inlineStr">
        <is>
          <t>遮音施設</t>
        </is>
      </c>
      <c r="CJ917" s="18" t="inlineStr">
        <is>
          <t>Si</t>
        </is>
      </c>
      <c r="CK917" s="18">
        <f>CONCATENATE(CH917,LEFT(CI917,2),CJ917)</f>
        <v/>
      </c>
      <c r="CL917" s="18" t="n">
        <v>2</v>
      </c>
      <c r="CM917" s="18">
        <f>IF(COUNTIFS([2]その１２!$CU$10:CU6068,リスト!CK917),"該当","")</f>
        <v/>
      </c>
      <c r="CN917" s="18">
        <f>IF($CM917="","",COUNTIF($CK$5:CK917,CK917))</f>
        <v/>
      </c>
      <c r="CO917" s="18">
        <f>IF($CM917="","",CONCATENATE(CK917,CN917))</f>
        <v/>
      </c>
      <c r="DC917" s="21">
        <f>IF(CG917="","",CONCATENATE(CC917,CD917))</f>
        <v/>
      </c>
      <c r="DD917" s="21">
        <f>IF(CO917="","",CONCATENATE(CK917,CL917))</f>
        <v/>
      </c>
    </row>
    <row r="918">
      <c r="BZ918" s="18" t="inlineStr">
        <is>
          <t>C,X</t>
        </is>
      </c>
      <c r="CA918" s="18" t="inlineStr">
        <is>
          <t>橋門構</t>
        </is>
      </c>
      <c r="CB918" s="18" t="inlineStr">
        <is>
          <t>Pa</t>
        </is>
      </c>
      <c r="CC918" s="18">
        <f>IF(LEFT(CA918,2)="基礎",CONCATENATE(BZ918,LEFT(CA918,3),CB918),CONCATENATE(BZ918,LEFT(CA918,2),CB918))</f>
        <v/>
      </c>
      <c r="CD918" s="18" t="n">
        <v>12</v>
      </c>
      <c r="CE918" s="18">
        <f>IF(COUNTIFS([2]その１１!$CV$10:CV5913,リスト!CC918),"該当","")</f>
        <v/>
      </c>
      <c r="CF918" s="18">
        <f>IF($CE918="","",COUNTIF($CC$5:CC918,CC918))</f>
        <v/>
      </c>
      <c r="CG918" s="18">
        <f>IF($CE918="","",CONCATENATE(CC918,CF918))</f>
        <v/>
      </c>
      <c r="CH918" s="18" t="inlineStr">
        <is>
          <t>S</t>
        </is>
      </c>
      <c r="CI918" s="18" t="inlineStr">
        <is>
          <t>遮音施設</t>
        </is>
      </c>
      <c r="CJ918" s="18" t="inlineStr">
        <is>
          <t>Si</t>
        </is>
      </c>
      <c r="CK918" s="18">
        <f>CONCATENATE(CH918,LEFT(CI918,2),CJ918)</f>
        <v/>
      </c>
      <c r="CL918" s="18" t="n">
        <v>3</v>
      </c>
      <c r="CM918" s="18">
        <f>IF(COUNTIFS([2]その１２!$CU$10:CU6069,リスト!CK918),"該当","")</f>
        <v/>
      </c>
      <c r="CN918" s="18">
        <f>IF($CM918="","",COUNTIF($CK$5:CK918,CK918))</f>
        <v/>
      </c>
      <c r="CO918" s="18">
        <f>IF($CM918="","",CONCATENATE(CK918,CN918))</f>
        <v/>
      </c>
      <c r="DC918" s="21">
        <f>IF(CG918="","",CONCATENATE(CC918,CD918))</f>
        <v/>
      </c>
      <c r="DD918" s="21">
        <f>IF(CO918="","",CONCATENATE(CK918,CL918))</f>
        <v/>
      </c>
    </row>
    <row r="919">
      <c r="BZ919" s="18" t="inlineStr">
        <is>
          <t>C,X</t>
        </is>
      </c>
      <c r="CA919" s="18" t="inlineStr">
        <is>
          <t>橋門構</t>
        </is>
      </c>
      <c r="CB919" s="18" t="inlineStr">
        <is>
          <t>Pa</t>
        </is>
      </c>
      <c r="CC919" s="18">
        <f>IF(LEFT(CA919,2)="基礎",CONCATENATE(BZ919,LEFT(CA919,3),CB919),CONCATENATE(BZ919,LEFT(CA919,2),CB919))</f>
        <v/>
      </c>
      <c r="CD919" s="18" t="n">
        <v>13</v>
      </c>
      <c r="CE919" s="18">
        <f>IF(COUNTIFS([2]その１１!$CV$10:CV5914,リスト!CC919),"該当","")</f>
        <v/>
      </c>
      <c r="CF919" s="18">
        <f>IF($CE919="","",COUNTIF($CC$5:CC919,CC919))</f>
        <v/>
      </c>
      <c r="CG919" s="18">
        <f>IF($CE919="","",CONCATENATE(CC919,CF919))</f>
        <v/>
      </c>
      <c r="CH919" s="18" t="inlineStr">
        <is>
          <t>S</t>
        </is>
      </c>
      <c r="CI919" s="18" t="inlineStr">
        <is>
          <t>遮音施設</t>
        </is>
      </c>
      <c r="CJ919" s="18" t="inlineStr">
        <is>
          <t>Si</t>
        </is>
      </c>
      <c r="CK919" s="18">
        <f>CONCATENATE(CH919,LEFT(CI919,2),CJ919)</f>
        <v/>
      </c>
      <c r="CL919" s="18" t="n">
        <v>4</v>
      </c>
      <c r="CM919" s="18">
        <f>IF(COUNTIFS([2]その１２!$CU$10:CU6070,リスト!CK919),"該当","")</f>
        <v/>
      </c>
      <c r="CN919" s="18">
        <f>IF($CM919="","",COUNTIF($CK$5:CK919,CK919))</f>
        <v/>
      </c>
      <c r="CO919" s="18">
        <f>IF($CM919="","",CONCATENATE(CK919,CN919))</f>
        <v/>
      </c>
      <c r="DC919" s="21">
        <f>IF(CG919="","",CONCATENATE(CC919,CD919))</f>
        <v/>
      </c>
      <c r="DD919" s="21">
        <f>IF(CO919="","",CONCATENATE(CK919,CL919))</f>
        <v/>
      </c>
    </row>
    <row r="920">
      <c r="BZ920" s="18" t="inlineStr">
        <is>
          <t>C,X</t>
        </is>
      </c>
      <c r="CA920" s="18" t="inlineStr">
        <is>
          <t>橋門構</t>
        </is>
      </c>
      <c r="CB920" s="18" t="inlineStr">
        <is>
          <t>Pa</t>
        </is>
      </c>
      <c r="CC920" s="18">
        <f>IF(LEFT(CA920,2)="基礎",CONCATENATE(BZ920,LEFT(CA920,3),CB920),CONCATENATE(BZ920,LEFT(CA920,2),CB920))</f>
        <v/>
      </c>
      <c r="CD920" s="18" t="n">
        <v>17</v>
      </c>
      <c r="CE920" s="18">
        <f>IF(COUNTIFS([2]その１１!$CV$10:CV5915,リスト!CC920),"該当","")</f>
        <v/>
      </c>
      <c r="CF920" s="18">
        <f>IF($CE920="","",COUNTIF($CC$5:CC920,CC920))</f>
        <v/>
      </c>
      <c r="CG920" s="18">
        <f>IF($CE920="","",CONCATENATE(CC920,CF920))</f>
        <v/>
      </c>
      <c r="CH920" s="18" t="inlineStr">
        <is>
          <t>S</t>
        </is>
      </c>
      <c r="CI920" s="18" t="inlineStr">
        <is>
          <t>遮音施設</t>
        </is>
      </c>
      <c r="CJ920" s="18" t="inlineStr">
        <is>
          <t>Si</t>
        </is>
      </c>
      <c r="CK920" s="18">
        <f>CONCATENATE(CH920,LEFT(CI920,2),CJ920)</f>
        <v/>
      </c>
      <c r="CL920" s="18" t="n">
        <v>5</v>
      </c>
      <c r="CM920" s="18">
        <f>IF(COUNTIFS([2]その１２!$CU$10:CU6071,リスト!CK920),"該当","")</f>
        <v/>
      </c>
      <c r="CN920" s="18">
        <f>IF($CM920="","",COUNTIF($CK$5:CK920,CK920))</f>
        <v/>
      </c>
      <c r="CO920" s="18">
        <f>IF($CM920="","",CONCATENATE(CK920,CN920))</f>
        <v/>
      </c>
      <c r="DC920" s="21">
        <f>IF(CG920="","",CONCATENATE(CC920,CD920))</f>
        <v/>
      </c>
      <c r="DD920" s="21">
        <f>IF(CO920="","",CONCATENATE(CK920,CL920))</f>
        <v/>
      </c>
    </row>
    <row r="921">
      <c r="BZ921" s="18" t="inlineStr">
        <is>
          <t>C,X</t>
        </is>
      </c>
      <c r="CA921" s="18" t="inlineStr">
        <is>
          <t>橋門構</t>
        </is>
      </c>
      <c r="CB921" s="18" t="inlineStr">
        <is>
          <t>Pa</t>
        </is>
      </c>
      <c r="CC921" s="18">
        <f>IF(LEFT(CA921,2)="基礎",CONCATENATE(BZ921,LEFT(CA921,3),CB921),CONCATENATE(BZ921,LEFT(CA921,2),CB921))</f>
        <v/>
      </c>
      <c r="CD921" s="18" t="n">
        <v>18</v>
      </c>
      <c r="CE921" s="18">
        <f>IF(COUNTIFS([2]その１１!$CV$10:CV5916,リスト!CC921),"該当","")</f>
        <v/>
      </c>
      <c r="CF921" s="18">
        <f>IF($CE921="","",COUNTIF($CC$5:CC921,CC921))</f>
        <v/>
      </c>
      <c r="CG921" s="18">
        <f>IF($CE921="","",CONCATENATE(CC921,CF921))</f>
        <v/>
      </c>
      <c r="CH921" s="18" t="inlineStr">
        <is>
          <t>S</t>
        </is>
      </c>
      <c r="CI921" s="18" t="inlineStr">
        <is>
          <t>遮音施設</t>
        </is>
      </c>
      <c r="CJ921" s="18" t="inlineStr">
        <is>
          <t>Si</t>
        </is>
      </c>
      <c r="CK921" s="18">
        <f>CONCATENATE(CH921,LEFT(CI921,2),CJ921)</f>
        <v/>
      </c>
      <c r="CL921" s="18" t="n">
        <v>17</v>
      </c>
      <c r="CM921" s="18">
        <f>IF(COUNTIFS([2]その１２!$CU$10:CU6072,リスト!CK921),"該当","")</f>
        <v/>
      </c>
      <c r="CN921" s="18">
        <f>IF($CM921="","",COUNTIF($CK$5:CK921,CK921))</f>
        <v/>
      </c>
      <c r="CO921" s="18">
        <f>IF($CM921="","",CONCATENATE(CK921,CN921))</f>
        <v/>
      </c>
      <c r="DC921" s="21">
        <f>IF(CG921="","",CONCATENATE(CC921,CD921))</f>
        <v/>
      </c>
      <c r="DD921" s="21">
        <f>IF(CO921="","",CONCATENATE(CK921,CL921))</f>
        <v/>
      </c>
    </row>
    <row r="922">
      <c r="BZ922" s="18" t="inlineStr">
        <is>
          <t>C,X</t>
        </is>
      </c>
      <c r="CA922" s="18" t="inlineStr">
        <is>
          <t>橋門構</t>
        </is>
      </c>
      <c r="CB922" s="18" t="inlineStr">
        <is>
          <t>Pa</t>
        </is>
      </c>
      <c r="CC922" s="18">
        <f>IF(LEFT(CA922,2)="基礎",CONCATENATE(BZ922,LEFT(CA922,3),CB922),CONCATENATE(BZ922,LEFT(CA922,2),CB922))</f>
        <v/>
      </c>
      <c r="CD922" s="18" t="n">
        <v>19</v>
      </c>
      <c r="CE922" s="18">
        <f>IF(COUNTIFS([2]その１１!$CV$10:CV5917,リスト!CC922),"該当","")</f>
        <v/>
      </c>
      <c r="CF922" s="18">
        <f>IF($CE922="","",COUNTIF($CC$5:CC922,CC922))</f>
        <v/>
      </c>
      <c r="CG922" s="18">
        <f>IF($CE922="","",CONCATENATE(CC922,CF922))</f>
        <v/>
      </c>
      <c r="CH922" s="18" t="inlineStr">
        <is>
          <t>S</t>
        </is>
      </c>
      <c r="CI922" s="18" t="inlineStr">
        <is>
          <t>遮音施設</t>
        </is>
      </c>
      <c r="CJ922" s="18" t="inlineStr">
        <is>
          <t>Si</t>
        </is>
      </c>
      <c r="CK922" s="18">
        <f>CONCATENATE(CH922,LEFT(CI922,2),CJ922)</f>
        <v/>
      </c>
      <c r="CL922" s="18" t="n">
        <v>19</v>
      </c>
      <c r="CM922" s="18">
        <f>IF(COUNTIFS([2]その１２!$CU$10:CU6073,リスト!CK922),"該当","")</f>
        <v/>
      </c>
      <c r="CN922" s="18">
        <f>IF($CM922="","",COUNTIF($CK$5:CK922,CK922))</f>
        <v/>
      </c>
      <c r="CO922" s="18">
        <f>IF($CM922="","",CONCATENATE(CK922,CN922))</f>
        <v/>
      </c>
      <c r="DC922" s="21">
        <f>IF(CG922="","",CONCATENATE(CC922,CD922))</f>
        <v/>
      </c>
      <c r="DD922" s="21">
        <f>IF(CO922="","",CONCATENATE(CK922,CL922))</f>
        <v/>
      </c>
    </row>
    <row r="923">
      <c r="BZ923" s="18" t="inlineStr">
        <is>
          <t>C,X</t>
        </is>
      </c>
      <c r="CA923" s="18" t="inlineStr">
        <is>
          <t>橋門構</t>
        </is>
      </c>
      <c r="CB923" s="18" t="inlineStr">
        <is>
          <t>Pa</t>
        </is>
      </c>
      <c r="CC923" s="18">
        <f>IF(LEFT(CA923,2)="基礎",CONCATENATE(BZ923,LEFT(CA923,3),CB923),CONCATENATE(BZ923,LEFT(CA923,2),CB923))</f>
        <v/>
      </c>
      <c r="CD923" s="18" t="n">
        <v>20</v>
      </c>
      <c r="CE923" s="18">
        <f>IF(COUNTIFS([2]その１１!$CV$10:CV5918,リスト!CC923),"該当","")</f>
        <v/>
      </c>
      <c r="CF923" s="18">
        <f>IF($CE923="","",COUNTIF($CC$5:CC923,CC923))</f>
        <v/>
      </c>
      <c r="CG923" s="18">
        <f>IF($CE923="","",CONCATENATE(CC923,CF923))</f>
        <v/>
      </c>
      <c r="CH923" s="18" t="inlineStr">
        <is>
          <t>S</t>
        </is>
      </c>
      <c r="CI923" s="18" t="inlineStr">
        <is>
          <t>遮音施設</t>
        </is>
      </c>
      <c r="CJ923" s="18" t="inlineStr">
        <is>
          <t>Si</t>
        </is>
      </c>
      <c r="CK923" s="18">
        <f>CONCATENATE(CH923,LEFT(CI923,2),CJ923)</f>
        <v/>
      </c>
      <c r="CL923" s="18" t="n">
        <v>23</v>
      </c>
      <c r="CM923" s="18">
        <f>IF(COUNTIFS([2]その１２!$CU$10:CU6074,リスト!CK923),"該当","")</f>
        <v/>
      </c>
      <c r="CN923" s="18">
        <f>IF($CM923="","",COUNTIF($CK$5:CK923,CK923))</f>
        <v/>
      </c>
      <c r="CO923" s="18">
        <f>IF($CM923="","",CONCATENATE(CK923,CN923))</f>
        <v/>
      </c>
      <c r="DC923" s="21">
        <f>IF(CG923="","",CONCATENATE(CC923,CD923))</f>
        <v/>
      </c>
      <c r="DD923" s="21">
        <f>IF(CO923="","",CONCATENATE(CK923,CL923))</f>
        <v/>
      </c>
    </row>
    <row r="924">
      <c r="BZ924" s="18" t="inlineStr">
        <is>
          <t>C,X</t>
        </is>
      </c>
      <c r="CA924" s="18" t="inlineStr">
        <is>
          <t>橋門構</t>
        </is>
      </c>
      <c r="CB924" s="18" t="inlineStr">
        <is>
          <t>Pa</t>
        </is>
      </c>
      <c r="CC924" s="18">
        <f>IF(LEFT(CA924,2)="基礎",CONCATENATE(BZ924,LEFT(CA924,3),CB924),CONCATENATE(BZ924,LEFT(CA924,2),CB924))</f>
        <v/>
      </c>
      <c r="CD924" s="18" t="n">
        <v>21</v>
      </c>
      <c r="CE924" s="18">
        <f>IF(COUNTIFS([2]その１１!$CV$10:CV5919,リスト!CC924),"該当","")</f>
        <v/>
      </c>
      <c r="CF924" s="18">
        <f>IF($CE924="","",COUNTIF($CC$5:CC924,CC924))</f>
        <v/>
      </c>
      <c r="CG924" s="18">
        <f>IF($CE924="","",CONCATENATE(CC924,CF924))</f>
        <v/>
      </c>
      <c r="CH924" s="18" t="inlineStr">
        <is>
          <t>X</t>
        </is>
      </c>
      <c r="CI924" s="18" t="inlineStr">
        <is>
          <t>遮音施設</t>
        </is>
      </c>
      <c r="CJ924" s="18" t="inlineStr">
        <is>
          <t>Si</t>
        </is>
      </c>
      <c r="CK924" s="18">
        <f>CONCATENATE(CH924,LEFT(CI924,2),CJ924)</f>
        <v/>
      </c>
      <c r="CL924" s="18" t="n">
        <v>3</v>
      </c>
      <c r="CM924" s="18">
        <f>IF(COUNTIFS([2]その１２!$CU$10:CU6075,リスト!CK924),"該当","")</f>
        <v/>
      </c>
      <c r="CN924" s="18">
        <f>IF($CM924="","",COUNTIF($CK$5:CK924,CK924))</f>
        <v/>
      </c>
      <c r="CO924" s="18">
        <f>IF($CM924="","",CONCATENATE(CK924,CN924))</f>
        <v/>
      </c>
      <c r="DC924" s="21">
        <f>IF(CG924="","",CONCATENATE(CC924,CD924))</f>
        <v/>
      </c>
      <c r="DD924" s="21">
        <f>IF(CO924="","",CONCATENATE(CK924,CL924))</f>
        <v/>
      </c>
    </row>
    <row r="925">
      <c r="BZ925" s="18" t="inlineStr">
        <is>
          <t>C,X</t>
        </is>
      </c>
      <c r="CA925" s="18" t="inlineStr">
        <is>
          <t>橋門構</t>
        </is>
      </c>
      <c r="CB925" s="18" t="inlineStr">
        <is>
          <t>Pa</t>
        </is>
      </c>
      <c r="CC925" s="18">
        <f>IF(LEFT(CA925,2)="基礎",CONCATENATE(BZ925,LEFT(CA925,3),CB925),CONCATENATE(BZ925,LEFT(CA925,2),CB925))</f>
        <v/>
      </c>
      <c r="CD925" s="18" t="n">
        <v>22</v>
      </c>
      <c r="CE925" s="18">
        <f>IF(COUNTIFS([2]その１１!$CV$10:CV5920,リスト!CC925),"該当","")</f>
        <v/>
      </c>
      <c r="CF925" s="18">
        <f>IF($CE925="","",COUNTIF($CC$5:CC925,CC925))</f>
        <v/>
      </c>
      <c r="CG925" s="18">
        <f>IF($CE925="","",CONCATENATE(CC925,CF925))</f>
        <v/>
      </c>
      <c r="CH925" s="18" t="inlineStr">
        <is>
          <t>X</t>
        </is>
      </c>
      <c r="CI925" s="18" t="inlineStr">
        <is>
          <t>遮音施設</t>
        </is>
      </c>
      <c r="CJ925" s="18" t="inlineStr">
        <is>
          <t>Si</t>
        </is>
      </c>
      <c r="CK925" s="18">
        <f>CONCATENATE(CH925,LEFT(CI925,2),CJ925)</f>
        <v/>
      </c>
      <c r="CL925" s="18" t="n">
        <v>17</v>
      </c>
      <c r="CM925" s="18">
        <f>IF(COUNTIFS([2]その１２!$CU$10:CU6076,リスト!CK925),"該当","")</f>
        <v/>
      </c>
      <c r="CN925" s="18">
        <f>IF($CM925="","",COUNTIF($CK$5:CK925,CK925))</f>
        <v/>
      </c>
      <c r="CO925" s="18">
        <f>IF($CM925="","",CONCATENATE(CK925,CN925))</f>
        <v/>
      </c>
      <c r="DC925" s="21">
        <f>IF(CG925="","",CONCATENATE(CC925,CD925))</f>
        <v/>
      </c>
      <c r="DD925" s="21">
        <f>IF(CO925="","",CONCATENATE(CK925,CL925))</f>
        <v/>
      </c>
    </row>
    <row r="926">
      <c r="BZ926" s="18" t="inlineStr">
        <is>
          <t>C,X</t>
        </is>
      </c>
      <c r="CA926" s="18" t="inlineStr">
        <is>
          <t>橋門構</t>
        </is>
      </c>
      <c r="CB926" s="18" t="inlineStr">
        <is>
          <t>Pa</t>
        </is>
      </c>
      <c r="CC926" s="18">
        <f>IF(LEFT(CA926,2)="基礎",CONCATENATE(BZ926,LEFT(CA926,3),CB926),CONCATENATE(BZ926,LEFT(CA926,2),CB926))</f>
        <v/>
      </c>
      <c r="CD926" s="18" t="n">
        <v>23</v>
      </c>
      <c r="CE926" s="18">
        <f>IF(COUNTIFS([2]その１１!$CV$10:CV5921,リスト!CC926),"該当","")</f>
        <v/>
      </c>
      <c r="CF926" s="18">
        <f>IF($CE926="","",COUNTIF($CC$5:CC926,CC926))</f>
        <v/>
      </c>
      <c r="CG926" s="18">
        <f>IF($CE926="","",CONCATENATE(CC926,CF926))</f>
        <v/>
      </c>
      <c r="CH926" s="18" t="inlineStr">
        <is>
          <t>X</t>
        </is>
      </c>
      <c r="CI926" s="18" t="inlineStr">
        <is>
          <t>遮音施設</t>
        </is>
      </c>
      <c r="CJ926" s="18" t="inlineStr">
        <is>
          <t>Si</t>
        </is>
      </c>
      <c r="CK926" s="18">
        <f>CONCATENATE(CH926,LEFT(CI926,2),CJ926)</f>
        <v/>
      </c>
      <c r="CL926" s="18" t="n">
        <v>19</v>
      </c>
      <c r="CM926" s="18">
        <f>IF(COUNTIFS([2]その１２!$CU$10:CU6077,リスト!CK926),"該当","")</f>
        <v/>
      </c>
      <c r="CN926" s="18">
        <f>IF($CM926="","",COUNTIF($CK$5:CK926,CK926))</f>
        <v/>
      </c>
      <c r="CO926" s="18">
        <f>IF($CM926="","",CONCATENATE(CK926,CN926))</f>
        <v/>
      </c>
      <c r="DC926" s="21">
        <f>IF(CG926="","",CONCATENATE(CC926,CD926))</f>
        <v/>
      </c>
      <c r="DD926" s="21">
        <f>IF(CO926="","",CONCATENATE(CK926,CL926))</f>
        <v/>
      </c>
    </row>
    <row r="927">
      <c r="BZ927" s="18" t="inlineStr">
        <is>
          <t>S,C,X</t>
        </is>
      </c>
      <c r="CA927" s="18" t="inlineStr">
        <is>
          <t>橋門構</t>
        </is>
      </c>
      <c r="CB927" s="18" t="inlineStr">
        <is>
          <t>Pa</t>
        </is>
      </c>
      <c r="CC927" s="18">
        <f>IF(LEFT(CA927,2)="基礎",CONCATENATE(BZ927,LEFT(CA927,3),CB927),CONCATENATE(BZ927,LEFT(CA927,2),CB927))</f>
        <v/>
      </c>
      <c r="CD927" s="18" t="n">
        <v>1</v>
      </c>
      <c r="CE927" s="18">
        <f>IF(COUNTIFS([2]その１１!$CV$10:CV5922,リスト!CC927),"該当","")</f>
        <v/>
      </c>
      <c r="CF927" s="18">
        <f>IF($CE927="","",COUNTIF($CC$5:CC927,CC927))</f>
        <v/>
      </c>
      <c r="CG927" s="18">
        <f>IF($CE927="","",CONCATENATE(CC927,CF927))</f>
        <v/>
      </c>
      <c r="CH927" s="18" t="inlineStr">
        <is>
          <t>X</t>
        </is>
      </c>
      <c r="CI927" s="18" t="inlineStr">
        <is>
          <t>遮音施設</t>
        </is>
      </c>
      <c r="CJ927" s="18" t="inlineStr">
        <is>
          <t>Si</t>
        </is>
      </c>
      <c r="CK927" s="18">
        <f>CONCATENATE(CH927,LEFT(CI927,2),CJ927)</f>
        <v/>
      </c>
      <c r="CL927" s="18" t="n">
        <v>23</v>
      </c>
      <c r="CM927" s="18">
        <f>IF(COUNTIFS([2]その１２!$CU$10:CU6078,リスト!CK927),"該当","")</f>
        <v/>
      </c>
      <c r="CN927" s="18">
        <f>IF($CM927="","",COUNTIF($CK$5:CK927,CK927))</f>
        <v/>
      </c>
      <c r="CO927" s="18">
        <f>IF($CM927="","",CONCATENATE(CK927,CN927))</f>
        <v/>
      </c>
      <c r="DC927" s="21">
        <f>IF(CG927="","",CONCATENATE(CC927,CD927))</f>
        <v/>
      </c>
      <c r="DD927" s="21">
        <f>IF(CO927="","",CONCATENATE(CK927,CL927))</f>
        <v/>
      </c>
    </row>
    <row r="928">
      <c r="BZ928" s="18" t="inlineStr">
        <is>
          <t>S,C,X</t>
        </is>
      </c>
      <c r="CA928" s="18" t="inlineStr">
        <is>
          <t>橋門構</t>
        </is>
      </c>
      <c r="CB928" s="18" t="inlineStr">
        <is>
          <t>Pa</t>
        </is>
      </c>
      <c r="CC928" s="18">
        <f>IF(LEFT(CA928,2)="基礎",CONCATENATE(BZ928,LEFT(CA928,3),CB928),CONCATENATE(BZ928,LEFT(CA928,2),CB928))</f>
        <v/>
      </c>
      <c r="CD928" s="18" t="n">
        <v>2</v>
      </c>
      <c r="CE928" s="18">
        <f>IF(COUNTIFS([2]その１１!$CV$10:CV5923,リスト!CC928),"該当","")</f>
        <v/>
      </c>
      <c r="CF928" s="18">
        <f>IF($CE928="","",COUNTIF($CC$5:CC928,CC928))</f>
        <v/>
      </c>
      <c r="CG928" s="18">
        <f>IF($CE928="","",CONCATENATE(CC928,CF928))</f>
        <v/>
      </c>
      <c r="CH928" s="18" t="inlineStr">
        <is>
          <t>S,X</t>
        </is>
      </c>
      <c r="CI928" s="18" t="inlineStr">
        <is>
          <t>遮音施設</t>
        </is>
      </c>
      <c r="CJ928" s="18" t="inlineStr">
        <is>
          <t>Si</t>
        </is>
      </c>
      <c r="CK928" s="18">
        <f>CONCATENATE(CH928,LEFT(CI928,2),CJ928)</f>
        <v/>
      </c>
      <c r="CL928" s="18" t="n">
        <v>1</v>
      </c>
      <c r="CM928" s="18">
        <f>IF(COUNTIFS([2]その１２!$CU$10:CU6079,リスト!CK928),"該当","")</f>
        <v/>
      </c>
      <c r="CN928" s="18">
        <f>IF($CM928="","",COUNTIF($CK$5:CK928,CK928))</f>
        <v/>
      </c>
      <c r="CO928" s="18">
        <f>IF($CM928="","",CONCATENATE(CK928,CN928))</f>
        <v/>
      </c>
      <c r="DC928" s="21">
        <f>IF(CG928="","",CONCATENATE(CC928,CD928))</f>
        <v/>
      </c>
      <c r="DD928" s="21">
        <f>IF(CO928="","",CONCATENATE(CK928,CL928))</f>
        <v/>
      </c>
    </row>
    <row r="929">
      <c r="BZ929" s="18" t="inlineStr">
        <is>
          <t>S,C,X</t>
        </is>
      </c>
      <c r="CA929" s="18" t="inlineStr">
        <is>
          <t>橋門構</t>
        </is>
      </c>
      <c r="CB929" s="18" t="inlineStr">
        <is>
          <t>Pa</t>
        </is>
      </c>
      <c r="CC929" s="18">
        <f>IF(LEFT(CA929,2)="基礎",CONCATENATE(BZ929,LEFT(CA929,3),CB929),CONCATENATE(BZ929,LEFT(CA929,2),CB929))</f>
        <v/>
      </c>
      <c r="CD929" s="18" t="n">
        <v>3</v>
      </c>
      <c r="CE929" s="18">
        <f>IF(COUNTIFS([2]その１１!$CV$10:CV5924,リスト!CC929),"該当","")</f>
        <v/>
      </c>
      <c r="CF929" s="18">
        <f>IF($CE929="","",COUNTIF($CC$5:CC929,CC929))</f>
        <v/>
      </c>
      <c r="CG929" s="18">
        <f>IF($CE929="","",CONCATENATE(CC929,CF929))</f>
        <v/>
      </c>
      <c r="CH929" s="18" t="inlineStr">
        <is>
          <t>S,X</t>
        </is>
      </c>
      <c r="CI929" s="18" t="inlineStr">
        <is>
          <t>遮音施設</t>
        </is>
      </c>
      <c r="CJ929" s="18" t="inlineStr">
        <is>
          <t>Si</t>
        </is>
      </c>
      <c r="CK929" s="18">
        <f>CONCATENATE(CH929,LEFT(CI929,2),CJ929)</f>
        <v/>
      </c>
      <c r="CL929" s="18" t="n">
        <v>2</v>
      </c>
      <c r="CM929" s="18">
        <f>IF(COUNTIFS([2]その１２!$CU$10:CU6080,リスト!CK929),"該当","")</f>
        <v/>
      </c>
      <c r="CN929" s="18">
        <f>IF($CM929="","",COUNTIF($CK$5:CK929,CK929))</f>
        <v/>
      </c>
      <c r="CO929" s="18">
        <f>IF($CM929="","",CONCATENATE(CK929,CN929))</f>
        <v/>
      </c>
      <c r="DC929" s="21">
        <f>IF(CG929="","",CONCATENATE(CC929,CD929))</f>
        <v/>
      </c>
      <c r="DD929" s="21">
        <f>IF(CO929="","",CONCATENATE(CK929,CL929))</f>
        <v/>
      </c>
    </row>
    <row r="930">
      <c r="BZ930" s="18" t="inlineStr">
        <is>
          <t>S,C,X</t>
        </is>
      </c>
      <c r="CA930" s="18" t="inlineStr">
        <is>
          <t>橋門構</t>
        </is>
      </c>
      <c r="CB930" s="18" t="inlineStr">
        <is>
          <t>Pa</t>
        </is>
      </c>
      <c r="CC930" s="18">
        <f>IF(LEFT(CA930,2)="基礎",CONCATENATE(BZ930,LEFT(CA930,3),CB930),CONCATENATE(BZ930,LEFT(CA930,2),CB930))</f>
        <v/>
      </c>
      <c r="CD930" s="18" t="n">
        <v>4</v>
      </c>
      <c r="CE930" s="18">
        <f>IF(COUNTIFS([2]その１１!$CV$10:CV5925,リスト!CC930),"該当","")</f>
        <v/>
      </c>
      <c r="CF930" s="18">
        <f>IF($CE930="","",COUNTIF($CC$5:CC930,CC930))</f>
        <v/>
      </c>
      <c r="CG930" s="18">
        <f>IF($CE930="","",CONCATENATE(CC930,CF930))</f>
        <v/>
      </c>
      <c r="CH930" s="18" t="inlineStr">
        <is>
          <t>S,X</t>
        </is>
      </c>
      <c r="CI930" s="18" t="inlineStr">
        <is>
          <t>遮音施設</t>
        </is>
      </c>
      <c r="CJ930" s="18" t="inlineStr">
        <is>
          <t>Si</t>
        </is>
      </c>
      <c r="CK930" s="18">
        <f>CONCATENATE(CH930,LEFT(CI930,2),CJ930)</f>
        <v/>
      </c>
      <c r="CL930" s="18" t="n">
        <v>3</v>
      </c>
      <c r="CM930" s="18">
        <f>IF(COUNTIFS([2]その１２!$CU$10:CU6081,リスト!CK930),"該当","")</f>
        <v/>
      </c>
      <c r="CN930" s="18">
        <f>IF($CM930="","",COUNTIF($CK$5:CK930,CK930))</f>
        <v/>
      </c>
      <c r="CO930" s="18">
        <f>IF($CM930="","",CONCATENATE(CK930,CN930))</f>
        <v/>
      </c>
      <c r="DC930" s="21">
        <f>IF(CG930="","",CONCATENATE(CC930,CD930))</f>
        <v/>
      </c>
      <c r="DD930" s="21">
        <f>IF(CO930="","",CONCATENATE(CK930,CL930))</f>
        <v/>
      </c>
    </row>
    <row r="931">
      <c r="BZ931" s="18" t="inlineStr">
        <is>
          <t>S,C,X</t>
        </is>
      </c>
      <c r="CA931" s="18" t="inlineStr">
        <is>
          <t>橋門構</t>
        </is>
      </c>
      <c r="CB931" s="18" t="inlineStr">
        <is>
          <t>Pa</t>
        </is>
      </c>
      <c r="CC931" s="18">
        <f>IF(LEFT(CA931,2)="基礎",CONCATENATE(BZ931,LEFT(CA931,3),CB931),CONCATENATE(BZ931,LEFT(CA931,2),CB931))</f>
        <v/>
      </c>
      <c r="CD931" s="18" t="n">
        <v>5</v>
      </c>
      <c r="CE931" s="18">
        <f>IF(COUNTIFS([2]その１１!$CV$10:CV5926,リスト!CC931),"該当","")</f>
        <v/>
      </c>
      <c r="CF931" s="18">
        <f>IF($CE931="","",COUNTIF($CC$5:CC931,CC931))</f>
        <v/>
      </c>
      <c r="CG931" s="18">
        <f>IF($CE931="","",CONCATENATE(CC931,CF931))</f>
        <v/>
      </c>
      <c r="CH931" s="18" t="inlineStr">
        <is>
          <t>S,X</t>
        </is>
      </c>
      <c r="CI931" s="18" t="inlineStr">
        <is>
          <t>遮音施設</t>
        </is>
      </c>
      <c r="CJ931" s="18" t="inlineStr">
        <is>
          <t>Si</t>
        </is>
      </c>
      <c r="CK931" s="18">
        <f>CONCATENATE(CH931,LEFT(CI931,2),CJ931)</f>
        <v/>
      </c>
      <c r="CL931" s="18" t="n">
        <v>4</v>
      </c>
      <c r="CM931" s="18">
        <f>IF(COUNTIFS([2]その１２!$CU$10:CU6082,リスト!CK931),"該当","")</f>
        <v/>
      </c>
      <c r="CN931" s="18">
        <f>IF($CM931="","",COUNTIF($CK$5:CK931,CK931))</f>
        <v/>
      </c>
      <c r="CO931" s="18">
        <f>IF($CM931="","",CONCATENATE(CK931,CN931))</f>
        <v/>
      </c>
      <c r="DC931" s="21">
        <f>IF(CG931="","",CONCATENATE(CC931,CD931))</f>
        <v/>
      </c>
      <c r="DD931" s="21">
        <f>IF(CO931="","",CONCATENATE(CK931,CL931))</f>
        <v/>
      </c>
    </row>
    <row r="932">
      <c r="BZ932" s="18" t="inlineStr">
        <is>
          <t>S,C,X</t>
        </is>
      </c>
      <c r="CA932" s="18" t="inlineStr">
        <is>
          <t>橋門構</t>
        </is>
      </c>
      <c r="CB932" s="18" t="inlineStr">
        <is>
          <t>Pa</t>
        </is>
      </c>
      <c r="CC932" s="18">
        <f>IF(LEFT(CA932,2)="基礎",CONCATENATE(BZ932,LEFT(CA932,3),CB932),CONCATENATE(BZ932,LEFT(CA932,2),CB932))</f>
        <v/>
      </c>
      <c r="CD932" s="18" t="n">
        <v>6</v>
      </c>
      <c r="CE932" s="18">
        <f>IF(COUNTIFS([2]その１１!$CV$10:CV5927,リスト!CC932),"該当","")</f>
        <v/>
      </c>
      <c r="CF932" s="18">
        <f>IF($CE932="","",COUNTIF($CC$5:CC932,CC932))</f>
        <v/>
      </c>
      <c r="CG932" s="18">
        <f>IF($CE932="","",CONCATENATE(CC932,CF932))</f>
        <v/>
      </c>
      <c r="CH932" s="18" t="inlineStr">
        <is>
          <t>S,X</t>
        </is>
      </c>
      <c r="CI932" s="18" t="inlineStr">
        <is>
          <t>遮音施設</t>
        </is>
      </c>
      <c r="CJ932" s="18" t="inlineStr">
        <is>
          <t>Si</t>
        </is>
      </c>
      <c r="CK932" s="18">
        <f>CONCATENATE(CH932,LEFT(CI932,2),CJ932)</f>
        <v/>
      </c>
      <c r="CL932" s="18" t="n">
        <v>5</v>
      </c>
      <c r="CM932" s="18">
        <f>IF(COUNTIFS([2]その１２!$CU$10:CU6083,リスト!CK932),"該当","")</f>
        <v/>
      </c>
      <c r="CN932" s="18">
        <f>IF($CM932="","",COUNTIF($CK$5:CK932,CK932))</f>
        <v/>
      </c>
      <c r="CO932" s="18">
        <f>IF($CM932="","",CONCATENATE(CK932,CN932))</f>
        <v/>
      </c>
      <c r="DC932" s="21">
        <f>IF(CG932="","",CONCATENATE(CC932,CD932))</f>
        <v/>
      </c>
      <c r="DD932" s="21">
        <f>IF(CO932="","",CONCATENATE(CK932,CL932))</f>
        <v/>
      </c>
    </row>
    <row r="933">
      <c r="BZ933" s="18" t="inlineStr">
        <is>
          <t>S,C,X</t>
        </is>
      </c>
      <c r="CA933" s="18" t="inlineStr">
        <is>
          <t>橋門構</t>
        </is>
      </c>
      <c r="CB933" s="18" t="inlineStr">
        <is>
          <t>Pa</t>
        </is>
      </c>
      <c r="CC933" s="18">
        <f>IF(LEFT(CA933,2)="基礎",CONCATENATE(BZ933,LEFT(CA933,3),CB933),CONCATENATE(BZ933,LEFT(CA933,2),CB933))</f>
        <v/>
      </c>
      <c r="CD933" s="18" t="n">
        <v>7</v>
      </c>
      <c r="CE933" s="18">
        <f>IF(COUNTIFS([2]その１１!$CV$10:CV5928,リスト!CC933),"該当","")</f>
        <v/>
      </c>
      <c r="CF933" s="18">
        <f>IF($CE933="","",COUNTIF($CC$5:CC933,CC933))</f>
        <v/>
      </c>
      <c r="CG933" s="18">
        <f>IF($CE933="","",CONCATENATE(CC933,CF933))</f>
        <v/>
      </c>
      <c r="CH933" s="18" t="inlineStr">
        <is>
          <t>S,X</t>
        </is>
      </c>
      <c r="CI933" s="18" t="inlineStr">
        <is>
          <t>遮音施設</t>
        </is>
      </c>
      <c r="CJ933" s="18" t="inlineStr">
        <is>
          <t>Si</t>
        </is>
      </c>
      <c r="CK933" s="18">
        <f>CONCATENATE(CH933,LEFT(CI933,2),CJ933)</f>
        <v/>
      </c>
      <c r="CL933" s="18" t="n">
        <v>17</v>
      </c>
      <c r="CM933" s="18">
        <f>IF(COUNTIFS([2]その１２!$CU$10:CU6084,リスト!CK933),"該当","")</f>
        <v/>
      </c>
      <c r="CN933" s="18">
        <f>IF($CM933="","",COUNTIF($CK$5:CK933,CK933))</f>
        <v/>
      </c>
      <c r="CO933" s="18">
        <f>IF($CM933="","",CONCATENATE(CK933,CN933))</f>
        <v/>
      </c>
      <c r="DC933" s="21">
        <f>IF(CG933="","",CONCATENATE(CC933,CD933))</f>
        <v/>
      </c>
      <c r="DD933" s="21">
        <f>IF(CO933="","",CONCATENATE(CK933,CL933))</f>
        <v/>
      </c>
    </row>
    <row r="934">
      <c r="BZ934" s="18" t="inlineStr">
        <is>
          <t>S,C,X</t>
        </is>
      </c>
      <c r="CA934" s="18" t="inlineStr">
        <is>
          <t>橋門構</t>
        </is>
      </c>
      <c r="CB934" s="18" t="inlineStr">
        <is>
          <t>Pa</t>
        </is>
      </c>
      <c r="CC934" s="18">
        <f>IF(LEFT(CA934,2)="基礎",CONCATENATE(BZ934,LEFT(CA934,3),CB934),CONCATENATE(BZ934,LEFT(CA934,2),CB934))</f>
        <v/>
      </c>
      <c r="CD934" s="18" t="n">
        <v>8</v>
      </c>
      <c r="CE934" s="18">
        <f>IF(COUNTIFS([2]その１１!$CV$10:CV5929,リスト!CC934),"該当","")</f>
        <v/>
      </c>
      <c r="CF934" s="18">
        <f>IF($CE934="","",COUNTIF($CC$5:CC934,CC934))</f>
        <v/>
      </c>
      <c r="CG934" s="18">
        <f>IF($CE934="","",CONCATENATE(CC934,CF934))</f>
        <v/>
      </c>
      <c r="CH934" s="18" t="inlineStr">
        <is>
          <t>S,X</t>
        </is>
      </c>
      <c r="CI934" s="18" t="inlineStr">
        <is>
          <t>遮音施設</t>
        </is>
      </c>
      <c r="CJ934" s="18" t="inlineStr">
        <is>
          <t>Si</t>
        </is>
      </c>
      <c r="CK934" s="18">
        <f>CONCATENATE(CH934,LEFT(CI934,2),CJ934)</f>
        <v/>
      </c>
      <c r="CL934" s="18" t="n">
        <v>19</v>
      </c>
      <c r="CM934" s="18">
        <f>IF(COUNTIFS([2]その１２!$CU$10:CU6085,リスト!CK934),"該当","")</f>
        <v/>
      </c>
      <c r="CN934" s="18">
        <f>IF($CM934="","",COUNTIF($CK$5:CK934,CK934))</f>
        <v/>
      </c>
      <c r="CO934" s="18">
        <f>IF($CM934="","",CONCATENATE(CK934,CN934))</f>
        <v/>
      </c>
      <c r="DC934" s="21">
        <f>IF(CG934="","",CONCATENATE(CC934,CD934))</f>
        <v/>
      </c>
      <c r="DD934" s="21">
        <f>IF(CO934="","",CONCATENATE(CK934,CL934))</f>
        <v/>
      </c>
    </row>
    <row r="935">
      <c r="BZ935" s="18" t="inlineStr">
        <is>
          <t>S,C,X</t>
        </is>
      </c>
      <c r="CA935" s="18" t="inlineStr">
        <is>
          <t>橋門構</t>
        </is>
      </c>
      <c r="CB935" s="18" t="inlineStr">
        <is>
          <t>Pa</t>
        </is>
      </c>
      <c r="CC935" s="18">
        <f>IF(LEFT(CA935,2)="基礎",CONCATENATE(BZ935,LEFT(CA935,3),CB935),CONCATENATE(BZ935,LEFT(CA935,2),CB935))</f>
        <v/>
      </c>
      <c r="CD935" s="18" t="n">
        <v>9</v>
      </c>
      <c r="CE935" s="18">
        <f>IF(COUNTIFS([2]その１１!$CV$10:CV5930,リスト!CC935),"該当","")</f>
        <v/>
      </c>
      <c r="CF935" s="18">
        <f>IF($CE935="","",COUNTIF($CC$5:CC935,CC935))</f>
        <v/>
      </c>
      <c r="CG935" s="18">
        <f>IF($CE935="","",CONCATENATE(CC935,CF935))</f>
        <v/>
      </c>
      <c r="CH935" s="18" t="inlineStr">
        <is>
          <t>S,X</t>
        </is>
      </c>
      <c r="CI935" s="18" t="inlineStr">
        <is>
          <t>遮音施設</t>
        </is>
      </c>
      <c r="CJ935" s="18" t="inlineStr">
        <is>
          <t>Si</t>
        </is>
      </c>
      <c r="CK935" s="18">
        <f>CONCATENATE(CH935,LEFT(CI935,2),CJ935)</f>
        <v/>
      </c>
      <c r="CL935" s="18" t="n">
        <v>23</v>
      </c>
      <c r="CM935" s="18">
        <f>IF(COUNTIFS([2]その１２!$CU$10:CU6086,リスト!CK935),"該当","")</f>
        <v/>
      </c>
      <c r="CN935" s="18">
        <f>IF($CM935="","",COUNTIF($CK$5:CK935,CK935))</f>
        <v/>
      </c>
      <c r="CO935" s="18">
        <f>IF($CM935="","",CONCATENATE(CK935,CN935))</f>
        <v/>
      </c>
      <c r="DC935" s="21">
        <f>IF(CG935="","",CONCATENATE(CC935,CD935))</f>
        <v/>
      </c>
      <c r="DD935" s="21">
        <f>IF(CO935="","",CONCATENATE(CK935,CL935))</f>
        <v/>
      </c>
    </row>
    <row r="936">
      <c r="BZ936" s="18" t="inlineStr">
        <is>
          <t>S,C,X</t>
        </is>
      </c>
      <c r="CA936" s="18" t="inlineStr">
        <is>
          <t>橋門構</t>
        </is>
      </c>
      <c r="CB936" s="18" t="inlineStr">
        <is>
          <t>Pa</t>
        </is>
      </c>
      <c r="CC936" s="18">
        <f>IF(LEFT(CA936,2)="基礎",CONCATENATE(BZ936,LEFT(CA936,3),CB936),CONCATENATE(BZ936,LEFT(CA936,2),CB936))</f>
        <v/>
      </c>
      <c r="CD936" s="18" t="n">
        <v>10</v>
      </c>
      <c r="CE936" s="18">
        <f>IF(COUNTIFS([2]その１１!$CV$10:CV5931,リスト!CC936),"該当","")</f>
        <v/>
      </c>
      <c r="CF936" s="18">
        <f>IF($CE936="","",COUNTIF($CC$5:CC936,CC936))</f>
        <v/>
      </c>
      <c r="CG936" s="18">
        <f>IF($CE936="","",CONCATENATE(CC936,CF936))</f>
        <v/>
      </c>
      <c r="CH936" s="18" t="inlineStr">
        <is>
          <t>S</t>
        </is>
      </c>
      <c r="CI936" s="18" t="inlineStr">
        <is>
          <t>照明施設</t>
        </is>
      </c>
      <c r="CJ936" s="18" t="inlineStr">
        <is>
          <t>Sx</t>
        </is>
      </c>
      <c r="CK936" s="18">
        <f>CONCATENATE(CH936,LEFT(CI936,2),CJ936)</f>
        <v/>
      </c>
      <c r="CL936" s="18" t="n">
        <v>1</v>
      </c>
      <c r="CM936" s="18">
        <f>IF(COUNTIFS([2]その１２!$CU$10:CU6087,リスト!CK936),"該当","")</f>
        <v/>
      </c>
      <c r="CN936" s="18">
        <f>IF($CM936="","",COUNTIF($CK$5:CK936,CK936))</f>
        <v/>
      </c>
      <c r="CO936" s="18">
        <f>IF($CM936="","",CONCATENATE(CK936,CN936))</f>
        <v/>
      </c>
      <c r="DC936" s="21">
        <f>IF(CG936="","",CONCATENATE(CC936,CD936))</f>
        <v/>
      </c>
      <c r="DD936" s="21">
        <f>IF(CO936="","",CONCATENATE(CK936,CL936))</f>
        <v/>
      </c>
    </row>
    <row r="937">
      <c r="BZ937" s="18" t="inlineStr">
        <is>
          <t>S,C,X</t>
        </is>
      </c>
      <c r="CA937" s="18" t="inlineStr">
        <is>
          <t>橋門構</t>
        </is>
      </c>
      <c r="CB937" s="18" t="inlineStr">
        <is>
          <t>Pa</t>
        </is>
      </c>
      <c r="CC937" s="18">
        <f>IF(LEFT(CA937,2)="基礎",CONCATENATE(BZ937,LEFT(CA937,3),CB937),CONCATENATE(BZ937,LEFT(CA937,2),CB937))</f>
        <v/>
      </c>
      <c r="CD937" s="18" t="n">
        <v>11</v>
      </c>
      <c r="CE937" s="18">
        <f>IF(COUNTIFS([2]その１１!$CV$10:CV5932,リスト!CC937),"該当","")</f>
        <v/>
      </c>
      <c r="CF937" s="18">
        <f>IF($CE937="","",COUNTIF($CC$5:CC937,CC937))</f>
        <v/>
      </c>
      <c r="CG937" s="18">
        <f>IF($CE937="","",CONCATENATE(CC937,CF937))</f>
        <v/>
      </c>
      <c r="CH937" s="18" t="inlineStr">
        <is>
          <t>S</t>
        </is>
      </c>
      <c r="CI937" s="18" t="inlineStr">
        <is>
          <t>照明施設</t>
        </is>
      </c>
      <c r="CJ937" s="18" t="inlineStr">
        <is>
          <t>Sx</t>
        </is>
      </c>
      <c r="CK937" s="18">
        <f>CONCATENATE(CH937,LEFT(CI937,2),CJ937)</f>
        <v/>
      </c>
      <c r="CL937" s="18" t="n">
        <v>2</v>
      </c>
      <c r="CM937" s="18">
        <f>IF(COUNTIFS([2]その１２!$CU$10:CU6088,リスト!CK937),"該当","")</f>
        <v/>
      </c>
      <c r="CN937" s="18">
        <f>IF($CM937="","",COUNTIF($CK$5:CK937,CK937))</f>
        <v/>
      </c>
      <c r="CO937" s="18">
        <f>IF($CM937="","",CONCATENATE(CK937,CN937))</f>
        <v/>
      </c>
      <c r="DC937" s="21">
        <f>IF(CG937="","",CONCATENATE(CC937,CD937))</f>
        <v/>
      </c>
      <c r="DD937" s="21">
        <f>IF(CO937="","",CONCATENATE(CK937,CL937))</f>
        <v/>
      </c>
    </row>
    <row r="938">
      <c r="BZ938" s="18" t="inlineStr">
        <is>
          <t>S,C,X</t>
        </is>
      </c>
      <c r="CA938" s="18" t="inlineStr">
        <is>
          <t>橋門構</t>
        </is>
      </c>
      <c r="CB938" s="18" t="inlineStr">
        <is>
          <t>Pa</t>
        </is>
      </c>
      <c r="CC938" s="18">
        <f>IF(LEFT(CA938,2)="基礎",CONCATENATE(BZ938,LEFT(CA938,3),CB938),CONCATENATE(BZ938,LEFT(CA938,2),CB938))</f>
        <v/>
      </c>
      <c r="CD938" s="18" t="n">
        <v>12</v>
      </c>
      <c r="CE938" s="18">
        <f>IF(COUNTIFS([2]その１１!$CV$10:CV5933,リスト!CC938),"該当","")</f>
        <v/>
      </c>
      <c r="CF938" s="18">
        <f>IF($CE938="","",COUNTIF($CC$5:CC938,CC938))</f>
        <v/>
      </c>
      <c r="CG938" s="18">
        <f>IF($CE938="","",CONCATENATE(CC938,CF938))</f>
        <v/>
      </c>
      <c r="CH938" s="18" t="inlineStr">
        <is>
          <t>S</t>
        </is>
      </c>
      <c r="CI938" s="18" t="inlineStr">
        <is>
          <t>照明施設</t>
        </is>
      </c>
      <c r="CJ938" s="18" t="inlineStr">
        <is>
          <t>Sx</t>
        </is>
      </c>
      <c r="CK938" s="18">
        <f>CONCATENATE(CH938,LEFT(CI938,2),CJ938)</f>
        <v/>
      </c>
      <c r="CL938" s="18" t="n">
        <v>3</v>
      </c>
      <c r="CM938" s="18">
        <f>IF(COUNTIFS([2]その１２!$CU$10:CU6089,リスト!CK938),"該当","")</f>
        <v/>
      </c>
      <c r="CN938" s="18">
        <f>IF($CM938="","",COUNTIF($CK$5:CK938,CK938))</f>
        <v/>
      </c>
      <c r="CO938" s="18">
        <f>IF($CM938="","",CONCATENATE(CK938,CN938))</f>
        <v/>
      </c>
      <c r="DC938" s="21">
        <f>IF(CG938="","",CONCATENATE(CC938,CD938))</f>
        <v/>
      </c>
      <c r="DD938" s="21">
        <f>IF(CO938="","",CONCATENATE(CK938,CL938))</f>
        <v/>
      </c>
    </row>
    <row r="939">
      <c r="BZ939" s="18" t="inlineStr">
        <is>
          <t>S,C,X</t>
        </is>
      </c>
      <c r="CA939" s="18" t="inlineStr">
        <is>
          <t>橋門構</t>
        </is>
      </c>
      <c r="CB939" s="18" t="inlineStr">
        <is>
          <t>Pa</t>
        </is>
      </c>
      <c r="CC939" s="18">
        <f>IF(LEFT(CA939,2)="基礎",CONCATENATE(BZ939,LEFT(CA939,3),CB939),CONCATENATE(BZ939,LEFT(CA939,2),CB939))</f>
        <v/>
      </c>
      <c r="CD939" s="18" t="n">
        <v>13</v>
      </c>
      <c r="CE939" s="18">
        <f>IF(COUNTIFS([2]その１１!$CV$10:CV5934,リスト!CC939),"該当","")</f>
        <v/>
      </c>
      <c r="CF939" s="18">
        <f>IF($CE939="","",COUNTIF($CC$5:CC939,CC939))</f>
        <v/>
      </c>
      <c r="CG939" s="18">
        <f>IF($CE939="","",CONCATENATE(CC939,CF939))</f>
        <v/>
      </c>
      <c r="CH939" s="18" t="inlineStr">
        <is>
          <t>S</t>
        </is>
      </c>
      <c r="CI939" s="18" t="inlineStr">
        <is>
          <t>照明施設</t>
        </is>
      </c>
      <c r="CJ939" s="18" t="inlineStr">
        <is>
          <t>Sx</t>
        </is>
      </c>
      <c r="CK939" s="18">
        <f>CONCATENATE(CH939,LEFT(CI939,2),CJ939)</f>
        <v/>
      </c>
      <c r="CL939" s="18" t="n">
        <v>4</v>
      </c>
      <c r="CM939" s="18">
        <f>IF(COUNTIFS([2]その１２!$CU$10:CU6090,リスト!CK939),"該当","")</f>
        <v/>
      </c>
      <c r="CN939" s="18">
        <f>IF($CM939="","",COUNTIF($CK$5:CK939,CK939))</f>
        <v/>
      </c>
      <c r="CO939" s="18">
        <f>IF($CM939="","",CONCATENATE(CK939,CN939))</f>
        <v/>
      </c>
      <c r="DC939" s="21">
        <f>IF(CG939="","",CONCATENATE(CC939,CD939))</f>
        <v/>
      </c>
      <c r="DD939" s="21">
        <f>IF(CO939="","",CONCATENATE(CK939,CL939))</f>
        <v/>
      </c>
    </row>
    <row r="940">
      <c r="BZ940" s="18" t="inlineStr">
        <is>
          <t>S,C,X</t>
        </is>
      </c>
      <c r="CA940" s="18" t="inlineStr">
        <is>
          <t>橋門構</t>
        </is>
      </c>
      <c r="CB940" s="18" t="inlineStr">
        <is>
          <t>Pa</t>
        </is>
      </c>
      <c r="CC940" s="18">
        <f>IF(LEFT(CA940,2)="基礎",CONCATENATE(BZ940,LEFT(CA940,3),CB940),CONCATENATE(BZ940,LEFT(CA940,2),CB940))</f>
        <v/>
      </c>
      <c r="CD940" s="18" t="n">
        <v>17</v>
      </c>
      <c r="CE940" s="18">
        <f>IF(COUNTIFS([2]その１１!$CV$10:CV5935,リスト!CC940),"該当","")</f>
        <v/>
      </c>
      <c r="CF940" s="18">
        <f>IF($CE940="","",COUNTIF($CC$5:CC940,CC940))</f>
        <v/>
      </c>
      <c r="CG940" s="18">
        <f>IF($CE940="","",CONCATENATE(CC940,CF940))</f>
        <v/>
      </c>
      <c r="CH940" s="18" t="inlineStr">
        <is>
          <t>S</t>
        </is>
      </c>
      <c r="CI940" s="18" t="inlineStr">
        <is>
          <t>照明施設</t>
        </is>
      </c>
      <c r="CJ940" s="18" t="inlineStr">
        <is>
          <t>Sx</t>
        </is>
      </c>
      <c r="CK940" s="18">
        <f>CONCATENATE(CH940,LEFT(CI940,2),CJ940)</f>
        <v/>
      </c>
      <c r="CL940" s="18" t="n">
        <v>5</v>
      </c>
      <c r="CM940" s="18">
        <f>IF(COUNTIFS([2]その１２!$CU$10:CU6091,リスト!CK940),"該当","")</f>
        <v/>
      </c>
      <c r="CN940" s="18">
        <f>IF($CM940="","",COUNTIF($CK$5:CK940,CK940))</f>
        <v/>
      </c>
      <c r="CO940" s="18">
        <f>IF($CM940="","",CONCATENATE(CK940,CN940))</f>
        <v/>
      </c>
      <c r="DC940" s="21">
        <f>IF(CG940="","",CONCATENATE(CC940,CD940))</f>
        <v/>
      </c>
      <c r="DD940" s="21">
        <f>IF(CO940="","",CONCATENATE(CK940,CL940))</f>
        <v/>
      </c>
    </row>
    <row r="941">
      <c r="BZ941" s="18" t="inlineStr">
        <is>
          <t>S,C,X</t>
        </is>
      </c>
      <c r="CA941" s="18" t="inlineStr">
        <is>
          <t>橋門構</t>
        </is>
      </c>
      <c r="CB941" s="18" t="inlineStr">
        <is>
          <t>Pa</t>
        </is>
      </c>
      <c r="CC941" s="18">
        <f>IF(LEFT(CA941,2)="基礎",CONCATENATE(BZ941,LEFT(CA941,3),CB941),CONCATENATE(BZ941,LEFT(CA941,2),CB941))</f>
        <v/>
      </c>
      <c r="CD941" s="18" t="n">
        <v>18</v>
      </c>
      <c r="CE941" s="18">
        <f>IF(COUNTIFS([2]その１１!$CV$10:CV5936,リスト!CC941),"該当","")</f>
        <v/>
      </c>
      <c r="CF941" s="18">
        <f>IF($CE941="","",COUNTIF($CC$5:CC941,CC941))</f>
        <v/>
      </c>
      <c r="CG941" s="18">
        <f>IF($CE941="","",CONCATENATE(CC941,CF941))</f>
        <v/>
      </c>
      <c r="CH941" s="18" t="inlineStr">
        <is>
          <t>S</t>
        </is>
      </c>
      <c r="CI941" s="18" t="inlineStr">
        <is>
          <t>照明施設</t>
        </is>
      </c>
      <c r="CJ941" s="18" t="inlineStr">
        <is>
          <t>Sx</t>
        </is>
      </c>
      <c r="CK941" s="18">
        <f>CONCATENATE(CH941,LEFT(CI941,2),CJ941)</f>
        <v/>
      </c>
      <c r="CL941" s="18" t="n">
        <v>17</v>
      </c>
      <c r="CM941" s="18">
        <f>IF(COUNTIFS([2]その１２!$CU$10:CU6092,リスト!CK941),"該当","")</f>
        <v/>
      </c>
      <c r="CN941" s="18">
        <f>IF($CM941="","",COUNTIF($CK$5:CK941,CK941))</f>
        <v/>
      </c>
      <c r="CO941" s="18">
        <f>IF($CM941="","",CONCATENATE(CK941,CN941))</f>
        <v/>
      </c>
      <c r="DC941" s="21">
        <f>IF(CG941="","",CONCATENATE(CC941,CD941))</f>
        <v/>
      </c>
      <c r="DD941" s="21">
        <f>IF(CO941="","",CONCATENATE(CK941,CL941))</f>
        <v/>
      </c>
    </row>
    <row r="942">
      <c r="BZ942" s="18" t="inlineStr">
        <is>
          <t>S,C,X</t>
        </is>
      </c>
      <c r="CA942" s="18" t="inlineStr">
        <is>
          <t>橋門構</t>
        </is>
      </c>
      <c r="CB942" s="18" t="inlineStr">
        <is>
          <t>Pa</t>
        </is>
      </c>
      <c r="CC942" s="18">
        <f>IF(LEFT(CA942,2)="基礎",CONCATENATE(BZ942,LEFT(CA942,3),CB942),CONCATENATE(BZ942,LEFT(CA942,2),CB942))</f>
        <v/>
      </c>
      <c r="CD942" s="18" t="n">
        <v>19</v>
      </c>
      <c r="CE942" s="18">
        <f>IF(COUNTIFS([2]その１１!$CV$10:CV5937,リスト!CC942),"該当","")</f>
        <v/>
      </c>
      <c r="CF942" s="18">
        <f>IF($CE942="","",COUNTIF($CC$5:CC942,CC942))</f>
        <v/>
      </c>
      <c r="CG942" s="18">
        <f>IF($CE942="","",CONCATENATE(CC942,CF942))</f>
        <v/>
      </c>
      <c r="CH942" s="18" t="inlineStr">
        <is>
          <t>S</t>
        </is>
      </c>
      <c r="CI942" s="18" t="inlineStr">
        <is>
          <t>照明施設</t>
        </is>
      </c>
      <c r="CJ942" s="18" t="inlineStr">
        <is>
          <t>Sx</t>
        </is>
      </c>
      <c r="CK942" s="18">
        <f>CONCATENATE(CH942,LEFT(CI942,2),CJ942)</f>
        <v/>
      </c>
      <c r="CL942" s="18" t="n">
        <v>19</v>
      </c>
      <c r="CM942" s="18">
        <f>IF(COUNTIFS([2]その１２!$CU$10:CU6093,リスト!CK942),"該当","")</f>
        <v/>
      </c>
      <c r="CN942" s="18">
        <f>IF($CM942="","",COUNTIF($CK$5:CK942,CK942))</f>
        <v/>
      </c>
      <c r="CO942" s="18">
        <f>IF($CM942="","",CONCATENATE(CK942,CN942))</f>
        <v/>
      </c>
      <c r="DC942" s="21">
        <f>IF(CG942="","",CONCATENATE(CC942,CD942))</f>
        <v/>
      </c>
      <c r="DD942" s="21">
        <f>IF(CO942="","",CONCATENATE(CK942,CL942))</f>
        <v/>
      </c>
    </row>
    <row r="943">
      <c r="BZ943" s="18" t="inlineStr">
        <is>
          <t>S,C,X</t>
        </is>
      </c>
      <c r="CA943" s="18" t="inlineStr">
        <is>
          <t>橋門構</t>
        </is>
      </c>
      <c r="CB943" s="18" t="inlineStr">
        <is>
          <t>Pa</t>
        </is>
      </c>
      <c r="CC943" s="18">
        <f>IF(LEFT(CA943,2)="基礎",CONCATENATE(BZ943,LEFT(CA943,3),CB943),CONCATENATE(BZ943,LEFT(CA943,2),CB943))</f>
        <v/>
      </c>
      <c r="CD943" s="18" t="n">
        <v>20</v>
      </c>
      <c r="CE943" s="18">
        <f>IF(COUNTIFS([2]その１１!$CV$10:CV5938,リスト!CC943),"該当","")</f>
        <v/>
      </c>
      <c r="CF943" s="18">
        <f>IF($CE943="","",COUNTIF($CC$5:CC943,CC943))</f>
        <v/>
      </c>
      <c r="CG943" s="18">
        <f>IF($CE943="","",CONCATENATE(CC943,CF943))</f>
        <v/>
      </c>
      <c r="CH943" s="18" t="inlineStr">
        <is>
          <t>S</t>
        </is>
      </c>
      <c r="CI943" s="18" t="inlineStr">
        <is>
          <t>照明施設</t>
        </is>
      </c>
      <c r="CJ943" s="18" t="inlineStr">
        <is>
          <t>Sx</t>
        </is>
      </c>
      <c r="CK943" s="18">
        <f>CONCATENATE(CH943,LEFT(CI943,2),CJ943)</f>
        <v/>
      </c>
      <c r="CL943" s="18" t="n">
        <v>23</v>
      </c>
      <c r="CM943" s="18">
        <f>IF(COUNTIFS([2]その１２!$CU$10:CU6094,リスト!CK943),"該当","")</f>
        <v/>
      </c>
      <c r="CN943" s="18">
        <f>IF($CM943="","",COUNTIF($CK$5:CK943,CK943))</f>
        <v/>
      </c>
      <c r="CO943" s="18">
        <f>IF($CM943="","",CONCATENATE(CK943,CN943))</f>
        <v/>
      </c>
      <c r="DC943" s="21">
        <f>IF(CG943="","",CONCATENATE(CC943,CD943))</f>
        <v/>
      </c>
      <c r="DD943" s="21">
        <f>IF(CO943="","",CONCATENATE(CK943,CL943))</f>
        <v/>
      </c>
    </row>
    <row r="944">
      <c r="BZ944" s="18" t="inlineStr">
        <is>
          <t>S,C,X</t>
        </is>
      </c>
      <c r="CA944" s="18" t="inlineStr">
        <is>
          <t>橋門構</t>
        </is>
      </c>
      <c r="CB944" s="18" t="inlineStr">
        <is>
          <t>Pa</t>
        </is>
      </c>
      <c r="CC944" s="18">
        <f>IF(LEFT(CA944,2)="基礎",CONCATENATE(BZ944,LEFT(CA944,3),CB944),CONCATENATE(BZ944,LEFT(CA944,2),CB944))</f>
        <v/>
      </c>
      <c r="CD944" s="18" t="n">
        <v>21</v>
      </c>
      <c r="CE944" s="18">
        <f>IF(COUNTIFS([2]その１１!$CV$10:CV5939,リスト!CC944),"該当","")</f>
        <v/>
      </c>
      <c r="CF944" s="18">
        <f>IF($CE944="","",COUNTIF($CC$5:CC944,CC944))</f>
        <v/>
      </c>
      <c r="CG944" s="18">
        <f>IF($CE944="","",CONCATENATE(CC944,CF944))</f>
        <v/>
      </c>
      <c r="CH944" s="18" t="inlineStr">
        <is>
          <t>X</t>
        </is>
      </c>
      <c r="CI944" s="18" t="inlineStr">
        <is>
          <t>照明施設</t>
        </is>
      </c>
      <c r="CJ944" s="18" t="inlineStr">
        <is>
          <t>Sx</t>
        </is>
      </c>
      <c r="CK944" s="18">
        <f>CONCATENATE(CH944,LEFT(CI944,2),CJ944)</f>
        <v/>
      </c>
      <c r="CL944" s="18" t="n">
        <v>3</v>
      </c>
      <c r="CM944" s="18">
        <f>IF(COUNTIFS([2]その１２!$CU$10:CU6095,リスト!CK944),"該当","")</f>
        <v/>
      </c>
      <c r="CN944" s="18">
        <f>IF($CM944="","",COUNTIF($CK$5:CK944,CK944))</f>
        <v/>
      </c>
      <c r="CO944" s="18">
        <f>IF($CM944="","",CONCATENATE(CK944,CN944))</f>
        <v/>
      </c>
      <c r="DC944" s="21">
        <f>IF(CG944="","",CONCATENATE(CC944,CD944))</f>
        <v/>
      </c>
      <c r="DD944" s="21">
        <f>IF(CO944="","",CONCATENATE(CK944,CL944))</f>
        <v/>
      </c>
    </row>
    <row r="945">
      <c r="BZ945" s="18" t="inlineStr">
        <is>
          <t>S,C,X</t>
        </is>
      </c>
      <c r="CA945" s="18" t="inlineStr">
        <is>
          <t>橋門構</t>
        </is>
      </c>
      <c r="CB945" s="18" t="inlineStr">
        <is>
          <t>Pa</t>
        </is>
      </c>
      <c r="CC945" s="18">
        <f>IF(LEFT(CA945,2)="基礎",CONCATENATE(BZ945,LEFT(CA945,3),CB945),CONCATENATE(BZ945,LEFT(CA945,2),CB945))</f>
        <v/>
      </c>
      <c r="CD945" s="18" t="n">
        <v>22</v>
      </c>
      <c r="CE945" s="18">
        <f>IF(COUNTIFS([2]その１１!$CV$10:CV5940,リスト!CC945),"該当","")</f>
        <v/>
      </c>
      <c r="CF945" s="18">
        <f>IF($CE945="","",COUNTIF($CC$5:CC945,CC945))</f>
        <v/>
      </c>
      <c r="CG945" s="18">
        <f>IF($CE945="","",CONCATENATE(CC945,CF945))</f>
        <v/>
      </c>
      <c r="CH945" s="18" t="inlineStr">
        <is>
          <t>X</t>
        </is>
      </c>
      <c r="CI945" s="18" t="inlineStr">
        <is>
          <t>照明施設</t>
        </is>
      </c>
      <c r="CJ945" s="18" t="inlineStr">
        <is>
          <t>Sx</t>
        </is>
      </c>
      <c r="CK945" s="18">
        <f>CONCATENATE(CH945,LEFT(CI945,2),CJ945)</f>
        <v/>
      </c>
      <c r="CL945" s="18" t="n">
        <v>17</v>
      </c>
      <c r="CM945" s="18">
        <f>IF(COUNTIFS([2]その１２!$CU$10:CU6096,リスト!CK945),"該当","")</f>
        <v/>
      </c>
      <c r="CN945" s="18">
        <f>IF($CM945="","",COUNTIF($CK$5:CK945,CK945))</f>
        <v/>
      </c>
      <c r="CO945" s="18">
        <f>IF($CM945="","",CONCATENATE(CK945,CN945))</f>
        <v/>
      </c>
      <c r="DC945" s="21">
        <f>IF(CG945="","",CONCATENATE(CC945,CD945))</f>
        <v/>
      </c>
      <c r="DD945" s="21">
        <f>IF(CO945="","",CONCATENATE(CK945,CL945))</f>
        <v/>
      </c>
    </row>
    <row r="946">
      <c r="BZ946" s="18" t="inlineStr">
        <is>
          <t>S,C,X</t>
        </is>
      </c>
      <c r="CA946" s="18" t="inlineStr">
        <is>
          <t>橋門構</t>
        </is>
      </c>
      <c r="CB946" s="18" t="inlineStr">
        <is>
          <t>Pa</t>
        </is>
      </c>
      <c r="CC946" s="18">
        <f>IF(LEFT(CA946,2)="基礎",CONCATENATE(BZ946,LEFT(CA946,3),CB946),CONCATENATE(BZ946,LEFT(CA946,2),CB946))</f>
        <v/>
      </c>
      <c r="CD946" s="18" t="n">
        <v>23</v>
      </c>
      <c r="CE946" s="18">
        <f>IF(COUNTIFS([2]その１１!$CV$10:CV5941,リスト!CC946),"該当","")</f>
        <v/>
      </c>
      <c r="CF946" s="18">
        <f>IF($CE946="","",COUNTIF($CC$5:CC946,CC946))</f>
        <v/>
      </c>
      <c r="CG946" s="18">
        <f>IF($CE946="","",CONCATENATE(CC946,CF946))</f>
        <v/>
      </c>
      <c r="CH946" s="18" t="inlineStr">
        <is>
          <t>X</t>
        </is>
      </c>
      <c r="CI946" s="18" t="inlineStr">
        <is>
          <t>照明施設</t>
        </is>
      </c>
      <c r="CJ946" s="18" t="inlineStr">
        <is>
          <t>Sx</t>
        </is>
      </c>
      <c r="CK946" s="18">
        <f>CONCATENATE(CH946,LEFT(CI946,2),CJ946)</f>
        <v/>
      </c>
      <c r="CL946" s="18" t="n">
        <v>19</v>
      </c>
      <c r="CM946" s="18">
        <f>IF(COUNTIFS([2]その１２!$CU$10:CU6097,リスト!CK946),"該当","")</f>
        <v/>
      </c>
      <c r="CN946" s="18">
        <f>IF($CM946="","",COUNTIF($CK$5:CK946,CK946))</f>
        <v/>
      </c>
      <c r="CO946" s="18">
        <f>IF($CM946="","",CONCATENATE(CK946,CN946))</f>
        <v/>
      </c>
      <c r="DC946" s="21">
        <f>IF(CG946="","",CONCATENATE(CC946,CD946))</f>
        <v/>
      </c>
      <c r="DD946" s="21">
        <f>IF(CO946="","",CONCATENATE(CK946,CL946))</f>
        <v/>
      </c>
    </row>
    <row r="947">
      <c r="BZ947" s="18" t="inlineStr">
        <is>
          <t>S</t>
        </is>
      </c>
      <c r="CA947" s="18" t="inlineStr">
        <is>
          <t>格点</t>
        </is>
      </c>
      <c r="CB947" s="18" t="inlineStr">
        <is>
          <t>Pp</t>
        </is>
      </c>
      <c r="CC947" s="18">
        <f>IF(LEFT(CA947,2)="基礎",CONCATENATE(BZ947,LEFT(CA947,3),CB947),CONCATENATE(BZ947,LEFT(CA947,2),CB947))</f>
        <v/>
      </c>
      <c r="CD947" s="18" t="n">
        <v>1</v>
      </c>
      <c r="CE947" s="18">
        <f>IF(COUNTIFS([2]その１１!$CV$10:CV5942,リスト!CC947),"該当","")</f>
        <v/>
      </c>
      <c r="CF947" s="18">
        <f>IF($CE947="","",COUNTIF($CC$5:CC947,CC947))</f>
        <v/>
      </c>
      <c r="CG947" s="18">
        <f>IF($CE947="","",CONCATENATE(CC947,CF947))</f>
        <v/>
      </c>
      <c r="CH947" s="18" t="inlineStr">
        <is>
          <t>X</t>
        </is>
      </c>
      <c r="CI947" s="18" t="inlineStr">
        <is>
          <t>照明施設</t>
        </is>
      </c>
      <c r="CJ947" s="18" t="inlineStr">
        <is>
          <t>Sx</t>
        </is>
      </c>
      <c r="CK947" s="18">
        <f>CONCATENATE(CH947,LEFT(CI947,2),CJ947)</f>
        <v/>
      </c>
      <c r="CL947" s="18" t="n">
        <v>23</v>
      </c>
      <c r="CM947" s="18">
        <f>IF(COUNTIFS([2]その１２!$CU$10:CU6098,リスト!CK947),"該当","")</f>
        <v/>
      </c>
      <c r="CN947" s="18">
        <f>IF($CM947="","",COUNTIF($CK$5:CK947,CK947))</f>
        <v/>
      </c>
      <c r="CO947" s="18">
        <f>IF($CM947="","",CONCATENATE(CK947,CN947))</f>
        <v/>
      </c>
      <c r="DC947" s="21">
        <f>IF(CG947="","",CONCATENATE(CC947,CD947))</f>
        <v/>
      </c>
      <c r="DD947" s="21">
        <f>IF(CO947="","",CONCATENATE(CK947,CL947))</f>
        <v/>
      </c>
    </row>
    <row r="948">
      <c r="BZ948" s="18" t="inlineStr">
        <is>
          <t>S</t>
        </is>
      </c>
      <c r="CA948" s="18" t="inlineStr">
        <is>
          <t>格点</t>
        </is>
      </c>
      <c r="CB948" s="18" t="inlineStr">
        <is>
          <t>Pp</t>
        </is>
      </c>
      <c r="CC948" s="18">
        <f>IF(LEFT(CA948,2)="基礎",CONCATENATE(BZ948,LEFT(CA948,3),CB948),CONCATENATE(BZ948,LEFT(CA948,2),CB948))</f>
        <v/>
      </c>
      <c r="CD948" s="18" t="n">
        <v>2</v>
      </c>
      <c r="CE948" s="18">
        <f>IF(COUNTIFS([2]その１１!$CV$10:CV5943,リスト!CC948),"該当","")</f>
        <v/>
      </c>
      <c r="CF948" s="18">
        <f>IF($CE948="","",COUNTIF($CC$5:CC948,CC948))</f>
        <v/>
      </c>
      <c r="CG948" s="18">
        <f>IF($CE948="","",CONCATENATE(CC948,CF948))</f>
        <v/>
      </c>
      <c r="CH948" s="18" t="inlineStr">
        <is>
          <t>S,X</t>
        </is>
      </c>
      <c r="CI948" s="18" t="inlineStr">
        <is>
          <t>照明施設</t>
        </is>
      </c>
      <c r="CJ948" s="18" t="inlineStr">
        <is>
          <t>Sx</t>
        </is>
      </c>
      <c r="CK948" s="18">
        <f>CONCATENATE(CH948,LEFT(CI948,2),CJ948)</f>
        <v/>
      </c>
      <c r="CL948" s="18" t="n">
        <v>1</v>
      </c>
      <c r="CM948" s="18">
        <f>IF(COUNTIFS([2]その１２!$CU$10:CU6099,リスト!CK948),"該当","")</f>
        <v/>
      </c>
      <c r="CN948" s="18">
        <f>IF($CM948="","",COUNTIF($CK$5:CK948,CK948))</f>
        <v/>
      </c>
      <c r="CO948" s="18">
        <f>IF($CM948="","",CONCATENATE(CK948,CN948))</f>
        <v/>
      </c>
      <c r="DC948" s="21">
        <f>IF(CG948="","",CONCATENATE(CC948,CD948))</f>
        <v/>
      </c>
      <c r="DD948" s="21">
        <f>IF(CO948="","",CONCATENATE(CK948,CL948))</f>
        <v/>
      </c>
    </row>
    <row r="949">
      <c r="BZ949" s="18" t="inlineStr">
        <is>
          <t>S</t>
        </is>
      </c>
      <c r="CA949" s="18" t="inlineStr">
        <is>
          <t>格点</t>
        </is>
      </c>
      <c r="CB949" s="18" t="inlineStr">
        <is>
          <t>Pp</t>
        </is>
      </c>
      <c r="CC949" s="18">
        <f>IF(LEFT(CA949,2)="基礎",CONCATENATE(BZ949,LEFT(CA949,3),CB949),CONCATENATE(BZ949,LEFT(CA949,2),CB949))</f>
        <v/>
      </c>
      <c r="CD949" s="18" t="n">
        <v>3</v>
      </c>
      <c r="CE949" s="18">
        <f>IF(COUNTIFS([2]その１１!$CV$10:CV5944,リスト!CC949),"該当","")</f>
        <v/>
      </c>
      <c r="CF949" s="18">
        <f>IF($CE949="","",COUNTIF($CC$5:CC949,CC949))</f>
        <v/>
      </c>
      <c r="CG949" s="18">
        <f>IF($CE949="","",CONCATENATE(CC949,CF949))</f>
        <v/>
      </c>
      <c r="CH949" s="18" t="inlineStr">
        <is>
          <t>S,X</t>
        </is>
      </c>
      <c r="CI949" s="18" t="inlineStr">
        <is>
          <t>照明施設</t>
        </is>
      </c>
      <c r="CJ949" s="18" t="inlineStr">
        <is>
          <t>Sx</t>
        </is>
      </c>
      <c r="CK949" s="18">
        <f>CONCATENATE(CH949,LEFT(CI949,2),CJ949)</f>
        <v/>
      </c>
      <c r="CL949" s="18" t="n">
        <v>2</v>
      </c>
      <c r="CM949" s="18">
        <f>IF(COUNTIFS([2]その１２!$CU$10:CU6100,リスト!CK949),"該当","")</f>
        <v/>
      </c>
      <c r="CN949" s="18">
        <f>IF($CM949="","",COUNTIF($CK$5:CK949,CK949))</f>
        <v/>
      </c>
      <c r="CO949" s="18">
        <f>IF($CM949="","",CONCATENATE(CK949,CN949))</f>
        <v/>
      </c>
      <c r="DC949" s="21">
        <f>IF(CG949="","",CONCATENATE(CC949,CD949))</f>
        <v/>
      </c>
      <c r="DD949" s="21">
        <f>IF(CO949="","",CONCATENATE(CK949,CL949))</f>
        <v/>
      </c>
    </row>
    <row r="950">
      <c r="BZ950" s="18" t="inlineStr">
        <is>
          <t>S</t>
        </is>
      </c>
      <c r="CA950" s="18" t="inlineStr">
        <is>
          <t>格点</t>
        </is>
      </c>
      <c r="CB950" s="18" t="inlineStr">
        <is>
          <t>Pp</t>
        </is>
      </c>
      <c r="CC950" s="18">
        <f>IF(LEFT(CA950,2)="基礎",CONCATENATE(BZ950,LEFT(CA950,3),CB950),CONCATENATE(BZ950,LEFT(CA950,2),CB950))</f>
        <v/>
      </c>
      <c r="CD950" s="18" t="n">
        <v>4</v>
      </c>
      <c r="CE950" s="18">
        <f>IF(COUNTIFS([2]その１１!$CV$10:CV5945,リスト!CC950),"該当","")</f>
        <v/>
      </c>
      <c r="CF950" s="18">
        <f>IF($CE950="","",COUNTIF($CC$5:CC950,CC950))</f>
        <v/>
      </c>
      <c r="CG950" s="18">
        <f>IF($CE950="","",CONCATENATE(CC950,CF950))</f>
        <v/>
      </c>
      <c r="CH950" s="18" t="inlineStr">
        <is>
          <t>S,X</t>
        </is>
      </c>
      <c r="CI950" s="18" t="inlineStr">
        <is>
          <t>照明施設</t>
        </is>
      </c>
      <c r="CJ950" s="18" t="inlineStr">
        <is>
          <t>Sx</t>
        </is>
      </c>
      <c r="CK950" s="18">
        <f>CONCATENATE(CH950,LEFT(CI950,2),CJ950)</f>
        <v/>
      </c>
      <c r="CL950" s="18" t="n">
        <v>3</v>
      </c>
      <c r="CM950" s="18">
        <f>IF(COUNTIFS([2]その１２!$CU$10:CU6101,リスト!CK950),"該当","")</f>
        <v/>
      </c>
      <c r="CN950" s="18">
        <f>IF($CM950="","",COUNTIF($CK$5:CK950,CK950))</f>
        <v/>
      </c>
      <c r="CO950" s="18">
        <f>IF($CM950="","",CONCATENATE(CK950,CN950))</f>
        <v/>
      </c>
      <c r="DC950" s="21">
        <f>IF(CG950="","",CONCATENATE(CC950,CD950))</f>
        <v/>
      </c>
      <c r="DD950" s="21">
        <f>IF(CO950="","",CONCATENATE(CK950,CL950))</f>
        <v/>
      </c>
    </row>
    <row r="951">
      <c r="BZ951" s="18" t="inlineStr">
        <is>
          <t>S</t>
        </is>
      </c>
      <c r="CA951" s="18" t="inlineStr">
        <is>
          <t>格点</t>
        </is>
      </c>
      <c r="CB951" s="18" t="inlineStr">
        <is>
          <t>Pp</t>
        </is>
      </c>
      <c r="CC951" s="18">
        <f>IF(LEFT(CA951,2)="基礎",CONCATENATE(BZ951,LEFT(CA951,3),CB951),CONCATENATE(BZ951,LEFT(CA951,2),CB951))</f>
        <v/>
      </c>
      <c r="CD951" s="18" t="n">
        <v>5</v>
      </c>
      <c r="CE951" s="18">
        <f>IF(COUNTIFS([2]その１１!$CV$10:CV5946,リスト!CC951),"該当","")</f>
        <v/>
      </c>
      <c r="CF951" s="18">
        <f>IF($CE951="","",COUNTIF($CC$5:CC951,CC951))</f>
        <v/>
      </c>
      <c r="CG951" s="18">
        <f>IF($CE951="","",CONCATENATE(CC951,CF951))</f>
        <v/>
      </c>
      <c r="CH951" s="18" t="inlineStr">
        <is>
          <t>S,X</t>
        </is>
      </c>
      <c r="CI951" s="18" t="inlineStr">
        <is>
          <t>照明施設</t>
        </is>
      </c>
      <c r="CJ951" s="18" t="inlineStr">
        <is>
          <t>Sx</t>
        </is>
      </c>
      <c r="CK951" s="18">
        <f>CONCATENATE(CH951,LEFT(CI951,2),CJ951)</f>
        <v/>
      </c>
      <c r="CL951" s="18" t="n">
        <v>4</v>
      </c>
      <c r="CM951" s="18">
        <f>IF(COUNTIFS([2]その１２!$CU$10:CU6102,リスト!CK951),"該当","")</f>
        <v/>
      </c>
      <c r="CN951" s="18">
        <f>IF($CM951="","",COUNTIF($CK$5:CK951,CK951))</f>
        <v/>
      </c>
      <c r="CO951" s="18">
        <f>IF($CM951="","",CONCATENATE(CK951,CN951))</f>
        <v/>
      </c>
      <c r="DC951" s="21">
        <f>IF(CG951="","",CONCATENATE(CC951,CD951))</f>
        <v/>
      </c>
      <c r="DD951" s="21">
        <f>IF(CO951="","",CONCATENATE(CK951,CL951))</f>
        <v/>
      </c>
    </row>
    <row r="952">
      <c r="BZ952" s="18" t="inlineStr">
        <is>
          <t>S</t>
        </is>
      </c>
      <c r="CA952" s="18" t="inlineStr">
        <is>
          <t>格点</t>
        </is>
      </c>
      <c r="CB952" s="18" t="inlineStr">
        <is>
          <t>Pp</t>
        </is>
      </c>
      <c r="CC952" s="18">
        <f>IF(LEFT(CA952,2)="基礎",CONCATENATE(BZ952,LEFT(CA952,3),CB952),CONCATENATE(BZ952,LEFT(CA952,2),CB952))</f>
        <v/>
      </c>
      <c r="CD952" s="18" t="n">
        <v>10</v>
      </c>
      <c r="CE952" s="18">
        <f>IF(COUNTIFS([2]その１１!$CV$10:CV5947,リスト!CC952),"該当","")</f>
        <v/>
      </c>
      <c r="CF952" s="18">
        <f>IF($CE952="","",COUNTIF($CC$5:CC952,CC952))</f>
        <v/>
      </c>
      <c r="CG952" s="18">
        <f>IF($CE952="","",CONCATENATE(CC952,CF952))</f>
        <v/>
      </c>
      <c r="CH952" s="18" t="inlineStr">
        <is>
          <t>S,X</t>
        </is>
      </c>
      <c r="CI952" s="18" t="inlineStr">
        <is>
          <t>照明施設</t>
        </is>
      </c>
      <c r="CJ952" s="18" t="inlineStr">
        <is>
          <t>Sx</t>
        </is>
      </c>
      <c r="CK952" s="18">
        <f>CONCATENATE(CH952,LEFT(CI952,2),CJ952)</f>
        <v/>
      </c>
      <c r="CL952" s="18" t="n">
        <v>5</v>
      </c>
      <c r="CM952" s="18">
        <f>IF(COUNTIFS([2]その１２!$CU$10:CU6103,リスト!CK952),"該当","")</f>
        <v/>
      </c>
      <c r="CN952" s="18">
        <f>IF($CM952="","",COUNTIF($CK$5:CK952,CK952))</f>
        <v/>
      </c>
      <c r="CO952" s="18">
        <f>IF($CM952="","",CONCATENATE(CK952,CN952))</f>
        <v/>
      </c>
      <c r="DC952" s="21">
        <f>IF(CG952="","",CONCATENATE(CC952,CD952))</f>
        <v/>
      </c>
      <c r="DD952" s="21">
        <f>IF(CO952="","",CONCATENATE(CK952,CL952))</f>
        <v/>
      </c>
    </row>
    <row r="953">
      <c r="BZ953" s="18" t="inlineStr">
        <is>
          <t>S</t>
        </is>
      </c>
      <c r="CA953" s="18" t="inlineStr">
        <is>
          <t>格点</t>
        </is>
      </c>
      <c r="CB953" s="18" t="inlineStr">
        <is>
          <t>Pp</t>
        </is>
      </c>
      <c r="CC953" s="18">
        <f>IF(LEFT(CA953,2)="基礎",CONCATENATE(BZ953,LEFT(CA953,3),CB953),CONCATENATE(BZ953,LEFT(CA953,2),CB953))</f>
        <v/>
      </c>
      <c r="CD953" s="18" t="n">
        <v>13</v>
      </c>
      <c r="CE953" s="18">
        <f>IF(COUNTIFS([2]その１１!$CV$10:CV5948,リスト!CC953),"該当","")</f>
        <v/>
      </c>
      <c r="CF953" s="18">
        <f>IF($CE953="","",COUNTIF($CC$5:CC953,CC953))</f>
        <v/>
      </c>
      <c r="CG953" s="18">
        <f>IF($CE953="","",CONCATENATE(CC953,CF953))</f>
        <v/>
      </c>
      <c r="CH953" s="18" t="inlineStr">
        <is>
          <t>S,X</t>
        </is>
      </c>
      <c r="CI953" s="18" t="inlineStr">
        <is>
          <t>照明施設</t>
        </is>
      </c>
      <c r="CJ953" s="18" t="inlineStr">
        <is>
          <t>Sx</t>
        </is>
      </c>
      <c r="CK953" s="18">
        <f>CONCATENATE(CH953,LEFT(CI953,2),CJ953)</f>
        <v/>
      </c>
      <c r="CL953" s="18" t="n">
        <v>17</v>
      </c>
      <c r="CM953" s="18">
        <f>IF(COUNTIFS([2]その１２!$CU$10:CU6104,リスト!CK953),"該当","")</f>
        <v/>
      </c>
      <c r="CN953" s="18">
        <f>IF($CM953="","",COUNTIF($CK$5:CK953,CK953))</f>
        <v/>
      </c>
      <c r="CO953" s="18">
        <f>IF($CM953="","",CONCATENATE(CK953,CN953))</f>
        <v/>
      </c>
      <c r="DC953" s="21">
        <f>IF(CG953="","",CONCATENATE(CC953,CD953))</f>
        <v/>
      </c>
      <c r="DD953" s="21">
        <f>IF(CO953="","",CONCATENATE(CK953,CL953))</f>
        <v/>
      </c>
    </row>
    <row r="954">
      <c r="BZ954" s="18" t="inlineStr">
        <is>
          <t>S</t>
        </is>
      </c>
      <c r="CA954" s="18" t="inlineStr">
        <is>
          <t>格点</t>
        </is>
      </c>
      <c r="CB954" s="18" t="inlineStr">
        <is>
          <t>Pp</t>
        </is>
      </c>
      <c r="CC954" s="18">
        <f>IF(LEFT(CA954,2)="基礎",CONCATENATE(BZ954,LEFT(CA954,3),CB954),CONCATENATE(BZ954,LEFT(CA954,2),CB954))</f>
        <v/>
      </c>
      <c r="CD954" s="18" t="n">
        <v>17</v>
      </c>
      <c r="CE954" s="18">
        <f>IF(COUNTIFS([2]その１１!$CV$10:CV5949,リスト!CC954),"該当","")</f>
        <v/>
      </c>
      <c r="CF954" s="18">
        <f>IF($CE954="","",COUNTIF($CC$5:CC954,CC954))</f>
        <v/>
      </c>
      <c r="CG954" s="18">
        <f>IF($CE954="","",CONCATENATE(CC954,CF954))</f>
        <v/>
      </c>
      <c r="CH954" s="18" t="inlineStr">
        <is>
          <t>S,X</t>
        </is>
      </c>
      <c r="CI954" s="18" t="inlineStr">
        <is>
          <t>照明施設</t>
        </is>
      </c>
      <c r="CJ954" s="18" t="inlineStr">
        <is>
          <t>Sx</t>
        </is>
      </c>
      <c r="CK954" s="18">
        <f>CONCATENATE(CH954,LEFT(CI954,2),CJ954)</f>
        <v/>
      </c>
      <c r="CL954" s="18" t="n">
        <v>19</v>
      </c>
      <c r="CM954" s="18">
        <f>IF(COUNTIFS([2]その１２!$CU$10:CU6105,リスト!CK954),"該当","")</f>
        <v/>
      </c>
      <c r="CN954" s="18">
        <f>IF($CM954="","",COUNTIF($CK$5:CK954,CK954))</f>
        <v/>
      </c>
      <c r="CO954" s="18">
        <f>IF($CM954="","",CONCATENATE(CK954,CN954))</f>
        <v/>
      </c>
      <c r="DC954" s="21">
        <f>IF(CG954="","",CONCATENATE(CC954,CD954))</f>
        <v/>
      </c>
      <c r="DD954" s="21">
        <f>IF(CO954="","",CONCATENATE(CK954,CL954))</f>
        <v/>
      </c>
    </row>
    <row r="955">
      <c r="BZ955" s="18" t="inlineStr">
        <is>
          <t>S</t>
        </is>
      </c>
      <c r="CA955" s="18" t="inlineStr">
        <is>
          <t>格点</t>
        </is>
      </c>
      <c r="CB955" s="18" t="inlineStr">
        <is>
          <t>Pp</t>
        </is>
      </c>
      <c r="CC955" s="18">
        <f>IF(LEFT(CA955,2)="基礎",CONCATENATE(BZ955,LEFT(CA955,3),CB955),CONCATENATE(BZ955,LEFT(CA955,2),CB955))</f>
        <v/>
      </c>
      <c r="CD955" s="18" t="n">
        <v>18</v>
      </c>
      <c r="CE955" s="18">
        <f>IF(COUNTIFS([2]その１１!$CV$10:CV5950,リスト!CC955),"該当","")</f>
        <v/>
      </c>
      <c r="CF955" s="18">
        <f>IF($CE955="","",COUNTIF($CC$5:CC955,CC955))</f>
        <v/>
      </c>
      <c r="CG955" s="18">
        <f>IF($CE955="","",CONCATENATE(CC955,CF955))</f>
        <v/>
      </c>
      <c r="CH955" s="18" t="inlineStr">
        <is>
          <t>S,X</t>
        </is>
      </c>
      <c r="CI955" s="18" t="inlineStr">
        <is>
          <t>照明施設</t>
        </is>
      </c>
      <c r="CJ955" s="18" t="inlineStr">
        <is>
          <t>Sx</t>
        </is>
      </c>
      <c r="CK955" s="18">
        <f>CONCATENATE(CH955,LEFT(CI955,2),CJ955)</f>
        <v/>
      </c>
      <c r="CL955" s="18" t="n">
        <v>23</v>
      </c>
      <c r="CM955" s="18">
        <f>IF(COUNTIFS([2]その１２!$CU$10:CU6106,リスト!CK955),"該当","")</f>
        <v/>
      </c>
      <c r="CN955" s="18">
        <f>IF($CM955="","",COUNTIF($CK$5:CK955,CK955))</f>
        <v/>
      </c>
      <c r="CO955" s="18">
        <f>IF($CM955="","",CONCATENATE(CK955,CN955))</f>
        <v/>
      </c>
      <c r="DC955" s="21">
        <f>IF(CG955="","",CONCATENATE(CC955,CD955))</f>
        <v/>
      </c>
      <c r="DD955" s="21">
        <f>IF(CO955="","",CONCATENATE(CK955,CL955))</f>
        <v/>
      </c>
    </row>
    <row r="956">
      <c r="BZ956" s="18" t="inlineStr">
        <is>
          <t>S</t>
        </is>
      </c>
      <c r="CA956" s="18" t="inlineStr">
        <is>
          <t>格点</t>
        </is>
      </c>
      <c r="CB956" s="18" t="inlineStr">
        <is>
          <t>Pp</t>
        </is>
      </c>
      <c r="CC956" s="18">
        <f>IF(LEFT(CA956,2)="基礎",CONCATENATE(BZ956,LEFT(CA956,3),CB956),CONCATENATE(BZ956,LEFT(CA956,2),CB956))</f>
        <v/>
      </c>
      <c r="CD956" s="18" t="n">
        <v>20</v>
      </c>
      <c r="CE956" s="18">
        <f>IF(COUNTIFS([2]その１１!$CV$10:CV5951,リスト!CC956),"該当","")</f>
        <v/>
      </c>
      <c r="CF956" s="18">
        <f>IF($CE956="","",COUNTIF($CC$5:CC956,CC956))</f>
        <v/>
      </c>
      <c r="CG956" s="18">
        <f>IF($CE956="","",CONCATENATE(CC956,CF956))</f>
        <v/>
      </c>
      <c r="CH956" s="18" t="inlineStr">
        <is>
          <t>S</t>
        </is>
      </c>
      <c r="CI956" s="18" t="inlineStr">
        <is>
          <t>標識施設</t>
        </is>
      </c>
      <c r="CJ956" s="18" t="inlineStr">
        <is>
          <t>Sx</t>
        </is>
      </c>
      <c r="CK956" s="18">
        <f>CONCATENATE(CH956,LEFT(CI956,2),CJ956)</f>
        <v/>
      </c>
      <c r="CL956" s="18" t="n">
        <v>1</v>
      </c>
      <c r="CM956" s="18">
        <f>IF(COUNTIFS([2]その１２!$CU$10:CU6107,リスト!CK956),"該当","")</f>
        <v/>
      </c>
      <c r="CN956" s="18">
        <f>IF($CM956="","",COUNTIF($CK$5:CK956,CK956))</f>
        <v/>
      </c>
      <c r="CO956" s="18">
        <f>IF($CM956="","",CONCATENATE(CK956,CN956))</f>
        <v/>
      </c>
      <c r="DC956" s="21">
        <f>IF(CG956="","",CONCATENATE(CC956,CD956))</f>
        <v/>
      </c>
      <c r="DD956" s="21">
        <f>IF(CO956="","",CONCATENATE(CK956,CL956))</f>
        <v/>
      </c>
    </row>
    <row r="957">
      <c r="BZ957" s="18" t="inlineStr">
        <is>
          <t>S</t>
        </is>
      </c>
      <c r="CA957" s="18" t="inlineStr">
        <is>
          <t>格点</t>
        </is>
      </c>
      <c r="CB957" s="18" t="inlineStr">
        <is>
          <t>Pp</t>
        </is>
      </c>
      <c r="CC957" s="18">
        <f>IF(LEFT(CA957,2)="基礎",CONCATENATE(BZ957,LEFT(CA957,3),CB957),CONCATENATE(BZ957,LEFT(CA957,2),CB957))</f>
        <v/>
      </c>
      <c r="CD957" s="18" t="n">
        <v>21</v>
      </c>
      <c r="CE957" s="18">
        <f>IF(COUNTIFS([2]その１１!$CV$10:CV5952,リスト!CC957),"該当","")</f>
        <v/>
      </c>
      <c r="CF957" s="18">
        <f>IF($CE957="","",COUNTIF($CC$5:CC957,CC957))</f>
        <v/>
      </c>
      <c r="CG957" s="18">
        <f>IF($CE957="","",CONCATENATE(CC957,CF957))</f>
        <v/>
      </c>
      <c r="CH957" s="18" t="inlineStr">
        <is>
          <t>S</t>
        </is>
      </c>
      <c r="CI957" s="18" t="inlineStr">
        <is>
          <t>標識施設</t>
        </is>
      </c>
      <c r="CJ957" s="18" t="inlineStr">
        <is>
          <t>Sx</t>
        </is>
      </c>
      <c r="CK957" s="18">
        <f>CONCATENATE(CH957,LEFT(CI957,2),CJ957)</f>
        <v/>
      </c>
      <c r="CL957" s="18" t="n">
        <v>2</v>
      </c>
      <c r="CM957" s="18">
        <f>IF(COUNTIFS([2]その１２!$CU$10:CU6108,リスト!CK957),"該当","")</f>
        <v/>
      </c>
      <c r="CN957" s="18">
        <f>IF($CM957="","",COUNTIF($CK$5:CK957,CK957))</f>
        <v/>
      </c>
      <c r="CO957" s="18">
        <f>IF($CM957="","",CONCATENATE(CK957,CN957))</f>
        <v/>
      </c>
      <c r="DC957" s="21">
        <f>IF(CG957="","",CONCATENATE(CC957,CD957))</f>
        <v/>
      </c>
      <c r="DD957" s="21">
        <f>IF(CO957="","",CONCATENATE(CK957,CL957))</f>
        <v/>
      </c>
    </row>
    <row r="958">
      <c r="BZ958" s="18" t="inlineStr">
        <is>
          <t>S</t>
        </is>
      </c>
      <c r="CA958" s="18" t="inlineStr">
        <is>
          <t>格点</t>
        </is>
      </c>
      <c r="CB958" s="18" t="inlineStr">
        <is>
          <t>Pp</t>
        </is>
      </c>
      <c r="CC958" s="18">
        <f>IF(LEFT(CA958,2)="基礎",CONCATENATE(BZ958,LEFT(CA958,3),CB958),CONCATENATE(BZ958,LEFT(CA958,2),CB958))</f>
        <v/>
      </c>
      <c r="CD958" s="18" t="n">
        <v>22</v>
      </c>
      <c r="CE958" s="18">
        <f>IF(COUNTIFS([2]その１１!$CV$10:CV5953,リスト!CC958),"該当","")</f>
        <v/>
      </c>
      <c r="CF958" s="18">
        <f>IF($CE958="","",COUNTIF($CC$5:CC958,CC958))</f>
        <v/>
      </c>
      <c r="CG958" s="18">
        <f>IF($CE958="","",CONCATENATE(CC958,CF958))</f>
        <v/>
      </c>
      <c r="CH958" s="18" t="inlineStr">
        <is>
          <t>S</t>
        </is>
      </c>
      <c r="CI958" s="18" t="inlineStr">
        <is>
          <t>標識施設</t>
        </is>
      </c>
      <c r="CJ958" s="18" t="inlineStr">
        <is>
          <t>Sx</t>
        </is>
      </c>
      <c r="CK958" s="18">
        <f>CONCATENATE(CH958,LEFT(CI958,2),CJ958)</f>
        <v/>
      </c>
      <c r="CL958" s="18" t="n">
        <v>3</v>
      </c>
      <c r="CM958" s="18">
        <f>IF(COUNTIFS([2]その１２!$CU$10:CU6109,リスト!CK958),"該当","")</f>
        <v/>
      </c>
      <c r="CN958" s="18">
        <f>IF($CM958="","",COUNTIF($CK$5:CK958,CK958))</f>
        <v/>
      </c>
      <c r="CO958" s="18">
        <f>IF($CM958="","",CONCATENATE(CK958,CN958))</f>
        <v/>
      </c>
      <c r="DC958" s="21">
        <f>IF(CG958="","",CONCATENATE(CC958,CD958))</f>
        <v/>
      </c>
      <c r="DD958" s="21">
        <f>IF(CO958="","",CONCATENATE(CK958,CL958))</f>
        <v/>
      </c>
    </row>
    <row r="959">
      <c r="BZ959" s="18" t="inlineStr">
        <is>
          <t>S</t>
        </is>
      </c>
      <c r="CA959" s="18" t="inlineStr">
        <is>
          <t>格点</t>
        </is>
      </c>
      <c r="CB959" s="18" t="inlineStr">
        <is>
          <t>Pp</t>
        </is>
      </c>
      <c r="CC959" s="18">
        <f>IF(LEFT(CA959,2)="基礎",CONCATENATE(BZ959,LEFT(CA959,3),CB959),CONCATENATE(BZ959,LEFT(CA959,2),CB959))</f>
        <v/>
      </c>
      <c r="CD959" s="18" t="n">
        <v>23</v>
      </c>
      <c r="CE959" s="18">
        <f>IF(COUNTIFS([2]その１１!$CV$10:CV5954,リスト!CC959),"該当","")</f>
        <v/>
      </c>
      <c r="CF959" s="18">
        <f>IF($CE959="","",COUNTIF($CC$5:CC959,CC959))</f>
        <v/>
      </c>
      <c r="CG959" s="18">
        <f>IF($CE959="","",CONCATENATE(CC959,CF959))</f>
        <v/>
      </c>
      <c r="CH959" s="18" t="inlineStr">
        <is>
          <t>S</t>
        </is>
      </c>
      <c r="CI959" s="18" t="inlineStr">
        <is>
          <t>標識施設</t>
        </is>
      </c>
      <c r="CJ959" s="18" t="inlineStr">
        <is>
          <t>Sx</t>
        </is>
      </c>
      <c r="CK959" s="18">
        <f>CONCATENATE(CH959,LEFT(CI959,2),CJ959)</f>
        <v/>
      </c>
      <c r="CL959" s="18" t="n">
        <v>4</v>
      </c>
      <c r="CM959" s="18">
        <f>IF(COUNTIFS([2]その１２!$CU$10:CU6110,リスト!CK959),"該当","")</f>
        <v/>
      </c>
      <c r="CN959" s="18">
        <f>IF($CM959="","",COUNTIF($CK$5:CK959,CK959))</f>
        <v/>
      </c>
      <c r="CO959" s="18">
        <f>IF($CM959="","",CONCATENATE(CK959,CN959))</f>
        <v/>
      </c>
      <c r="DC959" s="21">
        <f>IF(CG959="","",CONCATENATE(CC959,CD959))</f>
        <v/>
      </c>
      <c r="DD959" s="21">
        <f>IF(CO959="","",CONCATENATE(CK959,CL959))</f>
        <v/>
      </c>
    </row>
    <row r="960">
      <c r="BZ960" s="18" t="inlineStr">
        <is>
          <t>C</t>
        </is>
      </c>
      <c r="CA960" s="18" t="inlineStr">
        <is>
          <t>格点</t>
        </is>
      </c>
      <c r="CB960" s="18" t="inlineStr">
        <is>
          <t>Pp</t>
        </is>
      </c>
      <c r="CC960" s="18">
        <f>IF(LEFT(CA960,2)="基礎",CONCATENATE(BZ960,LEFT(CA960,3),CB960),CONCATENATE(BZ960,LEFT(CA960,2),CB960))</f>
        <v/>
      </c>
      <c r="CD960" s="18" t="n">
        <v>6</v>
      </c>
      <c r="CE960" s="18">
        <f>IF(COUNTIFS([2]その１１!$CV$10:CV5955,リスト!CC960),"該当","")</f>
        <v/>
      </c>
      <c r="CF960" s="18">
        <f>IF($CE960="","",COUNTIF($CC$5:CC960,CC960))</f>
        <v/>
      </c>
      <c r="CG960" s="18">
        <f>IF($CE960="","",CONCATENATE(CC960,CF960))</f>
        <v/>
      </c>
      <c r="CH960" s="18" t="inlineStr">
        <is>
          <t>S</t>
        </is>
      </c>
      <c r="CI960" s="18" t="inlineStr">
        <is>
          <t>標識施設</t>
        </is>
      </c>
      <c r="CJ960" s="18" t="inlineStr">
        <is>
          <t>Sx</t>
        </is>
      </c>
      <c r="CK960" s="18">
        <f>CONCATENATE(CH960,LEFT(CI960,2),CJ960)</f>
        <v/>
      </c>
      <c r="CL960" s="18" t="n">
        <v>5</v>
      </c>
      <c r="CM960" s="18">
        <f>IF(COUNTIFS([2]その１２!$CU$10:CU6111,リスト!CK960),"該当","")</f>
        <v/>
      </c>
      <c r="CN960" s="18">
        <f>IF($CM960="","",COUNTIF($CK$5:CK960,CK960))</f>
        <v/>
      </c>
      <c r="CO960" s="18">
        <f>IF($CM960="","",CONCATENATE(CK960,CN960))</f>
        <v/>
      </c>
      <c r="DC960" s="21">
        <f>IF(CG960="","",CONCATENATE(CC960,CD960))</f>
        <v/>
      </c>
      <c r="DD960" s="21">
        <f>IF(CO960="","",CONCATENATE(CK960,CL960))</f>
        <v/>
      </c>
    </row>
    <row r="961">
      <c r="BZ961" s="18" t="inlineStr">
        <is>
          <t>C</t>
        </is>
      </c>
      <c r="CA961" s="18" t="inlineStr">
        <is>
          <t>格点</t>
        </is>
      </c>
      <c r="CB961" s="18" t="inlineStr">
        <is>
          <t>Pp</t>
        </is>
      </c>
      <c r="CC961" s="18">
        <f>IF(LEFT(CA961,2)="基礎",CONCATENATE(BZ961,LEFT(CA961,3),CB961),CONCATENATE(BZ961,LEFT(CA961,2),CB961))</f>
        <v/>
      </c>
      <c r="CD961" s="18" t="n">
        <v>7</v>
      </c>
      <c r="CE961" s="18">
        <f>IF(COUNTIFS([2]その１１!$CV$10:CV5956,リスト!CC961),"該当","")</f>
        <v/>
      </c>
      <c r="CF961" s="18">
        <f>IF($CE961="","",COUNTIF($CC$5:CC961,CC961))</f>
        <v/>
      </c>
      <c r="CG961" s="18">
        <f>IF($CE961="","",CONCATENATE(CC961,CF961))</f>
        <v/>
      </c>
      <c r="CH961" s="18" t="inlineStr">
        <is>
          <t>S</t>
        </is>
      </c>
      <c r="CI961" s="18" t="inlineStr">
        <is>
          <t>標識施設</t>
        </is>
      </c>
      <c r="CJ961" s="18" t="inlineStr">
        <is>
          <t>Sx</t>
        </is>
      </c>
      <c r="CK961" s="18">
        <f>CONCATENATE(CH961,LEFT(CI961,2),CJ961)</f>
        <v/>
      </c>
      <c r="CL961" s="18" t="n">
        <v>17</v>
      </c>
      <c r="CM961" s="18">
        <f>IF(COUNTIFS([2]その１２!$CU$10:CU6112,リスト!CK961),"該当","")</f>
        <v/>
      </c>
      <c r="CN961" s="18">
        <f>IF($CM961="","",COUNTIF($CK$5:CK961,CK961))</f>
        <v/>
      </c>
      <c r="CO961" s="18">
        <f>IF($CM961="","",CONCATENATE(CK961,CN961))</f>
        <v/>
      </c>
      <c r="DC961" s="21">
        <f>IF(CG961="","",CONCATENATE(CC961,CD961))</f>
        <v/>
      </c>
      <c r="DD961" s="21">
        <f>IF(CO961="","",CONCATENATE(CK961,CL961))</f>
        <v/>
      </c>
    </row>
    <row r="962">
      <c r="BZ962" s="18" t="inlineStr">
        <is>
          <t>C</t>
        </is>
      </c>
      <c r="CA962" s="18" t="inlineStr">
        <is>
          <t>格点</t>
        </is>
      </c>
      <c r="CB962" s="18" t="inlineStr">
        <is>
          <t>Pp</t>
        </is>
      </c>
      <c r="CC962" s="18">
        <f>IF(LEFT(CA962,2)="基礎",CONCATENATE(BZ962,LEFT(CA962,3),CB962),CONCATENATE(BZ962,LEFT(CA962,2),CB962))</f>
        <v/>
      </c>
      <c r="CD962" s="18" t="n">
        <v>8</v>
      </c>
      <c r="CE962" s="18">
        <f>IF(COUNTIFS([2]その１１!$CV$10:CV5957,リスト!CC962),"該当","")</f>
        <v/>
      </c>
      <c r="CF962" s="18">
        <f>IF($CE962="","",COUNTIF($CC$5:CC962,CC962))</f>
        <v/>
      </c>
      <c r="CG962" s="18">
        <f>IF($CE962="","",CONCATENATE(CC962,CF962))</f>
        <v/>
      </c>
      <c r="CH962" s="18" t="inlineStr">
        <is>
          <t>S</t>
        </is>
      </c>
      <c r="CI962" s="18" t="inlineStr">
        <is>
          <t>標識施設</t>
        </is>
      </c>
      <c r="CJ962" s="18" t="inlineStr">
        <is>
          <t>Sx</t>
        </is>
      </c>
      <c r="CK962" s="18">
        <f>CONCATENATE(CH962,LEFT(CI962,2),CJ962)</f>
        <v/>
      </c>
      <c r="CL962" s="18" t="n">
        <v>19</v>
      </c>
      <c r="CM962" s="18">
        <f>IF(COUNTIFS([2]その１２!$CU$10:CU6113,リスト!CK962),"該当","")</f>
        <v/>
      </c>
      <c r="CN962" s="18">
        <f>IF($CM962="","",COUNTIF($CK$5:CK962,CK962))</f>
        <v/>
      </c>
      <c r="CO962" s="18">
        <f>IF($CM962="","",CONCATENATE(CK962,CN962))</f>
        <v/>
      </c>
      <c r="DC962" s="21">
        <f>IF(CG962="","",CONCATENATE(CC962,CD962))</f>
        <v/>
      </c>
      <c r="DD962" s="21">
        <f>IF(CO962="","",CONCATENATE(CK962,CL962))</f>
        <v/>
      </c>
    </row>
    <row r="963">
      <c r="BZ963" s="18" t="inlineStr">
        <is>
          <t>C</t>
        </is>
      </c>
      <c r="CA963" s="18" t="inlineStr">
        <is>
          <t>格点</t>
        </is>
      </c>
      <c r="CB963" s="18" t="inlineStr">
        <is>
          <t>Pp</t>
        </is>
      </c>
      <c r="CC963" s="18">
        <f>IF(LEFT(CA963,2)="基礎",CONCATENATE(BZ963,LEFT(CA963,3),CB963),CONCATENATE(BZ963,LEFT(CA963,2),CB963))</f>
        <v/>
      </c>
      <c r="CD963" s="18" t="n">
        <v>9</v>
      </c>
      <c r="CE963" s="18">
        <f>IF(COUNTIFS([2]その１１!$CV$10:CV5958,リスト!CC963),"該当","")</f>
        <v/>
      </c>
      <c r="CF963" s="18">
        <f>IF($CE963="","",COUNTIF($CC$5:CC963,CC963))</f>
        <v/>
      </c>
      <c r="CG963" s="18">
        <f>IF($CE963="","",CONCATENATE(CC963,CF963))</f>
        <v/>
      </c>
      <c r="CH963" s="18" t="inlineStr">
        <is>
          <t>S</t>
        </is>
      </c>
      <c r="CI963" s="18" t="inlineStr">
        <is>
          <t>標識施設</t>
        </is>
      </c>
      <c r="CJ963" s="18" t="inlineStr">
        <is>
          <t>Sx</t>
        </is>
      </c>
      <c r="CK963" s="18">
        <f>CONCATENATE(CH963,LEFT(CI963,2),CJ963)</f>
        <v/>
      </c>
      <c r="CL963" s="18" t="n">
        <v>23</v>
      </c>
      <c r="CM963" s="18">
        <f>IF(COUNTIFS([2]その１２!$CU$10:CU6114,リスト!CK963),"該当","")</f>
        <v/>
      </c>
      <c r="CN963" s="18">
        <f>IF($CM963="","",COUNTIF($CK$5:CK963,CK963))</f>
        <v/>
      </c>
      <c r="CO963" s="18">
        <f>IF($CM963="","",CONCATENATE(CK963,CN963))</f>
        <v/>
      </c>
      <c r="DC963" s="21">
        <f>IF(CG963="","",CONCATENATE(CC963,CD963))</f>
        <v/>
      </c>
      <c r="DD963" s="21">
        <f>IF(CO963="","",CONCATENATE(CK963,CL963))</f>
        <v/>
      </c>
    </row>
    <row r="964">
      <c r="BZ964" s="18" t="inlineStr">
        <is>
          <t>C</t>
        </is>
      </c>
      <c r="CA964" s="18" t="inlineStr">
        <is>
          <t>格点</t>
        </is>
      </c>
      <c r="CB964" s="18" t="inlineStr">
        <is>
          <t>Pp</t>
        </is>
      </c>
      <c r="CC964" s="18">
        <f>IF(LEFT(CA964,2)="基礎",CONCATENATE(BZ964,LEFT(CA964,3),CB964),CONCATENATE(BZ964,LEFT(CA964,2),CB964))</f>
        <v/>
      </c>
      <c r="CD964" s="18" t="n">
        <v>10</v>
      </c>
      <c r="CE964" s="18">
        <f>IF(COUNTIFS([2]その１１!$CV$10:CV5959,リスト!CC964),"該当","")</f>
        <v/>
      </c>
      <c r="CF964" s="18">
        <f>IF($CE964="","",COUNTIF($CC$5:CC964,CC964))</f>
        <v/>
      </c>
      <c r="CG964" s="18">
        <f>IF($CE964="","",CONCATENATE(CC964,CF964))</f>
        <v/>
      </c>
      <c r="CH964" s="18" t="inlineStr">
        <is>
          <t>X</t>
        </is>
      </c>
      <c r="CI964" s="18" t="inlineStr">
        <is>
          <t>標識施設</t>
        </is>
      </c>
      <c r="CJ964" s="18" t="inlineStr">
        <is>
          <t>Sx</t>
        </is>
      </c>
      <c r="CK964" s="18">
        <f>CONCATENATE(CH964,LEFT(CI964,2),CJ964)</f>
        <v/>
      </c>
      <c r="CL964" s="18" t="n">
        <v>3</v>
      </c>
      <c r="CM964" s="18">
        <f>IF(COUNTIFS([2]その１２!$CU$10:CU6115,リスト!CK964),"該当","")</f>
        <v/>
      </c>
      <c r="CN964" s="18">
        <f>IF($CM964="","",COUNTIF($CK$5:CK964,CK964))</f>
        <v/>
      </c>
      <c r="CO964" s="18">
        <f>IF($CM964="","",CONCATENATE(CK964,CN964))</f>
        <v/>
      </c>
      <c r="DC964" s="21">
        <f>IF(CG964="","",CONCATENATE(CC964,CD964))</f>
        <v/>
      </c>
      <c r="DD964" s="21">
        <f>IF(CO964="","",CONCATENATE(CK964,CL964))</f>
        <v/>
      </c>
    </row>
    <row r="965">
      <c r="BZ965" s="18" t="inlineStr">
        <is>
          <t>C</t>
        </is>
      </c>
      <c r="CA965" s="18" t="inlineStr">
        <is>
          <t>格点</t>
        </is>
      </c>
      <c r="CB965" s="18" t="inlineStr">
        <is>
          <t>Pp</t>
        </is>
      </c>
      <c r="CC965" s="18">
        <f>IF(LEFT(CA965,2)="基礎",CONCATENATE(BZ965,LEFT(CA965,3),CB965),CONCATENATE(BZ965,LEFT(CA965,2),CB965))</f>
        <v/>
      </c>
      <c r="CD965" s="18" t="n">
        <v>11</v>
      </c>
      <c r="CE965" s="18">
        <f>IF(COUNTIFS([2]その１１!$CV$10:CV5960,リスト!CC965),"該当","")</f>
        <v/>
      </c>
      <c r="CF965" s="18">
        <f>IF($CE965="","",COUNTIF($CC$5:CC965,CC965))</f>
        <v/>
      </c>
      <c r="CG965" s="18">
        <f>IF($CE965="","",CONCATENATE(CC965,CF965))</f>
        <v/>
      </c>
      <c r="CH965" s="18" t="inlineStr">
        <is>
          <t>X</t>
        </is>
      </c>
      <c r="CI965" s="18" t="inlineStr">
        <is>
          <t>標識施設</t>
        </is>
      </c>
      <c r="CJ965" s="18" t="inlineStr">
        <is>
          <t>Sx</t>
        </is>
      </c>
      <c r="CK965" s="18">
        <f>CONCATENATE(CH965,LEFT(CI965,2),CJ965)</f>
        <v/>
      </c>
      <c r="CL965" s="18" t="n">
        <v>17</v>
      </c>
      <c r="CM965" s="18">
        <f>IF(COUNTIFS([2]その１２!$CU$10:CU6116,リスト!CK965),"該当","")</f>
        <v/>
      </c>
      <c r="CN965" s="18">
        <f>IF($CM965="","",COUNTIF($CK$5:CK965,CK965))</f>
        <v/>
      </c>
      <c r="CO965" s="18">
        <f>IF($CM965="","",CONCATENATE(CK965,CN965))</f>
        <v/>
      </c>
      <c r="DC965" s="21">
        <f>IF(CG965="","",CONCATENATE(CC965,CD965))</f>
        <v/>
      </c>
      <c r="DD965" s="21">
        <f>IF(CO965="","",CONCATENATE(CK965,CL965))</f>
        <v/>
      </c>
    </row>
    <row r="966">
      <c r="BZ966" s="18" t="inlineStr">
        <is>
          <t>C</t>
        </is>
      </c>
      <c r="CA966" s="18" t="inlineStr">
        <is>
          <t>格点</t>
        </is>
      </c>
      <c r="CB966" s="18" t="inlineStr">
        <is>
          <t>Pp</t>
        </is>
      </c>
      <c r="CC966" s="18">
        <f>IF(LEFT(CA966,2)="基礎",CONCATENATE(BZ966,LEFT(CA966,3),CB966),CONCATENATE(BZ966,LEFT(CA966,2),CB966))</f>
        <v/>
      </c>
      <c r="CD966" s="18" t="n">
        <v>12</v>
      </c>
      <c r="CE966" s="18">
        <f>IF(COUNTIFS([2]その１１!$CV$10:CV5961,リスト!CC966),"該当","")</f>
        <v/>
      </c>
      <c r="CF966" s="18">
        <f>IF($CE966="","",COUNTIF($CC$5:CC966,CC966))</f>
        <v/>
      </c>
      <c r="CG966" s="18">
        <f>IF($CE966="","",CONCATENATE(CC966,CF966))</f>
        <v/>
      </c>
      <c r="CH966" s="18" t="inlineStr">
        <is>
          <t>X</t>
        </is>
      </c>
      <c r="CI966" s="18" t="inlineStr">
        <is>
          <t>標識施設</t>
        </is>
      </c>
      <c r="CJ966" s="18" t="inlineStr">
        <is>
          <t>Sx</t>
        </is>
      </c>
      <c r="CK966" s="18">
        <f>CONCATENATE(CH966,LEFT(CI966,2),CJ966)</f>
        <v/>
      </c>
      <c r="CL966" s="18" t="n">
        <v>19</v>
      </c>
      <c r="CM966" s="18">
        <f>IF(COUNTIFS([2]その１２!$CU$10:CU6117,リスト!CK966),"該当","")</f>
        <v/>
      </c>
      <c r="CN966" s="18">
        <f>IF($CM966="","",COUNTIF($CK$5:CK966,CK966))</f>
        <v/>
      </c>
      <c r="CO966" s="18">
        <f>IF($CM966="","",CONCATENATE(CK966,CN966))</f>
        <v/>
      </c>
      <c r="DC966" s="21">
        <f>IF(CG966="","",CONCATENATE(CC966,CD966))</f>
        <v/>
      </c>
      <c r="DD966" s="21">
        <f>IF(CO966="","",CONCATENATE(CK966,CL966))</f>
        <v/>
      </c>
    </row>
    <row r="967">
      <c r="BZ967" s="18" t="inlineStr">
        <is>
          <t>C</t>
        </is>
      </c>
      <c r="CA967" s="18" t="inlineStr">
        <is>
          <t>格点</t>
        </is>
      </c>
      <c r="CB967" s="18" t="inlineStr">
        <is>
          <t>Pp</t>
        </is>
      </c>
      <c r="CC967" s="18">
        <f>IF(LEFT(CA967,2)="基礎",CONCATENATE(BZ967,LEFT(CA967,3),CB967),CONCATENATE(BZ967,LEFT(CA967,2),CB967))</f>
        <v/>
      </c>
      <c r="CD967" s="18" t="n">
        <v>13</v>
      </c>
      <c r="CE967" s="18">
        <f>IF(COUNTIFS([2]その１１!$CV$10:CV5962,リスト!CC967),"該当","")</f>
        <v/>
      </c>
      <c r="CF967" s="18">
        <f>IF($CE967="","",COUNTIF($CC$5:CC967,CC967))</f>
        <v/>
      </c>
      <c r="CG967" s="18">
        <f>IF($CE967="","",CONCATENATE(CC967,CF967))</f>
        <v/>
      </c>
      <c r="CH967" s="18" t="inlineStr">
        <is>
          <t>X</t>
        </is>
      </c>
      <c r="CI967" s="18" t="inlineStr">
        <is>
          <t>標識施設</t>
        </is>
      </c>
      <c r="CJ967" s="18" t="inlineStr">
        <is>
          <t>Sx</t>
        </is>
      </c>
      <c r="CK967" s="18">
        <f>CONCATENATE(CH967,LEFT(CI967,2),CJ967)</f>
        <v/>
      </c>
      <c r="CL967" s="18" t="n">
        <v>23</v>
      </c>
      <c r="CM967" s="18">
        <f>IF(COUNTIFS([2]その１２!$CU$10:CU6118,リスト!CK967),"該当","")</f>
        <v/>
      </c>
      <c r="CN967" s="18">
        <f>IF($CM967="","",COUNTIF($CK$5:CK967,CK967))</f>
        <v/>
      </c>
      <c r="CO967" s="18">
        <f>IF($CM967="","",CONCATENATE(CK967,CN967))</f>
        <v/>
      </c>
      <c r="DC967" s="21">
        <f>IF(CG967="","",CONCATENATE(CC967,CD967))</f>
        <v/>
      </c>
      <c r="DD967" s="21">
        <f>IF(CO967="","",CONCATENATE(CK967,CL967))</f>
        <v/>
      </c>
    </row>
    <row r="968">
      <c r="BZ968" s="18" t="inlineStr">
        <is>
          <t>C</t>
        </is>
      </c>
      <c r="CA968" s="18" t="inlineStr">
        <is>
          <t>格点</t>
        </is>
      </c>
      <c r="CB968" s="18" t="inlineStr">
        <is>
          <t>Pp</t>
        </is>
      </c>
      <c r="CC968" s="18">
        <f>IF(LEFT(CA968,2)="基礎",CONCATENATE(BZ968,LEFT(CA968,3),CB968),CONCATENATE(BZ968,LEFT(CA968,2),CB968))</f>
        <v/>
      </c>
      <c r="CD968" s="18" t="n">
        <v>17</v>
      </c>
      <c r="CE968" s="18">
        <f>IF(COUNTIFS([2]その１１!$CV$10:CV5963,リスト!CC968),"該当","")</f>
        <v/>
      </c>
      <c r="CF968" s="18">
        <f>IF($CE968="","",COUNTIF($CC$5:CC968,CC968))</f>
        <v/>
      </c>
      <c r="CG968" s="18">
        <f>IF($CE968="","",CONCATENATE(CC968,CF968))</f>
        <v/>
      </c>
      <c r="CH968" s="18" t="inlineStr">
        <is>
          <t>S,X</t>
        </is>
      </c>
      <c r="CI968" s="18" t="inlineStr">
        <is>
          <t>標識施設</t>
        </is>
      </c>
      <c r="CJ968" s="18" t="inlineStr">
        <is>
          <t>Sx</t>
        </is>
      </c>
      <c r="CK968" s="18">
        <f>CONCATENATE(CH968,LEFT(CI968,2),CJ968)</f>
        <v/>
      </c>
      <c r="CL968" s="18" t="n">
        <v>1</v>
      </c>
      <c r="CM968" s="18">
        <f>IF(COUNTIFS([2]その１２!$CU$10:CU6119,リスト!CK968),"該当","")</f>
        <v/>
      </c>
      <c r="CN968" s="18">
        <f>IF($CM968="","",COUNTIF($CK$5:CK968,CK968))</f>
        <v/>
      </c>
      <c r="CO968" s="18">
        <f>IF($CM968="","",CONCATENATE(CK968,CN968))</f>
        <v/>
      </c>
      <c r="DC968" s="21">
        <f>IF(CG968="","",CONCATENATE(CC968,CD968))</f>
        <v/>
      </c>
      <c r="DD968" s="21">
        <f>IF(CO968="","",CONCATENATE(CK968,CL968))</f>
        <v/>
      </c>
    </row>
    <row r="969">
      <c r="BZ969" s="18" t="inlineStr">
        <is>
          <t>C</t>
        </is>
      </c>
      <c r="CA969" s="18" t="inlineStr">
        <is>
          <t>格点</t>
        </is>
      </c>
      <c r="CB969" s="18" t="inlineStr">
        <is>
          <t>Pp</t>
        </is>
      </c>
      <c r="CC969" s="18">
        <f>IF(LEFT(CA969,2)="基礎",CONCATENATE(BZ969,LEFT(CA969,3),CB969),CONCATENATE(BZ969,LEFT(CA969,2),CB969))</f>
        <v/>
      </c>
      <c r="CD969" s="18" t="n">
        <v>18</v>
      </c>
      <c r="CE969" s="18">
        <f>IF(COUNTIFS([2]その１１!$CV$10:CV5964,リスト!CC969),"該当","")</f>
        <v/>
      </c>
      <c r="CF969" s="18">
        <f>IF($CE969="","",COUNTIF($CC$5:CC969,CC969))</f>
        <v/>
      </c>
      <c r="CG969" s="18">
        <f>IF($CE969="","",CONCATENATE(CC969,CF969))</f>
        <v/>
      </c>
      <c r="CH969" s="18" t="inlineStr">
        <is>
          <t>S,X</t>
        </is>
      </c>
      <c r="CI969" s="18" t="inlineStr">
        <is>
          <t>標識施設</t>
        </is>
      </c>
      <c r="CJ969" s="18" t="inlineStr">
        <is>
          <t>Sx</t>
        </is>
      </c>
      <c r="CK969" s="18">
        <f>CONCATENATE(CH969,LEFT(CI969,2),CJ969)</f>
        <v/>
      </c>
      <c r="CL969" s="18" t="n">
        <v>2</v>
      </c>
      <c r="CM969" s="18">
        <f>IF(COUNTIFS([2]その１２!$CU$10:CU6120,リスト!CK969),"該当","")</f>
        <v/>
      </c>
      <c r="CN969" s="18">
        <f>IF($CM969="","",COUNTIF($CK$5:CK969,CK969))</f>
        <v/>
      </c>
      <c r="CO969" s="18">
        <f>IF($CM969="","",CONCATENATE(CK969,CN969))</f>
        <v/>
      </c>
      <c r="DC969" s="21">
        <f>IF(CG969="","",CONCATENATE(CC969,CD969))</f>
        <v/>
      </c>
      <c r="DD969" s="21">
        <f>IF(CO969="","",CONCATENATE(CK969,CL969))</f>
        <v/>
      </c>
    </row>
    <row r="970">
      <c r="BZ970" s="18" t="inlineStr">
        <is>
          <t>C</t>
        </is>
      </c>
      <c r="CA970" s="18" t="inlineStr">
        <is>
          <t>格点</t>
        </is>
      </c>
      <c r="CB970" s="18" t="inlineStr">
        <is>
          <t>Pp</t>
        </is>
      </c>
      <c r="CC970" s="18">
        <f>IF(LEFT(CA970,2)="基礎",CONCATENATE(BZ970,LEFT(CA970,3),CB970),CONCATENATE(BZ970,LEFT(CA970,2),CB970))</f>
        <v/>
      </c>
      <c r="CD970" s="18" t="n">
        <v>19</v>
      </c>
      <c r="CE970" s="18">
        <f>IF(COUNTIFS([2]その１１!$CV$10:CV5965,リスト!CC970),"該当","")</f>
        <v/>
      </c>
      <c r="CF970" s="18">
        <f>IF($CE970="","",COUNTIF($CC$5:CC970,CC970))</f>
        <v/>
      </c>
      <c r="CG970" s="18">
        <f>IF($CE970="","",CONCATENATE(CC970,CF970))</f>
        <v/>
      </c>
      <c r="CH970" s="18" t="inlineStr">
        <is>
          <t>S,X</t>
        </is>
      </c>
      <c r="CI970" s="18" t="inlineStr">
        <is>
          <t>標識施設</t>
        </is>
      </c>
      <c r="CJ970" s="18" t="inlineStr">
        <is>
          <t>Sx</t>
        </is>
      </c>
      <c r="CK970" s="18">
        <f>CONCATENATE(CH970,LEFT(CI970,2),CJ970)</f>
        <v/>
      </c>
      <c r="CL970" s="18" t="n">
        <v>3</v>
      </c>
      <c r="CM970" s="18">
        <f>IF(COUNTIFS([2]その１２!$CU$10:CU6121,リスト!CK970),"該当","")</f>
        <v/>
      </c>
      <c r="CN970" s="18">
        <f>IF($CM970="","",COUNTIF($CK$5:CK970,CK970))</f>
        <v/>
      </c>
      <c r="CO970" s="18">
        <f>IF($CM970="","",CONCATENATE(CK970,CN970))</f>
        <v/>
      </c>
      <c r="DC970" s="21">
        <f>IF(CG970="","",CONCATENATE(CC970,CD970))</f>
        <v/>
      </c>
      <c r="DD970" s="21">
        <f>IF(CO970="","",CONCATENATE(CK970,CL970))</f>
        <v/>
      </c>
    </row>
    <row r="971">
      <c r="BZ971" s="18" t="inlineStr">
        <is>
          <t>C</t>
        </is>
      </c>
      <c r="CA971" s="18" t="inlineStr">
        <is>
          <t>格点</t>
        </is>
      </c>
      <c r="CB971" s="18" t="inlineStr">
        <is>
          <t>Pp</t>
        </is>
      </c>
      <c r="CC971" s="18">
        <f>IF(LEFT(CA971,2)="基礎",CONCATENATE(BZ971,LEFT(CA971,3),CB971),CONCATENATE(BZ971,LEFT(CA971,2),CB971))</f>
        <v/>
      </c>
      <c r="CD971" s="18" t="n">
        <v>20</v>
      </c>
      <c r="CE971" s="18">
        <f>IF(COUNTIFS([2]その１１!$CV$10:CV5966,リスト!CC971),"該当","")</f>
        <v/>
      </c>
      <c r="CF971" s="18">
        <f>IF($CE971="","",COUNTIF($CC$5:CC971,CC971))</f>
        <v/>
      </c>
      <c r="CG971" s="18">
        <f>IF($CE971="","",CONCATENATE(CC971,CF971))</f>
        <v/>
      </c>
      <c r="CH971" s="18" t="inlineStr">
        <is>
          <t>S,X</t>
        </is>
      </c>
      <c r="CI971" s="18" t="inlineStr">
        <is>
          <t>標識施設</t>
        </is>
      </c>
      <c r="CJ971" s="18" t="inlineStr">
        <is>
          <t>Sx</t>
        </is>
      </c>
      <c r="CK971" s="18">
        <f>CONCATENATE(CH971,LEFT(CI971,2),CJ971)</f>
        <v/>
      </c>
      <c r="CL971" s="18" t="n">
        <v>4</v>
      </c>
      <c r="CM971" s="18">
        <f>IF(COUNTIFS([2]その１２!$CU$10:CU6122,リスト!CK971),"該当","")</f>
        <v/>
      </c>
      <c r="CN971" s="18">
        <f>IF($CM971="","",COUNTIF($CK$5:CK971,CK971))</f>
        <v/>
      </c>
      <c r="CO971" s="18">
        <f>IF($CM971="","",CONCATENATE(CK971,CN971))</f>
        <v/>
      </c>
      <c r="DC971" s="21">
        <f>IF(CG971="","",CONCATENATE(CC971,CD971))</f>
        <v/>
      </c>
      <c r="DD971" s="21">
        <f>IF(CO971="","",CONCATENATE(CK971,CL971))</f>
        <v/>
      </c>
    </row>
    <row r="972">
      <c r="BZ972" s="18" t="inlineStr">
        <is>
          <t>C</t>
        </is>
      </c>
      <c r="CA972" s="18" t="inlineStr">
        <is>
          <t>格点</t>
        </is>
      </c>
      <c r="CB972" s="18" t="inlineStr">
        <is>
          <t>Pp</t>
        </is>
      </c>
      <c r="CC972" s="18">
        <f>IF(LEFT(CA972,2)="基礎",CONCATENATE(BZ972,LEFT(CA972,3),CB972),CONCATENATE(BZ972,LEFT(CA972,2),CB972))</f>
        <v/>
      </c>
      <c r="CD972" s="18" t="n">
        <v>21</v>
      </c>
      <c r="CE972" s="18">
        <f>IF(COUNTIFS([2]その１１!$CV$10:CV5967,リスト!CC972),"該当","")</f>
        <v/>
      </c>
      <c r="CF972" s="18">
        <f>IF($CE972="","",COUNTIF($CC$5:CC972,CC972))</f>
        <v/>
      </c>
      <c r="CG972" s="18">
        <f>IF($CE972="","",CONCATENATE(CC972,CF972))</f>
        <v/>
      </c>
      <c r="CH972" s="18" t="inlineStr">
        <is>
          <t>S,X</t>
        </is>
      </c>
      <c r="CI972" s="18" t="inlineStr">
        <is>
          <t>標識施設</t>
        </is>
      </c>
      <c r="CJ972" s="18" t="inlineStr">
        <is>
          <t>Sx</t>
        </is>
      </c>
      <c r="CK972" s="18">
        <f>CONCATENATE(CH972,LEFT(CI972,2),CJ972)</f>
        <v/>
      </c>
      <c r="CL972" s="18" t="n">
        <v>5</v>
      </c>
      <c r="CM972" s="18">
        <f>IF(COUNTIFS([2]その１２!$CU$10:CU6123,リスト!CK972),"該当","")</f>
        <v/>
      </c>
      <c r="CN972" s="18">
        <f>IF($CM972="","",COUNTIF($CK$5:CK972,CK972))</f>
        <v/>
      </c>
      <c r="CO972" s="18">
        <f>IF($CM972="","",CONCATENATE(CK972,CN972))</f>
        <v/>
      </c>
      <c r="DC972" s="21">
        <f>IF(CG972="","",CONCATENATE(CC972,CD972))</f>
        <v/>
      </c>
      <c r="DD972" s="21">
        <f>IF(CO972="","",CONCATENATE(CK972,CL972))</f>
        <v/>
      </c>
    </row>
    <row r="973">
      <c r="BZ973" s="18" t="inlineStr">
        <is>
          <t>C</t>
        </is>
      </c>
      <c r="CA973" s="18" t="inlineStr">
        <is>
          <t>格点</t>
        </is>
      </c>
      <c r="CB973" s="18" t="inlineStr">
        <is>
          <t>Pp</t>
        </is>
      </c>
      <c r="CC973" s="18">
        <f>IF(LEFT(CA973,2)="基礎",CONCATENATE(BZ973,LEFT(CA973,3),CB973),CONCATENATE(BZ973,LEFT(CA973,2),CB973))</f>
        <v/>
      </c>
      <c r="CD973" s="18" t="n">
        <v>22</v>
      </c>
      <c r="CE973" s="18">
        <f>IF(COUNTIFS([2]その１１!$CV$10:CV5968,リスト!CC973),"該当","")</f>
        <v/>
      </c>
      <c r="CF973" s="18">
        <f>IF($CE973="","",COUNTIF($CC$5:CC973,CC973))</f>
        <v/>
      </c>
      <c r="CG973" s="18">
        <f>IF($CE973="","",CONCATENATE(CC973,CF973))</f>
        <v/>
      </c>
      <c r="CH973" s="18" t="inlineStr">
        <is>
          <t>S,X</t>
        </is>
      </c>
      <c r="CI973" s="18" t="inlineStr">
        <is>
          <t>標識施設</t>
        </is>
      </c>
      <c r="CJ973" s="18" t="inlineStr">
        <is>
          <t>Sx</t>
        </is>
      </c>
      <c r="CK973" s="18">
        <f>CONCATENATE(CH973,LEFT(CI973,2),CJ973)</f>
        <v/>
      </c>
      <c r="CL973" s="18" t="n">
        <v>17</v>
      </c>
      <c r="CM973" s="18">
        <f>IF(COUNTIFS([2]その１２!$CU$10:CU6124,リスト!CK973),"該当","")</f>
        <v/>
      </c>
      <c r="CN973" s="18">
        <f>IF($CM973="","",COUNTIF($CK$5:CK973,CK973))</f>
        <v/>
      </c>
      <c r="CO973" s="18">
        <f>IF($CM973="","",CONCATENATE(CK973,CN973))</f>
        <v/>
      </c>
      <c r="DC973" s="21">
        <f>IF(CG973="","",CONCATENATE(CC973,CD973))</f>
        <v/>
      </c>
      <c r="DD973" s="21">
        <f>IF(CO973="","",CONCATENATE(CK973,CL973))</f>
        <v/>
      </c>
    </row>
    <row r="974">
      <c r="BZ974" s="18" t="inlineStr">
        <is>
          <t>C</t>
        </is>
      </c>
      <c r="CA974" s="18" t="inlineStr">
        <is>
          <t>格点</t>
        </is>
      </c>
      <c r="CB974" s="18" t="inlineStr">
        <is>
          <t>Pp</t>
        </is>
      </c>
      <c r="CC974" s="18">
        <f>IF(LEFT(CA974,2)="基礎",CONCATENATE(BZ974,LEFT(CA974,3),CB974),CONCATENATE(BZ974,LEFT(CA974,2),CB974))</f>
        <v/>
      </c>
      <c r="CD974" s="18" t="n">
        <v>23</v>
      </c>
      <c r="CE974" s="18">
        <f>IF(COUNTIFS([2]その１１!$CV$10:CV5969,リスト!CC974),"該当","")</f>
        <v/>
      </c>
      <c r="CF974" s="18">
        <f>IF($CE974="","",COUNTIF($CC$5:CC974,CC974))</f>
        <v/>
      </c>
      <c r="CG974" s="18">
        <f>IF($CE974="","",CONCATENATE(CC974,CF974))</f>
        <v/>
      </c>
      <c r="CH974" s="18" t="inlineStr">
        <is>
          <t>S,X</t>
        </is>
      </c>
      <c r="CI974" s="18" t="inlineStr">
        <is>
          <t>標識施設</t>
        </is>
      </c>
      <c r="CJ974" s="18" t="inlineStr">
        <is>
          <t>Sx</t>
        </is>
      </c>
      <c r="CK974" s="18">
        <f>CONCATENATE(CH974,LEFT(CI974,2),CJ974)</f>
        <v/>
      </c>
      <c r="CL974" s="18" t="n">
        <v>19</v>
      </c>
      <c r="CM974" s="18">
        <f>IF(COUNTIFS([2]その１２!$CU$10:CU6125,リスト!CK974),"該当","")</f>
        <v/>
      </c>
      <c r="CN974" s="18">
        <f>IF($CM974="","",COUNTIF($CK$5:CK974,CK974))</f>
        <v/>
      </c>
      <c r="CO974" s="18">
        <f>IF($CM974="","",CONCATENATE(CK974,CN974))</f>
        <v/>
      </c>
      <c r="DC974" s="21">
        <f>IF(CG974="","",CONCATENATE(CC974,CD974))</f>
        <v/>
      </c>
      <c r="DD974" s="21">
        <f>IF(CO974="","",CONCATENATE(CK974,CL974))</f>
        <v/>
      </c>
    </row>
    <row r="975">
      <c r="BZ975" s="18" t="inlineStr">
        <is>
          <t>S,C</t>
        </is>
      </c>
      <c r="CA975" s="18" t="inlineStr">
        <is>
          <t>格点</t>
        </is>
      </c>
      <c r="CB975" s="18" t="inlineStr">
        <is>
          <t>Pp</t>
        </is>
      </c>
      <c r="CC975" s="18">
        <f>IF(LEFT(CA975,2)="基礎",CONCATENATE(BZ975,LEFT(CA975,3),CB975),CONCATENATE(BZ975,LEFT(CA975,2),CB975))</f>
        <v/>
      </c>
      <c r="CD975" s="18" t="n">
        <v>1</v>
      </c>
      <c r="CE975" s="18">
        <f>IF(COUNTIFS([2]その１１!$CV$10:CV5970,リスト!CC975),"該当","")</f>
        <v/>
      </c>
      <c r="CF975" s="18">
        <f>IF($CE975="","",COUNTIF($CC$5:CC975,CC975))</f>
        <v/>
      </c>
      <c r="CG975" s="18">
        <f>IF($CE975="","",CONCATENATE(CC975,CF975))</f>
        <v/>
      </c>
      <c r="CH975" s="18" t="inlineStr">
        <is>
          <t>S,X</t>
        </is>
      </c>
      <c r="CI975" s="18" t="inlineStr">
        <is>
          <t>標識施設</t>
        </is>
      </c>
      <c r="CJ975" s="18" t="inlineStr">
        <is>
          <t>Sx</t>
        </is>
      </c>
      <c r="CK975" s="18">
        <f>CONCATENATE(CH975,LEFT(CI975,2),CJ975)</f>
        <v/>
      </c>
      <c r="CL975" s="18" t="n">
        <v>23</v>
      </c>
      <c r="CM975" s="18">
        <f>IF(COUNTIFS([2]その１２!$CU$10:CU6126,リスト!CK975),"該当","")</f>
        <v/>
      </c>
      <c r="CN975" s="18">
        <f>IF($CM975="","",COUNTIF($CK$5:CK975,CK975))</f>
        <v/>
      </c>
      <c r="CO975" s="18">
        <f>IF($CM975="","",CONCATENATE(CK975,CN975))</f>
        <v/>
      </c>
      <c r="DC975" s="21">
        <f>IF(CG975="","",CONCATENATE(CC975,CD975))</f>
        <v/>
      </c>
      <c r="DD975" s="21">
        <f>IF(CO975="","",CONCATENATE(CK975,CL975))</f>
        <v/>
      </c>
    </row>
    <row r="976">
      <c r="BZ976" s="18" t="inlineStr">
        <is>
          <t>S,C</t>
        </is>
      </c>
      <c r="CA976" s="18" t="inlineStr">
        <is>
          <t>格点</t>
        </is>
      </c>
      <c r="CB976" s="18" t="inlineStr">
        <is>
          <t>Pp</t>
        </is>
      </c>
      <c r="CC976" s="18">
        <f>IF(LEFT(CA976,2)="基礎",CONCATENATE(BZ976,LEFT(CA976,3),CB976),CONCATENATE(BZ976,LEFT(CA976,2),CB976))</f>
        <v/>
      </c>
      <c r="CD976" s="18" t="n">
        <v>2</v>
      </c>
      <c r="CE976" s="18">
        <f>IF(COUNTIFS([2]その１１!$CV$10:CV5971,リスト!CC976),"該当","")</f>
        <v/>
      </c>
      <c r="CF976" s="18">
        <f>IF($CE976="","",COUNTIF($CC$5:CC976,CC976))</f>
        <v/>
      </c>
      <c r="CG976" s="18">
        <f>IF($CE976="","",CONCATENATE(CC976,CF976))</f>
        <v/>
      </c>
      <c r="CH976" s="18" t="inlineStr">
        <is>
          <t>C</t>
        </is>
      </c>
      <c r="CI976" s="18" t="inlineStr">
        <is>
          <t>縁石</t>
        </is>
      </c>
      <c r="CJ976" s="18" t="inlineStr">
        <is>
          <t>Cu</t>
        </is>
      </c>
      <c r="CK976" s="18">
        <f>CONCATENATE(CH976,LEFT(CI976,2),CJ976)</f>
        <v/>
      </c>
      <c r="CL976" s="18" t="n">
        <v>6</v>
      </c>
      <c r="CM976" s="18">
        <f>IF(COUNTIFS([2]その１２!$CU$10:CU6127,リスト!CK976),"該当","")</f>
        <v/>
      </c>
      <c r="CN976" s="18">
        <f>IF($CM976="","",COUNTIF($CK$5:CK976,CK976))</f>
        <v/>
      </c>
      <c r="CO976" s="18">
        <f>IF($CM976="","",CONCATENATE(CK976,CN976))</f>
        <v/>
      </c>
      <c r="DC976" s="21">
        <f>IF(CG976="","",CONCATENATE(CC976,CD976))</f>
        <v/>
      </c>
      <c r="DD976" s="21">
        <f>IF(CO976="","",CONCATENATE(CK976,CL976))</f>
        <v/>
      </c>
    </row>
    <row r="977">
      <c r="BZ977" s="18" t="inlineStr">
        <is>
          <t>S,C</t>
        </is>
      </c>
      <c r="CA977" s="18" t="inlineStr">
        <is>
          <t>格点</t>
        </is>
      </c>
      <c r="CB977" s="18" t="inlineStr">
        <is>
          <t>Pp</t>
        </is>
      </c>
      <c r="CC977" s="18">
        <f>IF(LEFT(CA977,2)="基礎",CONCATENATE(BZ977,LEFT(CA977,3),CB977),CONCATENATE(BZ977,LEFT(CA977,2),CB977))</f>
        <v/>
      </c>
      <c r="CD977" s="18" t="n">
        <v>3</v>
      </c>
      <c r="CE977" s="18">
        <f>IF(COUNTIFS([2]その１１!$CV$10:CV5972,リスト!CC977),"該当","")</f>
        <v/>
      </c>
      <c r="CF977" s="18">
        <f>IF($CE977="","",COUNTIF($CC$5:CC977,CC977))</f>
        <v/>
      </c>
      <c r="CG977" s="18">
        <f>IF($CE977="","",CONCATENATE(CC977,CF977))</f>
        <v/>
      </c>
      <c r="CH977" s="18" t="inlineStr">
        <is>
          <t>C</t>
        </is>
      </c>
      <c r="CI977" s="18" t="inlineStr">
        <is>
          <t>縁石</t>
        </is>
      </c>
      <c r="CJ977" s="18" t="inlineStr">
        <is>
          <t>Cu</t>
        </is>
      </c>
      <c r="CK977" s="18">
        <f>CONCATENATE(CH977,LEFT(CI977,2),CJ977)</f>
        <v/>
      </c>
      <c r="CL977" s="18" t="n">
        <v>7</v>
      </c>
      <c r="CM977" s="18">
        <f>IF(COUNTIFS([2]その１２!$CU$10:CU6128,リスト!CK977),"該当","")</f>
        <v/>
      </c>
      <c r="CN977" s="18">
        <f>IF($CM977="","",COUNTIF($CK$5:CK977,CK977))</f>
        <v/>
      </c>
      <c r="CO977" s="18">
        <f>IF($CM977="","",CONCATENATE(CK977,CN977))</f>
        <v/>
      </c>
      <c r="DC977" s="21">
        <f>IF(CG977="","",CONCATENATE(CC977,CD977))</f>
        <v/>
      </c>
      <c r="DD977" s="21">
        <f>IF(CO977="","",CONCATENATE(CK977,CL977))</f>
        <v/>
      </c>
    </row>
    <row r="978">
      <c r="BZ978" s="18" t="inlineStr">
        <is>
          <t>S,C</t>
        </is>
      </c>
      <c r="CA978" s="18" t="inlineStr">
        <is>
          <t>格点</t>
        </is>
      </c>
      <c r="CB978" s="18" t="inlineStr">
        <is>
          <t>Pp</t>
        </is>
      </c>
      <c r="CC978" s="18">
        <f>IF(LEFT(CA978,2)="基礎",CONCATENATE(BZ978,LEFT(CA978,3),CB978),CONCATENATE(BZ978,LEFT(CA978,2),CB978))</f>
        <v/>
      </c>
      <c r="CD978" s="18" t="n">
        <v>4</v>
      </c>
      <c r="CE978" s="18">
        <f>IF(COUNTIFS([2]その１１!$CV$10:CV5973,リスト!CC978),"該当","")</f>
        <v/>
      </c>
      <c r="CF978" s="18">
        <f>IF($CE978="","",COUNTIF($CC$5:CC978,CC978))</f>
        <v/>
      </c>
      <c r="CG978" s="18">
        <f>IF($CE978="","",CONCATENATE(CC978,CF978))</f>
        <v/>
      </c>
      <c r="CH978" s="18" t="inlineStr">
        <is>
          <t>C</t>
        </is>
      </c>
      <c r="CI978" s="18" t="inlineStr">
        <is>
          <t>縁石</t>
        </is>
      </c>
      <c r="CJ978" s="18" t="inlineStr">
        <is>
          <t>Cu</t>
        </is>
      </c>
      <c r="CK978" s="18">
        <f>CONCATENATE(CH978,LEFT(CI978,2),CJ978)</f>
        <v/>
      </c>
      <c r="CL978" s="18" t="n">
        <v>8</v>
      </c>
      <c r="CM978" s="18">
        <f>IF(COUNTIFS([2]その１２!$CU$10:CU6129,リスト!CK978),"該当","")</f>
        <v/>
      </c>
      <c r="CN978" s="18">
        <f>IF($CM978="","",COUNTIF($CK$5:CK978,CK978))</f>
        <v/>
      </c>
      <c r="CO978" s="18">
        <f>IF($CM978="","",CONCATENATE(CK978,CN978))</f>
        <v/>
      </c>
      <c r="DC978" s="21">
        <f>IF(CG978="","",CONCATENATE(CC978,CD978))</f>
        <v/>
      </c>
      <c r="DD978" s="21">
        <f>IF(CO978="","",CONCATENATE(CK978,CL978))</f>
        <v/>
      </c>
    </row>
    <row r="979">
      <c r="BZ979" s="18" t="inlineStr">
        <is>
          <t>S,C</t>
        </is>
      </c>
      <c r="CA979" s="18" t="inlineStr">
        <is>
          <t>格点</t>
        </is>
      </c>
      <c r="CB979" s="18" t="inlineStr">
        <is>
          <t>Pp</t>
        </is>
      </c>
      <c r="CC979" s="18">
        <f>IF(LEFT(CA979,2)="基礎",CONCATENATE(BZ979,LEFT(CA979,3),CB979),CONCATENATE(BZ979,LEFT(CA979,2),CB979))</f>
        <v/>
      </c>
      <c r="CD979" s="18" t="n">
        <v>5</v>
      </c>
      <c r="CE979" s="18">
        <f>IF(COUNTIFS([2]その１１!$CV$10:CV5974,リスト!CC979),"該当","")</f>
        <v/>
      </c>
      <c r="CF979" s="18">
        <f>IF($CE979="","",COUNTIF($CC$5:CC979,CC979))</f>
        <v/>
      </c>
      <c r="CG979" s="18">
        <f>IF($CE979="","",CONCATENATE(CC979,CF979))</f>
        <v/>
      </c>
      <c r="CH979" s="18" t="inlineStr">
        <is>
          <t>C</t>
        </is>
      </c>
      <c r="CI979" s="18" t="inlineStr">
        <is>
          <t>縁石</t>
        </is>
      </c>
      <c r="CJ979" s="18" t="inlineStr">
        <is>
          <t>Cu</t>
        </is>
      </c>
      <c r="CK979" s="18">
        <f>CONCATENATE(CH979,LEFT(CI979,2),CJ979)</f>
        <v/>
      </c>
      <c r="CL979" s="18" t="n">
        <v>12</v>
      </c>
      <c r="CM979" s="18">
        <f>IF(COUNTIFS([2]その１２!$CU$10:CU6130,リスト!CK979),"該当","")</f>
        <v/>
      </c>
      <c r="CN979" s="18">
        <f>IF($CM979="","",COUNTIF($CK$5:CK979,CK979))</f>
        <v/>
      </c>
      <c r="CO979" s="18">
        <f>IF($CM979="","",CONCATENATE(CK979,CN979))</f>
        <v/>
      </c>
      <c r="DC979" s="21">
        <f>IF(CG979="","",CONCATENATE(CC979,CD979))</f>
        <v/>
      </c>
      <c r="DD979" s="21">
        <f>IF(CO979="","",CONCATENATE(CK979,CL979))</f>
        <v/>
      </c>
    </row>
    <row r="980">
      <c r="BZ980" s="18" t="inlineStr">
        <is>
          <t>S,C</t>
        </is>
      </c>
      <c r="CA980" s="18" t="inlineStr">
        <is>
          <t>格点</t>
        </is>
      </c>
      <c r="CB980" s="18" t="inlineStr">
        <is>
          <t>Pp</t>
        </is>
      </c>
      <c r="CC980" s="18">
        <f>IF(LEFT(CA980,2)="基礎",CONCATENATE(BZ980,LEFT(CA980,3),CB980),CONCATENATE(BZ980,LEFT(CA980,2),CB980))</f>
        <v/>
      </c>
      <c r="CD980" s="18" t="n">
        <v>6</v>
      </c>
      <c r="CE980" s="18">
        <f>IF(COUNTIFS([2]その１１!$CV$10:CV5975,リスト!CC980),"該当","")</f>
        <v/>
      </c>
      <c r="CF980" s="18">
        <f>IF($CE980="","",COUNTIF($CC$5:CC980,CC980))</f>
        <v/>
      </c>
      <c r="CG980" s="18">
        <f>IF($CE980="","",CONCATENATE(CC980,CF980))</f>
        <v/>
      </c>
      <c r="CH980" s="18" t="inlineStr">
        <is>
          <t>C</t>
        </is>
      </c>
      <c r="CI980" s="18" t="inlineStr">
        <is>
          <t>縁石</t>
        </is>
      </c>
      <c r="CJ980" s="18" t="inlineStr">
        <is>
          <t>Cu</t>
        </is>
      </c>
      <c r="CK980" s="18">
        <f>CONCATENATE(CH980,LEFT(CI980,2),CJ980)</f>
        <v/>
      </c>
      <c r="CL980" s="18" t="n">
        <v>17</v>
      </c>
      <c r="CM980" s="18">
        <f>IF(COUNTIFS([2]その１２!$CU$10:CU6131,リスト!CK980),"該当","")</f>
        <v/>
      </c>
      <c r="CN980" s="18">
        <f>IF($CM980="","",COUNTIF($CK$5:CK980,CK980))</f>
        <v/>
      </c>
      <c r="CO980" s="18">
        <f>IF($CM980="","",CONCATENATE(CK980,CN980))</f>
        <v/>
      </c>
      <c r="DC980" s="21">
        <f>IF(CG980="","",CONCATENATE(CC980,CD980))</f>
        <v/>
      </c>
      <c r="DD980" s="21">
        <f>IF(CO980="","",CONCATENATE(CK980,CL980))</f>
        <v/>
      </c>
    </row>
    <row r="981">
      <c r="BZ981" s="18" t="inlineStr">
        <is>
          <t>S,C</t>
        </is>
      </c>
      <c r="CA981" s="18" t="inlineStr">
        <is>
          <t>格点</t>
        </is>
      </c>
      <c r="CB981" s="18" t="inlineStr">
        <is>
          <t>Pp</t>
        </is>
      </c>
      <c r="CC981" s="18">
        <f>IF(LEFT(CA981,2)="基礎",CONCATENATE(BZ981,LEFT(CA981,3),CB981),CONCATENATE(BZ981,LEFT(CA981,2),CB981))</f>
        <v/>
      </c>
      <c r="CD981" s="18" t="n">
        <v>7</v>
      </c>
      <c r="CE981" s="18">
        <f>IF(COUNTIFS([2]その１１!$CV$10:CV5976,リスト!CC981),"該当","")</f>
        <v/>
      </c>
      <c r="CF981" s="18">
        <f>IF($CE981="","",COUNTIF($CC$5:CC981,CC981))</f>
        <v/>
      </c>
      <c r="CG981" s="18">
        <f>IF($CE981="","",CONCATENATE(CC981,CF981))</f>
        <v/>
      </c>
      <c r="CH981" s="18" t="inlineStr">
        <is>
          <t>C</t>
        </is>
      </c>
      <c r="CI981" s="18" t="inlineStr">
        <is>
          <t>縁石</t>
        </is>
      </c>
      <c r="CJ981" s="18" t="inlineStr">
        <is>
          <t>Cu</t>
        </is>
      </c>
      <c r="CK981" s="18">
        <f>CONCATENATE(CH981,LEFT(CI981,2),CJ981)</f>
        <v/>
      </c>
      <c r="CL981" s="18" t="n">
        <v>19</v>
      </c>
      <c r="CM981" s="18">
        <f>IF(COUNTIFS([2]その１２!$CU$10:CU6132,リスト!CK981),"該当","")</f>
        <v/>
      </c>
      <c r="CN981" s="18">
        <f>IF($CM981="","",COUNTIF($CK$5:CK981,CK981))</f>
        <v/>
      </c>
      <c r="CO981" s="18">
        <f>IF($CM981="","",CONCATENATE(CK981,CN981))</f>
        <v/>
      </c>
      <c r="DC981" s="21">
        <f>IF(CG981="","",CONCATENATE(CC981,CD981))</f>
        <v/>
      </c>
      <c r="DD981" s="21">
        <f>IF(CO981="","",CONCATENATE(CK981,CL981))</f>
        <v/>
      </c>
    </row>
    <row r="982">
      <c r="BZ982" s="18" t="inlineStr">
        <is>
          <t>S,C</t>
        </is>
      </c>
      <c r="CA982" s="18" t="inlineStr">
        <is>
          <t>格点</t>
        </is>
      </c>
      <c r="CB982" s="18" t="inlineStr">
        <is>
          <t>Pp</t>
        </is>
      </c>
      <c r="CC982" s="18">
        <f>IF(LEFT(CA982,2)="基礎",CONCATENATE(BZ982,LEFT(CA982,3),CB982),CONCATENATE(BZ982,LEFT(CA982,2),CB982))</f>
        <v/>
      </c>
      <c r="CD982" s="18" t="n">
        <v>8</v>
      </c>
      <c r="CE982" s="18">
        <f>IF(COUNTIFS([2]その１１!$CV$10:CV5977,リスト!CC982),"該当","")</f>
        <v/>
      </c>
      <c r="CF982" s="18">
        <f>IF($CE982="","",COUNTIF($CC$5:CC982,CC982))</f>
        <v/>
      </c>
      <c r="CG982" s="18">
        <f>IF($CE982="","",CONCATENATE(CC982,CF982))</f>
        <v/>
      </c>
      <c r="CH982" s="18" t="inlineStr">
        <is>
          <t>C</t>
        </is>
      </c>
      <c r="CI982" s="18" t="inlineStr">
        <is>
          <t>縁石</t>
        </is>
      </c>
      <c r="CJ982" s="18" t="inlineStr">
        <is>
          <t>Cu</t>
        </is>
      </c>
      <c r="CK982" s="18">
        <f>CONCATENATE(CH982,LEFT(CI982,2),CJ982)</f>
        <v/>
      </c>
      <c r="CL982" s="18" t="n">
        <v>23</v>
      </c>
      <c r="CM982" s="18">
        <f>IF(COUNTIFS([2]その１２!$CU$10:CU6133,リスト!CK982),"該当","")</f>
        <v/>
      </c>
      <c r="CN982" s="18">
        <f>IF($CM982="","",COUNTIF($CK$5:CK982,CK982))</f>
        <v/>
      </c>
      <c r="CO982" s="18">
        <f>IF($CM982="","",CONCATENATE(CK982,CN982))</f>
        <v/>
      </c>
      <c r="DC982" s="21">
        <f>IF(CG982="","",CONCATENATE(CC982,CD982))</f>
        <v/>
      </c>
      <c r="DD982" s="21">
        <f>IF(CO982="","",CONCATENATE(CK982,CL982))</f>
        <v/>
      </c>
    </row>
    <row r="983">
      <c r="BZ983" s="18" t="inlineStr">
        <is>
          <t>S,C</t>
        </is>
      </c>
      <c r="CA983" s="18" t="inlineStr">
        <is>
          <t>格点</t>
        </is>
      </c>
      <c r="CB983" s="18" t="inlineStr">
        <is>
          <t>Pp</t>
        </is>
      </c>
      <c r="CC983" s="18">
        <f>IF(LEFT(CA983,2)="基礎",CONCATENATE(BZ983,LEFT(CA983,3),CB983),CONCATENATE(BZ983,LEFT(CA983,2),CB983))</f>
        <v/>
      </c>
      <c r="CD983" s="18" t="n">
        <v>9</v>
      </c>
      <c r="CE983" s="18">
        <f>IF(COUNTIFS([2]その１１!$CV$10:CV5978,リスト!CC983),"該当","")</f>
        <v/>
      </c>
      <c r="CF983" s="18">
        <f>IF($CE983="","",COUNTIF($CC$5:CC983,CC983))</f>
        <v/>
      </c>
      <c r="CG983" s="18">
        <f>IF($CE983="","",CONCATENATE(CC983,CF983))</f>
        <v/>
      </c>
      <c r="CH983" s="18" t="inlineStr">
        <is>
          <t>C,X</t>
        </is>
      </c>
      <c r="CI983" s="18" t="inlineStr">
        <is>
          <t>縁石</t>
        </is>
      </c>
      <c r="CJ983" s="18" t="inlineStr">
        <is>
          <t>Cu</t>
        </is>
      </c>
      <c r="CK983" s="18">
        <f>CONCATENATE(CH983,LEFT(CI983,2),CJ983)</f>
        <v/>
      </c>
      <c r="CL983" s="18" t="n">
        <v>6</v>
      </c>
      <c r="CM983" s="18">
        <f>IF(COUNTIFS([2]その１２!$CU$10:CU6134,リスト!CK983),"該当","")</f>
        <v/>
      </c>
      <c r="CN983" s="18">
        <f>IF($CM983="","",COUNTIF($CK$5:CK983,CK983))</f>
        <v/>
      </c>
      <c r="CO983" s="18">
        <f>IF($CM983="","",CONCATENATE(CK983,CN983))</f>
        <v/>
      </c>
      <c r="DC983" s="21">
        <f>IF(CG983="","",CONCATENATE(CC983,CD983))</f>
        <v/>
      </c>
      <c r="DD983" s="21">
        <f>IF(CO983="","",CONCATENATE(CK983,CL983))</f>
        <v/>
      </c>
    </row>
    <row r="984">
      <c r="BZ984" s="18" t="inlineStr">
        <is>
          <t>S,C</t>
        </is>
      </c>
      <c r="CA984" s="18" t="inlineStr">
        <is>
          <t>格点</t>
        </is>
      </c>
      <c r="CB984" s="18" t="inlineStr">
        <is>
          <t>Pp</t>
        </is>
      </c>
      <c r="CC984" s="18">
        <f>IF(LEFT(CA984,2)="基礎",CONCATENATE(BZ984,LEFT(CA984,3),CB984),CONCATENATE(BZ984,LEFT(CA984,2),CB984))</f>
        <v/>
      </c>
      <c r="CD984" s="18" t="n">
        <v>10</v>
      </c>
      <c r="CE984" s="18">
        <f>IF(COUNTIFS([2]その１１!$CV$10:CV5979,リスト!CC984),"該当","")</f>
        <v/>
      </c>
      <c r="CF984" s="18">
        <f>IF($CE984="","",COUNTIF($CC$5:CC984,CC984))</f>
        <v/>
      </c>
      <c r="CG984" s="18">
        <f>IF($CE984="","",CONCATENATE(CC984,CF984))</f>
        <v/>
      </c>
      <c r="CH984" s="18" t="inlineStr">
        <is>
          <t>C,X</t>
        </is>
      </c>
      <c r="CI984" s="18" t="inlineStr">
        <is>
          <t>縁石</t>
        </is>
      </c>
      <c r="CJ984" s="18" t="inlineStr">
        <is>
          <t>Cu</t>
        </is>
      </c>
      <c r="CK984" s="18">
        <f>CONCATENATE(CH984,LEFT(CI984,2),CJ984)</f>
        <v/>
      </c>
      <c r="CL984" s="18" t="n">
        <v>7</v>
      </c>
      <c r="CM984" s="18">
        <f>IF(COUNTIFS([2]その１２!$CU$10:CU6135,リスト!CK984),"該当","")</f>
        <v/>
      </c>
      <c r="CN984" s="18">
        <f>IF($CM984="","",COUNTIF($CK$5:CK984,CK984))</f>
        <v/>
      </c>
      <c r="CO984" s="18">
        <f>IF($CM984="","",CONCATENATE(CK984,CN984))</f>
        <v/>
      </c>
      <c r="DC984" s="21">
        <f>IF(CG984="","",CONCATENATE(CC984,CD984))</f>
        <v/>
      </c>
      <c r="DD984" s="21">
        <f>IF(CO984="","",CONCATENATE(CK984,CL984))</f>
        <v/>
      </c>
    </row>
    <row r="985">
      <c r="BZ985" s="18" t="inlineStr">
        <is>
          <t>S,C</t>
        </is>
      </c>
      <c r="CA985" s="18" t="inlineStr">
        <is>
          <t>格点</t>
        </is>
      </c>
      <c r="CB985" s="18" t="inlineStr">
        <is>
          <t>Pp</t>
        </is>
      </c>
      <c r="CC985" s="18">
        <f>IF(LEFT(CA985,2)="基礎",CONCATENATE(BZ985,LEFT(CA985,3),CB985),CONCATENATE(BZ985,LEFT(CA985,2),CB985))</f>
        <v/>
      </c>
      <c r="CD985" s="18" t="n">
        <v>11</v>
      </c>
      <c r="CE985" s="18">
        <f>IF(COUNTIFS([2]その１１!$CV$10:CV5980,リスト!CC985),"該当","")</f>
        <v/>
      </c>
      <c r="CF985" s="18">
        <f>IF($CE985="","",COUNTIF($CC$5:CC985,CC985))</f>
        <v/>
      </c>
      <c r="CG985" s="18">
        <f>IF($CE985="","",CONCATENATE(CC985,CF985))</f>
        <v/>
      </c>
      <c r="CH985" s="18" t="inlineStr">
        <is>
          <t>C,X</t>
        </is>
      </c>
      <c r="CI985" s="18" t="inlineStr">
        <is>
          <t>縁石</t>
        </is>
      </c>
      <c r="CJ985" s="18" t="inlineStr">
        <is>
          <t>Cu</t>
        </is>
      </c>
      <c r="CK985" s="18">
        <f>CONCATENATE(CH985,LEFT(CI985,2),CJ985)</f>
        <v/>
      </c>
      <c r="CL985" s="18" t="n">
        <v>8</v>
      </c>
      <c r="CM985" s="18">
        <f>IF(COUNTIFS([2]その１２!$CU$10:CU6136,リスト!CK985),"該当","")</f>
        <v/>
      </c>
      <c r="CN985" s="18">
        <f>IF($CM985="","",COUNTIF($CK$5:CK985,CK985))</f>
        <v/>
      </c>
      <c r="CO985" s="18">
        <f>IF($CM985="","",CONCATENATE(CK985,CN985))</f>
        <v/>
      </c>
      <c r="DC985" s="21">
        <f>IF(CG985="","",CONCATENATE(CC985,CD985))</f>
        <v/>
      </c>
      <c r="DD985" s="21">
        <f>IF(CO985="","",CONCATENATE(CK985,CL985))</f>
        <v/>
      </c>
    </row>
    <row r="986">
      <c r="BZ986" s="18" t="inlineStr">
        <is>
          <t>S,C</t>
        </is>
      </c>
      <c r="CA986" s="18" t="inlineStr">
        <is>
          <t>格点</t>
        </is>
      </c>
      <c r="CB986" s="18" t="inlineStr">
        <is>
          <t>Pp</t>
        </is>
      </c>
      <c r="CC986" s="18">
        <f>IF(LEFT(CA986,2)="基礎",CONCATENATE(BZ986,LEFT(CA986,3),CB986),CONCATENATE(BZ986,LEFT(CA986,2),CB986))</f>
        <v/>
      </c>
      <c r="CD986" s="18" t="n">
        <v>12</v>
      </c>
      <c r="CE986" s="18">
        <f>IF(COUNTIFS([2]その１１!$CV$10:CV5981,リスト!CC986),"該当","")</f>
        <v/>
      </c>
      <c r="CF986" s="18">
        <f>IF($CE986="","",COUNTIF($CC$5:CC986,CC986))</f>
        <v/>
      </c>
      <c r="CG986" s="18">
        <f>IF($CE986="","",CONCATENATE(CC986,CF986))</f>
        <v/>
      </c>
      <c r="CH986" s="18" t="inlineStr">
        <is>
          <t>C,X</t>
        </is>
      </c>
      <c r="CI986" s="18" t="inlineStr">
        <is>
          <t>縁石</t>
        </is>
      </c>
      <c r="CJ986" s="18" t="inlineStr">
        <is>
          <t>Cu</t>
        </is>
      </c>
      <c r="CK986" s="18">
        <f>CONCATENATE(CH986,LEFT(CI986,2),CJ986)</f>
        <v/>
      </c>
      <c r="CL986" s="18" t="n">
        <v>12</v>
      </c>
      <c r="CM986" s="18">
        <f>IF(COUNTIFS([2]その１２!$CU$10:CU6137,リスト!CK986),"該当","")</f>
        <v/>
      </c>
      <c r="CN986" s="18">
        <f>IF($CM986="","",COUNTIF($CK$5:CK986,CK986))</f>
        <v/>
      </c>
      <c r="CO986" s="18">
        <f>IF($CM986="","",CONCATENATE(CK986,CN986))</f>
        <v/>
      </c>
      <c r="DC986" s="21">
        <f>IF(CG986="","",CONCATENATE(CC986,CD986))</f>
        <v/>
      </c>
      <c r="DD986" s="21">
        <f>IF(CO986="","",CONCATENATE(CK986,CL986))</f>
        <v/>
      </c>
    </row>
    <row r="987">
      <c r="BZ987" s="18" t="inlineStr">
        <is>
          <t>S,C</t>
        </is>
      </c>
      <c r="CA987" s="18" t="inlineStr">
        <is>
          <t>格点</t>
        </is>
      </c>
      <c r="CB987" s="18" t="inlineStr">
        <is>
          <t>Pp</t>
        </is>
      </c>
      <c r="CC987" s="18">
        <f>IF(LEFT(CA987,2)="基礎",CONCATENATE(BZ987,LEFT(CA987,3),CB987),CONCATENATE(BZ987,LEFT(CA987,2),CB987))</f>
        <v/>
      </c>
      <c r="CD987" s="18" t="n">
        <v>13</v>
      </c>
      <c r="CE987" s="18">
        <f>IF(COUNTIFS([2]その１１!$CV$10:CV5982,リスト!CC987),"該当","")</f>
        <v/>
      </c>
      <c r="CF987" s="18">
        <f>IF($CE987="","",COUNTIF($CC$5:CC987,CC987))</f>
        <v/>
      </c>
      <c r="CG987" s="18">
        <f>IF($CE987="","",CONCATENATE(CC987,CF987))</f>
        <v/>
      </c>
      <c r="CH987" s="18" t="inlineStr">
        <is>
          <t>C,X</t>
        </is>
      </c>
      <c r="CI987" s="18" t="inlineStr">
        <is>
          <t>縁石</t>
        </is>
      </c>
      <c r="CJ987" s="18" t="inlineStr">
        <is>
          <t>Cu</t>
        </is>
      </c>
      <c r="CK987" s="18">
        <f>CONCATENATE(CH987,LEFT(CI987,2),CJ987)</f>
        <v/>
      </c>
      <c r="CL987" s="18" t="n">
        <v>17</v>
      </c>
      <c r="CM987" s="18">
        <f>IF(COUNTIFS([2]その１２!$CU$10:CU6138,リスト!CK987),"該当","")</f>
        <v/>
      </c>
      <c r="CN987" s="18">
        <f>IF($CM987="","",COUNTIF($CK$5:CK987,CK987))</f>
        <v/>
      </c>
      <c r="CO987" s="18">
        <f>IF($CM987="","",CONCATENATE(CK987,CN987))</f>
        <v/>
      </c>
      <c r="DC987" s="21">
        <f>IF(CG987="","",CONCATENATE(CC987,CD987))</f>
        <v/>
      </c>
      <c r="DD987" s="21">
        <f>IF(CO987="","",CONCATENATE(CK987,CL987))</f>
        <v/>
      </c>
    </row>
    <row r="988">
      <c r="BZ988" s="18" t="inlineStr">
        <is>
          <t>S,C</t>
        </is>
      </c>
      <c r="CA988" s="18" t="inlineStr">
        <is>
          <t>格点</t>
        </is>
      </c>
      <c r="CB988" s="18" t="inlineStr">
        <is>
          <t>Pp</t>
        </is>
      </c>
      <c r="CC988" s="18">
        <f>IF(LEFT(CA988,2)="基礎",CONCATENATE(BZ988,LEFT(CA988,3),CB988),CONCATENATE(BZ988,LEFT(CA988,2),CB988))</f>
        <v/>
      </c>
      <c r="CD988" s="18" t="n">
        <v>17</v>
      </c>
      <c r="CE988" s="18">
        <f>IF(COUNTIFS([2]その１１!$CV$10:CV5983,リスト!CC988),"該当","")</f>
        <v/>
      </c>
      <c r="CF988" s="18">
        <f>IF($CE988="","",COUNTIF($CC$5:CC988,CC988))</f>
        <v/>
      </c>
      <c r="CG988" s="18">
        <f>IF($CE988="","",CONCATENATE(CC988,CF988))</f>
        <v/>
      </c>
      <c r="CH988" s="18" t="inlineStr">
        <is>
          <t>C,X</t>
        </is>
      </c>
      <c r="CI988" s="18" t="inlineStr">
        <is>
          <t>縁石</t>
        </is>
      </c>
      <c r="CJ988" s="18" t="inlineStr">
        <is>
          <t>Cu</t>
        </is>
      </c>
      <c r="CK988" s="18">
        <f>CONCATENATE(CH988,LEFT(CI988,2),CJ988)</f>
        <v/>
      </c>
      <c r="CL988" s="18" t="n">
        <v>19</v>
      </c>
      <c r="CM988" s="18">
        <f>IF(COUNTIFS([2]その１２!$CU$10:CU6139,リスト!CK988),"該当","")</f>
        <v/>
      </c>
      <c r="CN988" s="18">
        <f>IF($CM988="","",COUNTIF($CK$5:CK988,CK988))</f>
        <v/>
      </c>
      <c r="CO988" s="18">
        <f>IF($CM988="","",CONCATENATE(CK988,CN988))</f>
        <v/>
      </c>
      <c r="DC988" s="21">
        <f>IF(CG988="","",CONCATENATE(CC988,CD988))</f>
        <v/>
      </c>
      <c r="DD988" s="21">
        <f>IF(CO988="","",CONCATENATE(CK988,CL988))</f>
        <v/>
      </c>
    </row>
    <row r="989">
      <c r="BZ989" s="18" t="inlineStr">
        <is>
          <t>S,C</t>
        </is>
      </c>
      <c r="CA989" s="18" t="inlineStr">
        <is>
          <t>格点</t>
        </is>
      </c>
      <c r="CB989" s="18" t="inlineStr">
        <is>
          <t>Pp</t>
        </is>
      </c>
      <c r="CC989" s="18">
        <f>IF(LEFT(CA989,2)="基礎",CONCATENATE(BZ989,LEFT(CA989,3),CB989),CONCATENATE(BZ989,LEFT(CA989,2),CB989))</f>
        <v/>
      </c>
      <c r="CD989" s="18" t="n">
        <v>18</v>
      </c>
      <c r="CE989" s="18">
        <f>IF(COUNTIFS([2]その１１!$CV$10:CV5984,リスト!CC989),"該当","")</f>
        <v/>
      </c>
      <c r="CF989" s="18">
        <f>IF($CE989="","",COUNTIF($CC$5:CC989,CC989))</f>
        <v/>
      </c>
      <c r="CG989" s="18">
        <f>IF($CE989="","",CONCATENATE(CC989,CF989))</f>
        <v/>
      </c>
      <c r="CH989" s="18" t="inlineStr">
        <is>
          <t>C,X</t>
        </is>
      </c>
      <c r="CI989" s="18" t="inlineStr">
        <is>
          <t>縁石</t>
        </is>
      </c>
      <c r="CJ989" s="18" t="inlineStr">
        <is>
          <t>Cu</t>
        </is>
      </c>
      <c r="CK989" s="18">
        <f>CONCATENATE(CH989,LEFT(CI989,2),CJ989)</f>
        <v/>
      </c>
      <c r="CL989" s="18" t="n">
        <v>23</v>
      </c>
      <c r="CM989" s="18">
        <f>IF(COUNTIFS([2]その１２!$CU$10:CU6140,リスト!CK989),"該当","")</f>
        <v/>
      </c>
      <c r="CN989" s="18">
        <f>IF($CM989="","",COUNTIF($CK$5:CK989,CK989))</f>
        <v/>
      </c>
      <c r="CO989" s="18">
        <f>IF($CM989="","",CONCATENATE(CK989,CN989))</f>
        <v/>
      </c>
      <c r="DC989" s="21">
        <f>IF(CG989="","",CONCATENATE(CC989,CD989))</f>
        <v/>
      </c>
      <c r="DD989" s="21">
        <f>IF(CO989="","",CONCATENATE(CK989,CL989))</f>
        <v/>
      </c>
    </row>
    <row r="990">
      <c r="BZ990" s="18" t="inlineStr">
        <is>
          <t>S,C</t>
        </is>
      </c>
      <c r="CA990" s="18" t="inlineStr">
        <is>
          <t>格点</t>
        </is>
      </c>
      <c r="CB990" s="18" t="inlineStr">
        <is>
          <t>Pp</t>
        </is>
      </c>
      <c r="CC990" s="18">
        <f>IF(LEFT(CA990,2)="基礎",CONCATENATE(BZ990,LEFT(CA990,3),CB990),CONCATENATE(BZ990,LEFT(CA990,2),CB990))</f>
        <v/>
      </c>
      <c r="CD990" s="18" t="n">
        <v>19</v>
      </c>
      <c r="CE990" s="18">
        <f>IF(COUNTIFS([2]その１１!$CV$10:CV5985,リスト!CC990),"該当","")</f>
        <v/>
      </c>
      <c r="CF990" s="18">
        <f>IF($CE990="","",COUNTIF($CC$5:CC990,CC990))</f>
        <v/>
      </c>
      <c r="CG990" s="18">
        <f>IF($CE990="","",CONCATENATE(CC990,CF990))</f>
        <v/>
      </c>
      <c r="CH990" s="18" t="inlineStr">
        <is>
          <t>A</t>
        </is>
      </c>
      <c r="CI990" s="18" t="inlineStr">
        <is>
          <t>舗装</t>
        </is>
      </c>
      <c r="CJ990" s="18" t="inlineStr">
        <is>
          <t>Pm</t>
        </is>
      </c>
      <c r="CK990" s="18">
        <f>CONCATENATE(CH990,LEFT(CI990,2),CJ990)</f>
        <v/>
      </c>
      <c r="CL990" s="18" t="n">
        <v>14</v>
      </c>
      <c r="CM990" s="18">
        <f>IF(COUNTIFS([2]その１２!$CU$10:CU6141,リスト!CK990),"該当","")</f>
        <v/>
      </c>
      <c r="CN990" s="18">
        <f>IF($CM990="","",COUNTIF($CK$5:CK990,CK990))</f>
        <v/>
      </c>
      <c r="CO990" s="18">
        <f>IF($CM990="","",CONCATENATE(CK990,CN990))</f>
        <v/>
      </c>
      <c r="DC990" s="21">
        <f>IF(CG990="","",CONCATENATE(CC990,CD990))</f>
        <v/>
      </c>
      <c r="DD990" s="21">
        <f>IF(CO990="","",CONCATENATE(CK990,CL990))</f>
        <v/>
      </c>
    </row>
    <row r="991">
      <c r="BZ991" s="18" t="inlineStr">
        <is>
          <t>S,C</t>
        </is>
      </c>
      <c r="CA991" s="18" t="inlineStr">
        <is>
          <t>格点</t>
        </is>
      </c>
      <c r="CB991" s="18" t="inlineStr">
        <is>
          <t>Pp</t>
        </is>
      </c>
      <c r="CC991" s="18">
        <f>IF(LEFT(CA991,2)="基礎",CONCATENATE(BZ991,LEFT(CA991,3),CB991),CONCATENATE(BZ991,LEFT(CA991,2),CB991))</f>
        <v/>
      </c>
      <c r="CD991" s="18" t="n">
        <v>20</v>
      </c>
      <c r="CE991" s="18">
        <f>IF(COUNTIFS([2]その１１!$CV$10:CV5986,リスト!CC991),"該当","")</f>
        <v/>
      </c>
      <c r="CF991" s="18">
        <f>IF($CE991="","",COUNTIF($CC$5:CC991,CC991))</f>
        <v/>
      </c>
      <c r="CG991" s="18">
        <f>IF($CE991="","",CONCATENATE(CC991,CF991))</f>
        <v/>
      </c>
      <c r="CH991" s="18" t="inlineStr">
        <is>
          <t>A</t>
        </is>
      </c>
      <c r="CI991" s="18" t="inlineStr">
        <is>
          <t>舗装</t>
        </is>
      </c>
      <c r="CJ991" s="18" t="inlineStr">
        <is>
          <t>Pm</t>
        </is>
      </c>
      <c r="CK991" s="18">
        <f>CONCATENATE(CH991,LEFT(CI991,2),CJ991)</f>
        <v/>
      </c>
      <c r="CL991" s="18" t="n">
        <v>15</v>
      </c>
      <c r="CM991" s="18">
        <f>IF(COUNTIFS([2]その１２!$CU$10:CU6142,リスト!CK991),"該当","")</f>
        <v/>
      </c>
      <c r="CN991" s="18">
        <f>IF($CM991="","",COUNTIF($CK$5:CK991,CK991))</f>
        <v/>
      </c>
      <c r="CO991" s="18">
        <f>IF($CM991="","",CONCATENATE(CK991,CN991))</f>
        <v/>
      </c>
      <c r="DC991" s="21">
        <f>IF(CG991="","",CONCATENATE(CC991,CD991))</f>
        <v/>
      </c>
      <c r="DD991" s="21">
        <f>IF(CO991="","",CONCATENATE(CK991,CL991))</f>
        <v/>
      </c>
    </row>
    <row r="992">
      <c r="BZ992" s="18" t="inlineStr">
        <is>
          <t>S,C</t>
        </is>
      </c>
      <c r="CA992" s="18" t="inlineStr">
        <is>
          <t>格点</t>
        </is>
      </c>
      <c r="CB992" s="18" t="inlineStr">
        <is>
          <t>Pp</t>
        </is>
      </c>
      <c r="CC992" s="18">
        <f>IF(LEFT(CA992,2)="基礎",CONCATENATE(BZ992,LEFT(CA992,3),CB992),CONCATENATE(BZ992,LEFT(CA992,2),CB992))</f>
        <v/>
      </c>
      <c r="CD992" s="18" t="n">
        <v>21</v>
      </c>
      <c r="CE992" s="18">
        <f>IF(COUNTIFS([2]その１１!$CV$10:CV5987,リスト!CC992),"該当","")</f>
        <v/>
      </c>
      <c r="CF992" s="18">
        <f>IF($CE992="","",COUNTIF($CC$5:CC992,CC992))</f>
        <v/>
      </c>
      <c r="CG992" s="18">
        <f>IF($CE992="","",CONCATENATE(CC992,CF992))</f>
        <v/>
      </c>
      <c r="CH992" s="18" t="inlineStr">
        <is>
          <t>A</t>
        </is>
      </c>
      <c r="CI992" s="18" t="inlineStr">
        <is>
          <t>舗装</t>
        </is>
      </c>
      <c r="CJ992" s="18" t="inlineStr">
        <is>
          <t>Pm</t>
        </is>
      </c>
      <c r="CK992" s="18">
        <f>CONCATENATE(CH992,LEFT(CI992,2),CJ992)</f>
        <v/>
      </c>
      <c r="CL992" s="18" t="n">
        <v>17</v>
      </c>
      <c r="CM992" s="18">
        <f>IF(COUNTIFS([2]その１２!$CU$10:CU6143,リスト!CK992),"該当","")</f>
        <v/>
      </c>
      <c r="CN992" s="18">
        <f>IF($CM992="","",COUNTIF($CK$5:CK992,CK992))</f>
        <v/>
      </c>
      <c r="CO992" s="18">
        <f>IF($CM992="","",CONCATENATE(CK992,CN992))</f>
        <v/>
      </c>
      <c r="DC992" s="21">
        <f>IF(CG992="","",CONCATENATE(CC992,CD992))</f>
        <v/>
      </c>
      <c r="DD992" s="21">
        <f>IF(CO992="","",CONCATENATE(CK992,CL992))</f>
        <v/>
      </c>
    </row>
    <row r="993">
      <c r="BZ993" s="18" t="inlineStr">
        <is>
          <t>S,C</t>
        </is>
      </c>
      <c r="CA993" s="18" t="inlineStr">
        <is>
          <t>格点</t>
        </is>
      </c>
      <c r="CB993" s="18" t="inlineStr">
        <is>
          <t>Pp</t>
        </is>
      </c>
      <c r="CC993" s="18">
        <f>IF(LEFT(CA993,2)="基礎",CONCATENATE(BZ993,LEFT(CA993,3),CB993),CONCATENATE(BZ993,LEFT(CA993,2),CB993))</f>
        <v/>
      </c>
      <c r="CD993" s="18" t="n">
        <v>22</v>
      </c>
      <c r="CE993" s="18">
        <f>IF(COUNTIFS([2]その１１!$CV$10:CV5988,リスト!CC993),"該当","")</f>
        <v/>
      </c>
      <c r="CF993" s="18">
        <f>IF($CE993="","",COUNTIF($CC$5:CC993,CC993))</f>
        <v/>
      </c>
      <c r="CG993" s="18">
        <f>IF($CE993="","",CONCATENATE(CC993,CF993))</f>
        <v/>
      </c>
      <c r="CH993" s="18" t="inlineStr">
        <is>
          <t>A</t>
        </is>
      </c>
      <c r="CI993" s="18" t="inlineStr">
        <is>
          <t>舗装</t>
        </is>
      </c>
      <c r="CJ993" s="18" t="inlineStr">
        <is>
          <t>Pm</t>
        </is>
      </c>
      <c r="CK993" s="18">
        <f>CONCATENATE(CH993,LEFT(CI993,2),CJ993)</f>
        <v/>
      </c>
      <c r="CL993" s="18" t="n">
        <v>24</v>
      </c>
      <c r="CM993" s="18">
        <f>IF(COUNTIFS([2]その１２!$CU$10:CU6144,リスト!CK993),"該当","")</f>
        <v/>
      </c>
      <c r="CN993" s="18">
        <f>IF($CM993="","",COUNTIF($CK$5:CK993,CK993))</f>
        <v/>
      </c>
      <c r="CO993" s="18">
        <f>IF($CM993="","",CONCATENATE(CK993,CN993))</f>
        <v/>
      </c>
      <c r="DC993" s="21">
        <f>IF(CG993="","",CONCATENATE(CC993,CD993))</f>
        <v/>
      </c>
      <c r="DD993" s="21">
        <f>IF(CO993="","",CONCATENATE(CK993,CL993))</f>
        <v/>
      </c>
    </row>
    <row r="994">
      <c r="BZ994" s="18" t="inlineStr">
        <is>
          <t>S,C</t>
        </is>
      </c>
      <c r="CA994" s="18" t="inlineStr">
        <is>
          <t>格点</t>
        </is>
      </c>
      <c r="CB994" s="18" t="inlineStr">
        <is>
          <t>Pp</t>
        </is>
      </c>
      <c r="CC994" s="18">
        <f>IF(LEFT(CA994,2)="基礎",CONCATENATE(BZ994,LEFT(CA994,3),CB994),CONCATENATE(BZ994,LEFT(CA994,2),CB994))</f>
        <v/>
      </c>
      <c r="CD994" s="18" t="n">
        <v>23</v>
      </c>
      <c r="CE994" s="18">
        <f>IF(COUNTIFS([2]その１１!$CV$10:CV5989,リスト!CC994),"該当","")</f>
        <v/>
      </c>
      <c r="CF994" s="18">
        <f>IF($CE994="","",COUNTIF($CC$5:CC994,CC994))</f>
        <v/>
      </c>
      <c r="CG994" s="18">
        <f>IF($CE994="","",CONCATENATE(CC994,CF994))</f>
        <v/>
      </c>
      <c r="CH994" s="18" t="inlineStr">
        <is>
          <t>C</t>
        </is>
      </c>
      <c r="CI994" s="18" t="inlineStr">
        <is>
          <t>舗装</t>
        </is>
      </c>
      <c r="CJ994" s="18" t="inlineStr">
        <is>
          <t>Pm</t>
        </is>
      </c>
      <c r="CK994" s="18">
        <f>CONCATENATE(CH994,LEFT(CI994,2),CJ994)</f>
        <v/>
      </c>
      <c r="CL994" s="18" t="n">
        <v>14</v>
      </c>
      <c r="CM994" s="18">
        <f>IF(COUNTIFS([2]その１２!$CU$10:CU6145,リスト!CK994),"該当","")</f>
        <v/>
      </c>
      <c r="CN994" s="18">
        <f>IF($CM994="","",COUNTIF($CK$5:CK994,CK994))</f>
        <v/>
      </c>
      <c r="CO994" s="18">
        <f>IF($CM994="","",CONCATENATE(CK994,CN994))</f>
        <v/>
      </c>
      <c r="DC994" s="21">
        <f>IF(CG994="","",CONCATENATE(CC994,CD994))</f>
        <v/>
      </c>
      <c r="DD994" s="21">
        <f>IF(CO994="","",CONCATENATE(CK994,CL994))</f>
        <v/>
      </c>
    </row>
    <row r="995">
      <c r="BZ995" s="18" t="inlineStr">
        <is>
          <t>S,X</t>
        </is>
      </c>
      <c r="CA995" s="18" t="inlineStr">
        <is>
          <t>格点</t>
        </is>
      </c>
      <c r="CB995" s="18" t="inlineStr">
        <is>
          <t>Pp</t>
        </is>
      </c>
      <c r="CC995" s="18">
        <f>IF(LEFT(CA995,2)="基礎",CONCATENATE(BZ995,LEFT(CA995,3),CB995),CONCATENATE(BZ995,LEFT(CA995,2),CB995))</f>
        <v/>
      </c>
      <c r="CD995" s="18" t="n">
        <v>1</v>
      </c>
      <c r="CE995" s="18">
        <f>IF(COUNTIFS([2]その１１!$CV$10:CV5990,リスト!CC995),"該当","")</f>
        <v/>
      </c>
      <c r="CF995" s="18">
        <f>IF($CE995="","",COUNTIF($CC$5:CC995,CC995))</f>
        <v/>
      </c>
      <c r="CG995" s="18">
        <f>IF($CE995="","",CONCATENATE(CC995,CF995))</f>
        <v/>
      </c>
      <c r="CH995" s="18" t="inlineStr">
        <is>
          <t>C</t>
        </is>
      </c>
      <c r="CI995" s="18" t="inlineStr">
        <is>
          <t>舗装</t>
        </is>
      </c>
      <c r="CJ995" s="18" t="inlineStr">
        <is>
          <t>Pm</t>
        </is>
      </c>
      <c r="CK995" s="18">
        <f>CONCATENATE(CH995,LEFT(CI995,2),CJ995)</f>
        <v/>
      </c>
      <c r="CL995" s="18" t="n">
        <v>15</v>
      </c>
      <c r="CM995" s="18">
        <f>IF(COUNTIFS([2]その１２!$CU$10:CU6146,リスト!CK995),"該当","")</f>
        <v/>
      </c>
      <c r="CN995" s="18">
        <f>IF($CM995="","",COUNTIF($CK$5:CK995,CK995))</f>
        <v/>
      </c>
      <c r="CO995" s="18">
        <f>IF($CM995="","",CONCATENATE(CK995,CN995))</f>
        <v/>
      </c>
      <c r="DC995" s="21">
        <f>IF(CG995="","",CONCATENATE(CC995,CD995))</f>
        <v/>
      </c>
      <c r="DD995" s="21">
        <f>IF(CO995="","",CONCATENATE(CK995,CL995))</f>
        <v/>
      </c>
    </row>
    <row r="996">
      <c r="BZ996" s="18" t="inlineStr">
        <is>
          <t>S,X</t>
        </is>
      </c>
      <c r="CA996" s="18" t="inlineStr">
        <is>
          <t>格点</t>
        </is>
      </c>
      <c r="CB996" s="18" t="inlineStr">
        <is>
          <t>Pp</t>
        </is>
      </c>
      <c r="CC996" s="18">
        <f>IF(LEFT(CA996,2)="基礎",CONCATENATE(BZ996,LEFT(CA996,3),CB996),CONCATENATE(BZ996,LEFT(CA996,2),CB996))</f>
        <v/>
      </c>
      <c r="CD996" s="18" t="n">
        <v>2</v>
      </c>
      <c r="CE996" s="18">
        <f>IF(COUNTIFS([2]その１１!$CV$10:CV5991,リスト!CC996),"該当","")</f>
        <v/>
      </c>
      <c r="CF996" s="18">
        <f>IF($CE996="","",COUNTIF($CC$5:CC996,CC996))</f>
        <v/>
      </c>
      <c r="CG996" s="18">
        <f>IF($CE996="","",CONCATENATE(CC996,CF996))</f>
        <v/>
      </c>
      <c r="CH996" s="18" t="inlineStr">
        <is>
          <t>C</t>
        </is>
      </c>
      <c r="CI996" s="18" t="inlineStr">
        <is>
          <t>舗装</t>
        </is>
      </c>
      <c r="CJ996" s="18" t="inlineStr">
        <is>
          <t>Pm</t>
        </is>
      </c>
      <c r="CK996" s="18">
        <f>CONCATENATE(CH996,LEFT(CI996,2),CJ996)</f>
        <v/>
      </c>
      <c r="CL996" s="18" t="n">
        <v>17</v>
      </c>
      <c r="CM996" s="18">
        <f>IF(COUNTIFS([2]その１２!$CU$10:CU6147,リスト!CK996),"該当","")</f>
        <v/>
      </c>
      <c r="CN996" s="18">
        <f>IF($CM996="","",COUNTIF($CK$5:CK996,CK996))</f>
        <v/>
      </c>
      <c r="CO996" s="18">
        <f>IF($CM996="","",CONCATENATE(CK996,CN996))</f>
        <v/>
      </c>
      <c r="DC996" s="21">
        <f>IF(CG996="","",CONCATENATE(CC996,CD996))</f>
        <v/>
      </c>
      <c r="DD996" s="21">
        <f>IF(CO996="","",CONCATENATE(CK996,CL996))</f>
        <v/>
      </c>
    </row>
    <row r="997">
      <c r="BZ997" s="18" t="inlineStr">
        <is>
          <t>S,X</t>
        </is>
      </c>
      <c r="CA997" s="18" t="inlineStr">
        <is>
          <t>格点</t>
        </is>
      </c>
      <c r="CB997" s="18" t="inlineStr">
        <is>
          <t>Pp</t>
        </is>
      </c>
      <c r="CC997" s="18">
        <f>IF(LEFT(CA997,2)="基礎",CONCATENATE(BZ997,LEFT(CA997,3),CB997),CONCATENATE(BZ997,LEFT(CA997,2),CB997))</f>
        <v/>
      </c>
      <c r="CD997" s="18" t="n">
        <v>3</v>
      </c>
      <c r="CE997" s="18">
        <f>IF(COUNTIFS([2]その１１!$CV$10:CV5992,リスト!CC997),"該当","")</f>
        <v/>
      </c>
      <c r="CF997" s="18">
        <f>IF($CE997="","",COUNTIF($CC$5:CC997,CC997))</f>
        <v/>
      </c>
      <c r="CG997" s="18">
        <f>IF($CE997="","",CONCATENATE(CC997,CF997))</f>
        <v/>
      </c>
      <c r="CH997" s="18" t="inlineStr">
        <is>
          <t>C</t>
        </is>
      </c>
      <c r="CI997" s="18" t="inlineStr">
        <is>
          <t>舗装</t>
        </is>
      </c>
      <c r="CJ997" s="18" t="inlineStr">
        <is>
          <t>Pm</t>
        </is>
      </c>
      <c r="CK997" s="18">
        <f>CONCATENATE(CH997,LEFT(CI997,2),CJ997)</f>
        <v/>
      </c>
      <c r="CL997" s="18" t="n">
        <v>24</v>
      </c>
      <c r="CM997" s="18">
        <f>IF(COUNTIFS([2]その１２!$CU$10:CU6148,リスト!CK997),"該当","")</f>
        <v/>
      </c>
      <c r="CN997" s="18">
        <f>IF($CM997="","",COUNTIF($CK$5:CK997,CK997))</f>
        <v/>
      </c>
      <c r="CO997" s="18">
        <f>IF($CM997="","",CONCATENATE(CK997,CN997))</f>
        <v/>
      </c>
      <c r="DC997" s="21">
        <f>IF(CG997="","",CONCATENATE(CC997,CD997))</f>
        <v/>
      </c>
      <c r="DD997" s="21">
        <f>IF(CO997="","",CONCATENATE(CK997,CL997))</f>
        <v/>
      </c>
    </row>
    <row r="998">
      <c r="BZ998" s="18" t="inlineStr">
        <is>
          <t>S,X</t>
        </is>
      </c>
      <c r="CA998" s="18" t="inlineStr">
        <is>
          <t>格点</t>
        </is>
      </c>
      <c r="CB998" s="18" t="inlineStr">
        <is>
          <t>Pp</t>
        </is>
      </c>
      <c r="CC998" s="18">
        <f>IF(LEFT(CA998,2)="基礎",CONCATENATE(BZ998,LEFT(CA998,3),CB998),CONCATENATE(BZ998,LEFT(CA998,2),CB998))</f>
        <v/>
      </c>
      <c r="CD998" s="18" t="n">
        <v>4</v>
      </c>
      <c r="CE998" s="18">
        <f>IF(COUNTIFS([2]その１１!$CV$10:CV5993,リスト!CC998),"該当","")</f>
        <v/>
      </c>
      <c r="CF998" s="18">
        <f>IF($CE998="","",COUNTIF($CC$5:CC998,CC998))</f>
        <v/>
      </c>
      <c r="CG998" s="18">
        <f>IF($CE998="","",CONCATENATE(CC998,CF998))</f>
        <v/>
      </c>
      <c r="CH998" s="18" t="inlineStr">
        <is>
          <t>A,C</t>
        </is>
      </c>
      <c r="CI998" s="18" t="inlineStr">
        <is>
          <t>舗装</t>
        </is>
      </c>
      <c r="CJ998" s="18" t="inlineStr">
        <is>
          <t>Pm</t>
        </is>
      </c>
      <c r="CK998" s="18">
        <f>CONCATENATE(CH998,LEFT(CI998,2),CJ998)</f>
        <v/>
      </c>
      <c r="CL998" s="18" t="n">
        <v>14</v>
      </c>
      <c r="CM998" s="18">
        <f>IF(COUNTIFS([2]その１２!$CU$10:CU6149,リスト!CK998),"該当","")</f>
        <v/>
      </c>
      <c r="CN998" s="18">
        <f>IF($CM998="","",COUNTIF($CK$5:CK998,CK998))</f>
        <v/>
      </c>
      <c r="CO998" s="18">
        <f>IF($CM998="","",CONCATENATE(CK998,CN998))</f>
        <v/>
      </c>
      <c r="DC998" s="21">
        <f>IF(CG998="","",CONCATENATE(CC998,CD998))</f>
        <v/>
      </c>
      <c r="DD998" s="21">
        <f>IF(CO998="","",CONCATENATE(CK998,CL998))</f>
        <v/>
      </c>
    </row>
    <row r="999">
      <c r="BZ999" s="18" t="inlineStr">
        <is>
          <t>S,X</t>
        </is>
      </c>
      <c r="CA999" s="18" t="inlineStr">
        <is>
          <t>格点</t>
        </is>
      </c>
      <c r="CB999" s="18" t="inlineStr">
        <is>
          <t>Pp</t>
        </is>
      </c>
      <c r="CC999" s="18">
        <f>IF(LEFT(CA999,2)="基礎",CONCATENATE(BZ999,LEFT(CA999,3),CB999),CONCATENATE(BZ999,LEFT(CA999,2),CB999))</f>
        <v/>
      </c>
      <c r="CD999" s="18" t="n">
        <v>5</v>
      </c>
      <c r="CE999" s="18">
        <f>IF(COUNTIFS([2]その１１!$CV$10:CV5994,リスト!CC999),"該当","")</f>
        <v/>
      </c>
      <c r="CF999" s="18">
        <f>IF($CE999="","",COUNTIF($CC$5:CC999,CC999))</f>
        <v/>
      </c>
      <c r="CG999" s="18">
        <f>IF($CE999="","",CONCATENATE(CC999,CF999))</f>
        <v/>
      </c>
      <c r="CH999" s="18" t="inlineStr">
        <is>
          <t>A,C</t>
        </is>
      </c>
      <c r="CI999" s="18" t="inlineStr">
        <is>
          <t>舗装</t>
        </is>
      </c>
      <c r="CJ999" s="18" t="inlineStr">
        <is>
          <t>Pm</t>
        </is>
      </c>
      <c r="CK999" s="18">
        <f>CONCATENATE(CH999,LEFT(CI999,2),CJ999)</f>
        <v/>
      </c>
      <c r="CL999" s="18" t="n">
        <v>15</v>
      </c>
      <c r="CM999" s="18">
        <f>IF(COUNTIFS([2]その１２!$CU$10:CU6150,リスト!CK999),"該当","")</f>
        <v/>
      </c>
      <c r="CN999" s="18">
        <f>IF($CM999="","",COUNTIF($CK$5:CK999,CK999))</f>
        <v/>
      </c>
      <c r="CO999" s="18">
        <f>IF($CM999="","",CONCATENATE(CK999,CN999))</f>
        <v/>
      </c>
      <c r="DC999" s="21">
        <f>IF(CG999="","",CONCATENATE(CC999,CD999))</f>
        <v/>
      </c>
      <c r="DD999" s="21">
        <f>IF(CO999="","",CONCATENATE(CK999,CL999))</f>
        <v/>
      </c>
    </row>
    <row r="1000">
      <c r="BZ1000" s="18" t="inlineStr">
        <is>
          <t>S,X</t>
        </is>
      </c>
      <c r="CA1000" s="18" t="inlineStr">
        <is>
          <t>格点</t>
        </is>
      </c>
      <c r="CB1000" s="18" t="inlineStr">
        <is>
          <t>Pp</t>
        </is>
      </c>
      <c r="CC1000" s="18">
        <f>IF(LEFT(CA1000,2)="基礎",CONCATENATE(BZ1000,LEFT(CA1000,3),CB1000),CONCATENATE(BZ1000,LEFT(CA1000,2),CB1000))</f>
        <v/>
      </c>
      <c r="CD1000" s="18" t="n">
        <v>10</v>
      </c>
      <c r="CE1000" s="18">
        <f>IF(COUNTIFS([2]その１１!$CV$10:CV5995,リスト!CC1000),"該当","")</f>
        <v/>
      </c>
      <c r="CF1000" s="18">
        <f>IF($CE1000="","",COUNTIF($CC$5:CC1000,CC1000))</f>
        <v/>
      </c>
      <c r="CG1000" s="18">
        <f>IF($CE1000="","",CONCATENATE(CC1000,CF1000))</f>
        <v/>
      </c>
      <c r="CH1000" s="18" t="inlineStr">
        <is>
          <t>A,C</t>
        </is>
      </c>
      <c r="CI1000" s="18" t="inlineStr">
        <is>
          <t>舗装</t>
        </is>
      </c>
      <c r="CJ1000" s="18" t="inlineStr">
        <is>
          <t>Pm</t>
        </is>
      </c>
      <c r="CK1000" s="18">
        <f>CONCATENATE(CH1000,LEFT(CI1000,2),CJ1000)</f>
        <v/>
      </c>
      <c r="CL1000" s="18" t="n">
        <v>17</v>
      </c>
      <c r="CM1000" s="18">
        <f>IF(COUNTIFS([2]その１２!$CU$10:CU6151,リスト!CK1000),"該当","")</f>
        <v/>
      </c>
      <c r="CN1000" s="18">
        <f>IF($CM1000="","",COUNTIF($CK$5:CK1000,CK1000))</f>
        <v/>
      </c>
      <c r="CO1000" s="18">
        <f>IF($CM1000="","",CONCATENATE(CK1000,CN1000))</f>
        <v/>
      </c>
      <c r="DC1000" s="21">
        <f>IF(CG1000="","",CONCATENATE(CC1000,CD1000))</f>
        <v/>
      </c>
      <c r="DD1000" s="21">
        <f>IF(CO1000="","",CONCATENATE(CK1000,CL1000))</f>
        <v/>
      </c>
    </row>
    <row r="1001">
      <c r="BZ1001" s="18" t="inlineStr">
        <is>
          <t>S,X</t>
        </is>
      </c>
      <c r="CA1001" s="18" t="inlineStr">
        <is>
          <t>格点</t>
        </is>
      </c>
      <c r="CB1001" s="18" t="inlineStr">
        <is>
          <t>Pp</t>
        </is>
      </c>
      <c r="CC1001" s="18">
        <f>IF(LEFT(CA1001,2)="基礎",CONCATENATE(BZ1001,LEFT(CA1001,3),CB1001),CONCATENATE(BZ1001,LEFT(CA1001,2),CB1001))</f>
        <v/>
      </c>
      <c r="CD1001" s="18" t="n">
        <v>13</v>
      </c>
      <c r="CE1001" s="18">
        <f>IF(COUNTIFS([2]その１１!$CV$10:CV5996,リスト!CC1001),"該当","")</f>
        <v/>
      </c>
      <c r="CF1001" s="18">
        <f>IF($CE1001="","",COUNTIF($CC$5:CC1001,CC1001))</f>
        <v/>
      </c>
      <c r="CG1001" s="18">
        <f>IF($CE1001="","",CONCATENATE(CC1001,CF1001))</f>
        <v/>
      </c>
      <c r="CH1001" s="18" t="inlineStr">
        <is>
          <t>A,C</t>
        </is>
      </c>
      <c r="CI1001" s="18" t="inlineStr">
        <is>
          <t>舗装</t>
        </is>
      </c>
      <c r="CJ1001" s="18" t="inlineStr">
        <is>
          <t>Pm</t>
        </is>
      </c>
      <c r="CK1001" s="18">
        <f>CONCATENATE(CH1001,LEFT(CI1001,2),CJ1001)</f>
        <v/>
      </c>
      <c r="CL1001" s="18" t="n">
        <v>24</v>
      </c>
      <c r="CM1001" s="18">
        <f>IF(COUNTIFS([2]その１２!$CU$10:CU6152,リスト!CK1001),"該当","")</f>
        <v/>
      </c>
      <c r="CN1001" s="18">
        <f>IF($CM1001="","",COUNTIF($CK$5:CK1001,CK1001))</f>
        <v/>
      </c>
      <c r="CO1001" s="18">
        <f>IF($CM1001="","",CONCATENATE(CK1001,CN1001))</f>
        <v/>
      </c>
      <c r="DC1001" s="21">
        <f>IF(CG1001="","",CONCATENATE(CC1001,CD1001))</f>
        <v/>
      </c>
      <c r="DD1001" s="21">
        <f>IF(CO1001="","",CONCATENATE(CK1001,CL1001))</f>
        <v/>
      </c>
    </row>
    <row r="1002">
      <c r="BZ1002" s="18" t="inlineStr">
        <is>
          <t>S,X</t>
        </is>
      </c>
      <c r="CA1002" s="18" t="inlineStr">
        <is>
          <t>格点</t>
        </is>
      </c>
      <c r="CB1002" s="18" t="inlineStr">
        <is>
          <t>Pp</t>
        </is>
      </c>
      <c r="CC1002" s="18">
        <f>IF(LEFT(CA1002,2)="基礎",CONCATENATE(BZ1002,LEFT(CA1002,3),CB1002),CONCATENATE(BZ1002,LEFT(CA1002,2),CB1002))</f>
        <v/>
      </c>
      <c r="CD1002" s="18" t="n">
        <v>17</v>
      </c>
      <c r="CE1002" s="18">
        <f>IF(COUNTIFS([2]その１１!$CV$10:CV5997,リスト!CC1002),"該当","")</f>
        <v/>
      </c>
      <c r="CF1002" s="18">
        <f>IF($CE1002="","",COUNTIF($CC$5:CC1002,CC1002))</f>
        <v/>
      </c>
      <c r="CG1002" s="18">
        <f>IF($CE1002="","",CONCATENATE(CC1002,CF1002))</f>
        <v/>
      </c>
      <c r="CH1002" s="18" t="inlineStr">
        <is>
          <t>A,X</t>
        </is>
      </c>
      <c r="CI1002" s="18" t="inlineStr">
        <is>
          <t>舗装</t>
        </is>
      </c>
      <c r="CJ1002" s="18" t="inlineStr">
        <is>
          <t>Pm</t>
        </is>
      </c>
      <c r="CK1002" s="18">
        <f>CONCATENATE(CH1002,LEFT(CI1002,2),CJ1002)</f>
        <v/>
      </c>
      <c r="CL1002" s="18" t="n">
        <v>14</v>
      </c>
      <c r="CM1002" s="18">
        <f>IF(COUNTIFS([2]その１２!$CU$10:CU6153,リスト!CK1002),"該当","")</f>
        <v/>
      </c>
      <c r="CN1002" s="18">
        <f>IF($CM1002="","",COUNTIF($CK$5:CK1002,CK1002))</f>
        <v/>
      </c>
      <c r="CO1002" s="18">
        <f>IF($CM1002="","",CONCATENATE(CK1002,CN1002))</f>
        <v/>
      </c>
      <c r="DC1002" s="21">
        <f>IF(CG1002="","",CONCATENATE(CC1002,CD1002))</f>
        <v/>
      </c>
      <c r="DD1002" s="21">
        <f>IF(CO1002="","",CONCATENATE(CK1002,CL1002))</f>
        <v/>
      </c>
    </row>
    <row r="1003">
      <c r="BZ1003" s="18" t="inlineStr">
        <is>
          <t>S,X</t>
        </is>
      </c>
      <c r="CA1003" s="18" t="inlineStr">
        <is>
          <t>格点</t>
        </is>
      </c>
      <c r="CB1003" s="18" t="inlineStr">
        <is>
          <t>Pp</t>
        </is>
      </c>
      <c r="CC1003" s="18">
        <f>IF(LEFT(CA1003,2)="基礎",CONCATENATE(BZ1003,LEFT(CA1003,3),CB1003),CONCATENATE(BZ1003,LEFT(CA1003,2),CB1003))</f>
        <v/>
      </c>
      <c r="CD1003" s="18" t="n">
        <v>18</v>
      </c>
      <c r="CE1003" s="18">
        <f>IF(COUNTIFS([2]その１１!$CV$10:CV5998,リスト!CC1003),"該当","")</f>
        <v/>
      </c>
      <c r="CF1003" s="18">
        <f>IF($CE1003="","",COUNTIF($CC$5:CC1003,CC1003))</f>
        <v/>
      </c>
      <c r="CG1003" s="18">
        <f>IF($CE1003="","",CONCATENATE(CC1003,CF1003))</f>
        <v/>
      </c>
      <c r="CH1003" s="18" t="inlineStr">
        <is>
          <t>A,X</t>
        </is>
      </c>
      <c r="CI1003" s="18" t="inlineStr">
        <is>
          <t>舗装</t>
        </is>
      </c>
      <c r="CJ1003" s="18" t="inlineStr">
        <is>
          <t>Pm</t>
        </is>
      </c>
      <c r="CK1003" s="18">
        <f>CONCATENATE(CH1003,LEFT(CI1003,2),CJ1003)</f>
        <v/>
      </c>
      <c r="CL1003" s="18" t="n">
        <v>15</v>
      </c>
      <c r="CM1003" s="18">
        <f>IF(COUNTIFS([2]その１２!$CU$10:CU6154,リスト!CK1003),"該当","")</f>
        <v/>
      </c>
      <c r="CN1003" s="18">
        <f>IF($CM1003="","",COUNTIF($CK$5:CK1003,CK1003))</f>
        <v/>
      </c>
      <c r="CO1003" s="18">
        <f>IF($CM1003="","",CONCATENATE(CK1003,CN1003))</f>
        <v/>
      </c>
      <c r="DC1003" s="21">
        <f>IF(CG1003="","",CONCATENATE(CC1003,CD1003))</f>
        <v/>
      </c>
      <c r="DD1003" s="21">
        <f>IF(CO1003="","",CONCATENATE(CK1003,CL1003))</f>
        <v/>
      </c>
    </row>
    <row r="1004">
      <c r="BZ1004" s="18" t="inlineStr">
        <is>
          <t>S,X</t>
        </is>
      </c>
      <c r="CA1004" s="18" t="inlineStr">
        <is>
          <t>格点</t>
        </is>
      </c>
      <c r="CB1004" s="18" t="inlineStr">
        <is>
          <t>Pp</t>
        </is>
      </c>
      <c r="CC1004" s="18">
        <f>IF(LEFT(CA1004,2)="基礎",CONCATENATE(BZ1004,LEFT(CA1004,3),CB1004),CONCATENATE(BZ1004,LEFT(CA1004,2),CB1004))</f>
        <v/>
      </c>
      <c r="CD1004" s="18" t="n">
        <v>20</v>
      </c>
      <c r="CE1004" s="18">
        <f>IF(COUNTIFS([2]その１１!$CV$10:CV5999,リスト!CC1004),"該当","")</f>
        <v/>
      </c>
      <c r="CF1004" s="18">
        <f>IF($CE1004="","",COUNTIF($CC$5:CC1004,CC1004))</f>
        <v/>
      </c>
      <c r="CG1004" s="18">
        <f>IF($CE1004="","",CONCATENATE(CC1004,CF1004))</f>
        <v/>
      </c>
      <c r="CH1004" s="18" t="inlineStr">
        <is>
          <t>A,X</t>
        </is>
      </c>
      <c r="CI1004" s="18" t="inlineStr">
        <is>
          <t>舗装</t>
        </is>
      </c>
      <c r="CJ1004" s="18" t="inlineStr">
        <is>
          <t>Pm</t>
        </is>
      </c>
      <c r="CK1004" s="18">
        <f>CONCATENATE(CH1004,LEFT(CI1004,2),CJ1004)</f>
        <v/>
      </c>
      <c r="CL1004" s="18" t="n">
        <v>17</v>
      </c>
      <c r="CM1004" s="18">
        <f>IF(COUNTIFS([2]その１２!$CU$10:CU6155,リスト!CK1004),"該当","")</f>
        <v/>
      </c>
      <c r="CN1004" s="18">
        <f>IF($CM1004="","",COUNTIF($CK$5:CK1004,CK1004))</f>
        <v/>
      </c>
      <c r="CO1004" s="18">
        <f>IF($CM1004="","",CONCATENATE(CK1004,CN1004))</f>
        <v/>
      </c>
      <c r="DC1004" s="21">
        <f>IF(CG1004="","",CONCATENATE(CC1004,CD1004))</f>
        <v/>
      </c>
      <c r="DD1004" s="21">
        <f>IF(CO1004="","",CONCATENATE(CK1004,CL1004))</f>
        <v/>
      </c>
    </row>
    <row r="1005">
      <c r="BZ1005" s="18" t="inlineStr">
        <is>
          <t>S,X</t>
        </is>
      </c>
      <c r="CA1005" s="18" t="inlineStr">
        <is>
          <t>格点</t>
        </is>
      </c>
      <c r="CB1005" s="18" t="inlineStr">
        <is>
          <t>Pp</t>
        </is>
      </c>
      <c r="CC1005" s="18">
        <f>IF(LEFT(CA1005,2)="基礎",CONCATENATE(BZ1005,LEFT(CA1005,3),CB1005),CONCATENATE(BZ1005,LEFT(CA1005,2),CB1005))</f>
        <v/>
      </c>
      <c r="CD1005" s="18" t="n">
        <v>21</v>
      </c>
      <c r="CE1005" s="18">
        <f>IF(COUNTIFS([2]その１１!$CV$10:CV6000,リスト!CC1005),"該当","")</f>
        <v/>
      </c>
      <c r="CF1005" s="18">
        <f>IF($CE1005="","",COUNTIF($CC$5:CC1005,CC1005))</f>
        <v/>
      </c>
      <c r="CG1005" s="18">
        <f>IF($CE1005="","",CONCATENATE(CC1005,CF1005))</f>
        <v/>
      </c>
      <c r="CH1005" s="18" t="inlineStr">
        <is>
          <t>A,X</t>
        </is>
      </c>
      <c r="CI1005" s="18" t="inlineStr">
        <is>
          <t>舗装</t>
        </is>
      </c>
      <c r="CJ1005" s="18" t="inlineStr">
        <is>
          <t>Pm</t>
        </is>
      </c>
      <c r="CK1005" s="18">
        <f>CONCATENATE(CH1005,LEFT(CI1005,2),CJ1005)</f>
        <v/>
      </c>
      <c r="CL1005" s="18" t="n">
        <v>24</v>
      </c>
      <c r="CM1005" s="18">
        <f>IF(COUNTIFS([2]その１２!$CU$10:CU6156,リスト!CK1005),"該当","")</f>
        <v/>
      </c>
      <c r="CN1005" s="18">
        <f>IF($CM1005="","",COUNTIF($CK$5:CK1005,CK1005))</f>
        <v/>
      </c>
      <c r="CO1005" s="18">
        <f>IF($CM1005="","",CONCATENATE(CK1005,CN1005))</f>
        <v/>
      </c>
      <c r="DC1005" s="21">
        <f>IF(CG1005="","",CONCATENATE(CC1005,CD1005))</f>
        <v/>
      </c>
      <c r="DD1005" s="21">
        <f>IF(CO1005="","",CONCATENATE(CK1005,CL1005))</f>
        <v/>
      </c>
    </row>
    <row r="1006">
      <c r="BZ1006" s="18" t="inlineStr">
        <is>
          <t>S,X</t>
        </is>
      </c>
      <c r="CA1006" s="18" t="inlineStr">
        <is>
          <t>格点</t>
        </is>
      </c>
      <c r="CB1006" s="18" t="inlineStr">
        <is>
          <t>Pp</t>
        </is>
      </c>
      <c r="CC1006" s="18">
        <f>IF(LEFT(CA1006,2)="基礎",CONCATENATE(BZ1006,LEFT(CA1006,3),CB1006),CONCATENATE(BZ1006,LEFT(CA1006,2),CB1006))</f>
        <v/>
      </c>
      <c r="CD1006" s="18" t="n">
        <v>22</v>
      </c>
      <c r="CE1006" s="18">
        <f>IF(COUNTIFS([2]その１１!$CV$10:CV6001,リスト!CC1006),"該当","")</f>
        <v/>
      </c>
      <c r="CF1006" s="18">
        <f>IF($CE1006="","",COUNTIF($CC$5:CC1006,CC1006))</f>
        <v/>
      </c>
      <c r="CG1006" s="18">
        <f>IF($CE1006="","",CONCATENATE(CC1006,CF1006))</f>
        <v/>
      </c>
      <c r="CH1006" s="18" t="inlineStr">
        <is>
          <t>C,X</t>
        </is>
      </c>
      <c r="CI1006" s="18" t="inlineStr">
        <is>
          <t>舗装</t>
        </is>
      </c>
      <c r="CJ1006" s="18" t="inlineStr">
        <is>
          <t>Pm</t>
        </is>
      </c>
      <c r="CK1006" s="18">
        <f>CONCATENATE(CH1006,LEFT(CI1006,2),CJ1006)</f>
        <v/>
      </c>
      <c r="CL1006" s="18" t="n">
        <v>14</v>
      </c>
      <c r="CM1006" s="18">
        <f>IF(COUNTIFS([2]その１２!$CU$10:CU6157,リスト!CK1006),"該当","")</f>
        <v/>
      </c>
      <c r="CN1006" s="18">
        <f>IF($CM1006="","",COUNTIF($CK$5:CK1006,CK1006))</f>
        <v/>
      </c>
      <c r="CO1006" s="18">
        <f>IF($CM1006="","",CONCATENATE(CK1006,CN1006))</f>
        <v/>
      </c>
      <c r="DC1006" s="21">
        <f>IF(CG1006="","",CONCATENATE(CC1006,CD1006))</f>
        <v/>
      </c>
      <c r="DD1006" s="21">
        <f>IF(CO1006="","",CONCATENATE(CK1006,CL1006))</f>
        <v/>
      </c>
    </row>
    <row r="1007">
      <c r="BZ1007" s="18" t="inlineStr">
        <is>
          <t>S,X</t>
        </is>
      </c>
      <c r="CA1007" s="18" t="inlineStr">
        <is>
          <t>格点</t>
        </is>
      </c>
      <c r="CB1007" s="18" t="inlineStr">
        <is>
          <t>Pp</t>
        </is>
      </c>
      <c r="CC1007" s="18">
        <f>IF(LEFT(CA1007,2)="基礎",CONCATENATE(BZ1007,LEFT(CA1007,3),CB1007),CONCATENATE(BZ1007,LEFT(CA1007,2),CB1007))</f>
        <v/>
      </c>
      <c r="CD1007" s="18" t="n">
        <v>23</v>
      </c>
      <c r="CE1007" s="18">
        <f>IF(COUNTIFS([2]その１１!$CV$10:CV6002,リスト!CC1007),"該当","")</f>
        <v/>
      </c>
      <c r="CF1007" s="18">
        <f>IF($CE1007="","",COUNTIF($CC$5:CC1007,CC1007))</f>
        <v/>
      </c>
      <c r="CG1007" s="18">
        <f>IF($CE1007="","",CONCATENATE(CC1007,CF1007))</f>
        <v/>
      </c>
      <c r="CH1007" s="18" t="inlineStr">
        <is>
          <t>C,X</t>
        </is>
      </c>
      <c r="CI1007" s="18" t="inlineStr">
        <is>
          <t>舗装</t>
        </is>
      </c>
      <c r="CJ1007" s="18" t="inlineStr">
        <is>
          <t>Pm</t>
        </is>
      </c>
      <c r="CK1007" s="18">
        <f>CONCATENATE(CH1007,LEFT(CI1007,2),CJ1007)</f>
        <v/>
      </c>
      <c r="CL1007" s="18" t="n">
        <v>15</v>
      </c>
      <c r="CM1007" s="18">
        <f>IF(COUNTIFS([2]その１２!$CU$10:CU6158,リスト!CK1007),"該当","")</f>
        <v/>
      </c>
      <c r="CN1007" s="18">
        <f>IF($CM1007="","",COUNTIF($CK$5:CK1007,CK1007))</f>
        <v/>
      </c>
      <c r="CO1007" s="18">
        <f>IF($CM1007="","",CONCATENATE(CK1007,CN1007))</f>
        <v/>
      </c>
      <c r="DC1007" s="21">
        <f>IF(CG1007="","",CONCATENATE(CC1007,CD1007))</f>
        <v/>
      </c>
      <c r="DD1007" s="21">
        <f>IF(CO1007="","",CONCATENATE(CK1007,CL1007))</f>
        <v/>
      </c>
    </row>
    <row r="1008">
      <c r="BZ1008" s="18" t="inlineStr">
        <is>
          <t>C,X</t>
        </is>
      </c>
      <c r="CA1008" s="18" t="inlineStr">
        <is>
          <t>格点</t>
        </is>
      </c>
      <c r="CB1008" s="18" t="inlineStr">
        <is>
          <t>Pp</t>
        </is>
      </c>
      <c r="CC1008" s="18">
        <f>IF(LEFT(CA1008,2)="基礎",CONCATENATE(BZ1008,LEFT(CA1008,3),CB1008),CONCATENATE(BZ1008,LEFT(CA1008,2),CB1008))</f>
        <v/>
      </c>
      <c r="CD1008" s="18" t="n">
        <v>6</v>
      </c>
      <c r="CE1008" s="18">
        <f>IF(COUNTIFS([2]その１１!$CV$10:CV6003,リスト!CC1008),"該当","")</f>
        <v/>
      </c>
      <c r="CF1008" s="18">
        <f>IF($CE1008="","",COUNTIF($CC$5:CC1008,CC1008))</f>
        <v/>
      </c>
      <c r="CG1008" s="18">
        <f>IF($CE1008="","",CONCATENATE(CC1008,CF1008))</f>
        <v/>
      </c>
      <c r="CH1008" s="18" t="inlineStr">
        <is>
          <t>C,X</t>
        </is>
      </c>
      <c r="CI1008" s="18" t="inlineStr">
        <is>
          <t>舗装</t>
        </is>
      </c>
      <c r="CJ1008" s="18" t="inlineStr">
        <is>
          <t>Pm</t>
        </is>
      </c>
      <c r="CK1008" s="18">
        <f>CONCATENATE(CH1008,LEFT(CI1008,2),CJ1008)</f>
        <v/>
      </c>
      <c r="CL1008" s="18" t="n">
        <v>17</v>
      </c>
      <c r="CM1008" s="18">
        <f>IF(COUNTIFS([2]その１２!$CU$10:CU6159,リスト!CK1008),"該当","")</f>
        <v/>
      </c>
      <c r="CN1008" s="18">
        <f>IF($CM1008="","",COUNTIF($CK$5:CK1008,CK1008))</f>
        <v/>
      </c>
      <c r="CO1008" s="18">
        <f>IF($CM1008="","",CONCATENATE(CK1008,CN1008))</f>
        <v/>
      </c>
      <c r="DC1008" s="21">
        <f>IF(CG1008="","",CONCATENATE(CC1008,CD1008))</f>
        <v/>
      </c>
      <c r="DD1008" s="21">
        <f>IF(CO1008="","",CONCATENATE(CK1008,CL1008))</f>
        <v/>
      </c>
    </row>
    <row r="1009">
      <c r="BZ1009" s="18" t="inlineStr">
        <is>
          <t>C,X</t>
        </is>
      </c>
      <c r="CA1009" s="18" t="inlineStr">
        <is>
          <t>格点</t>
        </is>
      </c>
      <c r="CB1009" s="18" t="inlineStr">
        <is>
          <t>Pp</t>
        </is>
      </c>
      <c r="CC1009" s="18">
        <f>IF(LEFT(CA1009,2)="基礎",CONCATENATE(BZ1009,LEFT(CA1009,3),CB1009),CONCATENATE(BZ1009,LEFT(CA1009,2),CB1009))</f>
        <v/>
      </c>
      <c r="CD1009" s="18" t="n">
        <v>7</v>
      </c>
      <c r="CE1009" s="18">
        <f>IF(COUNTIFS([2]その１１!$CV$10:CV6004,リスト!CC1009),"該当","")</f>
        <v/>
      </c>
      <c r="CF1009" s="18">
        <f>IF($CE1009="","",COUNTIF($CC$5:CC1009,CC1009))</f>
        <v/>
      </c>
      <c r="CG1009" s="18">
        <f>IF($CE1009="","",CONCATENATE(CC1009,CF1009))</f>
        <v/>
      </c>
      <c r="CH1009" s="18" t="inlineStr">
        <is>
          <t>C,X</t>
        </is>
      </c>
      <c r="CI1009" s="18" t="inlineStr">
        <is>
          <t>舗装</t>
        </is>
      </c>
      <c r="CJ1009" s="18" t="inlineStr">
        <is>
          <t>Pm</t>
        </is>
      </c>
      <c r="CK1009" s="18">
        <f>CONCATENATE(CH1009,LEFT(CI1009,2),CJ1009)</f>
        <v/>
      </c>
      <c r="CL1009" s="18" t="n">
        <v>24</v>
      </c>
      <c r="CM1009" s="18">
        <f>IF(COUNTIFS([2]その１２!$CU$10:CU6160,リスト!CK1009),"該当","")</f>
        <v/>
      </c>
      <c r="CN1009" s="18">
        <f>IF($CM1009="","",COUNTIF($CK$5:CK1009,CK1009))</f>
        <v/>
      </c>
      <c r="CO1009" s="18">
        <f>IF($CM1009="","",CONCATENATE(CK1009,CN1009))</f>
        <v/>
      </c>
      <c r="DC1009" s="21">
        <f>IF(CG1009="","",CONCATENATE(CC1009,CD1009))</f>
        <v/>
      </c>
      <c r="DD1009" s="21">
        <f>IF(CO1009="","",CONCATENATE(CK1009,CL1009))</f>
        <v/>
      </c>
    </row>
    <row r="1010">
      <c r="BZ1010" s="18" t="inlineStr">
        <is>
          <t>C,X</t>
        </is>
      </c>
      <c r="CA1010" s="18" t="inlineStr">
        <is>
          <t>格点</t>
        </is>
      </c>
      <c r="CB1010" s="18" t="inlineStr">
        <is>
          <t>Pp</t>
        </is>
      </c>
      <c r="CC1010" s="18">
        <f>IF(LEFT(CA1010,2)="基礎",CONCATENATE(BZ1010,LEFT(CA1010,3),CB1010),CONCATENATE(BZ1010,LEFT(CA1010,2),CB1010))</f>
        <v/>
      </c>
      <c r="CD1010" s="18" t="n">
        <v>8</v>
      </c>
      <c r="CE1010" s="18">
        <f>IF(COUNTIFS([2]その１１!$CV$10:CV6005,リスト!CC1010),"該当","")</f>
        <v/>
      </c>
      <c r="CF1010" s="18">
        <f>IF($CE1010="","",COUNTIF($CC$5:CC1010,CC1010))</f>
        <v/>
      </c>
      <c r="CG1010" s="18">
        <f>IF($CE1010="","",CONCATENATE(CC1010,CF1010))</f>
        <v/>
      </c>
      <c r="CH1010" s="18" t="inlineStr">
        <is>
          <t>A,C,X</t>
        </is>
      </c>
      <c r="CI1010" s="18" t="inlineStr">
        <is>
          <t>舗装</t>
        </is>
      </c>
      <c r="CJ1010" s="18" t="inlineStr">
        <is>
          <t>Pm</t>
        </is>
      </c>
      <c r="CK1010" s="18">
        <f>CONCATENATE(CH1010,LEFT(CI1010,2),CJ1010)</f>
        <v/>
      </c>
      <c r="CL1010" s="18" t="n">
        <v>14</v>
      </c>
      <c r="CM1010" s="18">
        <f>IF(COUNTIFS([2]その１２!$CU$10:CU6161,リスト!CK1010),"該当","")</f>
        <v/>
      </c>
      <c r="CN1010" s="18">
        <f>IF($CM1010="","",COUNTIF($CK$5:CK1010,CK1010))</f>
        <v/>
      </c>
      <c r="CO1010" s="18">
        <f>IF($CM1010="","",CONCATENATE(CK1010,CN1010))</f>
        <v/>
      </c>
      <c r="DC1010" s="21">
        <f>IF(CG1010="","",CONCATENATE(CC1010,CD1010))</f>
        <v/>
      </c>
      <c r="DD1010" s="21">
        <f>IF(CO1010="","",CONCATENATE(CK1010,CL1010))</f>
        <v/>
      </c>
    </row>
    <row r="1011">
      <c r="BZ1011" s="18" t="inlineStr">
        <is>
          <t>C,X</t>
        </is>
      </c>
      <c r="CA1011" s="18" t="inlineStr">
        <is>
          <t>格点</t>
        </is>
      </c>
      <c r="CB1011" s="18" t="inlineStr">
        <is>
          <t>Pp</t>
        </is>
      </c>
      <c r="CC1011" s="18">
        <f>IF(LEFT(CA1011,2)="基礎",CONCATENATE(BZ1011,LEFT(CA1011,3),CB1011),CONCATENATE(BZ1011,LEFT(CA1011,2),CB1011))</f>
        <v/>
      </c>
      <c r="CD1011" s="18" t="n">
        <v>9</v>
      </c>
      <c r="CE1011" s="18">
        <f>IF(COUNTIFS([2]その１１!$CV$10:CV6006,リスト!CC1011),"該当","")</f>
        <v/>
      </c>
      <c r="CF1011" s="18">
        <f>IF($CE1011="","",COUNTIF($CC$5:CC1011,CC1011))</f>
        <v/>
      </c>
      <c r="CG1011" s="18">
        <f>IF($CE1011="","",CONCATENATE(CC1011,CF1011))</f>
        <v/>
      </c>
      <c r="CH1011" s="18" t="inlineStr">
        <is>
          <t>A,C,X</t>
        </is>
      </c>
      <c r="CI1011" s="18" t="inlineStr">
        <is>
          <t>舗装</t>
        </is>
      </c>
      <c r="CJ1011" s="18" t="inlineStr">
        <is>
          <t>Pm</t>
        </is>
      </c>
      <c r="CK1011" s="18">
        <f>CONCATENATE(CH1011,LEFT(CI1011,2),CJ1011)</f>
        <v/>
      </c>
      <c r="CL1011" s="18" t="n">
        <v>15</v>
      </c>
      <c r="CM1011" s="18">
        <f>IF(COUNTIFS([2]その１２!$CU$10:CU6162,リスト!CK1011),"該当","")</f>
        <v/>
      </c>
      <c r="CN1011" s="18">
        <f>IF($CM1011="","",COUNTIF($CK$5:CK1011,CK1011))</f>
        <v/>
      </c>
      <c r="CO1011" s="18">
        <f>IF($CM1011="","",CONCATENATE(CK1011,CN1011))</f>
        <v/>
      </c>
      <c r="DC1011" s="21">
        <f>IF(CG1011="","",CONCATENATE(CC1011,CD1011))</f>
        <v/>
      </c>
      <c r="DD1011" s="21">
        <f>IF(CO1011="","",CONCATENATE(CK1011,CL1011))</f>
        <v/>
      </c>
    </row>
    <row r="1012">
      <c r="BZ1012" s="18" t="inlineStr">
        <is>
          <t>C,X</t>
        </is>
      </c>
      <c r="CA1012" s="18" t="inlineStr">
        <is>
          <t>格点</t>
        </is>
      </c>
      <c r="CB1012" s="18" t="inlineStr">
        <is>
          <t>Pp</t>
        </is>
      </c>
      <c r="CC1012" s="18">
        <f>IF(LEFT(CA1012,2)="基礎",CONCATENATE(BZ1012,LEFT(CA1012,3),CB1012),CONCATENATE(BZ1012,LEFT(CA1012,2),CB1012))</f>
        <v/>
      </c>
      <c r="CD1012" s="18" t="n">
        <v>10</v>
      </c>
      <c r="CE1012" s="18">
        <f>IF(COUNTIFS([2]その１１!$CV$10:CV6007,リスト!CC1012),"該当","")</f>
        <v/>
      </c>
      <c r="CF1012" s="18">
        <f>IF($CE1012="","",COUNTIF($CC$5:CC1012,CC1012))</f>
        <v/>
      </c>
      <c r="CG1012" s="18">
        <f>IF($CE1012="","",CONCATENATE(CC1012,CF1012))</f>
        <v/>
      </c>
      <c r="CH1012" s="18" t="inlineStr">
        <is>
          <t>A,C,X</t>
        </is>
      </c>
      <c r="CI1012" s="18" t="inlineStr">
        <is>
          <t>舗装</t>
        </is>
      </c>
      <c r="CJ1012" s="18" t="inlineStr">
        <is>
          <t>Pm</t>
        </is>
      </c>
      <c r="CK1012" s="18">
        <f>CONCATENATE(CH1012,LEFT(CI1012,2),CJ1012)</f>
        <v/>
      </c>
      <c r="CL1012" s="18" t="n">
        <v>17</v>
      </c>
      <c r="CM1012" s="18">
        <f>IF(COUNTIFS([2]その１２!$CU$10:CU6163,リスト!CK1012),"該当","")</f>
        <v/>
      </c>
      <c r="CN1012" s="18">
        <f>IF($CM1012="","",COUNTIF($CK$5:CK1012,CK1012))</f>
        <v/>
      </c>
      <c r="CO1012" s="18">
        <f>IF($CM1012="","",CONCATENATE(CK1012,CN1012))</f>
        <v/>
      </c>
      <c r="DC1012" s="21">
        <f>IF(CG1012="","",CONCATENATE(CC1012,CD1012))</f>
        <v/>
      </c>
      <c r="DD1012" s="21">
        <f>IF(CO1012="","",CONCATENATE(CK1012,CL1012))</f>
        <v/>
      </c>
    </row>
    <row r="1013">
      <c r="BZ1013" s="18" t="inlineStr">
        <is>
          <t>C,X</t>
        </is>
      </c>
      <c r="CA1013" s="18" t="inlineStr">
        <is>
          <t>格点</t>
        </is>
      </c>
      <c r="CB1013" s="18" t="inlineStr">
        <is>
          <t>Pp</t>
        </is>
      </c>
      <c r="CC1013" s="18">
        <f>IF(LEFT(CA1013,2)="基礎",CONCATENATE(BZ1013,LEFT(CA1013,3),CB1013),CONCATENATE(BZ1013,LEFT(CA1013,2),CB1013))</f>
        <v/>
      </c>
      <c r="CD1013" s="18" t="n">
        <v>11</v>
      </c>
      <c r="CE1013" s="18">
        <f>IF(COUNTIFS([2]その１１!$CV$10:CV6008,リスト!CC1013),"該当","")</f>
        <v/>
      </c>
      <c r="CF1013" s="18">
        <f>IF($CE1013="","",COUNTIF($CC$5:CC1013,CC1013))</f>
        <v/>
      </c>
      <c r="CG1013" s="18">
        <f>IF($CE1013="","",CONCATENATE(CC1013,CF1013))</f>
        <v/>
      </c>
      <c r="CH1013" s="18" t="inlineStr">
        <is>
          <t>A,C,X</t>
        </is>
      </c>
      <c r="CI1013" s="18" t="inlineStr">
        <is>
          <t>舗装</t>
        </is>
      </c>
      <c r="CJ1013" s="18" t="inlineStr">
        <is>
          <t>Pm</t>
        </is>
      </c>
      <c r="CK1013" s="18">
        <f>CONCATENATE(CH1013,LEFT(CI1013,2),CJ1013)</f>
        <v/>
      </c>
      <c r="CL1013" s="18" t="n">
        <v>24</v>
      </c>
      <c r="CM1013" s="18">
        <f>IF(COUNTIFS([2]その１２!$CU$10:CU6164,リスト!CK1013),"該当","")</f>
        <v/>
      </c>
      <c r="CN1013" s="18">
        <f>IF($CM1013="","",COUNTIF($CK$5:CK1013,CK1013))</f>
        <v/>
      </c>
      <c r="CO1013" s="18">
        <f>IF($CM1013="","",CONCATENATE(CK1013,CN1013))</f>
        <v/>
      </c>
      <c r="DC1013" s="21">
        <f>IF(CG1013="","",CONCATENATE(CC1013,CD1013))</f>
        <v/>
      </c>
      <c r="DD1013" s="21">
        <f>IF(CO1013="","",CONCATENATE(CK1013,CL1013))</f>
        <v/>
      </c>
    </row>
    <row r="1014">
      <c r="BZ1014" s="18" t="inlineStr">
        <is>
          <t>C,X</t>
        </is>
      </c>
      <c r="CA1014" s="18" t="inlineStr">
        <is>
          <t>格点</t>
        </is>
      </c>
      <c r="CB1014" s="18" t="inlineStr">
        <is>
          <t>Pp</t>
        </is>
      </c>
      <c r="CC1014" s="18">
        <f>IF(LEFT(CA1014,2)="基礎",CONCATENATE(BZ1014,LEFT(CA1014,3),CB1014),CONCATENATE(BZ1014,LEFT(CA1014,2),CB1014))</f>
        <v/>
      </c>
      <c r="CD1014" s="18" t="n">
        <v>12</v>
      </c>
      <c r="CE1014" s="18">
        <f>IF(COUNTIFS([2]その１１!$CV$10:CV6009,リスト!CC1014),"該当","")</f>
        <v/>
      </c>
      <c r="CF1014" s="18">
        <f>IF($CE1014="","",COUNTIF($CC$5:CC1014,CC1014))</f>
        <v/>
      </c>
      <c r="CG1014" s="18">
        <f>IF($CE1014="","",CONCATENATE(CC1014,CF1014))</f>
        <v/>
      </c>
      <c r="CH1014" s="18" t="inlineStr">
        <is>
          <t>S</t>
        </is>
      </c>
      <c r="CI1014" s="18" t="inlineStr">
        <is>
          <t>排水ます</t>
        </is>
      </c>
      <c r="CJ1014" s="18" t="inlineStr">
        <is>
          <t>Dr</t>
        </is>
      </c>
      <c r="CK1014" s="18">
        <f>CONCATENATE(CH1014,LEFT(CI1014,2),CJ1014)</f>
        <v/>
      </c>
      <c r="CL1014" s="18" t="n">
        <v>1</v>
      </c>
      <c r="CM1014" s="18">
        <f>IF(COUNTIFS([2]その１２!$CU$10:CU6165,リスト!CK1014),"該当","")</f>
        <v/>
      </c>
      <c r="CN1014" s="18">
        <f>IF($CM1014="","",COUNTIF($CK$5:CK1014,CK1014))</f>
        <v/>
      </c>
      <c r="CO1014" s="18">
        <f>IF($CM1014="","",CONCATENATE(CK1014,CN1014))</f>
        <v/>
      </c>
      <c r="DC1014" s="21">
        <f>IF(CG1014="","",CONCATENATE(CC1014,CD1014))</f>
        <v/>
      </c>
      <c r="DD1014" s="21">
        <f>IF(CO1014="","",CONCATENATE(CK1014,CL1014))</f>
        <v/>
      </c>
    </row>
    <row r="1015">
      <c r="BZ1015" s="18" t="inlineStr">
        <is>
          <t>C,X</t>
        </is>
      </c>
      <c r="CA1015" s="18" t="inlineStr">
        <is>
          <t>格点</t>
        </is>
      </c>
      <c r="CB1015" s="18" t="inlineStr">
        <is>
          <t>Pp</t>
        </is>
      </c>
      <c r="CC1015" s="18">
        <f>IF(LEFT(CA1015,2)="基礎",CONCATENATE(BZ1015,LEFT(CA1015,3),CB1015),CONCATENATE(BZ1015,LEFT(CA1015,2),CB1015))</f>
        <v/>
      </c>
      <c r="CD1015" s="18" t="n">
        <v>13</v>
      </c>
      <c r="CE1015" s="18">
        <f>IF(COUNTIFS([2]その１１!$CV$10:CV6010,リスト!CC1015),"該当","")</f>
        <v/>
      </c>
      <c r="CF1015" s="18">
        <f>IF($CE1015="","",COUNTIF($CC$5:CC1015,CC1015))</f>
        <v/>
      </c>
      <c r="CG1015" s="18">
        <f>IF($CE1015="","",CONCATENATE(CC1015,CF1015))</f>
        <v/>
      </c>
      <c r="CH1015" s="18" t="inlineStr">
        <is>
          <t>S</t>
        </is>
      </c>
      <c r="CI1015" s="18" t="inlineStr">
        <is>
          <t>排水ます</t>
        </is>
      </c>
      <c r="CJ1015" s="18" t="inlineStr">
        <is>
          <t>Dr</t>
        </is>
      </c>
      <c r="CK1015" s="18">
        <f>CONCATENATE(CH1015,LEFT(CI1015,2),CJ1015)</f>
        <v/>
      </c>
      <c r="CL1015" s="18" t="n">
        <v>4</v>
      </c>
      <c r="CM1015" s="18">
        <f>IF(COUNTIFS([2]その１２!$CU$10:CU6166,リスト!CK1015),"該当","")</f>
        <v/>
      </c>
      <c r="CN1015" s="18">
        <f>IF($CM1015="","",COUNTIF($CK$5:CK1015,CK1015))</f>
        <v/>
      </c>
      <c r="CO1015" s="18">
        <f>IF($CM1015="","",CONCATENATE(CK1015,CN1015))</f>
        <v/>
      </c>
      <c r="DC1015" s="21">
        <f>IF(CG1015="","",CONCATENATE(CC1015,CD1015))</f>
        <v/>
      </c>
      <c r="DD1015" s="21">
        <f>IF(CO1015="","",CONCATENATE(CK1015,CL1015))</f>
        <v/>
      </c>
    </row>
    <row r="1016">
      <c r="BZ1016" s="18" t="inlineStr">
        <is>
          <t>C,X</t>
        </is>
      </c>
      <c r="CA1016" s="18" t="inlineStr">
        <is>
          <t>格点</t>
        </is>
      </c>
      <c r="CB1016" s="18" t="inlineStr">
        <is>
          <t>Pp</t>
        </is>
      </c>
      <c r="CC1016" s="18">
        <f>IF(LEFT(CA1016,2)="基礎",CONCATENATE(BZ1016,LEFT(CA1016,3),CB1016),CONCATENATE(BZ1016,LEFT(CA1016,2),CB1016))</f>
        <v/>
      </c>
      <c r="CD1016" s="18" t="n">
        <v>17</v>
      </c>
      <c r="CE1016" s="18">
        <f>IF(COUNTIFS([2]その１１!$CV$10:CV6011,リスト!CC1016),"該当","")</f>
        <v/>
      </c>
      <c r="CF1016" s="18">
        <f>IF($CE1016="","",COUNTIF($CC$5:CC1016,CC1016))</f>
        <v/>
      </c>
      <c r="CG1016" s="18">
        <f>IF($CE1016="","",CONCATENATE(CC1016,CF1016))</f>
        <v/>
      </c>
      <c r="CH1016" s="18" t="inlineStr">
        <is>
          <t>S</t>
        </is>
      </c>
      <c r="CI1016" s="18" t="inlineStr">
        <is>
          <t>排水ます</t>
        </is>
      </c>
      <c r="CJ1016" s="18" t="inlineStr">
        <is>
          <t>Dr</t>
        </is>
      </c>
      <c r="CK1016" s="18">
        <f>CONCATENATE(CH1016,LEFT(CI1016,2),CJ1016)</f>
        <v/>
      </c>
      <c r="CL1016" s="18" t="n">
        <v>5</v>
      </c>
      <c r="CM1016" s="18">
        <f>IF(COUNTIFS([2]その１２!$CU$10:CU6167,リスト!CK1016),"該当","")</f>
        <v/>
      </c>
      <c r="CN1016" s="18">
        <f>IF($CM1016="","",COUNTIF($CK$5:CK1016,CK1016))</f>
        <v/>
      </c>
      <c r="CO1016" s="18">
        <f>IF($CM1016="","",CONCATENATE(CK1016,CN1016))</f>
        <v/>
      </c>
      <c r="DC1016" s="21">
        <f>IF(CG1016="","",CONCATENATE(CC1016,CD1016))</f>
        <v/>
      </c>
      <c r="DD1016" s="21">
        <f>IF(CO1016="","",CONCATENATE(CK1016,CL1016))</f>
        <v/>
      </c>
    </row>
    <row r="1017">
      <c r="BZ1017" s="18" t="inlineStr">
        <is>
          <t>C,X</t>
        </is>
      </c>
      <c r="CA1017" s="18" t="inlineStr">
        <is>
          <t>格点</t>
        </is>
      </c>
      <c r="CB1017" s="18" t="inlineStr">
        <is>
          <t>Pp</t>
        </is>
      </c>
      <c r="CC1017" s="18">
        <f>IF(LEFT(CA1017,2)="基礎",CONCATENATE(BZ1017,LEFT(CA1017,3),CB1017),CONCATENATE(BZ1017,LEFT(CA1017,2),CB1017))</f>
        <v/>
      </c>
      <c r="CD1017" s="18" t="n">
        <v>18</v>
      </c>
      <c r="CE1017" s="18">
        <f>IF(COUNTIFS([2]その１１!$CV$10:CV6012,リスト!CC1017),"該当","")</f>
        <v/>
      </c>
      <c r="CF1017" s="18">
        <f>IF($CE1017="","",COUNTIF($CC$5:CC1017,CC1017))</f>
        <v/>
      </c>
      <c r="CG1017" s="18">
        <f>IF($CE1017="","",CONCATENATE(CC1017,CF1017))</f>
        <v/>
      </c>
      <c r="CH1017" s="18" t="inlineStr">
        <is>
          <t>S</t>
        </is>
      </c>
      <c r="CI1017" s="18" t="inlineStr">
        <is>
          <t>排水ます</t>
        </is>
      </c>
      <c r="CJ1017" s="18" t="inlineStr">
        <is>
          <t>Dr</t>
        </is>
      </c>
      <c r="CK1017" s="18">
        <f>CONCATENATE(CH1017,LEFT(CI1017,2),CJ1017)</f>
        <v/>
      </c>
      <c r="CL1017" s="18" t="n">
        <v>17</v>
      </c>
      <c r="CM1017" s="18">
        <f>IF(COUNTIFS([2]その１２!$CU$10:CU6168,リスト!CK1017),"該当","")</f>
        <v/>
      </c>
      <c r="CN1017" s="18">
        <f>IF($CM1017="","",COUNTIF($CK$5:CK1017,CK1017))</f>
        <v/>
      </c>
      <c r="CO1017" s="18">
        <f>IF($CM1017="","",CONCATENATE(CK1017,CN1017))</f>
        <v/>
      </c>
      <c r="DC1017" s="21">
        <f>IF(CG1017="","",CONCATENATE(CC1017,CD1017))</f>
        <v/>
      </c>
      <c r="DD1017" s="21">
        <f>IF(CO1017="","",CONCATENATE(CK1017,CL1017))</f>
        <v/>
      </c>
    </row>
    <row r="1018">
      <c r="BZ1018" s="18" t="inlineStr">
        <is>
          <t>C,X</t>
        </is>
      </c>
      <c r="CA1018" s="18" t="inlineStr">
        <is>
          <t>格点</t>
        </is>
      </c>
      <c r="CB1018" s="18" t="inlineStr">
        <is>
          <t>Pp</t>
        </is>
      </c>
      <c r="CC1018" s="18">
        <f>IF(LEFT(CA1018,2)="基礎",CONCATENATE(BZ1018,LEFT(CA1018,3),CB1018),CONCATENATE(BZ1018,LEFT(CA1018,2),CB1018))</f>
        <v/>
      </c>
      <c r="CD1018" s="18" t="n">
        <v>19</v>
      </c>
      <c r="CE1018" s="18">
        <f>IF(COUNTIFS([2]その１１!$CV$10:CV6013,リスト!CC1018),"該当","")</f>
        <v/>
      </c>
      <c r="CF1018" s="18">
        <f>IF($CE1018="","",COUNTIF($CC$5:CC1018,CC1018))</f>
        <v/>
      </c>
      <c r="CG1018" s="18">
        <f>IF($CE1018="","",CONCATENATE(CC1018,CF1018))</f>
        <v/>
      </c>
      <c r="CH1018" s="18" t="inlineStr">
        <is>
          <t>S</t>
        </is>
      </c>
      <c r="CI1018" s="18" t="inlineStr">
        <is>
          <t>排水ます</t>
        </is>
      </c>
      <c r="CJ1018" s="18" t="inlineStr">
        <is>
          <t>Dr</t>
        </is>
      </c>
      <c r="CK1018" s="18">
        <f>CONCATENATE(CH1018,LEFT(CI1018,2),CJ1018)</f>
        <v/>
      </c>
      <c r="CL1018" s="18" t="n">
        <v>19</v>
      </c>
      <c r="CM1018" s="18">
        <f>IF(COUNTIFS([2]その１２!$CU$10:CU6169,リスト!CK1018),"該当","")</f>
        <v/>
      </c>
      <c r="CN1018" s="18">
        <f>IF($CM1018="","",COUNTIF($CK$5:CK1018,CK1018))</f>
        <v/>
      </c>
      <c r="CO1018" s="18">
        <f>IF($CM1018="","",CONCATENATE(CK1018,CN1018))</f>
        <v/>
      </c>
      <c r="DC1018" s="21">
        <f>IF(CG1018="","",CONCATENATE(CC1018,CD1018))</f>
        <v/>
      </c>
      <c r="DD1018" s="21">
        <f>IF(CO1018="","",CONCATENATE(CK1018,CL1018))</f>
        <v/>
      </c>
    </row>
    <row r="1019">
      <c r="BZ1019" s="18" t="inlineStr">
        <is>
          <t>C,X</t>
        </is>
      </c>
      <c r="CA1019" s="18" t="inlineStr">
        <is>
          <t>格点</t>
        </is>
      </c>
      <c r="CB1019" s="18" t="inlineStr">
        <is>
          <t>Pp</t>
        </is>
      </c>
      <c r="CC1019" s="18">
        <f>IF(LEFT(CA1019,2)="基礎",CONCATENATE(BZ1019,LEFT(CA1019,3),CB1019),CONCATENATE(BZ1019,LEFT(CA1019,2),CB1019))</f>
        <v/>
      </c>
      <c r="CD1019" s="18" t="n">
        <v>20</v>
      </c>
      <c r="CE1019" s="18">
        <f>IF(COUNTIFS([2]その１１!$CV$10:CV6014,リスト!CC1019),"該当","")</f>
        <v/>
      </c>
      <c r="CF1019" s="18">
        <f>IF($CE1019="","",COUNTIF($CC$5:CC1019,CC1019))</f>
        <v/>
      </c>
      <c r="CG1019" s="18">
        <f>IF($CE1019="","",CONCATENATE(CC1019,CF1019))</f>
        <v/>
      </c>
      <c r="CH1019" s="18" t="inlineStr">
        <is>
          <t>S</t>
        </is>
      </c>
      <c r="CI1019" s="18" t="inlineStr">
        <is>
          <t>排水ます</t>
        </is>
      </c>
      <c r="CJ1019" s="18" t="inlineStr">
        <is>
          <t>Dr</t>
        </is>
      </c>
      <c r="CK1019" s="18">
        <f>CONCATENATE(CH1019,LEFT(CI1019,2),CJ1019)</f>
        <v/>
      </c>
      <c r="CL1019" s="18" t="n">
        <v>20</v>
      </c>
      <c r="CM1019" s="18">
        <f>IF(COUNTIFS([2]その１２!$CU$10:CU6170,リスト!CK1019),"該当","")</f>
        <v/>
      </c>
      <c r="CN1019" s="18">
        <f>IF($CM1019="","",COUNTIF($CK$5:CK1019,CK1019))</f>
        <v/>
      </c>
      <c r="CO1019" s="18">
        <f>IF($CM1019="","",CONCATENATE(CK1019,CN1019))</f>
        <v/>
      </c>
      <c r="DC1019" s="21">
        <f>IF(CG1019="","",CONCATENATE(CC1019,CD1019))</f>
        <v/>
      </c>
      <c r="DD1019" s="21">
        <f>IF(CO1019="","",CONCATENATE(CK1019,CL1019))</f>
        <v/>
      </c>
    </row>
    <row r="1020">
      <c r="BZ1020" s="18" t="inlineStr">
        <is>
          <t>C,X</t>
        </is>
      </c>
      <c r="CA1020" s="18" t="inlineStr">
        <is>
          <t>格点</t>
        </is>
      </c>
      <c r="CB1020" s="18" t="inlineStr">
        <is>
          <t>Pp</t>
        </is>
      </c>
      <c r="CC1020" s="18">
        <f>IF(LEFT(CA1020,2)="基礎",CONCATENATE(BZ1020,LEFT(CA1020,3),CB1020),CONCATENATE(BZ1020,LEFT(CA1020,2),CB1020))</f>
        <v/>
      </c>
      <c r="CD1020" s="18" t="n">
        <v>21</v>
      </c>
      <c r="CE1020" s="18">
        <f>IF(COUNTIFS([2]その１１!$CV$10:CV6015,リスト!CC1020),"該当","")</f>
        <v/>
      </c>
      <c r="CF1020" s="18">
        <f>IF($CE1020="","",COUNTIF($CC$5:CC1020,CC1020))</f>
        <v/>
      </c>
      <c r="CG1020" s="18">
        <f>IF($CE1020="","",CONCATENATE(CC1020,CF1020))</f>
        <v/>
      </c>
      <c r="CH1020" s="18" t="inlineStr">
        <is>
          <t>S</t>
        </is>
      </c>
      <c r="CI1020" s="18" t="inlineStr">
        <is>
          <t>排水ます</t>
        </is>
      </c>
      <c r="CJ1020" s="18" t="inlineStr">
        <is>
          <t>Dr</t>
        </is>
      </c>
      <c r="CK1020" s="18">
        <f>CONCATENATE(CH1020,LEFT(CI1020,2),CJ1020)</f>
        <v/>
      </c>
      <c r="CL1020" s="18" t="n">
        <v>23</v>
      </c>
      <c r="CM1020" s="18">
        <f>IF(COUNTIFS([2]その１２!$CU$10:CU6171,リスト!CK1020),"該当","")</f>
        <v/>
      </c>
      <c r="CN1020" s="18">
        <f>IF($CM1020="","",COUNTIF($CK$5:CK1020,CK1020))</f>
        <v/>
      </c>
      <c r="CO1020" s="18">
        <f>IF($CM1020="","",CONCATENATE(CK1020,CN1020))</f>
        <v/>
      </c>
      <c r="DC1020" s="21">
        <f>IF(CG1020="","",CONCATENATE(CC1020,CD1020))</f>
        <v/>
      </c>
      <c r="DD1020" s="21">
        <f>IF(CO1020="","",CONCATENATE(CK1020,CL1020))</f>
        <v/>
      </c>
    </row>
    <row r="1021">
      <c r="BZ1021" s="18" t="inlineStr">
        <is>
          <t>C,X</t>
        </is>
      </c>
      <c r="CA1021" s="18" t="inlineStr">
        <is>
          <t>格点</t>
        </is>
      </c>
      <c r="CB1021" s="18" t="inlineStr">
        <is>
          <t>Pp</t>
        </is>
      </c>
      <c r="CC1021" s="18">
        <f>IF(LEFT(CA1021,2)="基礎",CONCATENATE(BZ1021,LEFT(CA1021,3),CB1021),CONCATENATE(BZ1021,LEFT(CA1021,2),CB1021))</f>
        <v/>
      </c>
      <c r="CD1021" s="18" t="n">
        <v>22</v>
      </c>
      <c r="CE1021" s="18">
        <f>IF(COUNTIFS([2]その１１!$CV$10:CV6016,リスト!CC1021),"該当","")</f>
        <v/>
      </c>
      <c r="CF1021" s="18">
        <f>IF($CE1021="","",COUNTIF($CC$5:CC1021,CC1021))</f>
        <v/>
      </c>
      <c r="CG1021" s="18">
        <f>IF($CE1021="","",CONCATENATE(CC1021,CF1021))</f>
        <v/>
      </c>
      <c r="CH1021" s="18" t="inlineStr">
        <is>
          <t>S</t>
        </is>
      </c>
      <c r="CI1021" s="18" t="inlineStr">
        <is>
          <t>排水ます</t>
        </is>
      </c>
      <c r="CJ1021" s="18" t="inlineStr">
        <is>
          <t>Dr</t>
        </is>
      </c>
      <c r="CK1021" s="18">
        <f>CONCATENATE(CH1021,LEFT(CI1021,2),CJ1021)</f>
        <v/>
      </c>
      <c r="CL1021" s="18" t="n">
        <v>24</v>
      </c>
      <c r="CM1021" s="18">
        <f>IF(COUNTIFS([2]その１２!$CU$10:CU6172,リスト!CK1021),"該当","")</f>
        <v/>
      </c>
      <c r="CN1021" s="18">
        <f>IF($CM1021="","",COUNTIF($CK$5:CK1021,CK1021))</f>
        <v/>
      </c>
      <c r="CO1021" s="18">
        <f>IF($CM1021="","",CONCATENATE(CK1021,CN1021))</f>
        <v/>
      </c>
      <c r="DC1021" s="21">
        <f>IF(CG1021="","",CONCATENATE(CC1021,CD1021))</f>
        <v/>
      </c>
      <c r="DD1021" s="21">
        <f>IF(CO1021="","",CONCATENATE(CK1021,CL1021))</f>
        <v/>
      </c>
    </row>
    <row r="1022">
      <c r="BZ1022" s="18" t="inlineStr">
        <is>
          <t>C,X</t>
        </is>
      </c>
      <c r="CA1022" s="18" t="inlineStr">
        <is>
          <t>格点</t>
        </is>
      </c>
      <c r="CB1022" s="18" t="inlineStr">
        <is>
          <t>Pp</t>
        </is>
      </c>
      <c r="CC1022" s="18">
        <f>IF(LEFT(CA1022,2)="基礎",CONCATENATE(BZ1022,LEFT(CA1022,3),CB1022),CONCATENATE(BZ1022,LEFT(CA1022,2),CB1022))</f>
        <v/>
      </c>
      <c r="CD1022" s="18" t="n">
        <v>23</v>
      </c>
      <c r="CE1022" s="18">
        <f>IF(COUNTIFS([2]その１１!$CV$10:CV6017,リスト!CC1022),"該当","")</f>
        <v/>
      </c>
      <c r="CF1022" s="18">
        <f>IF($CE1022="","",COUNTIF($CC$5:CC1022,CC1022))</f>
        <v/>
      </c>
      <c r="CG1022" s="18">
        <f>IF($CE1022="","",CONCATENATE(CC1022,CF1022))</f>
        <v/>
      </c>
      <c r="CH1022" s="18" t="inlineStr">
        <is>
          <t>V</t>
        </is>
      </c>
      <c r="CI1022" s="18" t="inlineStr">
        <is>
          <t>排水ます</t>
        </is>
      </c>
      <c r="CJ1022" s="18" t="inlineStr">
        <is>
          <t>Dr</t>
        </is>
      </c>
      <c r="CK1022" s="18">
        <f>CONCATENATE(CH1022,LEFT(CI1022,2),CJ1022)</f>
        <v/>
      </c>
      <c r="CL1022" s="18" t="n">
        <v>4</v>
      </c>
      <c r="CM1022" s="18">
        <f>IF(COUNTIFS([2]その１２!$CU$10:CU6173,リスト!CK1022),"該当","")</f>
        <v/>
      </c>
      <c r="CN1022" s="18">
        <f>IF($CM1022="","",COUNTIF($CK$5:CK1022,CK1022))</f>
        <v/>
      </c>
      <c r="CO1022" s="18">
        <f>IF($CM1022="","",CONCATENATE(CK1022,CN1022))</f>
        <v/>
      </c>
      <c r="DC1022" s="21">
        <f>IF(CG1022="","",CONCATENATE(CC1022,CD1022))</f>
        <v/>
      </c>
      <c r="DD1022" s="21">
        <f>IF(CO1022="","",CONCATENATE(CK1022,CL1022))</f>
        <v/>
      </c>
    </row>
    <row r="1023">
      <c r="BZ1023" s="18" t="inlineStr">
        <is>
          <t>S,C,X</t>
        </is>
      </c>
      <c r="CA1023" s="18" t="inlineStr">
        <is>
          <t>格点</t>
        </is>
      </c>
      <c r="CB1023" s="18" t="inlineStr">
        <is>
          <t>Pp</t>
        </is>
      </c>
      <c r="CC1023" s="18">
        <f>IF(LEFT(CA1023,2)="基礎",CONCATENATE(BZ1023,LEFT(CA1023,3),CB1023),CONCATENATE(BZ1023,LEFT(CA1023,2),CB1023))</f>
        <v/>
      </c>
      <c r="CD1023" s="18" t="n">
        <v>1</v>
      </c>
      <c r="CE1023" s="18">
        <f>IF(COUNTIFS([2]その１１!$CV$10:CV6018,リスト!CC1023),"該当","")</f>
        <v/>
      </c>
      <c r="CF1023" s="18">
        <f>IF($CE1023="","",COUNTIF($CC$5:CC1023,CC1023))</f>
        <v/>
      </c>
      <c r="CG1023" s="18">
        <f>IF($CE1023="","",CONCATENATE(CC1023,CF1023))</f>
        <v/>
      </c>
      <c r="CH1023" s="18" t="inlineStr">
        <is>
          <t>V</t>
        </is>
      </c>
      <c r="CI1023" s="18" t="inlineStr">
        <is>
          <t>排水ます</t>
        </is>
      </c>
      <c r="CJ1023" s="18" t="inlineStr">
        <is>
          <t>Dr</t>
        </is>
      </c>
      <c r="CK1023" s="18">
        <f>CONCATENATE(CH1023,LEFT(CI1023,2),CJ1023)</f>
        <v/>
      </c>
      <c r="CL1023" s="18" t="n">
        <v>17</v>
      </c>
      <c r="CM1023" s="18">
        <f>IF(COUNTIFS([2]その１２!$CU$10:CU6174,リスト!CK1023),"該当","")</f>
        <v/>
      </c>
      <c r="CN1023" s="18">
        <f>IF($CM1023="","",COUNTIF($CK$5:CK1023,CK1023))</f>
        <v/>
      </c>
      <c r="CO1023" s="18">
        <f>IF($CM1023="","",CONCATENATE(CK1023,CN1023))</f>
        <v/>
      </c>
      <c r="DC1023" s="21">
        <f>IF(CG1023="","",CONCATENATE(CC1023,CD1023))</f>
        <v/>
      </c>
      <c r="DD1023" s="21">
        <f>IF(CO1023="","",CONCATENATE(CK1023,CL1023))</f>
        <v/>
      </c>
    </row>
    <row r="1024">
      <c r="BZ1024" s="18" t="inlineStr">
        <is>
          <t>S,C,X</t>
        </is>
      </c>
      <c r="CA1024" s="18" t="inlineStr">
        <is>
          <t>格点</t>
        </is>
      </c>
      <c r="CB1024" s="18" t="inlineStr">
        <is>
          <t>Pp</t>
        </is>
      </c>
      <c r="CC1024" s="18">
        <f>IF(LEFT(CA1024,2)="基礎",CONCATENATE(BZ1024,LEFT(CA1024,3),CB1024),CONCATENATE(BZ1024,LEFT(CA1024,2),CB1024))</f>
        <v/>
      </c>
      <c r="CD1024" s="18" t="n">
        <v>2</v>
      </c>
      <c r="CE1024" s="18">
        <f>IF(COUNTIFS([2]その１１!$CV$10:CV6019,リスト!CC1024),"該当","")</f>
        <v/>
      </c>
      <c r="CF1024" s="18">
        <f>IF($CE1024="","",COUNTIF($CC$5:CC1024,CC1024))</f>
        <v/>
      </c>
      <c r="CG1024" s="18">
        <f>IF($CE1024="","",CONCATENATE(CC1024,CF1024))</f>
        <v/>
      </c>
      <c r="CH1024" s="18" t="inlineStr">
        <is>
          <t>V</t>
        </is>
      </c>
      <c r="CI1024" s="18" t="inlineStr">
        <is>
          <t>排水ます</t>
        </is>
      </c>
      <c r="CJ1024" s="18" t="inlineStr">
        <is>
          <t>Dr</t>
        </is>
      </c>
      <c r="CK1024" s="18">
        <f>CONCATENATE(CH1024,LEFT(CI1024,2),CJ1024)</f>
        <v/>
      </c>
      <c r="CL1024" s="18" t="n">
        <v>19</v>
      </c>
      <c r="CM1024" s="18">
        <f>IF(COUNTIFS([2]その１２!$CU$10:CU6175,リスト!CK1024),"該当","")</f>
        <v/>
      </c>
      <c r="CN1024" s="18">
        <f>IF($CM1024="","",COUNTIF($CK$5:CK1024,CK1024))</f>
        <v/>
      </c>
      <c r="CO1024" s="18">
        <f>IF($CM1024="","",CONCATENATE(CK1024,CN1024))</f>
        <v/>
      </c>
      <c r="DC1024" s="21">
        <f>IF(CG1024="","",CONCATENATE(CC1024,CD1024))</f>
        <v/>
      </c>
      <c r="DD1024" s="21">
        <f>IF(CO1024="","",CONCATENATE(CK1024,CL1024))</f>
        <v/>
      </c>
    </row>
    <row r="1025">
      <c r="BZ1025" s="18" t="inlineStr">
        <is>
          <t>S,C,X</t>
        </is>
      </c>
      <c r="CA1025" s="18" t="inlineStr">
        <is>
          <t>格点</t>
        </is>
      </c>
      <c r="CB1025" s="18" t="inlineStr">
        <is>
          <t>Pp</t>
        </is>
      </c>
      <c r="CC1025" s="18">
        <f>IF(LEFT(CA1025,2)="基礎",CONCATENATE(BZ1025,LEFT(CA1025,3),CB1025),CONCATENATE(BZ1025,LEFT(CA1025,2),CB1025))</f>
        <v/>
      </c>
      <c r="CD1025" s="18" t="n">
        <v>3</v>
      </c>
      <c r="CE1025" s="18">
        <f>IF(COUNTIFS([2]その１１!$CV$10:CV6020,リスト!CC1025),"該当","")</f>
        <v/>
      </c>
      <c r="CF1025" s="18">
        <f>IF($CE1025="","",COUNTIF($CC$5:CC1025,CC1025))</f>
        <v/>
      </c>
      <c r="CG1025" s="18">
        <f>IF($CE1025="","",CONCATENATE(CC1025,CF1025))</f>
        <v/>
      </c>
      <c r="CH1025" s="18" t="inlineStr">
        <is>
          <t>V</t>
        </is>
      </c>
      <c r="CI1025" s="18" t="inlineStr">
        <is>
          <t>排水ます</t>
        </is>
      </c>
      <c r="CJ1025" s="18" t="inlineStr">
        <is>
          <t>Dr</t>
        </is>
      </c>
      <c r="CK1025" s="18">
        <f>CONCATENATE(CH1025,LEFT(CI1025,2),CJ1025)</f>
        <v/>
      </c>
      <c r="CL1025" s="18" t="n">
        <v>20</v>
      </c>
      <c r="CM1025" s="18">
        <f>IF(COUNTIFS([2]その１２!$CU$10:CU6176,リスト!CK1025),"該当","")</f>
        <v/>
      </c>
      <c r="CN1025" s="18">
        <f>IF($CM1025="","",COUNTIF($CK$5:CK1025,CK1025))</f>
        <v/>
      </c>
      <c r="CO1025" s="18">
        <f>IF($CM1025="","",CONCATENATE(CK1025,CN1025))</f>
        <v/>
      </c>
      <c r="DC1025" s="21">
        <f>IF(CG1025="","",CONCATENATE(CC1025,CD1025))</f>
        <v/>
      </c>
      <c r="DD1025" s="21">
        <f>IF(CO1025="","",CONCATENATE(CK1025,CL1025))</f>
        <v/>
      </c>
    </row>
    <row r="1026">
      <c r="BZ1026" s="18" t="inlineStr">
        <is>
          <t>S,C,X</t>
        </is>
      </c>
      <c r="CA1026" s="18" t="inlineStr">
        <is>
          <t>格点</t>
        </is>
      </c>
      <c r="CB1026" s="18" t="inlineStr">
        <is>
          <t>Pp</t>
        </is>
      </c>
      <c r="CC1026" s="18">
        <f>IF(LEFT(CA1026,2)="基礎",CONCATENATE(BZ1026,LEFT(CA1026,3),CB1026),CONCATENATE(BZ1026,LEFT(CA1026,2),CB1026))</f>
        <v/>
      </c>
      <c r="CD1026" s="18" t="n">
        <v>4</v>
      </c>
      <c r="CE1026" s="18">
        <f>IF(COUNTIFS([2]その１１!$CV$10:CV6021,リスト!CC1026),"該当","")</f>
        <v/>
      </c>
      <c r="CF1026" s="18">
        <f>IF($CE1026="","",COUNTIF($CC$5:CC1026,CC1026))</f>
        <v/>
      </c>
      <c r="CG1026" s="18">
        <f>IF($CE1026="","",CONCATENATE(CC1026,CF1026))</f>
        <v/>
      </c>
      <c r="CH1026" s="18" t="inlineStr">
        <is>
          <t>V</t>
        </is>
      </c>
      <c r="CI1026" s="18" t="inlineStr">
        <is>
          <t>排水ます</t>
        </is>
      </c>
      <c r="CJ1026" s="18" t="inlineStr">
        <is>
          <t>Dr</t>
        </is>
      </c>
      <c r="CK1026" s="18">
        <f>CONCATENATE(CH1026,LEFT(CI1026,2),CJ1026)</f>
        <v/>
      </c>
      <c r="CL1026" s="18" t="n">
        <v>23</v>
      </c>
      <c r="CM1026" s="18">
        <f>IF(COUNTIFS([2]その１２!$CU$10:CU6177,リスト!CK1026),"該当","")</f>
        <v/>
      </c>
      <c r="CN1026" s="18">
        <f>IF($CM1026="","",COUNTIF($CK$5:CK1026,CK1026))</f>
        <v/>
      </c>
      <c r="CO1026" s="18">
        <f>IF($CM1026="","",CONCATENATE(CK1026,CN1026))</f>
        <v/>
      </c>
      <c r="DC1026" s="21">
        <f>IF(CG1026="","",CONCATENATE(CC1026,CD1026))</f>
        <v/>
      </c>
      <c r="DD1026" s="21">
        <f>IF(CO1026="","",CONCATENATE(CK1026,CL1026))</f>
        <v/>
      </c>
    </row>
    <row r="1027">
      <c r="BZ1027" s="18" t="inlineStr">
        <is>
          <t>S,C,X</t>
        </is>
      </c>
      <c r="CA1027" s="18" t="inlineStr">
        <is>
          <t>格点</t>
        </is>
      </c>
      <c r="CB1027" s="18" t="inlineStr">
        <is>
          <t>Pp</t>
        </is>
      </c>
      <c r="CC1027" s="18">
        <f>IF(LEFT(CA1027,2)="基礎",CONCATENATE(BZ1027,LEFT(CA1027,3),CB1027),CONCATENATE(BZ1027,LEFT(CA1027,2),CB1027))</f>
        <v/>
      </c>
      <c r="CD1027" s="18" t="n">
        <v>5</v>
      </c>
      <c r="CE1027" s="18">
        <f>IF(COUNTIFS([2]その１１!$CV$10:CV6022,リスト!CC1027),"該当","")</f>
        <v/>
      </c>
      <c r="CF1027" s="18">
        <f>IF($CE1027="","",COUNTIF($CC$5:CC1027,CC1027))</f>
        <v/>
      </c>
      <c r="CG1027" s="18">
        <f>IF($CE1027="","",CONCATENATE(CC1027,CF1027))</f>
        <v/>
      </c>
      <c r="CH1027" s="18" t="inlineStr">
        <is>
          <t>V</t>
        </is>
      </c>
      <c r="CI1027" s="18" t="inlineStr">
        <is>
          <t>排水ます</t>
        </is>
      </c>
      <c r="CJ1027" s="18" t="inlineStr">
        <is>
          <t>Dr</t>
        </is>
      </c>
      <c r="CK1027" s="18">
        <f>CONCATENATE(CH1027,LEFT(CI1027,2),CJ1027)</f>
        <v/>
      </c>
      <c r="CL1027" s="18" t="n">
        <v>24</v>
      </c>
      <c r="CM1027" s="18">
        <f>IF(COUNTIFS([2]その１２!$CU$10:CU6178,リスト!CK1027),"該当","")</f>
        <v/>
      </c>
      <c r="CN1027" s="18">
        <f>IF($CM1027="","",COUNTIF($CK$5:CK1027,CK1027))</f>
        <v/>
      </c>
      <c r="CO1027" s="18">
        <f>IF($CM1027="","",CONCATENATE(CK1027,CN1027))</f>
        <v/>
      </c>
      <c r="DC1027" s="21">
        <f>IF(CG1027="","",CONCATENATE(CC1027,CD1027))</f>
        <v/>
      </c>
      <c r="DD1027" s="21">
        <f>IF(CO1027="","",CONCATENATE(CK1027,CL1027))</f>
        <v/>
      </c>
    </row>
    <row r="1028">
      <c r="BZ1028" s="18" t="inlineStr">
        <is>
          <t>S,C,X</t>
        </is>
      </c>
      <c r="CA1028" s="18" t="inlineStr">
        <is>
          <t>格点</t>
        </is>
      </c>
      <c r="CB1028" s="18" t="inlineStr">
        <is>
          <t>Pp</t>
        </is>
      </c>
      <c r="CC1028" s="18">
        <f>IF(LEFT(CA1028,2)="基礎",CONCATENATE(BZ1028,LEFT(CA1028,3),CB1028),CONCATENATE(BZ1028,LEFT(CA1028,2),CB1028))</f>
        <v/>
      </c>
      <c r="CD1028" s="18" t="n">
        <v>6</v>
      </c>
      <c r="CE1028" s="18">
        <f>IF(COUNTIFS([2]その１１!$CV$10:CV6023,リスト!CC1028),"該当","")</f>
        <v/>
      </c>
      <c r="CF1028" s="18">
        <f>IF($CE1028="","",COUNTIF($CC$5:CC1028,CC1028))</f>
        <v/>
      </c>
      <c r="CG1028" s="18">
        <f>IF($CE1028="","",CONCATENATE(CC1028,CF1028))</f>
        <v/>
      </c>
      <c r="CH1028" s="18" t="inlineStr">
        <is>
          <t>S,V</t>
        </is>
      </c>
      <c r="CI1028" s="18" t="inlineStr">
        <is>
          <t>排水ます</t>
        </is>
      </c>
      <c r="CJ1028" s="18" t="inlineStr">
        <is>
          <t>Dr</t>
        </is>
      </c>
      <c r="CK1028" s="18">
        <f>CONCATENATE(CH1028,LEFT(CI1028,2),CJ1028)</f>
        <v/>
      </c>
      <c r="CL1028" s="18" t="n">
        <v>1</v>
      </c>
      <c r="CM1028" s="18">
        <f>IF(COUNTIFS([2]その１２!$CU$10:CU6179,リスト!CK1028),"該当","")</f>
        <v/>
      </c>
      <c r="CN1028" s="18">
        <f>IF($CM1028="","",COUNTIF($CK$5:CK1028,CK1028))</f>
        <v/>
      </c>
      <c r="CO1028" s="18">
        <f>IF($CM1028="","",CONCATENATE(CK1028,CN1028))</f>
        <v/>
      </c>
      <c r="DC1028" s="21">
        <f>IF(CG1028="","",CONCATENATE(CC1028,CD1028))</f>
        <v/>
      </c>
      <c r="DD1028" s="21">
        <f>IF(CO1028="","",CONCATENATE(CK1028,CL1028))</f>
        <v/>
      </c>
    </row>
    <row r="1029">
      <c r="BZ1029" s="18" t="inlineStr">
        <is>
          <t>S,C,X</t>
        </is>
      </c>
      <c r="CA1029" s="18" t="inlineStr">
        <is>
          <t>格点</t>
        </is>
      </c>
      <c r="CB1029" s="18" t="inlineStr">
        <is>
          <t>Pp</t>
        </is>
      </c>
      <c r="CC1029" s="18">
        <f>IF(LEFT(CA1029,2)="基礎",CONCATENATE(BZ1029,LEFT(CA1029,3),CB1029),CONCATENATE(BZ1029,LEFT(CA1029,2),CB1029))</f>
        <v/>
      </c>
      <c r="CD1029" s="18" t="n">
        <v>7</v>
      </c>
      <c r="CE1029" s="18">
        <f>IF(COUNTIFS([2]その１１!$CV$10:CV6024,リスト!CC1029),"該当","")</f>
        <v/>
      </c>
      <c r="CF1029" s="18">
        <f>IF($CE1029="","",COUNTIF($CC$5:CC1029,CC1029))</f>
        <v/>
      </c>
      <c r="CG1029" s="18">
        <f>IF($CE1029="","",CONCATENATE(CC1029,CF1029))</f>
        <v/>
      </c>
      <c r="CH1029" s="18" t="inlineStr">
        <is>
          <t>S,V</t>
        </is>
      </c>
      <c r="CI1029" s="18" t="inlineStr">
        <is>
          <t>排水ます</t>
        </is>
      </c>
      <c r="CJ1029" s="18" t="inlineStr">
        <is>
          <t>Dr</t>
        </is>
      </c>
      <c r="CK1029" s="18">
        <f>CONCATENATE(CH1029,LEFT(CI1029,2),CJ1029)</f>
        <v/>
      </c>
      <c r="CL1029" s="18" t="n">
        <v>4</v>
      </c>
      <c r="CM1029" s="18">
        <f>IF(COUNTIFS([2]その１２!$CU$10:CU6180,リスト!CK1029),"該当","")</f>
        <v/>
      </c>
      <c r="CN1029" s="18">
        <f>IF($CM1029="","",COUNTIF($CK$5:CK1029,CK1029))</f>
        <v/>
      </c>
      <c r="CO1029" s="18">
        <f>IF($CM1029="","",CONCATENATE(CK1029,CN1029))</f>
        <v/>
      </c>
      <c r="DC1029" s="21">
        <f>IF(CG1029="","",CONCATENATE(CC1029,CD1029))</f>
        <v/>
      </c>
      <c r="DD1029" s="21">
        <f>IF(CO1029="","",CONCATENATE(CK1029,CL1029))</f>
        <v/>
      </c>
    </row>
    <row r="1030">
      <c r="BZ1030" s="18" t="inlineStr">
        <is>
          <t>S,C,X</t>
        </is>
      </c>
      <c r="CA1030" s="18" t="inlineStr">
        <is>
          <t>格点</t>
        </is>
      </c>
      <c r="CB1030" s="18" t="inlineStr">
        <is>
          <t>Pp</t>
        </is>
      </c>
      <c r="CC1030" s="18">
        <f>IF(LEFT(CA1030,2)="基礎",CONCATENATE(BZ1030,LEFT(CA1030,3),CB1030),CONCATENATE(BZ1030,LEFT(CA1030,2),CB1030))</f>
        <v/>
      </c>
      <c r="CD1030" s="18" t="n">
        <v>8</v>
      </c>
      <c r="CE1030" s="18">
        <f>IF(COUNTIFS([2]その１１!$CV$10:CV6025,リスト!CC1030),"該当","")</f>
        <v/>
      </c>
      <c r="CF1030" s="18">
        <f>IF($CE1030="","",COUNTIF($CC$5:CC1030,CC1030))</f>
        <v/>
      </c>
      <c r="CG1030" s="18">
        <f>IF($CE1030="","",CONCATENATE(CC1030,CF1030))</f>
        <v/>
      </c>
      <c r="CH1030" s="18" t="inlineStr">
        <is>
          <t>S,V</t>
        </is>
      </c>
      <c r="CI1030" s="18" t="inlineStr">
        <is>
          <t>排水ます</t>
        </is>
      </c>
      <c r="CJ1030" s="18" t="inlineStr">
        <is>
          <t>Dr</t>
        </is>
      </c>
      <c r="CK1030" s="18">
        <f>CONCATENATE(CH1030,LEFT(CI1030,2),CJ1030)</f>
        <v/>
      </c>
      <c r="CL1030" s="18" t="n">
        <v>5</v>
      </c>
      <c r="CM1030" s="18">
        <f>IF(COUNTIFS([2]その１２!$CU$10:CU6181,リスト!CK1030),"該当","")</f>
        <v/>
      </c>
      <c r="CN1030" s="18">
        <f>IF($CM1030="","",COUNTIF($CK$5:CK1030,CK1030))</f>
        <v/>
      </c>
      <c r="CO1030" s="18">
        <f>IF($CM1030="","",CONCATENATE(CK1030,CN1030))</f>
        <v/>
      </c>
      <c r="DC1030" s="21">
        <f>IF(CG1030="","",CONCATENATE(CC1030,CD1030))</f>
        <v/>
      </c>
      <c r="DD1030" s="21">
        <f>IF(CO1030="","",CONCATENATE(CK1030,CL1030))</f>
        <v/>
      </c>
    </row>
    <row r="1031">
      <c r="BZ1031" s="18" t="inlineStr">
        <is>
          <t>S,C,X</t>
        </is>
      </c>
      <c r="CA1031" s="18" t="inlineStr">
        <is>
          <t>格点</t>
        </is>
      </c>
      <c r="CB1031" s="18" t="inlineStr">
        <is>
          <t>Pp</t>
        </is>
      </c>
      <c r="CC1031" s="18">
        <f>IF(LEFT(CA1031,2)="基礎",CONCATENATE(BZ1031,LEFT(CA1031,3),CB1031),CONCATENATE(BZ1031,LEFT(CA1031,2),CB1031))</f>
        <v/>
      </c>
      <c r="CD1031" s="18" t="n">
        <v>9</v>
      </c>
      <c r="CE1031" s="18">
        <f>IF(COUNTIFS([2]その１１!$CV$10:CV6026,リスト!CC1031),"該当","")</f>
        <v/>
      </c>
      <c r="CF1031" s="18">
        <f>IF($CE1031="","",COUNTIF($CC$5:CC1031,CC1031))</f>
        <v/>
      </c>
      <c r="CG1031" s="18">
        <f>IF($CE1031="","",CONCATENATE(CC1031,CF1031))</f>
        <v/>
      </c>
      <c r="CH1031" s="18" t="inlineStr">
        <is>
          <t>S,V</t>
        </is>
      </c>
      <c r="CI1031" s="18" t="inlineStr">
        <is>
          <t>排水ます</t>
        </is>
      </c>
      <c r="CJ1031" s="18" t="inlineStr">
        <is>
          <t>Dr</t>
        </is>
      </c>
      <c r="CK1031" s="18">
        <f>CONCATENATE(CH1031,LEFT(CI1031,2),CJ1031)</f>
        <v/>
      </c>
      <c r="CL1031" s="18" t="n">
        <v>17</v>
      </c>
      <c r="CM1031" s="18">
        <f>IF(COUNTIFS([2]その１２!$CU$10:CU6182,リスト!CK1031),"該当","")</f>
        <v/>
      </c>
      <c r="CN1031" s="18">
        <f>IF($CM1031="","",COUNTIF($CK$5:CK1031,CK1031))</f>
        <v/>
      </c>
      <c r="CO1031" s="18">
        <f>IF($CM1031="","",CONCATENATE(CK1031,CN1031))</f>
        <v/>
      </c>
      <c r="DC1031" s="21">
        <f>IF(CG1031="","",CONCATENATE(CC1031,CD1031))</f>
        <v/>
      </c>
      <c r="DD1031" s="21">
        <f>IF(CO1031="","",CONCATENATE(CK1031,CL1031))</f>
        <v/>
      </c>
    </row>
    <row r="1032">
      <c r="BZ1032" s="18" t="inlineStr">
        <is>
          <t>S,C,X</t>
        </is>
      </c>
      <c r="CA1032" s="18" t="inlineStr">
        <is>
          <t>格点</t>
        </is>
      </c>
      <c r="CB1032" s="18" t="inlineStr">
        <is>
          <t>Pp</t>
        </is>
      </c>
      <c r="CC1032" s="18">
        <f>IF(LEFT(CA1032,2)="基礎",CONCATENATE(BZ1032,LEFT(CA1032,3),CB1032),CONCATENATE(BZ1032,LEFT(CA1032,2),CB1032))</f>
        <v/>
      </c>
      <c r="CD1032" s="18" t="n">
        <v>10</v>
      </c>
      <c r="CE1032" s="18">
        <f>IF(COUNTIFS([2]その１１!$CV$10:CV6027,リスト!CC1032),"該当","")</f>
        <v/>
      </c>
      <c r="CF1032" s="18">
        <f>IF($CE1032="","",COUNTIF($CC$5:CC1032,CC1032))</f>
        <v/>
      </c>
      <c r="CG1032" s="18">
        <f>IF($CE1032="","",CONCATENATE(CC1032,CF1032))</f>
        <v/>
      </c>
      <c r="CH1032" s="18" t="inlineStr">
        <is>
          <t>S,V</t>
        </is>
      </c>
      <c r="CI1032" s="18" t="inlineStr">
        <is>
          <t>排水ます</t>
        </is>
      </c>
      <c r="CJ1032" s="18" t="inlineStr">
        <is>
          <t>Dr</t>
        </is>
      </c>
      <c r="CK1032" s="18">
        <f>CONCATENATE(CH1032,LEFT(CI1032,2),CJ1032)</f>
        <v/>
      </c>
      <c r="CL1032" s="18" t="n">
        <v>19</v>
      </c>
      <c r="CM1032" s="18">
        <f>IF(COUNTIFS([2]その１２!$CU$10:CU6183,リスト!CK1032),"該当","")</f>
        <v/>
      </c>
      <c r="CN1032" s="18">
        <f>IF($CM1032="","",COUNTIF($CK$5:CK1032,CK1032))</f>
        <v/>
      </c>
      <c r="CO1032" s="18">
        <f>IF($CM1032="","",CONCATENATE(CK1032,CN1032))</f>
        <v/>
      </c>
      <c r="DC1032" s="21">
        <f>IF(CG1032="","",CONCATENATE(CC1032,CD1032))</f>
        <v/>
      </c>
      <c r="DD1032" s="21">
        <f>IF(CO1032="","",CONCATENATE(CK1032,CL1032))</f>
        <v/>
      </c>
    </row>
    <row r="1033">
      <c r="BZ1033" s="18" t="inlineStr">
        <is>
          <t>S,C,X</t>
        </is>
      </c>
      <c r="CA1033" s="18" t="inlineStr">
        <is>
          <t>格点</t>
        </is>
      </c>
      <c r="CB1033" s="18" t="inlineStr">
        <is>
          <t>Pp</t>
        </is>
      </c>
      <c r="CC1033" s="18">
        <f>IF(LEFT(CA1033,2)="基礎",CONCATENATE(BZ1033,LEFT(CA1033,3),CB1033),CONCATENATE(BZ1033,LEFT(CA1033,2),CB1033))</f>
        <v/>
      </c>
      <c r="CD1033" s="18" t="n">
        <v>11</v>
      </c>
      <c r="CE1033" s="18">
        <f>IF(COUNTIFS([2]その１１!$CV$10:CV6028,リスト!CC1033),"該当","")</f>
        <v/>
      </c>
      <c r="CF1033" s="18">
        <f>IF($CE1033="","",COUNTIF($CC$5:CC1033,CC1033))</f>
        <v/>
      </c>
      <c r="CG1033" s="18">
        <f>IF($CE1033="","",CONCATENATE(CC1033,CF1033))</f>
        <v/>
      </c>
      <c r="CH1033" s="18" t="inlineStr">
        <is>
          <t>S,V</t>
        </is>
      </c>
      <c r="CI1033" s="18" t="inlineStr">
        <is>
          <t>排水ます</t>
        </is>
      </c>
      <c r="CJ1033" s="18" t="inlineStr">
        <is>
          <t>Dr</t>
        </is>
      </c>
      <c r="CK1033" s="18">
        <f>CONCATENATE(CH1033,LEFT(CI1033,2),CJ1033)</f>
        <v/>
      </c>
      <c r="CL1033" s="18" t="n">
        <v>20</v>
      </c>
      <c r="CM1033" s="18">
        <f>IF(COUNTIFS([2]その１２!$CU$10:CU6184,リスト!CK1033),"該当","")</f>
        <v/>
      </c>
      <c r="CN1033" s="18">
        <f>IF($CM1033="","",COUNTIF($CK$5:CK1033,CK1033))</f>
        <v/>
      </c>
      <c r="CO1033" s="18">
        <f>IF($CM1033="","",CONCATENATE(CK1033,CN1033))</f>
        <v/>
      </c>
      <c r="DC1033" s="21">
        <f>IF(CG1033="","",CONCATENATE(CC1033,CD1033))</f>
        <v/>
      </c>
      <c r="DD1033" s="21">
        <f>IF(CO1033="","",CONCATENATE(CK1033,CL1033))</f>
        <v/>
      </c>
    </row>
    <row r="1034">
      <c r="BZ1034" s="18" t="inlineStr">
        <is>
          <t>S,C,X</t>
        </is>
      </c>
      <c r="CA1034" s="18" t="inlineStr">
        <is>
          <t>格点</t>
        </is>
      </c>
      <c r="CB1034" s="18" t="inlineStr">
        <is>
          <t>Pp</t>
        </is>
      </c>
      <c r="CC1034" s="18">
        <f>IF(LEFT(CA1034,2)="基礎",CONCATENATE(BZ1034,LEFT(CA1034,3),CB1034),CONCATENATE(BZ1034,LEFT(CA1034,2),CB1034))</f>
        <v/>
      </c>
      <c r="CD1034" s="18" t="n">
        <v>12</v>
      </c>
      <c r="CE1034" s="18">
        <f>IF(COUNTIFS([2]その１１!$CV$10:CV6029,リスト!CC1034),"該当","")</f>
        <v/>
      </c>
      <c r="CF1034" s="18">
        <f>IF($CE1034="","",COUNTIF($CC$5:CC1034,CC1034))</f>
        <v/>
      </c>
      <c r="CG1034" s="18">
        <f>IF($CE1034="","",CONCATENATE(CC1034,CF1034))</f>
        <v/>
      </c>
      <c r="CH1034" s="18" t="inlineStr">
        <is>
          <t>S,V</t>
        </is>
      </c>
      <c r="CI1034" s="18" t="inlineStr">
        <is>
          <t>排水ます</t>
        </is>
      </c>
      <c r="CJ1034" s="18" t="inlineStr">
        <is>
          <t>Dr</t>
        </is>
      </c>
      <c r="CK1034" s="18">
        <f>CONCATENATE(CH1034,LEFT(CI1034,2),CJ1034)</f>
        <v/>
      </c>
      <c r="CL1034" s="18" t="n">
        <v>23</v>
      </c>
      <c r="CM1034" s="18">
        <f>IF(COUNTIFS([2]その１２!$CU$10:CU6185,リスト!CK1034),"該当","")</f>
        <v/>
      </c>
      <c r="CN1034" s="18">
        <f>IF($CM1034="","",COUNTIF($CK$5:CK1034,CK1034))</f>
        <v/>
      </c>
      <c r="CO1034" s="18">
        <f>IF($CM1034="","",CONCATENATE(CK1034,CN1034))</f>
        <v/>
      </c>
      <c r="DC1034" s="21">
        <f>IF(CG1034="","",CONCATENATE(CC1034,CD1034))</f>
        <v/>
      </c>
      <c r="DD1034" s="21">
        <f>IF(CO1034="","",CONCATENATE(CK1034,CL1034))</f>
        <v/>
      </c>
    </row>
    <row r="1035">
      <c r="BZ1035" s="18" t="inlineStr">
        <is>
          <t>S,C,X</t>
        </is>
      </c>
      <c r="CA1035" s="18" t="inlineStr">
        <is>
          <t>格点</t>
        </is>
      </c>
      <c r="CB1035" s="18" t="inlineStr">
        <is>
          <t>Pp</t>
        </is>
      </c>
      <c r="CC1035" s="18">
        <f>IF(LEFT(CA1035,2)="基礎",CONCATENATE(BZ1035,LEFT(CA1035,3),CB1035),CONCATENATE(BZ1035,LEFT(CA1035,2),CB1035))</f>
        <v/>
      </c>
      <c r="CD1035" s="18" t="n">
        <v>13</v>
      </c>
      <c r="CE1035" s="18">
        <f>IF(COUNTIFS([2]その１１!$CV$10:CV6030,リスト!CC1035),"該当","")</f>
        <v/>
      </c>
      <c r="CF1035" s="18">
        <f>IF($CE1035="","",COUNTIF($CC$5:CC1035,CC1035))</f>
        <v/>
      </c>
      <c r="CG1035" s="18">
        <f>IF($CE1035="","",CONCATENATE(CC1035,CF1035))</f>
        <v/>
      </c>
      <c r="CH1035" s="18" t="inlineStr">
        <is>
          <t>S,V</t>
        </is>
      </c>
      <c r="CI1035" s="18" t="inlineStr">
        <is>
          <t>排水ます</t>
        </is>
      </c>
      <c r="CJ1035" s="18" t="inlineStr">
        <is>
          <t>Dr</t>
        </is>
      </c>
      <c r="CK1035" s="18">
        <f>CONCATENATE(CH1035,LEFT(CI1035,2),CJ1035)</f>
        <v/>
      </c>
      <c r="CL1035" s="18" t="n">
        <v>24</v>
      </c>
      <c r="CM1035" s="18">
        <f>IF(COUNTIFS([2]その１２!$CU$10:CU6186,リスト!CK1035),"該当","")</f>
        <v/>
      </c>
      <c r="CN1035" s="18">
        <f>IF($CM1035="","",COUNTIF($CK$5:CK1035,CK1035))</f>
        <v/>
      </c>
      <c r="CO1035" s="18">
        <f>IF($CM1035="","",CONCATENATE(CK1035,CN1035))</f>
        <v/>
      </c>
      <c r="DC1035" s="21">
        <f>IF(CG1035="","",CONCATENATE(CC1035,CD1035))</f>
        <v/>
      </c>
      <c r="DD1035" s="21">
        <f>IF(CO1035="","",CONCATENATE(CK1035,CL1035))</f>
        <v/>
      </c>
    </row>
    <row r="1036">
      <c r="BZ1036" s="18" t="inlineStr">
        <is>
          <t>S,C,X</t>
        </is>
      </c>
      <c r="CA1036" s="18" t="inlineStr">
        <is>
          <t>格点</t>
        </is>
      </c>
      <c r="CB1036" s="18" t="inlineStr">
        <is>
          <t>Pp</t>
        </is>
      </c>
      <c r="CC1036" s="18">
        <f>IF(LEFT(CA1036,2)="基礎",CONCATENATE(BZ1036,LEFT(CA1036,3),CB1036),CONCATENATE(BZ1036,LEFT(CA1036,2),CB1036))</f>
        <v/>
      </c>
      <c r="CD1036" s="18" t="n">
        <v>17</v>
      </c>
      <c r="CE1036" s="18">
        <f>IF(COUNTIFS([2]その１１!$CV$10:CV6031,リスト!CC1036),"該当","")</f>
        <v/>
      </c>
      <c r="CF1036" s="18">
        <f>IF($CE1036="","",COUNTIF($CC$5:CC1036,CC1036))</f>
        <v/>
      </c>
      <c r="CG1036" s="18">
        <f>IF($CE1036="","",CONCATENATE(CC1036,CF1036))</f>
        <v/>
      </c>
      <c r="CH1036" s="18" t="inlineStr">
        <is>
          <t>S,X</t>
        </is>
      </c>
      <c r="CI1036" s="18" t="inlineStr">
        <is>
          <t>排水ます</t>
        </is>
      </c>
      <c r="CJ1036" s="18" t="inlineStr">
        <is>
          <t>Dr</t>
        </is>
      </c>
      <c r="CK1036" s="18">
        <f>CONCATENATE(CH1036,LEFT(CI1036,2),CJ1036)</f>
        <v/>
      </c>
      <c r="CL1036" s="18" t="n">
        <v>1</v>
      </c>
      <c r="CM1036" s="18">
        <f>IF(COUNTIFS([2]その１２!$CU$10:CU6187,リスト!CK1036),"該当","")</f>
        <v/>
      </c>
      <c r="CN1036" s="18">
        <f>IF($CM1036="","",COUNTIF($CK$5:CK1036,CK1036))</f>
        <v/>
      </c>
      <c r="CO1036" s="18">
        <f>IF($CM1036="","",CONCATENATE(CK1036,CN1036))</f>
        <v/>
      </c>
      <c r="DC1036" s="21">
        <f>IF(CG1036="","",CONCATENATE(CC1036,CD1036))</f>
        <v/>
      </c>
      <c r="DD1036" s="21">
        <f>IF(CO1036="","",CONCATENATE(CK1036,CL1036))</f>
        <v/>
      </c>
    </row>
    <row r="1037">
      <c r="BZ1037" s="18" t="inlineStr">
        <is>
          <t>S,C,X</t>
        </is>
      </c>
      <c r="CA1037" s="18" t="inlineStr">
        <is>
          <t>格点</t>
        </is>
      </c>
      <c r="CB1037" s="18" t="inlineStr">
        <is>
          <t>Pp</t>
        </is>
      </c>
      <c r="CC1037" s="18">
        <f>IF(LEFT(CA1037,2)="基礎",CONCATENATE(BZ1037,LEFT(CA1037,3),CB1037),CONCATENATE(BZ1037,LEFT(CA1037,2),CB1037))</f>
        <v/>
      </c>
      <c r="CD1037" s="18" t="n">
        <v>18</v>
      </c>
      <c r="CE1037" s="18">
        <f>IF(COUNTIFS([2]その１１!$CV$10:CV6032,リスト!CC1037),"該当","")</f>
        <v/>
      </c>
      <c r="CF1037" s="18">
        <f>IF($CE1037="","",COUNTIF($CC$5:CC1037,CC1037))</f>
        <v/>
      </c>
      <c r="CG1037" s="18">
        <f>IF($CE1037="","",CONCATENATE(CC1037,CF1037))</f>
        <v/>
      </c>
      <c r="CH1037" s="18" t="inlineStr">
        <is>
          <t>S,X</t>
        </is>
      </c>
      <c r="CI1037" s="18" t="inlineStr">
        <is>
          <t>排水ます</t>
        </is>
      </c>
      <c r="CJ1037" s="18" t="inlineStr">
        <is>
          <t>Dr</t>
        </is>
      </c>
      <c r="CK1037" s="18">
        <f>CONCATENATE(CH1037,LEFT(CI1037,2),CJ1037)</f>
        <v/>
      </c>
      <c r="CL1037" s="18" t="n">
        <v>4</v>
      </c>
      <c r="CM1037" s="18">
        <f>IF(COUNTIFS([2]その１２!$CU$10:CU6188,リスト!CK1037),"該当","")</f>
        <v/>
      </c>
      <c r="CN1037" s="18">
        <f>IF($CM1037="","",COUNTIF($CK$5:CK1037,CK1037))</f>
        <v/>
      </c>
      <c r="CO1037" s="18">
        <f>IF($CM1037="","",CONCATENATE(CK1037,CN1037))</f>
        <v/>
      </c>
      <c r="DC1037" s="21">
        <f>IF(CG1037="","",CONCATENATE(CC1037,CD1037))</f>
        <v/>
      </c>
      <c r="DD1037" s="21">
        <f>IF(CO1037="","",CONCATENATE(CK1037,CL1037))</f>
        <v/>
      </c>
    </row>
    <row r="1038">
      <c r="BZ1038" s="18" t="inlineStr">
        <is>
          <t>S,C,X</t>
        </is>
      </c>
      <c r="CA1038" s="18" t="inlineStr">
        <is>
          <t>格点</t>
        </is>
      </c>
      <c r="CB1038" s="18" t="inlineStr">
        <is>
          <t>Pp</t>
        </is>
      </c>
      <c r="CC1038" s="18">
        <f>IF(LEFT(CA1038,2)="基礎",CONCATENATE(BZ1038,LEFT(CA1038,3),CB1038),CONCATENATE(BZ1038,LEFT(CA1038,2),CB1038))</f>
        <v/>
      </c>
      <c r="CD1038" s="18" t="n">
        <v>19</v>
      </c>
      <c r="CE1038" s="18">
        <f>IF(COUNTIFS([2]その１１!$CV$10:CV6033,リスト!CC1038),"該当","")</f>
        <v/>
      </c>
      <c r="CF1038" s="18">
        <f>IF($CE1038="","",COUNTIF($CC$5:CC1038,CC1038))</f>
        <v/>
      </c>
      <c r="CG1038" s="18">
        <f>IF($CE1038="","",CONCATENATE(CC1038,CF1038))</f>
        <v/>
      </c>
      <c r="CH1038" s="18" t="inlineStr">
        <is>
          <t>S,X</t>
        </is>
      </c>
      <c r="CI1038" s="18" t="inlineStr">
        <is>
          <t>排水ます</t>
        </is>
      </c>
      <c r="CJ1038" s="18" t="inlineStr">
        <is>
          <t>Dr</t>
        </is>
      </c>
      <c r="CK1038" s="18">
        <f>CONCATENATE(CH1038,LEFT(CI1038,2),CJ1038)</f>
        <v/>
      </c>
      <c r="CL1038" s="18" t="n">
        <v>5</v>
      </c>
      <c r="CM1038" s="18">
        <f>IF(COUNTIFS([2]その１２!$CU$10:CU6189,リスト!CK1038),"該当","")</f>
        <v/>
      </c>
      <c r="CN1038" s="18">
        <f>IF($CM1038="","",COUNTIF($CK$5:CK1038,CK1038))</f>
        <v/>
      </c>
      <c r="CO1038" s="18">
        <f>IF($CM1038="","",CONCATENATE(CK1038,CN1038))</f>
        <v/>
      </c>
      <c r="DC1038" s="21">
        <f>IF(CG1038="","",CONCATENATE(CC1038,CD1038))</f>
        <v/>
      </c>
      <c r="DD1038" s="21">
        <f>IF(CO1038="","",CONCATENATE(CK1038,CL1038))</f>
        <v/>
      </c>
    </row>
    <row r="1039">
      <c r="BZ1039" s="18" t="inlineStr">
        <is>
          <t>S,C,X</t>
        </is>
      </c>
      <c r="CA1039" s="18" t="inlineStr">
        <is>
          <t>格点</t>
        </is>
      </c>
      <c r="CB1039" s="18" t="inlineStr">
        <is>
          <t>Pp</t>
        </is>
      </c>
      <c r="CC1039" s="18">
        <f>IF(LEFT(CA1039,2)="基礎",CONCATENATE(BZ1039,LEFT(CA1039,3),CB1039),CONCATENATE(BZ1039,LEFT(CA1039,2),CB1039))</f>
        <v/>
      </c>
      <c r="CD1039" s="18" t="n">
        <v>20</v>
      </c>
      <c r="CE1039" s="18">
        <f>IF(COUNTIFS([2]その１１!$CV$10:CV6034,リスト!CC1039),"該当","")</f>
        <v/>
      </c>
      <c r="CF1039" s="18">
        <f>IF($CE1039="","",COUNTIF($CC$5:CC1039,CC1039))</f>
        <v/>
      </c>
      <c r="CG1039" s="18">
        <f>IF($CE1039="","",CONCATENATE(CC1039,CF1039))</f>
        <v/>
      </c>
      <c r="CH1039" s="18" t="inlineStr">
        <is>
          <t>S,X</t>
        </is>
      </c>
      <c r="CI1039" s="18" t="inlineStr">
        <is>
          <t>排水ます</t>
        </is>
      </c>
      <c r="CJ1039" s="18" t="inlineStr">
        <is>
          <t>Dr</t>
        </is>
      </c>
      <c r="CK1039" s="18">
        <f>CONCATENATE(CH1039,LEFT(CI1039,2),CJ1039)</f>
        <v/>
      </c>
      <c r="CL1039" s="18" t="n">
        <v>17</v>
      </c>
      <c r="CM1039" s="18">
        <f>IF(COUNTIFS([2]その１２!$CU$10:CU6190,リスト!CK1039),"該当","")</f>
        <v/>
      </c>
      <c r="CN1039" s="18">
        <f>IF($CM1039="","",COUNTIF($CK$5:CK1039,CK1039))</f>
        <v/>
      </c>
      <c r="CO1039" s="18">
        <f>IF($CM1039="","",CONCATENATE(CK1039,CN1039))</f>
        <v/>
      </c>
      <c r="DC1039" s="21">
        <f>IF(CG1039="","",CONCATENATE(CC1039,CD1039))</f>
        <v/>
      </c>
      <c r="DD1039" s="21">
        <f>IF(CO1039="","",CONCATENATE(CK1039,CL1039))</f>
        <v/>
      </c>
    </row>
    <row r="1040">
      <c r="BZ1040" s="18" t="inlineStr">
        <is>
          <t>S,C,X</t>
        </is>
      </c>
      <c r="CA1040" s="18" t="inlineStr">
        <is>
          <t>格点</t>
        </is>
      </c>
      <c r="CB1040" s="18" t="inlineStr">
        <is>
          <t>Pp</t>
        </is>
      </c>
      <c r="CC1040" s="18">
        <f>IF(LEFT(CA1040,2)="基礎",CONCATENATE(BZ1040,LEFT(CA1040,3),CB1040),CONCATENATE(BZ1040,LEFT(CA1040,2),CB1040))</f>
        <v/>
      </c>
      <c r="CD1040" s="18" t="n">
        <v>21</v>
      </c>
      <c r="CE1040" s="18">
        <f>IF(COUNTIFS([2]その１１!$CV$10:CV6035,リスト!CC1040),"該当","")</f>
        <v/>
      </c>
      <c r="CF1040" s="18">
        <f>IF($CE1040="","",COUNTIF($CC$5:CC1040,CC1040))</f>
        <v/>
      </c>
      <c r="CG1040" s="18">
        <f>IF($CE1040="","",CONCATENATE(CC1040,CF1040))</f>
        <v/>
      </c>
      <c r="CH1040" s="18" t="inlineStr">
        <is>
          <t>S,X</t>
        </is>
      </c>
      <c r="CI1040" s="18" t="inlineStr">
        <is>
          <t>排水ます</t>
        </is>
      </c>
      <c r="CJ1040" s="18" t="inlineStr">
        <is>
          <t>Dr</t>
        </is>
      </c>
      <c r="CK1040" s="18">
        <f>CONCATENATE(CH1040,LEFT(CI1040,2),CJ1040)</f>
        <v/>
      </c>
      <c r="CL1040" s="18" t="n">
        <v>19</v>
      </c>
      <c r="CM1040" s="18">
        <f>IF(COUNTIFS([2]その１２!$CU$10:CU6191,リスト!CK1040),"該当","")</f>
        <v/>
      </c>
      <c r="CN1040" s="18">
        <f>IF($CM1040="","",COUNTIF($CK$5:CK1040,CK1040))</f>
        <v/>
      </c>
      <c r="CO1040" s="18">
        <f>IF($CM1040="","",CONCATENATE(CK1040,CN1040))</f>
        <v/>
      </c>
      <c r="DC1040" s="21">
        <f>IF(CG1040="","",CONCATENATE(CC1040,CD1040))</f>
        <v/>
      </c>
      <c r="DD1040" s="21">
        <f>IF(CO1040="","",CONCATENATE(CK1040,CL1040))</f>
        <v/>
      </c>
    </row>
    <row r="1041">
      <c r="BZ1041" s="18" t="inlineStr">
        <is>
          <t>S,C,X</t>
        </is>
      </c>
      <c r="CA1041" s="18" t="inlineStr">
        <is>
          <t>格点</t>
        </is>
      </c>
      <c r="CB1041" s="18" t="inlineStr">
        <is>
          <t>Pp</t>
        </is>
      </c>
      <c r="CC1041" s="18">
        <f>IF(LEFT(CA1041,2)="基礎",CONCATENATE(BZ1041,LEFT(CA1041,3),CB1041),CONCATENATE(BZ1041,LEFT(CA1041,2),CB1041))</f>
        <v/>
      </c>
      <c r="CD1041" s="18" t="n">
        <v>22</v>
      </c>
      <c r="CE1041" s="18">
        <f>IF(COUNTIFS([2]その１１!$CV$10:CV6036,リスト!CC1041),"該当","")</f>
        <v/>
      </c>
      <c r="CF1041" s="18">
        <f>IF($CE1041="","",COUNTIF($CC$5:CC1041,CC1041))</f>
        <v/>
      </c>
      <c r="CG1041" s="18">
        <f>IF($CE1041="","",CONCATENATE(CC1041,CF1041))</f>
        <v/>
      </c>
      <c r="CH1041" s="18" t="inlineStr">
        <is>
          <t>S,X</t>
        </is>
      </c>
      <c r="CI1041" s="18" t="inlineStr">
        <is>
          <t>排水ます</t>
        </is>
      </c>
      <c r="CJ1041" s="18" t="inlineStr">
        <is>
          <t>Dr</t>
        </is>
      </c>
      <c r="CK1041" s="18">
        <f>CONCATENATE(CH1041,LEFT(CI1041,2),CJ1041)</f>
        <v/>
      </c>
      <c r="CL1041" s="18" t="n">
        <v>20</v>
      </c>
      <c r="CM1041" s="18">
        <f>IF(COUNTIFS([2]その１２!$CU$10:CU6192,リスト!CK1041),"該当","")</f>
        <v/>
      </c>
      <c r="CN1041" s="18">
        <f>IF($CM1041="","",COUNTIF($CK$5:CK1041,CK1041))</f>
        <v/>
      </c>
      <c r="CO1041" s="18">
        <f>IF($CM1041="","",CONCATENATE(CK1041,CN1041))</f>
        <v/>
      </c>
      <c r="DC1041" s="21">
        <f>IF(CG1041="","",CONCATENATE(CC1041,CD1041))</f>
        <v/>
      </c>
      <c r="DD1041" s="21">
        <f>IF(CO1041="","",CONCATENATE(CK1041,CL1041))</f>
        <v/>
      </c>
    </row>
    <row r="1042">
      <c r="BZ1042" s="18" t="inlineStr">
        <is>
          <t>S,C,X</t>
        </is>
      </c>
      <c r="CA1042" s="18" t="inlineStr">
        <is>
          <t>格点</t>
        </is>
      </c>
      <c r="CB1042" s="18" t="inlineStr">
        <is>
          <t>Pp</t>
        </is>
      </c>
      <c r="CC1042" s="18">
        <f>IF(LEFT(CA1042,2)="基礎",CONCATENATE(BZ1042,LEFT(CA1042,3),CB1042),CONCATENATE(BZ1042,LEFT(CA1042,2),CB1042))</f>
        <v/>
      </c>
      <c r="CD1042" s="18" t="n">
        <v>23</v>
      </c>
      <c r="CE1042" s="18">
        <f>IF(COUNTIFS([2]その１１!$CV$10:CV6037,リスト!CC1042),"該当","")</f>
        <v/>
      </c>
      <c r="CF1042" s="18">
        <f>IF($CE1042="","",COUNTIF($CC$5:CC1042,CC1042))</f>
        <v/>
      </c>
      <c r="CG1042" s="18">
        <f>IF($CE1042="","",CONCATENATE(CC1042,CF1042))</f>
        <v/>
      </c>
      <c r="CH1042" s="18" t="inlineStr">
        <is>
          <t>S,X</t>
        </is>
      </c>
      <c r="CI1042" s="18" t="inlineStr">
        <is>
          <t>排水ます</t>
        </is>
      </c>
      <c r="CJ1042" s="18" t="inlineStr">
        <is>
          <t>Dr</t>
        </is>
      </c>
      <c r="CK1042" s="18">
        <f>CONCATENATE(CH1042,LEFT(CI1042,2),CJ1042)</f>
        <v/>
      </c>
      <c r="CL1042" s="18" t="n">
        <v>23</v>
      </c>
      <c r="CM1042" s="18">
        <f>IF(COUNTIFS([2]その１２!$CU$10:CU6193,リスト!CK1042),"該当","")</f>
        <v/>
      </c>
      <c r="CN1042" s="18">
        <f>IF($CM1042="","",COUNTIF($CK$5:CK1042,CK1042))</f>
        <v/>
      </c>
      <c r="CO1042" s="18">
        <f>IF($CM1042="","",CONCATENATE(CK1042,CN1042))</f>
        <v/>
      </c>
      <c r="DC1042" s="21">
        <f>IF(CG1042="","",CONCATENATE(CC1042,CD1042))</f>
        <v/>
      </c>
      <c r="DD1042" s="21">
        <f>IF(CO1042="","",CONCATENATE(CK1042,CL1042))</f>
        <v/>
      </c>
    </row>
    <row r="1043">
      <c r="BZ1043" s="18" t="inlineStr">
        <is>
          <t>S</t>
        </is>
      </c>
      <c r="CA1043" s="18" t="inlineStr">
        <is>
          <t>コンクリート埋込部</t>
        </is>
      </c>
      <c r="CB1043" s="18" t="inlineStr">
        <is>
          <t>Em</t>
        </is>
      </c>
      <c r="CC1043" s="18">
        <f>IF(LEFT(CA1043,2)="基礎",CONCATENATE(BZ1043,LEFT(CA1043,3),CB1043),CONCATENATE(BZ1043,LEFT(CA1043,2),CB1043))</f>
        <v/>
      </c>
      <c r="CD1043" s="18" t="n">
        <v>1</v>
      </c>
      <c r="CE1043" s="18">
        <f>IF(COUNTIFS([2]その１１!$CV$10:CV6038,リスト!CC1043),"該当","")</f>
        <v/>
      </c>
      <c r="CF1043" s="18">
        <f>IF($CE1043="","",COUNTIF($CC$5:CC1043,CC1043))</f>
        <v/>
      </c>
      <c r="CG1043" s="18">
        <f>IF($CE1043="","",CONCATENATE(CC1043,CF1043))</f>
        <v/>
      </c>
      <c r="CH1043" s="18" t="inlineStr">
        <is>
          <t>S,X</t>
        </is>
      </c>
      <c r="CI1043" s="18" t="inlineStr">
        <is>
          <t>排水ます</t>
        </is>
      </c>
      <c r="CJ1043" s="18" t="inlineStr">
        <is>
          <t>Dr</t>
        </is>
      </c>
      <c r="CK1043" s="18">
        <f>CONCATENATE(CH1043,LEFT(CI1043,2),CJ1043)</f>
        <v/>
      </c>
      <c r="CL1043" s="18" t="n">
        <v>24</v>
      </c>
      <c r="CM1043" s="18">
        <f>IF(COUNTIFS([2]その１２!$CU$10:CU6194,リスト!CK1043),"該当","")</f>
        <v/>
      </c>
      <c r="CN1043" s="18">
        <f>IF($CM1043="","",COUNTIF($CK$5:CK1043,CK1043))</f>
        <v/>
      </c>
      <c r="CO1043" s="18">
        <f>IF($CM1043="","",CONCATENATE(CK1043,CN1043))</f>
        <v/>
      </c>
      <c r="DC1043" s="21">
        <f>IF(CG1043="","",CONCATENATE(CC1043,CD1043))</f>
        <v/>
      </c>
      <c r="DD1043" s="21">
        <f>IF(CO1043="","",CONCATENATE(CK1043,CL1043))</f>
        <v/>
      </c>
    </row>
    <row r="1044">
      <c r="BZ1044" s="18" t="inlineStr">
        <is>
          <t>S</t>
        </is>
      </c>
      <c r="CA1044" s="18" t="inlineStr">
        <is>
          <t>コンクリート埋込部</t>
        </is>
      </c>
      <c r="CB1044" s="18" t="inlineStr">
        <is>
          <t>Em</t>
        </is>
      </c>
      <c r="CC1044" s="18">
        <f>IF(LEFT(CA1044,2)="基礎",CONCATENATE(BZ1044,LEFT(CA1044,3),CB1044),CONCATENATE(BZ1044,LEFT(CA1044,2),CB1044))</f>
        <v/>
      </c>
      <c r="CD1044" s="18" t="n">
        <v>2</v>
      </c>
      <c r="CE1044" s="18">
        <f>IF(COUNTIFS([2]その１１!$CV$10:CV6039,リスト!CC1044),"該当","")</f>
        <v/>
      </c>
      <c r="CF1044" s="18">
        <f>IF($CE1044="","",COUNTIF($CC$5:CC1044,CC1044))</f>
        <v/>
      </c>
      <c r="CG1044" s="18">
        <f>IF($CE1044="","",CONCATENATE(CC1044,CF1044))</f>
        <v/>
      </c>
      <c r="CH1044" s="18" t="inlineStr">
        <is>
          <t>V,X</t>
        </is>
      </c>
      <c r="CI1044" s="18" t="inlineStr">
        <is>
          <t>排水ます</t>
        </is>
      </c>
      <c r="CJ1044" s="18" t="inlineStr">
        <is>
          <t>Dr</t>
        </is>
      </c>
      <c r="CK1044" s="18">
        <f>CONCATENATE(CH1044,LEFT(CI1044,2),CJ1044)</f>
        <v/>
      </c>
      <c r="CL1044" s="18" t="n">
        <v>4</v>
      </c>
      <c r="CM1044" s="18">
        <f>IF(COUNTIFS([2]その１２!$CU$10:CU6195,リスト!CK1044),"該当","")</f>
        <v/>
      </c>
      <c r="CN1044" s="18">
        <f>IF($CM1044="","",COUNTIF($CK$5:CK1044,CK1044))</f>
        <v/>
      </c>
      <c r="CO1044" s="18">
        <f>IF($CM1044="","",CONCATENATE(CK1044,CN1044))</f>
        <v/>
      </c>
      <c r="DC1044" s="21">
        <f>IF(CG1044="","",CONCATENATE(CC1044,CD1044))</f>
        <v/>
      </c>
      <c r="DD1044" s="21">
        <f>IF(CO1044="","",CONCATENATE(CK1044,CL1044))</f>
        <v/>
      </c>
    </row>
    <row r="1045">
      <c r="BZ1045" s="18" t="inlineStr">
        <is>
          <t>S</t>
        </is>
      </c>
      <c r="CA1045" s="18" t="inlineStr">
        <is>
          <t>コンクリート埋込部</t>
        </is>
      </c>
      <c r="CB1045" s="18" t="inlineStr">
        <is>
          <t>Em</t>
        </is>
      </c>
      <c r="CC1045" s="18">
        <f>IF(LEFT(CA1045,2)="基礎",CONCATENATE(BZ1045,LEFT(CA1045,3),CB1045),CONCATENATE(BZ1045,LEFT(CA1045,2),CB1045))</f>
        <v/>
      </c>
      <c r="CD1045" s="18" t="n">
        <v>3</v>
      </c>
      <c r="CE1045" s="18">
        <f>IF(COUNTIFS([2]その１１!$CV$10:CV6040,リスト!CC1045),"該当","")</f>
        <v/>
      </c>
      <c r="CF1045" s="18">
        <f>IF($CE1045="","",COUNTIF($CC$5:CC1045,CC1045))</f>
        <v/>
      </c>
      <c r="CG1045" s="18">
        <f>IF($CE1045="","",CONCATENATE(CC1045,CF1045))</f>
        <v/>
      </c>
      <c r="CH1045" s="18" t="inlineStr">
        <is>
          <t>V,X</t>
        </is>
      </c>
      <c r="CI1045" s="18" t="inlineStr">
        <is>
          <t>排水ます</t>
        </is>
      </c>
      <c r="CJ1045" s="18" t="inlineStr">
        <is>
          <t>Dr</t>
        </is>
      </c>
      <c r="CK1045" s="18">
        <f>CONCATENATE(CH1045,LEFT(CI1045,2),CJ1045)</f>
        <v/>
      </c>
      <c r="CL1045" s="18" t="n">
        <v>17</v>
      </c>
      <c r="CM1045" s="18">
        <f>IF(COUNTIFS([2]その１２!$CU$10:CU6196,リスト!CK1045),"該当","")</f>
        <v/>
      </c>
      <c r="CN1045" s="18">
        <f>IF($CM1045="","",COUNTIF($CK$5:CK1045,CK1045))</f>
        <v/>
      </c>
      <c r="CO1045" s="18">
        <f>IF($CM1045="","",CONCATENATE(CK1045,CN1045))</f>
        <v/>
      </c>
      <c r="DC1045" s="21">
        <f>IF(CG1045="","",CONCATENATE(CC1045,CD1045))</f>
        <v/>
      </c>
      <c r="DD1045" s="21">
        <f>IF(CO1045="","",CONCATENATE(CK1045,CL1045))</f>
        <v/>
      </c>
    </row>
    <row r="1046">
      <c r="BZ1046" s="18" t="inlineStr">
        <is>
          <t>S</t>
        </is>
      </c>
      <c r="CA1046" s="18" t="inlineStr">
        <is>
          <t>コンクリート埋込部</t>
        </is>
      </c>
      <c r="CB1046" s="18" t="inlineStr">
        <is>
          <t>Em</t>
        </is>
      </c>
      <c r="CC1046" s="18">
        <f>IF(LEFT(CA1046,2)="基礎",CONCATENATE(BZ1046,LEFT(CA1046,3),CB1046),CONCATENATE(BZ1046,LEFT(CA1046,2),CB1046))</f>
        <v/>
      </c>
      <c r="CD1046" s="18" t="n">
        <v>4</v>
      </c>
      <c r="CE1046" s="18">
        <f>IF(COUNTIFS([2]その１１!$CV$10:CV6041,リスト!CC1046),"該当","")</f>
        <v/>
      </c>
      <c r="CF1046" s="18">
        <f>IF($CE1046="","",COUNTIF($CC$5:CC1046,CC1046))</f>
        <v/>
      </c>
      <c r="CG1046" s="18">
        <f>IF($CE1046="","",CONCATENATE(CC1046,CF1046))</f>
        <v/>
      </c>
      <c r="CH1046" s="18" t="inlineStr">
        <is>
          <t>V,X</t>
        </is>
      </c>
      <c r="CI1046" s="18" t="inlineStr">
        <is>
          <t>排水ます</t>
        </is>
      </c>
      <c r="CJ1046" s="18" t="inlineStr">
        <is>
          <t>Dr</t>
        </is>
      </c>
      <c r="CK1046" s="18">
        <f>CONCATENATE(CH1046,LEFT(CI1046,2),CJ1046)</f>
        <v/>
      </c>
      <c r="CL1046" s="18" t="n">
        <v>19</v>
      </c>
      <c r="CM1046" s="18">
        <f>IF(COUNTIFS([2]その１２!$CU$10:CU6197,リスト!CK1046),"該当","")</f>
        <v/>
      </c>
      <c r="CN1046" s="18">
        <f>IF($CM1046="","",COUNTIF($CK$5:CK1046,CK1046))</f>
        <v/>
      </c>
      <c r="CO1046" s="18">
        <f>IF($CM1046="","",CONCATENATE(CK1046,CN1046))</f>
        <v/>
      </c>
      <c r="DC1046" s="21">
        <f>IF(CG1046="","",CONCATENATE(CC1046,CD1046))</f>
        <v/>
      </c>
      <c r="DD1046" s="21">
        <f>IF(CO1046="","",CONCATENATE(CK1046,CL1046))</f>
        <v/>
      </c>
    </row>
    <row r="1047">
      <c r="BZ1047" s="18" t="inlineStr">
        <is>
          <t>S</t>
        </is>
      </c>
      <c r="CA1047" s="18" t="inlineStr">
        <is>
          <t>コンクリート埋込部</t>
        </is>
      </c>
      <c r="CB1047" s="18" t="inlineStr">
        <is>
          <t>Em</t>
        </is>
      </c>
      <c r="CC1047" s="18">
        <f>IF(LEFT(CA1047,2)="基礎",CONCATENATE(BZ1047,LEFT(CA1047,3),CB1047),CONCATENATE(BZ1047,LEFT(CA1047,2),CB1047))</f>
        <v/>
      </c>
      <c r="CD1047" s="18" t="n">
        <v>5</v>
      </c>
      <c r="CE1047" s="18">
        <f>IF(COUNTIFS([2]その１１!$CV$10:CV6042,リスト!CC1047),"該当","")</f>
        <v/>
      </c>
      <c r="CF1047" s="18">
        <f>IF($CE1047="","",COUNTIF($CC$5:CC1047,CC1047))</f>
        <v/>
      </c>
      <c r="CG1047" s="18">
        <f>IF($CE1047="","",CONCATENATE(CC1047,CF1047))</f>
        <v/>
      </c>
      <c r="CH1047" s="18" t="inlineStr">
        <is>
          <t>V,X</t>
        </is>
      </c>
      <c r="CI1047" s="18" t="inlineStr">
        <is>
          <t>排水ます</t>
        </is>
      </c>
      <c r="CJ1047" s="18" t="inlineStr">
        <is>
          <t>Dr</t>
        </is>
      </c>
      <c r="CK1047" s="18">
        <f>CONCATENATE(CH1047,LEFT(CI1047,2),CJ1047)</f>
        <v/>
      </c>
      <c r="CL1047" s="18" t="n">
        <v>20</v>
      </c>
      <c r="CM1047" s="18">
        <f>IF(COUNTIFS([2]その１２!$CU$10:CU6198,リスト!CK1047),"該当","")</f>
        <v/>
      </c>
      <c r="CN1047" s="18">
        <f>IF($CM1047="","",COUNTIF($CK$5:CK1047,CK1047))</f>
        <v/>
      </c>
      <c r="CO1047" s="18">
        <f>IF($CM1047="","",CONCATENATE(CK1047,CN1047))</f>
        <v/>
      </c>
      <c r="DC1047" s="21">
        <f>IF(CG1047="","",CONCATENATE(CC1047,CD1047))</f>
        <v/>
      </c>
      <c r="DD1047" s="21">
        <f>IF(CO1047="","",CONCATENATE(CK1047,CL1047))</f>
        <v/>
      </c>
    </row>
    <row r="1048">
      <c r="BZ1048" s="18" t="inlineStr">
        <is>
          <t>S</t>
        </is>
      </c>
      <c r="CA1048" s="18" t="inlineStr">
        <is>
          <t>コンクリート埋込部</t>
        </is>
      </c>
      <c r="CB1048" s="18" t="inlineStr">
        <is>
          <t>Em</t>
        </is>
      </c>
      <c r="CC1048" s="18">
        <f>IF(LEFT(CA1048,2)="基礎",CONCATENATE(BZ1048,LEFT(CA1048,3),CB1048),CONCATENATE(BZ1048,LEFT(CA1048,2),CB1048))</f>
        <v/>
      </c>
      <c r="CD1048" s="18" t="n">
        <v>10</v>
      </c>
      <c r="CE1048" s="18">
        <f>IF(COUNTIFS([2]その１１!$CV$10:CV6043,リスト!CC1048),"該当","")</f>
        <v/>
      </c>
      <c r="CF1048" s="18">
        <f>IF($CE1048="","",COUNTIF($CC$5:CC1048,CC1048))</f>
        <v/>
      </c>
      <c r="CG1048" s="18">
        <f>IF($CE1048="","",CONCATENATE(CC1048,CF1048))</f>
        <v/>
      </c>
      <c r="CH1048" s="18" t="inlineStr">
        <is>
          <t>V,X</t>
        </is>
      </c>
      <c r="CI1048" s="18" t="inlineStr">
        <is>
          <t>排水ます</t>
        </is>
      </c>
      <c r="CJ1048" s="18" t="inlineStr">
        <is>
          <t>Dr</t>
        </is>
      </c>
      <c r="CK1048" s="18">
        <f>CONCATENATE(CH1048,LEFT(CI1048,2),CJ1048)</f>
        <v/>
      </c>
      <c r="CL1048" s="18" t="n">
        <v>23</v>
      </c>
      <c r="CM1048" s="18">
        <f>IF(COUNTIFS([2]その１２!$CU$10:CU6199,リスト!CK1048),"該当","")</f>
        <v/>
      </c>
      <c r="CN1048" s="18">
        <f>IF($CM1048="","",COUNTIF($CK$5:CK1048,CK1048))</f>
        <v/>
      </c>
      <c r="CO1048" s="18">
        <f>IF($CM1048="","",CONCATENATE(CK1048,CN1048))</f>
        <v/>
      </c>
      <c r="DC1048" s="21">
        <f>IF(CG1048="","",CONCATENATE(CC1048,CD1048))</f>
        <v/>
      </c>
      <c r="DD1048" s="21">
        <f>IF(CO1048="","",CONCATENATE(CK1048,CL1048))</f>
        <v/>
      </c>
    </row>
    <row r="1049">
      <c r="BZ1049" s="18" t="inlineStr">
        <is>
          <t>S</t>
        </is>
      </c>
      <c r="CA1049" s="18" t="inlineStr">
        <is>
          <t>コンクリート埋込部</t>
        </is>
      </c>
      <c r="CB1049" s="18" t="inlineStr">
        <is>
          <t>Em</t>
        </is>
      </c>
      <c r="CC1049" s="18">
        <f>IF(LEFT(CA1049,2)="基礎",CONCATENATE(BZ1049,LEFT(CA1049,3),CB1049),CONCATENATE(BZ1049,LEFT(CA1049,2),CB1049))</f>
        <v/>
      </c>
      <c r="CD1049" s="18" t="n">
        <v>13</v>
      </c>
      <c r="CE1049" s="18">
        <f>IF(COUNTIFS([2]その１１!$CV$10:CV6044,リスト!CC1049),"該当","")</f>
        <v/>
      </c>
      <c r="CF1049" s="18">
        <f>IF($CE1049="","",COUNTIF($CC$5:CC1049,CC1049))</f>
        <v/>
      </c>
      <c r="CG1049" s="18">
        <f>IF($CE1049="","",CONCATENATE(CC1049,CF1049))</f>
        <v/>
      </c>
      <c r="CH1049" s="18" t="inlineStr">
        <is>
          <t>V,X</t>
        </is>
      </c>
      <c r="CI1049" s="18" t="inlineStr">
        <is>
          <t>排水ます</t>
        </is>
      </c>
      <c r="CJ1049" s="18" t="inlineStr">
        <is>
          <t>Dr</t>
        </is>
      </c>
      <c r="CK1049" s="18">
        <f>CONCATENATE(CH1049,LEFT(CI1049,2),CJ1049)</f>
        <v/>
      </c>
      <c r="CL1049" s="18" t="n">
        <v>24</v>
      </c>
      <c r="CM1049" s="18">
        <f>IF(COUNTIFS([2]その１２!$CU$10:CU6200,リスト!CK1049),"該当","")</f>
        <v/>
      </c>
      <c r="CN1049" s="18">
        <f>IF($CM1049="","",COUNTIF($CK$5:CK1049,CK1049))</f>
        <v/>
      </c>
      <c r="CO1049" s="18">
        <f>IF($CM1049="","",CONCATENATE(CK1049,CN1049))</f>
        <v/>
      </c>
      <c r="DC1049" s="21">
        <f>IF(CG1049="","",CONCATENATE(CC1049,CD1049))</f>
        <v/>
      </c>
      <c r="DD1049" s="21">
        <f>IF(CO1049="","",CONCATENATE(CK1049,CL1049))</f>
        <v/>
      </c>
    </row>
    <row r="1050">
      <c r="BZ1050" s="18" t="inlineStr">
        <is>
          <t>S</t>
        </is>
      </c>
      <c r="CA1050" s="18" t="inlineStr">
        <is>
          <t>コンクリート埋込部</t>
        </is>
      </c>
      <c r="CB1050" s="18" t="inlineStr">
        <is>
          <t>Em</t>
        </is>
      </c>
      <c r="CC1050" s="18">
        <f>IF(LEFT(CA1050,2)="基礎",CONCATENATE(BZ1050,LEFT(CA1050,3),CB1050),CONCATENATE(BZ1050,LEFT(CA1050,2),CB1050))</f>
        <v/>
      </c>
      <c r="CD1050" s="18" t="n">
        <v>17</v>
      </c>
      <c r="CE1050" s="18">
        <f>IF(COUNTIFS([2]その１１!$CV$10:CV6045,リスト!CC1050),"該当","")</f>
        <v/>
      </c>
      <c r="CF1050" s="18">
        <f>IF($CE1050="","",COUNTIF($CC$5:CC1050,CC1050))</f>
        <v/>
      </c>
      <c r="CG1050" s="18">
        <f>IF($CE1050="","",CONCATENATE(CC1050,CF1050))</f>
        <v/>
      </c>
      <c r="CH1050" s="18" t="inlineStr">
        <is>
          <t>S,V,X</t>
        </is>
      </c>
      <c r="CI1050" s="18" t="inlineStr">
        <is>
          <t>排水ます</t>
        </is>
      </c>
      <c r="CJ1050" s="18" t="inlineStr">
        <is>
          <t>Dr</t>
        </is>
      </c>
      <c r="CK1050" s="18">
        <f>CONCATENATE(CH1050,LEFT(CI1050,2),CJ1050)</f>
        <v/>
      </c>
      <c r="CL1050" s="18" t="n">
        <v>1</v>
      </c>
      <c r="CM1050" s="18">
        <f>IF(COUNTIFS([2]その１２!$CU$10:CU6201,リスト!CK1050),"該当","")</f>
        <v/>
      </c>
      <c r="CN1050" s="18">
        <f>IF($CM1050="","",COUNTIF($CK$5:CK1050,CK1050))</f>
        <v/>
      </c>
      <c r="CO1050" s="18">
        <f>IF($CM1050="","",CONCATENATE(CK1050,CN1050))</f>
        <v/>
      </c>
      <c r="DC1050" s="21">
        <f>IF(CG1050="","",CONCATENATE(CC1050,CD1050))</f>
        <v/>
      </c>
      <c r="DD1050" s="21">
        <f>IF(CO1050="","",CONCATENATE(CK1050,CL1050))</f>
        <v/>
      </c>
    </row>
    <row r="1051">
      <c r="BZ1051" s="18" t="inlineStr">
        <is>
          <t>S</t>
        </is>
      </c>
      <c r="CA1051" s="18" t="inlineStr">
        <is>
          <t>コンクリート埋込部</t>
        </is>
      </c>
      <c r="CB1051" s="18" t="inlineStr">
        <is>
          <t>Em</t>
        </is>
      </c>
      <c r="CC1051" s="18">
        <f>IF(LEFT(CA1051,2)="基礎",CONCATENATE(BZ1051,LEFT(CA1051,3),CB1051),CONCATENATE(BZ1051,LEFT(CA1051,2),CB1051))</f>
        <v/>
      </c>
      <c r="CD1051" s="18" t="n">
        <v>18</v>
      </c>
      <c r="CE1051" s="18">
        <f>IF(COUNTIFS([2]その１１!$CV$10:CV6046,リスト!CC1051),"該当","")</f>
        <v/>
      </c>
      <c r="CF1051" s="18">
        <f>IF($CE1051="","",COUNTIF($CC$5:CC1051,CC1051))</f>
        <v/>
      </c>
      <c r="CG1051" s="18">
        <f>IF($CE1051="","",CONCATENATE(CC1051,CF1051))</f>
        <v/>
      </c>
      <c r="CH1051" s="18" t="inlineStr">
        <is>
          <t>S,V,X</t>
        </is>
      </c>
      <c r="CI1051" s="18" t="inlineStr">
        <is>
          <t>排水ます</t>
        </is>
      </c>
      <c r="CJ1051" s="18" t="inlineStr">
        <is>
          <t>Dr</t>
        </is>
      </c>
      <c r="CK1051" s="18">
        <f>CONCATENATE(CH1051,LEFT(CI1051,2),CJ1051)</f>
        <v/>
      </c>
      <c r="CL1051" s="18" t="n">
        <v>4</v>
      </c>
      <c r="CM1051" s="18">
        <f>IF(COUNTIFS([2]その１２!$CU$10:CU6202,リスト!CK1051),"該当","")</f>
        <v/>
      </c>
      <c r="CN1051" s="18">
        <f>IF($CM1051="","",COUNTIF($CK$5:CK1051,CK1051))</f>
        <v/>
      </c>
      <c r="CO1051" s="18">
        <f>IF($CM1051="","",CONCATENATE(CK1051,CN1051))</f>
        <v/>
      </c>
      <c r="DC1051" s="21">
        <f>IF(CG1051="","",CONCATENATE(CC1051,CD1051))</f>
        <v/>
      </c>
      <c r="DD1051" s="21">
        <f>IF(CO1051="","",CONCATENATE(CK1051,CL1051))</f>
        <v/>
      </c>
    </row>
    <row r="1052">
      <c r="BZ1052" s="18" t="inlineStr">
        <is>
          <t>S</t>
        </is>
      </c>
      <c r="CA1052" s="18" t="inlineStr">
        <is>
          <t>コンクリート埋込部</t>
        </is>
      </c>
      <c r="CB1052" s="18" t="inlineStr">
        <is>
          <t>Em</t>
        </is>
      </c>
      <c r="CC1052" s="18">
        <f>IF(LEFT(CA1052,2)="基礎",CONCATENATE(BZ1052,LEFT(CA1052,3),CB1052),CONCATENATE(BZ1052,LEFT(CA1052,2),CB1052))</f>
        <v/>
      </c>
      <c r="CD1052" s="18" t="n">
        <v>20</v>
      </c>
      <c r="CE1052" s="18">
        <f>IF(COUNTIFS([2]その１１!$CV$10:CV6047,リスト!CC1052),"該当","")</f>
        <v/>
      </c>
      <c r="CF1052" s="18">
        <f>IF($CE1052="","",COUNTIF($CC$5:CC1052,CC1052))</f>
        <v/>
      </c>
      <c r="CG1052" s="18">
        <f>IF($CE1052="","",CONCATENATE(CC1052,CF1052))</f>
        <v/>
      </c>
      <c r="CH1052" s="18" t="inlineStr">
        <is>
          <t>S,V,X</t>
        </is>
      </c>
      <c r="CI1052" s="18" t="inlineStr">
        <is>
          <t>排水ます</t>
        </is>
      </c>
      <c r="CJ1052" s="18" t="inlineStr">
        <is>
          <t>Dr</t>
        </is>
      </c>
      <c r="CK1052" s="18">
        <f>CONCATENATE(CH1052,LEFT(CI1052,2),CJ1052)</f>
        <v/>
      </c>
      <c r="CL1052" s="18" t="n">
        <v>5</v>
      </c>
      <c r="CM1052" s="18">
        <f>IF(COUNTIFS([2]その１２!$CU$10:CU6203,リスト!CK1052),"該当","")</f>
        <v/>
      </c>
      <c r="CN1052" s="18">
        <f>IF($CM1052="","",COUNTIF($CK$5:CK1052,CK1052))</f>
        <v/>
      </c>
      <c r="CO1052" s="18">
        <f>IF($CM1052="","",CONCATENATE(CK1052,CN1052))</f>
        <v/>
      </c>
      <c r="DC1052" s="21">
        <f>IF(CG1052="","",CONCATENATE(CC1052,CD1052))</f>
        <v/>
      </c>
      <c r="DD1052" s="21">
        <f>IF(CO1052="","",CONCATENATE(CK1052,CL1052))</f>
        <v/>
      </c>
    </row>
    <row r="1053">
      <c r="BZ1053" s="18" t="inlineStr">
        <is>
          <t>S</t>
        </is>
      </c>
      <c r="CA1053" s="18" t="inlineStr">
        <is>
          <t>コンクリート埋込部</t>
        </is>
      </c>
      <c r="CB1053" s="18" t="inlineStr">
        <is>
          <t>Em</t>
        </is>
      </c>
      <c r="CC1053" s="18">
        <f>IF(LEFT(CA1053,2)="基礎",CONCATENATE(BZ1053,LEFT(CA1053,3),CB1053),CONCATENATE(BZ1053,LEFT(CA1053,2),CB1053))</f>
        <v/>
      </c>
      <c r="CD1053" s="18" t="n">
        <v>21</v>
      </c>
      <c r="CE1053" s="18">
        <f>IF(COUNTIFS([2]その１１!$CV$10:CV6048,リスト!CC1053),"該当","")</f>
        <v/>
      </c>
      <c r="CF1053" s="18">
        <f>IF($CE1053="","",COUNTIF($CC$5:CC1053,CC1053))</f>
        <v/>
      </c>
      <c r="CG1053" s="18">
        <f>IF($CE1053="","",CONCATENATE(CC1053,CF1053))</f>
        <v/>
      </c>
      <c r="CH1053" s="18" t="inlineStr">
        <is>
          <t>S,V,X</t>
        </is>
      </c>
      <c r="CI1053" s="18" t="inlineStr">
        <is>
          <t>排水ます</t>
        </is>
      </c>
      <c r="CJ1053" s="18" t="inlineStr">
        <is>
          <t>Dr</t>
        </is>
      </c>
      <c r="CK1053" s="18">
        <f>CONCATENATE(CH1053,LEFT(CI1053,2),CJ1053)</f>
        <v/>
      </c>
      <c r="CL1053" s="18" t="n">
        <v>17</v>
      </c>
      <c r="CM1053" s="18">
        <f>IF(COUNTIFS([2]その１２!$CU$10:CU6204,リスト!CK1053),"該当","")</f>
        <v/>
      </c>
      <c r="CN1053" s="18">
        <f>IF($CM1053="","",COUNTIF($CK$5:CK1053,CK1053))</f>
        <v/>
      </c>
      <c r="CO1053" s="18">
        <f>IF($CM1053="","",CONCATENATE(CK1053,CN1053))</f>
        <v/>
      </c>
      <c r="DC1053" s="21">
        <f>IF(CG1053="","",CONCATENATE(CC1053,CD1053))</f>
        <v/>
      </c>
      <c r="DD1053" s="21">
        <f>IF(CO1053="","",CONCATENATE(CK1053,CL1053))</f>
        <v/>
      </c>
    </row>
    <row r="1054">
      <c r="BZ1054" s="18" t="inlineStr">
        <is>
          <t>S</t>
        </is>
      </c>
      <c r="CA1054" s="18" t="inlineStr">
        <is>
          <t>コンクリート埋込部</t>
        </is>
      </c>
      <c r="CB1054" s="18" t="inlineStr">
        <is>
          <t>Em</t>
        </is>
      </c>
      <c r="CC1054" s="18">
        <f>IF(LEFT(CA1054,2)="基礎",CONCATENATE(BZ1054,LEFT(CA1054,3),CB1054),CONCATENATE(BZ1054,LEFT(CA1054,2),CB1054))</f>
        <v/>
      </c>
      <c r="CD1054" s="18" t="n">
        <v>22</v>
      </c>
      <c r="CE1054" s="18">
        <f>IF(COUNTIFS([2]その１１!$CV$10:CV6049,リスト!CC1054),"該当","")</f>
        <v/>
      </c>
      <c r="CF1054" s="18">
        <f>IF($CE1054="","",COUNTIF($CC$5:CC1054,CC1054))</f>
        <v/>
      </c>
      <c r="CG1054" s="18">
        <f>IF($CE1054="","",CONCATENATE(CC1054,CF1054))</f>
        <v/>
      </c>
      <c r="CH1054" s="18" t="inlineStr">
        <is>
          <t>S,V,X</t>
        </is>
      </c>
      <c r="CI1054" s="18" t="inlineStr">
        <is>
          <t>排水ます</t>
        </is>
      </c>
      <c r="CJ1054" s="18" t="inlineStr">
        <is>
          <t>Dr</t>
        </is>
      </c>
      <c r="CK1054" s="18">
        <f>CONCATENATE(CH1054,LEFT(CI1054,2),CJ1054)</f>
        <v/>
      </c>
      <c r="CL1054" s="18" t="n">
        <v>19</v>
      </c>
      <c r="CM1054" s="18">
        <f>IF(COUNTIFS([2]その１２!$CU$10:CU6205,リスト!CK1054),"該当","")</f>
        <v/>
      </c>
      <c r="CN1054" s="18">
        <f>IF($CM1054="","",COUNTIF($CK$5:CK1054,CK1054))</f>
        <v/>
      </c>
      <c r="CO1054" s="18">
        <f>IF($CM1054="","",CONCATENATE(CK1054,CN1054))</f>
        <v/>
      </c>
      <c r="DC1054" s="21">
        <f>IF(CG1054="","",CONCATENATE(CC1054,CD1054))</f>
        <v/>
      </c>
      <c r="DD1054" s="21">
        <f>IF(CO1054="","",CONCATENATE(CK1054,CL1054))</f>
        <v/>
      </c>
    </row>
    <row r="1055">
      <c r="BZ1055" s="18" t="inlineStr">
        <is>
          <t>S</t>
        </is>
      </c>
      <c r="CA1055" s="18" t="inlineStr">
        <is>
          <t>コンクリート埋込部</t>
        </is>
      </c>
      <c r="CB1055" s="18" t="inlineStr">
        <is>
          <t>Em</t>
        </is>
      </c>
      <c r="CC1055" s="18">
        <f>IF(LEFT(CA1055,2)="基礎",CONCATENATE(BZ1055,LEFT(CA1055,3),CB1055),CONCATENATE(BZ1055,LEFT(CA1055,2),CB1055))</f>
        <v/>
      </c>
      <c r="CD1055" s="18" t="n">
        <v>23</v>
      </c>
      <c r="CE1055" s="18">
        <f>IF(COUNTIFS([2]その１１!$CV$10:CV6050,リスト!CC1055),"該当","")</f>
        <v/>
      </c>
      <c r="CF1055" s="18">
        <f>IF($CE1055="","",COUNTIF($CC$5:CC1055,CC1055))</f>
        <v/>
      </c>
      <c r="CG1055" s="18">
        <f>IF($CE1055="","",CONCATENATE(CC1055,CF1055))</f>
        <v/>
      </c>
      <c r="CH1055" s="18" t="inlineStr">
        <is>
          <t>S,V,X</t>
        </is>
      </c>
      <c r="CI1055" s="18" t="inlineStr">
        <is>
          <t>排水ます</t>
        </is>
      </c>
      <c r="CJ1055" s="18" t="inlineStr">
        <is>
          <t>Dr</t>
        </is>
      </c>
      <c r="CK1055" s="18">
        <f>CONCATENATE(CH1055,LEFT(CI1055,2),CJ1055)</f>
        <v/>
      </c>
      <c r="CL1055" s="18" t="n">
        <v>20</v>
      </c>
      <c r="CM1055" s="18">
        <f>IF(COUNTIFS([2]その１２!$CU$10:CU6206,リスト!CK1055),"該当","")</f>
        <v/>
      </c>
      <c r="CN1055" s="18">
        <f>IF($CM1055="","",COUNTIF($CK$5:CK1055,CK1055))</f>
        <v/>
      </c>
      <c r="CO1055" s="18">
        <f>IF($CM1055="","",CONCATENATE(CK1055,CN1055))</f>
        <v/>
      </c>
      <c r="DC1055" s="21">
        <f>IF(CG1055="","",CONCATENATE(CC1055,CD1055))</f>
        <v/>
      </c>
      <c r="DD1055" s="21">
        <f>IF(CO1055="","",CONCATENATE(CK1055,CL1055))</f>
        <v/>
      </c>
    </row>
    <row r="1056">
      <c r="BZ1056" s="18" t="inlineStr">
        <is>
          <t>C</t>
        </is>
      </c>
      <c r="CA1056" s="18" t="inlineStr">
        <is>
          <t>コンクリート埋込部</t>
        </is>
      </c>
      <c r="CB1056" s="18" t="inlineStr">
        <is>
          <t>Em</t>
        </is>
      </c>
      <c r="CC1056" s="18">
        <f>IF(LEFT(CA1056,2)="基礎",CONCATENATE(BZ1056,LEFT(CA1056,3),CB1056),CONCATENATE(BZ1056,LEFT(CA1056,2),CB1056))</f>
        <v/>
      </c>
      <c r="CD1056" s="18" t="n">
        <v>6</v>
      </c>
      <c r="CE1056" s="18">
        <f>IF(COUNTIFS([2]その１１!$CV$10:CV6051,リスト!CC1056),"該当","")</f>
        <v/>
      </c>
      <c r="CF1056" s="18">
        <f>IF($CE1056="","",COUNTIF($CC$5:CC1056,CC1056))</f>
        <v/>
      </c>
      <c r="CG1056" s="18">
        <f>IF($CE1056="","",CONCATENATE(CC1056,CF1056))</f>
        <v/>
      </c>
      <c r="CH1056" s="18" t="inlineStr">
        <is>
          <t>S,V,X</t>
        </is>
      </c>
      <c r="CI1056" s="18" t="inlineStr">
        <is>
          <t>排水ます</t>
        </is>
      </c>
      <c r="CJ1056" s="18" t="inlineStr">
        <is>
          <t>Dr</t>
        </is>
      </c>
      <c r="CK1056" s="18">
        <f>CONCATENATE(CH1056,LEFT(CI1056,2),CJ1056)</f>
        <v/>
      </c>
      <c r="CL1056" s="18" t="n">
        <v>23</v>
      </c>
      <c r="CM1056" s="18">
        <f>IF(COUNTIFS([2]その１２!$CU$10:CU6207,リスト!CK1056),"該当","")</f>
        <v/>
      </c>
      <c r="CN1056" s="18">
        <f>IF($CM1056="","",COUNTIF($CK$5:CK1056,CK1056))</f>
        <v/>
      </c>
      <c r="CO1056" s="18">
        <f>IF($CM1056="","",CONCATENATE(CK1056,CN1056))</f>
        <v/>
      </c>
      <c r="DC1056" s="21">
        <f>IF(CG1056="","",CONCATENATE(CC1056,CD1056))</f>
        <v/>
      </c>
      <c r="DD1056" s="21">
        <f>IF(CO1056="","",CONCATENATE(CK1056,CL1056))</f>
        <v/>
      </c>
    </row>
    <row r="1057">
      <c r="BZ1057" s="18" t="inlineStr">
        <is>
          <t>C</t>
        </is>
      </c>
      <c r="CA1057" s="18" t="inlineStr">
        <is>
          <t>コンクリート埋込部</t>
        </is>
      </c>
      <c r="CB1057" s="18" t="inlineStr">
        <is>
          <t>Em</t>
        </is>
      </c>
      <c r="CC1057" s="18">
        <f>IF(LEFT(CA1057,2)="基礎",CONCATENATE(BZ1057,LEFT(CA1057,3),CB1057),CONCATENATE(BZ1057,LEFT(CA1057,2),CB1057))</f>
        <v/>
      </c>
      <c r="CD1057" s="18" t="n">
        <v>7</v>
      </c>
      <c r="CE1057" s="18">
        <f>IF(COUNTIFS([2]その１１!$CV$10:CV6052,リスト!CC1057),"該当","")</f>
        <v/>
      </c>
      <c r="CF1057" s="18">
        <f>IF($CE1057="","",COUNTIF($CC$5:CC1057,CC1057))</f>
        <v/>
      </c>
      <c r="CG1057" s="18">
        <f>IF($CE1057="","",CONCATENATE(CC1057,CF1057))</f>
        <v/>
      </c>
      <c r="CH1057" s="18" t="inlineStr">
        <is>
          <t>S,V,X</t>
        </is>
      </c>
      <c r="CI1057" s="18" t="inlineStr">
        <is>
          <t>排水ます</t>
        </is>
      </c>
      <c r="CJ1057" s="18" t="inlineStr">
        <is>
          <t>Dr</t>
        </is>
      </c>
      <c r="CK1057" s="18">
        <f>CONCATENATE(CH1057,LEFT(CI1057,2),CJ1057)</f>
        <v/>
      </c>
      <c r="CL1057" s="18" t="n">
        <v>24</v>
      </c>
      <c r="CM1057" s="18">
        <f>IF(COUNTIFS([2]その１２!$CU$10:CU6208,リスト!CK1057),"該当","")</f>
        <v/>
      </c>
      <c r="CN1057" s="18">
        <f>IF($CM1057="","",COUNTIF($CK$5:CK1057,CK1057))</f>
        <v/>
      </c>
      <c r="CO1057" s="18">
        <f>IF($CM1057="","",CONCATENATE(CK1057,CN1057))</f>
        <v/>
      </c>
      <c r="DC1057" s="21">
        <f>IF(CG1057="","",CONCATENATE(CC1057,CD1057))</f>
        <v/>
      </c>
      <c r="DD1057" s="21">
        <f>IF(CO1057="","",CONCATENATE(CK1057,CL1057))</f>
        <v/>
      </c>
    </row>
    <row r="1058">
      <c r="BZ1058" s="18" t="inlineStr">
        <is>
          <t>C</t>
        </is>
      </c>
      <c r="CA1058" s="18" t="inlineStr">
        <is>
          <t>コンクリート埋込部</t>
        </is>
      </c>
      <c r="CB1058" s="18" t="inlineStr">
        <is>
          <t>Em</t>
        </is>
      </c>
      <c r="CC1058" s="18">
        <f>IF(LEFT(CA1058,2)="基礎",CONCATENATE(BZ1058,LEFT(CA1058,3),CB1058),CONCATENATE(BZ1058,LEFT(CA1058,2),CB1058))</f>
        <v/>
      </c>
      <c r="CD1058" s="18" t="n">
        <v>8</v>
      </c>
      <c r="CE1058" s="18">
        <f>IF(COUNTIFS([2]その１１!$CV$10:CV6053,リスト!CC1058),"該当","")</f>
        <v/>
      </c>
      <c r="CF1058" s="18">
        <f>IF($CE1058="","",COUNTIF($CC$5:CC1058,CC1058))</f>
        <v/>
      </c>
      <c r="CG1058" s="18">
        <f>IF($CE1058="","",CONCATENATE(CC1058,CF1058))</f>
        <v/>
      </c>
      <c r="CH1058" s="18" t="inlineStr">
        <is>
          <t>S</t>
        </is>
      </c>
      <c r="CI1058" s="18" t="inlineStr">
        <is>
          <t>排水管</t>
        </is>
      </c>
      <c r="CJ1058" s="18" t="inlineStr">
        <is>
          <t>Dp</t>
        </is>
      </c>
      <c r="CK1058" s="18">
        <f>CONCATENATE(CH1058,LEFT(CI1058,2),CJ1058)</f>
        <v/>
      </c>
      <c r="CL1058" s="18" t="n">
        <v>1</v>
      </c>
      <c r="CM1058" s="18">
        <f>IF(COUNTIFS([2]その１２!$CU$10:CU6209,リスト!CK1058),"該当","")</f>
        <v/>
      </c>
      <c r="CN1058" s="18">
        <f>IF($CM1058="","",COUNTIF($CK$5:CK1058,CK1058))</f>
        <v/>
      </c>
      <c r="CO1058" s="18">
        <f>IF($CM1058="","",CONCATENATE(CK1058,CN1058))</f>
        <v/>
      </c>
      <c r="DC1058" s="21">
        <f>IF(CG1058="","",CONCATENATE(CC1058,CD1058))</f>
        <v/>
      </c>
      <c r="DD1058" s="21">
        <f>IF(CO1058="","",CONCATENATE(CK1058,CL1058))</f>
        <v/>
      </c>
    </row>
    <row r="1059">
      <c r="BZ1059" s="18" t="inlineStr">
        <is>
          <t>C</t>
        </is>
      </c>
      <c r="CA1059" s="18" t="inlineStr">
        <is>
          <t>コンクリート埋込部</t>
        </is>
      </c>
      <c r="CB1059" s="18" t="inlineStr">
        <is>
          <t>Em</t>
        </is>
      </c>
      <c r="CC1059" s="18">
        <f>IF(LEFT(CA1059,2)="基礎",CONCATENATE(BZ1059,LEFT(CA1059,3),CB1059),CONCATENATE(BZ1059,LEFT(CA1059,2),CB1059))</f>
        <v/>
      </c>
      <c r="CD1059" s="18" t="n">
        <v>9</v>
      </c>
      <c r="CE1059" s="18">
        <f>IF(COUNTIFS([2]その１１!$CV$10:CV6054,リスト!CC1059),"該当","")</f>
        <v/>
      </c>
      <c r="CF1059" s="18">
        <f>IF($CE1059="","",COUNTIF($CC$5:CC1059,CC1059))</f>
        <v/>
      </c>
      <c r="CG1059" s="18">
        <f>IF($CE1059="","",CONCATENATE(CC1059,CF1059))</f>
        <v/>
      </c>
      <c r="CH1059" s="18" t="inlineStr">
        <is>
          <t>S</t>
        </is>
      </c>
      <c r="CI1059" s="18" t="inlineStr">
        <is>
          <t>排水管</t>
        </is>
      </c>
      <c r="CJ1059" s="18" t="inlineStr">
        <is>
          <t>Dp</t>
        </is>
      </c>
      <c r="CK1059" s="18">
        <f>CONCATENATE(CH1059,LEFT(CI1059,2),CJ1059)</f>
        <v/>
      </c>
      <c r="CL1059" s="18" t="n">
        <v>4</v>
      </c>
      <c r="CM1059" s="18">
        <f>IF(COUNTIFS([2]その１２!$CU$10:CU6210,リスト!CK1059),"該当","")</f>
        <v/>
      </c>
      <c r="CN1059" s="18">
        <f>IF($CM1059="","",COUNTIF($CK$5:CK1059,CK1059))</f>
        <v/>
      </c>
      <c r="CO1059" s="18">
        <f>IF($CM1059="","",CONCATENATE(CK1059,CN1059))</f>
        <v/>
      </c>
      <c r="DC1059" s="21">
        <f>IF(CG1059="","",CONCATENATE(CC1059,CD1059))</f>
        <v/>
      </c>
      <c r="DD1059" s="21">
        <f>IF(CO1059="","",CONCATENATE(CK1059,CL1059))</f>
        <v/>
      </c>
    </row>
    <row r="1060">
      <c r="BZ1060" s="18" t="inlineStr">
        <is>
          <t>C</t>
        </is>
      </c>
      <c r="CA1060" s="18" t="inlineStr">
        <is>
          <t>コンクリート埋込部</t>
        </is>
      </c>
      <c r="CB1060" s="18" t="inlineStr">
        <is>
          <t>Em</t>
        </is>
      </c>
      <c r="CC1060" s="18">
        <f>IF(LEFT(CA1060,2)="基礎",CONCATENATE(BZ1060,LEFT(CA1060,3),CB1060),CONCATENATE(BZ1060,LEFT(CA1060,2),CB1060))</f>
        <v/>
      </c>
      <c r="CD1060" s="18" t="n">
        <v>10</v>
      </c>
      <c r="CE1060" s="18">
        <f>IF(COUNTIFS([2]その１１!$CV$10:CV6055,リスト!CC1060),"該当","")</f>
        <v/>
      </c>
      <c r="CF1060" s="18">
        <f>IF($CE1060="","",COUNTIF($CC$5:CC1060,CC1060))</f>
        <v/>
      </c>
      <c r="CG1060" s="18">
        <f>IF($CE1060="","",CONCATENATE(CC1060,CF1060))</f>
        <v/>
      </c>
      <c r="CH1060" s="18" t="inlineStr">
        <is>
          <t>S</t>
        </is>
      </c>
      <c r="CI1060" s="18" t="inlineStr">
        <is>
          <t>排水管</t>
        </is>
      </c>
      <c r="CJ1060" s="18" t="inlineStr">
        <is>
          <t>Dp</t>
        </is>
      </c>
      <c r="CK1060" s="18">
        <f>CONCATENATE(CH1060,LEFT(CI1060,2),CJ1060)</f>
        <v/>
      </c>
      <c r="CL1060" s="18" t="n">
        <v>5</v>
      </c>
      <c r="CM1060" s="18">
        <f>IF(COUNTIFS([2]その１２!$CU$10:CU6211,リスト!CK1060),"該当","")</f>
        <v/>
      </c>
      <c r="CN1060" s="18">
        <f>IF($CM1060="","",COUNTIF($CK$5:CK1060,CK1060))</f>
        <v/>
      </c>
      <c r="CO1060" s="18">
        <f>IF($CM1060="","",CONCATENATE(CK1060,CN1060))</f>
        <v/>
      </c>
      <c r="DC1060" s="21">
        <f>IF(CG1060="","",CONCATENATE(CC1060,CD1060))</f>
        <v/>
      </c>
      <c r="DD1060" s="21">
        <f>IF(CO1060="","",CONCATENATE(CK1060,CL1060))</f>
        <v/>
      </c>
    </row>
    <row r="1061">
      <c r="BZ1061" s="18" t="inlineStr">
        <is>
          <t>C</t>
        </is>
      </c>
      <c r="CA1061" s="18" t="inlineStr">
        <is>
          <t>コンクリート埋込部</t>
        </is>
      </c>
      <c r="CB1061" s="18" t="inlineStr">
        <is>
          <t>Em</t>
        </is>
      </c>
      <c r="CC1061" s="18">
        <f>IF(LEFT(CA1061,2)="基礎",CONCATENATE(BZ1061,LEFT(CA1061,3),CB1061),CONCATENATE(BZ1061,LEFT(CA1061,2),CB1061))</f>
        <v/>
      </c>
      <c r="CD1061" s="18" t="n">
        <v>11</v>
      </c>
      <c r="CE1061" s="18">
        <f>IF(COUNTIFS([2]その１１!$CV$10:CV6056,リスト!CC1061),"該当","")</f>
        <v/>
      </c>
      <c r="CF1061" s="18">
        <f>IF($CE1061="","",COUNTIF($CC$5:CC1061,CC1061))</f>
        <v/>
      </c>
      <c r="CG1061" s="18">
        <f>IF($CE1061="","",CONCATENATE(CC1061,CF1061))</f>
        <v/>
      </c>
      <c r="CH1061" s="18" t="inlineStr">
        <is>
          <t>S</t>
        </is>
      </c>
      <c r="CI1061" s="18" t="inlineStr">
        <is>
          <t>排水管</t>
        </is>
      </c>
      <c r="CJ1061" s="18" t="inlineStr">
        <is>
          <t>Dp</t>
        </is>
      </c>
      <c r="CK1061" s="18">
        <f>CONCATENATE(CH1061,LEFT(CI1061,2),CJ1061)</f>
        <v/>
      </c>
      <c r="CL1061" s="18" t="n">
        <v>17</v>
      </c>
      <c r="CM1061" s="18">
        <f>IF(COUNTIFS([2]その１２!$CU$10:CU6212,リスト!CK1061),"該当","")</f>
        <v/>
      </c>
      <c r="CN1061" s="18">
        <f>IF($CM1061="","",COUNTIF($CK$5:CK1061,CK1061))</f>
        <v/>
      </c>
      <c r="CO1061" s="18">
        <f>IF($CM1061="","",CONCATENATE(CK1061,CN1061))</f>
        <v/>
      </c>
      <c r="DC1061" s="21">
        <f>IF(CG1061="","",CONCATENATE(CC1061,CD1061))</f>
        <v/>
      </c>
      <c r="DD1061" s="21">
        <f>IF(CO1061="","",CONCATENATE(CK1061,CL1061))</f>
        <v/>
      </c>
    </row>
    <row r="1062">
      <c r="BZ1062" s="18" t="inlineStr">
        <is>
          <t>C</t>
        </is>
      </c>
      <c r="CA1062" s="18" t="inlineStr">
        <is>
          <t>コンクリート埋込部</t>
        </is>
      </c>
      <c r="CB1062" s="18" t="inlineStr">
        <is>
          <t>Em</t>
        </is>
      </c>
      <c r="CC1062" s="18">
        <f>IF(LEFT(CA1062,2)="基礎",CONCATENATE(BZ1062,LEFT(CA1062,3),CB1062),CONCATENATE(BZ1062,LEFT(CA1062,2),CB1062))</f>
        <v/>
      </c>
      <c r="CD1062" s="18" t="n">
        <v>12</v>
      </c>
      <c r="CE1062" s="18">
        <f>IF(COUNTIFS([2]その１１!$CV$10:CV6057,リスト!CC1062),"該当","")</f>
        <v/>
      </c>
      <c r="CF1062" s="18">
        <f>IF($CE1062="","",COUNTIF($CC$5:CC1062,CC1062))</f>
        <v/>
      </c>
      <c r="CG1062" s="18">
        <f>IF($CE1062="","",CONCATENATE(CC1062,CF1062))</f>
        <v/>
      </c>
      <c r="CH1062" s="18" t="inlineStr">
        <is>
          <t>S</t>
        </is>
      </c>
      <c r="CI1062" s="18" t="inlineStr">
        <is>
          <t>排水管</t>
        </is>
      </c>
      <c r="CJ1062" s="18" t="inlineStr">
        <is>
          <t>Dp</t>
        </is>
      </c>
      <c r="CK1062" s="18">
        <f>CONCATENATE(CH1062,LEFT(CI1062,2),CJ1062)</f>
        <v/>
      </c>
      <c r="CL1062" s="18" t="n">
        <v>19</v>
      </c>
      <c r="CM1062" s="18">
        <f>IF(COUNTIFS([2]その１２!$CU$10:CU6213,リスト!CK1062),"該当","")</f>
        <v/>
      </c>
      <c r="CN1062" s="18">
        <f>IF($CM1062="","",COUNTIF($CK$5:CK1062,CK1062))</f>
        <v/>
      </c>
      <c r="CO1062" s="18">
        <f>IF($CM1062="","",CONCATENATE(CK1062,CN1062))</f>
        <v/>
      </c>
      <c r="DC1062" s="21">
        <f>IF(CG1062="","",CONCATENATE(CC1062,CD1062))</f>
        <v/>
      </c>
      <c r="DD1062" s="21">
        <f>IF(CO1062="","",CONCATENATE(CK1062,CL1062))</f>
        <v/>
      </c>
    </row>
    <row r="1063">
      <c r="BZ1063" s="18" t="inlineStr">
        <is>
          <t>C</t>
        </is>
      </c>
      <c r="CA1063" s="18" t="inlineStr">
        <is>
          <t>コンクリート埋込部</t>
        </is>
      </c>
      <c r="CB1063" s="18" t="inlineStr">
        <is>
          <t>Em</t>
        </is>
      </c>
      <c r="CC1063" s="18">
        <f>IF(LEFT(CA1063,2)="基礎",CONCATENATE(BZ1063,LEFT(CA1063,3),CB1063),CONCATENATE(BZ1063,LEFT(CA1063,2),CB1063))</f>
        <v/>
      </c>
      <c r="CD1063" s="18" t="n">
        <v>13</v>
      </c>
      <c r="CE1063" s="18">
        <f>IF(COUNTIFS([2]その１１!$CV$10:CV6058,リスト!CC1063),"該当","")</f>
        <v/>
      </c>
      <c r="CF1063" s="18">
        <f>IF($CE1063="","",COUNTIF($CC$5:CC1063,CC1063))</f>
        <v/>
      </c>
      <c r="CG1063" s="18">
        <f>IF($CE1063="","",CONCATENATE(CC1063,CF1063))</f>
        <v/>
      </c>
      <c r="CH1063" s="18" t="inlineStr">
        <is>
          <t>S</t>
        </is>
      </c>
      <c r="CI1063" s="18" t="inlineStr">
        <is>
          <t>排水管</t>
        </is>
      </c>
      <c r="CJ1063" s="18" t="inlineStr">
        <is>
          <t>Dp</t>
        </is>
      </c>
      <c r="CK1063" s="18">
        <f>CONCATENATE(CH1063,LEFT(CI1063,2),CJ1063)</f>
        <v/>
      </c>
      <c r="CL1063" s="18" t="n">
        <v>20</v>
      </c>
      <c r="CM1063" s="18">
        <f>IF(COUNTIFS([2]その１２!$CU$10:CU6214,リスト!CK1063),"該当","")</f>
        <v/>
      </c>
      <c r="CN1063" s="18">
        <f>IF($CM1063="","",COUNTIF($CK$5:CK1063,CK1063))</f>
        <v/>
      </c>
      <c r="CO1063" s="18">
        <f>IF($CM1063="","",CONCATENATE(CK1063,CN1063))</f>
        <v/>
      </c>
      <c r="DC1063" s="21">
        <f>IF(CG1063="","",CONCATENATE(CC1063,CD1063))</f>
        <v/>
      </c>
      <c r="DD1063" s="21">
        <f>IF(CO1063="","",CONCATENATE(CK1063,CL1063))</f>
        <v/>
      </c>
    </row>
    <row r="1064">
      <c r="BZ1064" s="18" t="inlineStr">
        <is>
          <t>C</t>
        </is>
      </c>
      <c r="CA1064" s="18" t="inlineStr">
        <is>
          <t>コンクリート埋込部</t>
        </is>
      </c>
      <c r="CB1064" s="18" t="inlineStr">
        <is>
          <t>Em</t>
        </is>
      </c>
      <c r="CC1064" s="18">
        <f>IF(LEFT(CA1064,2)="基礎",CONCATENATE(BZ1064,LEFT(CA1064,3),CB1064),CONCATENATE(BZ1064,LEFT(CA1064,2),CB1064))</f>
        <v/>
      </c>
      <c r="CD1064" s="18" t="n">
        <v>17</v>
      </c>
      <c r="CE1064" s="18">
        <f>IF(COUNTIFS([2]その１１!$CV$10:CV6059,リスト!CC1064),"該当","")</f>
        <v/>
      </c>
      <c r="CF1064" s="18">
        <f>IF($CE1064="","",COUNTIF($CC$5:CC1064,CC1064))</f>
        <v/>
      </c>
      <c r="CG1064" s="18">
        <f>IF($CE1064="","",CONCATENATE(CC1064,CF1064))</f>
        <v/>
      </c>
      <c r="CH1064" s="18" t="inlineStr">
        <is>
          <t>S</t>
        </is>
      </c>
      <c r="CI1064" s="18" t="inlineStr">
        <is>
          <t>排水管</t>
        </is>
      </c>
      <c r="CJ1064" s="18" t="inlineStr">
        <is>
          <t>Dp</t>
        </is>
      </c>
      <c r="CK1064" s="18">
        <f>CONCATENATE(CH1064,LEFT(CI1064,2),CJ1064)</f>
        <v/>
      </c>
      <c r="CL1064" s="18" t="n">
        <v>23</v>
      </c>
      <c r="CM1064" s="18">
        <f>IF(COUNTIFS([2]その１２!$CU$10:CU6215,リスト!CK1064),"該当","")</f>
        <v/>
      </c>
      <c r="CN1064" s="18">
        <f>IF($CM1064="","",COUNTIF($CK$5:CK1064,CK1064))</f>
        <v/>
      </c>
      <c r="CO1064" s="18">
        <f>IF($CM1064="","",CONCATENATE(CK1064,CN1064))</f>
        <v/>
      </c>
      <c r="DC1064" s="21">
        <f>IF(CG1064="","",CONCATENATE(CC1064,CD1064))</f>
        <v/>
      </c>
      <c r="DD1064" s="21">
        <f>IF(CO1064="","",CONCATENATE(CK1064,CL1064))</f>
        <v/>
      </c>
    </row>
    <row r="1065">
      <c r="BZ1065" s="18" t="inlineStr">
        <is>
          <t>C</t>
        </is>
      </c>
      <c r="CA1065" s="18" t="inlineStr">
        <is>
          <t>コンクリート埋込部</t>
        </is>
      </c>
      <c r="CB1065" s="18" t="inlineStr">
        <is>
          <t>Em</t>
        </is>
      </c>
      <c r="CC1065" s="18">
        <f>IF(LEFT(CA1065,2)="基礎",CONCATENATE(BZ1065,LEFT(CA1065,3),CB1065),CONCATENATE(BZ1065,LEFT(CA1065,2),CB1065))</f>
        <v/>
      </c>
      <c r="CD1065" s="18" t="n">
        <v>18</v>
      </c>
      <c r="CE1065" s="18">
        <f>IF(COUNTIFS([2]その１１!$CV$10:CV6060,リスト!CC1065),"該当","")</f>
        <v/>
      </c>
      <c r="CF1065" s="18">
        <f>IF($CE1065="","",COUNTIF($CC$5:CC1065,CC1065))</f>
        <v/>
      </c>
      <c r="CG1065" s="18">
        <f>IF($CE1065="","",CONCATENATE(CC1065,CF1065))</f>
        <v/>
      </c>
      <c r="CH1065" s="18" t="inlineStr">
        <is>
          <t>S</t>
        </is>
      </c>
      <c r="CI1065" s="18" t="inlineStr">
        <is>
          <t>排水管</t>
        </is>
      </c>
      <c r="CJ1065" s="18" t="inlineStr">
        <is>
          <t>Dp</t>
        </is>
      </c>
      <c r="CK1065" s="18">
        <f>CONCATENATE(CH1065,LEFT(CI1065,2),CJ1065)</f>
        <v/>
      </c>
      <c r="CL1065" s="18" t="n">
        <v>24</v>
      </c>
      <c r="CM1065" s="18">
        <f>IF(COUNTIFS([2]その１２!$CU$10:CU6216,リスト!CK1065),"該当","")</f>
        <v/>
      </c>
      <c r="CN1065" s="18">
        <f>IF($CM1065="","",COUNTIF($CK$5:CK1065,CK1065))</f>
        <v/>
      </c>
      <c r="CO1065" s="18">
        <f>IF($CM1065="","",CONCATENATE(CK1065,CN1065))</f>
        <v/>
      </c>
      <c r="DC1065" s="21">
        <f>IF(CG1065="","",CONCATENATE(CC1065,CD1065))</f>
        <v/>
      </c>
      <c r="DD1065" s="21">
        <f>IF(CO1065="","",CONCATENATE(CK1065,CL1065))</f>
        <v/>
      </c>
    </row>
    <row r="1066">
      <c r="BZ1066" s="18" t="inlineStr">
        <is>
          <t>C</t>
        </is>
      </c>
      <c r="CA1066" s="18" t="inlineStr">
        <is>
          <t>コンクリート埋込部</t>
        </is>
      </c>
      <c r="CB1066" s="18" t="inlineStr">
        <is>
          <t>Em</t>
        </is>
      </c>
      <c r="CC1066" s="18">
        <f>IF(LEFT(CA1066,2)="基礎",CONCATENATE(BZ1066,LEFT(CA1066,3),CB1066),CONCATENATE(BZ1066,LEFT(CA1066,2),CB1066))</f>
        <v/>
      </c>
      <c r="CD1066" s="18" t="n">
        <v>19</v>
      </c>
      <c r="CE1066" s="18">
        <f>IF(COUNTIFS([2]その１１!$CV$10:CV6061,リスト!CC1066),"該当","")</f>
        <v/>
      </c>
      <c r="CF1066" s="18">
        <f>IF($CE1066="","",COUNTIF($CC$5:CC1066,CC1066))</f>
        <v/>
      </c>
      <c r="CG1066" s="18">
        <f>IF($CE1066="","",CONCATENATE(CC1066,CF1066))</f>
        <v/>
      </c>
      <c r="CH1066" s="18" t="inlineStr">
        <is>
          <t>V</t>
        </is>
      </c>
      <c r="CI1066" s="18" t="inlineStr">
        <is>
          <t>排水管</t>
        </is>
      </c>
      <c r="CJ1066" s="18" t="inlineStr">
        <is>
          <t>Dp</t>
        </is>
      </c>
      <c r="CK1066" s="18">
        <f>CONCATENATE(CH1066,LEFT(CI1066,2),CJ1066)</f>
        <v/>
      </c>
      <c r="CL1066" s="18" t="n">
        <v>4</v>
      </c>
      <c r="CM1066" s="18">
        <f>IF(COUNTIFS([2]その１２!$CU$10:CU6217,リスト!CK1066),"該当","")</f>
        <v/>
      </c>
      <c r="CN1066" s="18">
        <f>IF($CM1066="","",COUNTIF($CK$5:CK1066,CK1066))</f>
        <v/>
      </c>
      <c r="CO1066" s="18">
        <f>IF($CM1066="","",CONCATENATE(CK1066,CN1066))</f>
        <v/>
      </c>
      <c r="DC1066" s="21">
        <f>IF(CG1066="","",CONCATENATE(CC1066,CD1066))</f>
        <v/>
      </c>
      <c r="DD1066" s="21">
        <f>IF(CO1066="","",CONCATENATE(CK1066,CL1066))</f>
        <v/>
      </c>
    </row>
    <row r="1067">
      <c r="BZ1067" s="18" t="inlineStr">
        <is>
          <t>C</t>
        </is>
      </c>
      <c r="CA1067" s="18" t="inlineStr">
        <is>
          <t>コンクリート埋込部</t>
        </is>
      </c>
      <c r="CB1067" s="18" t="inlineStr">
        <is>
          <t>Em</t>
        </is>
      </c>
      <c r="CC1067" s="18">
        <f>IF(LEFT(CA1067,2)="基礎",CONCATENATE(BZ1067,LEFT(CA1067,3),CB1067),CONCATENATE(BZ1067,LEFT(CA1067,2),CB1067))</f>
        <v/>
      </c>
      <c r="CD1067" s="18" t="n">
        <v>20</v>
      </c>
      <c r="CE1067" s="18">
        <f>IF(COUNTIFS([2]その１１!$CV$10:CV6062,リスト!CC1067),"該当","")</f>
        <v/>
      </c>
      <c r="CF1067" s="18">
        <f>IF($CE1067="","",COUNTIF($CC$5:CC1067,CC1067))</f>
        <v/>
      </c>
      <c r="CG1067" s="18">
        <f>IF($CE1067="","",CONCATENATE(CC1067,CF1067))</f>
        <v/>
      </c>
      <c r="CH1067" s="18" t="inlineStr">
        <is>
          <t>V</t>
        </is>
      </c>
      <c r="CI1067" s="18" t="inlineStr">
        <is>
          <t>排水管</t>
        </is>
      </c>
      <c r="CJ1067" s="18" t="inlineStr">
        <is>
          <t>Dp</t>
        </is>
      </c>
      <c r="CK1067" s="18">
        <f>CONCATENATE(CH1067,LEFT(CI1067,2),CJ1067)</f>
        <v/>
      </c>
      <c r="CL1067" s="18" t="n">
        <v>17</v>
      </c>
      <c r="CM1067" s="18">
        <f>IF(COUNTIFS([2]その１２!$CU$10:CU6218,リスト!CK1067),"該当","")</f>
        <v/>
      </c>
      <c r="CN1067" s="18">
        <f>IF($CM1067="","",COUNTIF($CK$5:CK1067,CK1067))</f>
        <v/>
      </c>
      <c r="CO1067" s="18">
        <f>IF($CM1067="","",CONCATENATE(CK1067,CN1067))</f>
        <v/>
      </c>
      <c r="DC1067" s="21">
        <f>IF(CG1067="","",CONCATENATE(CC1067,CD1067))</f>
        <v/>
      </c>
      <c r="DD1067" s="21">
        <f>IF(CO1067="","",CONCATENATE(CK1067,CL1067))</f>
        <v/>
      </c>
    </row>
    <row r="1068">
      <c r="BZ1068" s="18" t="inlineStr">
        <is>
          <t>C</t>
        </is>
      </c>
      <c r="CA1068" s="18" t="inlineStr">
        <is>
          <t>コンクリート埋込部</t>
        </is>
      </c>
      <c r="CB1068" s="18" t="inlineStr">
        <is>
          <t>Em</t>
        </is>
      </c>
      <c r="CC1068" s="18">
        <f>IF(LEFT(CA1068,2)="基礎",CONCATENATE(BZ1068,LEFT(CA1068,3),CB1068),CONCATENATE(BZ1068,LEFT(CA1068,2),CB1068))</f>
        <v/>
      </c>
      <c r="CD1068" s="18" t="n">
        <v>21</v>
      </c>
      <c r="CE1068" s="18">
        <f>IF(COUNTIFS([2]その１１!$CV$10:CV6063,リスト!CC1068),"該当","")</f>
        <v/>
      </c>
      <c r="CF1068" s="18">
        <f>IF($CE1068="","",COUNTIF($CC$5:CC1068,CC1068))</f>
        <v/>
      </c>
      <c r="CG1068" s="18">
        <f>IF($CE1068="","",CONCATENATE(CC1068,CF1068))</f>
        <v/>
      </c>
      <c r="CH1068" s="18" t="inlineStr">
        <is>
          <t>V</t>
        </is>
      </c>
      <c r="CI1068" s="18" t="inlineStr">
        <is>
          <t>排水管</t>
        </is>
      </c>
      <c r="CJ1068" s="18" t="inlineStr">
        <is>
          <t>Dp</t>
        </is>
      </c>
      <c r="CK1068" s="18">
        <f>CONCATENATE(CH1068,LEFT(CI1068,2),CJ1068)</f>
        <v/>
      </c>
      <c r="CL1068" s="18" t="n">
        <v>19</v>
      </c>
      <c r="CM1068" s="18">
        <f>IF(COUNTIFS([2]その１２!$CU$10:CU6219,リスト!CK1068),"該当","")</f>
        <v/>
      </c>
      <c r="CN1068" s="18">
        <f>IF($CM1068="","",COUNTIF($CK$5:CK1068,CK1068))</f>
        <v/>
      </c>
      <c r="CO1068" s="18">
        <f>IF($CM1068="","",CONCATENATE(CK1068,CN1068))</f>
        <v/>
      </c>
      <c r="DC1068" s="21">
        <f>IF(CG1068="","",CONCATENATE(CC1068,CD1068))</f>
        <v/>
      </c>
      <c r="DD1068" s="21">
        <f>IF(CO1068="","",CONCATENATE(CK1068,CL1068))</f>
        <v/>
      </c>
    </row>
    <row r="1069">
      <c r="BZ1069" s="18" t="inlineStr">
        <is>
          <t>C</t>
        </is>
      </c>
      <c r="CA1069" s="18" t="inlineStr">
        <is>
          <t>コンクリート埋込部</t>
        </is>
      </c>
      <c r="CB1069" s="18" t="inlineStr">
        <is>
          <t>Em</t>
        </is>
      </c>
      <c r="CC1069" s="18">
        <f>IF(LEFT(CA1069,2)="基礎",CONCATENATE(BZ1069,LEFT(CA1069,3),CB1069),CONCATENATE(BZ1069,LEFT(CA1069,2),CB1069))</f>
        <v/>
      </c>
      <c r="CD1069" s="18" t="n">
        <v>22</v>
      </c>
      <c r="CE1069" s="18">
        <f>IF(COUNTIFS([2]その１１!$CV$10:CV6064,リスト!CC1069),"該当","")</f>
        <v/>
      </c>
      <c r="CF1069" s="18">
        <f>IF($CE1069="","",COUNTIF($CC$5:CC1069,CC1069))</f>
        <v/>
      </c>
      <c r="CG1069" s="18">
        <f>IF($CE1069="","",CONCATENATE(CC1069,CF1069))</f>
        <v/>
      </c>
      <c r="CH1069" s="18" t="inlineStr">
        <is>
          <t>V</t>
        </is>
      </c>
      <c r="CI1069" s="18" t="inlineStr">
        <is>
          <t>排水管</t>
        </is>
      </c>
      <c r="CJ1069" s="18" t="inlineStr">
        <is>
          <t>Dp</t>
        </is>
      </c>
      <c r="CK1069" s="18">
        <f>CONCATENATE(CH1069,LEFT(CI1069,2),CJ1069)</f>
        <v/>
      </c>
      <c r="CL1069" s="18" t="n">
        <v>20</v>
      </c>
      <c r="CM1069" s="18">
        <f>IF(COUNTIFS([2]その１２!$CU$10:CU6220,リスト!CK1069),"該当","")</f>
        <v/>
      </c>
      <c r="CN1069" s="18">
        <f>IF($CM1069="","",COUNTIF($CK$5:CK1069,CK1069))</f>
        <v/>
      </c>
      <c r="CO1069" s="18">
        <f>IF($CM1069="","",CONCATENATE(CK1069,CN1069))</f>
        <v/>
      </c>
      <c r="DC1069" s="21">
        <f>IF(CG1069="","",CONCATENATE(CC1069,CD1069))</f>
        <v/>
      </c>
      <c r="DD1069" s="21">
        <f>IF(CO1069="","",CONCATENATE(CK1069,CL1069))</f>
        <v/>
      </c>
    </row>
    <row r="1070">
      <c r="BZ1070" s="18" t="inlineStr">
        <is>
          <t>C</t>
        </is>
      </c>
      <c r="CA1070" s="18" t="inlineStr">
        <is>
          <t>コンクリート埋込部</t>
        </is>
      </c>
      <c r="CB1070" s="18" t="inlineStr">
        <is>
          <t>Em</t>
        </is>
      </c>
      <c r="CC1070" s="18">
        <f>IF(LEFT(CA1070,2)="基礎",CONCATENATE(BZ1070,LEFT(CA1070,3),CB1070),CONCATENATE(BZ1070,LEFT(CA1070,2),CB1070))</f>
        <v/>
      </c>
      <c r="CD1070" s="18" t="n">
        <v>23</v>
      </c>
      <c r="CE1070" s="18">
        <f>IF(COUNTIFS([2]その１１!$CV$10:CV6065,リスト!CC1070),"該当","")</f>
        <v/>
      </c>
      <c r="CF1070" s="18">
        <f>IF($CE1070="","",COUNTIF($CC$5:CC1070,CC1070))</f>
        <v/>
      </c>
      <c r="CG1070" s="18">
        <f>IF($CE1070="","",CONCATENATE(CC1070,CF1070))</f>
        <v/>
      </c>
      <c r="CH1070" s="18" t="inlineStr">
        <is>
          <t>V</t>
        </is>
      </c>
      <c r="CI1070" s="18" t="inlineStr">
        <is>
          <t>排水管</t>
        </is>
      </c>
      <c r="CJ1070" s="18" t="inlineStr">
        <is>
          <t>Dp</t>
        </is>
      </c>
      <c r="CK1070" s="18">
        <f>CONCATENATE(CH1070,LEFT(CI1070,2),CJ1070)</f>
        <v/>
      </c>
      <c r="CL1070" s="18" t="n">
        <v>23</v>
      </c>
      <c r="CM1070" s="18">
        <f>IF(COUNTIFS([2]その１２!$CU$10:CU6221,リスト!CK1070),"該当","")</f>
        <v/>
      </c>
      <c r="CN1070" s="18">
        <f>IF($CM1070="","",COUNTIF($CK$5:CK1070,CK1070))</f>
        <v/>
      </c>
      <c r="CO1070" s="18">
        <f>IF($CM1070="","",CONCATENATE(CK1070,CN1070))</f>
        <v/>
      </c>
      <c r="DC1070" s="21">
        <f>IF(CG1070="","",CONCATENATE(CC1070,CD1070))</f>
        <v/>
      </c>
      <c r="DD1070" s="21">
        <f>IF(CO1070="","",CONCATENATE(CK1070,CL1070))</f>
        <v/>
      </c>
    </row>
    <row r="1071">
      <c r="BZ1071" s="18" t="inlineStr">
        <is>
          <t>S,C</t>
        </is>
      </c>
      <c r="CA1071" s="18" t="inlineStr">
        <is>
          <t>コンクリート埋込部</t>
        </is>
      </c>
      <c r="CB1071" s="18" t="inlineStr">
        <is>
          <t>Em</t>
        </is>
      </c>
      <c r="CC1071" s="18">
        <f>IF(LEFT(CA1071,2)="基礎",CONCATENATE(BZ1071,LEFT(CA1071,3),CB1071),CONCATENATE(BZ1071,LEFT(CA1071,2),CB1071))</f>
        <v/>
      </c>
      <c r="CD1071" s="18" t="n">
        <v>1</v>
      </c>
      <c r="CE1071" s="18">
        <f>IF(COUNTIFS([2]その１１!$CV$10:CV6066,リスト!CC1071),"該当","")</f>
        <v/>
      </c>
      <c r="CF1071" s="18">
        <f>IF($CE1071="","",COUNTIF($CC$5:CC1071,CC1071))</f>
        <v/>
      </c>
      <c r="CG1071" s="18">
        <f>IF($CE1071="","",CONCATENATE(CC1071,CF1071))</f>
        <v/>
      </c>
      <c r="CH1071" s="18" t="inlineStr">
        <is>
          <t>V</t>
        </is>
      </c>
      <c r="CI1071" s="18" t="inlineStr">
        <is>
          <t>排水管</t>
        </is>
      </c>
      <c r="CJ1071" s="18" t="inlineStr">
        <is>
          <t>Dp</t>
        </is>
      </c>
      <c r="CK1071" s="18">
        <f>CONCATENATE(CH1071,LEFT(CI1071,2),CJ1071)</f>
        <v/>
      </c>
      <c r="CL1071" s="18" t="n">
        <v>24</v>
      </c>
      <c r="CM1071" s="18">
        <f>IF(COUNTIFS([2]その１２!$CU$10:CU6222,リスト!CK1071),"該当","")</f>
        <v/>
      </c>
      <c r="CN1071" s="18">
        <f>IF($CM1071="","",COUNTIF($CK$5:CK1071,CK1071))</f>
        <v/>
      </c>
      <c r="CO1071" s="18">
        <f>IF($CM1071="","",CONCATENATE(CK1071,CN1071))</f>
        <v/>
      </c>
      <c r="DC1071" s="21">
        <f>IF(CG1071="","",CONCATENATE(CC1071,CD1071))</f>
        <v/>
      </c>
      <c r="DD1071" s="21">
        <f>IF(CO1071="","",CONCATENATE(CK1071,CL1071))</f>
        <v/>
      </c>
    </row>
    <row r="1072">
      <c r="BZ1072" s="18" t="inlineStr">
        <is>
          <t>S,C</t>
        </is>
      </c>
      <c r="CA1072" s="18" t="inlineStr">
        <is>
          <t>コンクリート埋込部</t>
        </is>
      </c>
      <c r="CB1072" s="18" t="inlineStr">
        <is>
          <t>Em</t>
        </is>
      </c>
      <c r="CC1072" s="18">
        <f>IF(LEFT(CA1072,2)="基礎",CONCATENATE(BZ1072,LEFT(CA1072,3),CB1072),CONCATENATE(BZ1072,LEFT(CA1072,2),CB1072))</f>
        <v/>
      </c>
      <c r="CD1072" s="18" t="n">
        <v>2</v>
      </c>
      <c r="CE1072" s="18">
        <f>IF(COUNTIFS([2]その１１!$CV$10:CV6067,リスト!CC1072),"該当","")</f>
        <v/>
      </c>
      <c r="CF1072" s="18">
        <f>IF($CE1072="","",COUNTIF($CC$5:CC1072,CC1072))</f>
        <v/>
      </c>
      <c r="CG1072" s="18">
        <f>IF($CE1072="","",CONCATENATE(CC1072,CF1072))</f>
        <v/>
      </c>
      <c r="CH1072" s="18" t="inlineStr">
        <is>
          <t>S,V</t>
        </is>
      </c>
      <c r="CI1072" s="18" t="inlineStr">
        <is>
          <t>排水管</t>
        </is>
      </c>
      <c r="CJ1072" s="18" t="inlineStr">
        <is>
          <t>Dp</t>
        </is>
      </c>
      <c r="CK1072" s="18">
        <f>CONCATENATE(CH1072,LEFT(CI1072,2),CJ1072)</f>
        <v/>
      </c>
      <c r="CL1072" s="18" t="n">
        <v>1</v>
      </c>
      <c r="CM1072" s="18">
        <f>IF(COUNTIFS([2]その１２!$CU$10:CU6223,リスト!CK1072),"該当","")</f>
        <v/>
      </c>
      <c r="CN1072" s="18">
        <f>IF($CM1072="","",COUNTIF($CK$5:CK1072,CK1072))</f>
        <v/>
      </c>
      <c r="CO1072" s="18">
        <f>IF($CM1072="","",CONCATENATE(CK1072,CN1072))</f>
        <v/>
      </c>
      <c r="DC1072" s="21">
        <f>IF(CG1072="","",CONCATENATE(CC1072,CD1072))</f>
        <v/>
      </c>
      <c r="DD1072" s="21">
        <f>IF(CO1072="","",CONCATENATE(CK1072,CL1072))</f>
        <v/>
      </c>
    </row>
    <row r="1073">
      <c r="BZ1073" s="18" t="inlineStr">
        <is>
          <t>S,C</t>
        </is>
      </c>
      <c r="CA1073" s="18" t="inlineStr">
        <is>
          <t>コンクリート埋込部</t>
        </is>
      </c>
      <c r="CB1073" s="18" t="inlineStr">
        <is>
          <t>Em</t>
        </is>
      </c>
      <c r="CC1073" s="18">
        <f>IF(LEFT(CA1073,2)="基礎",CONCATENATE(BZ1073,LEFT(CA1073,3),CB1073),CONCATENATE(BZ1073,LEFT(CA1073,2),CB1073))</f>
        <v/>
      </c>
      <c r="CD1073" s="18" t="n">
        <v>3</v>
      </c>
      <c r="CE1073" s="18">
        <f>IF(COUNTIFS([2]その１１!$CV$10:CV6068,リスト!CC1073),"該当","")</f>
        <v/>
      </c>
      <c r="CF1073" s="18">
        <f>IF($CE1073="","",COUNTIF($CC$5:CC1073,CC1073))</f>
        <v/>
      </c>
      <c r="CG1073" s="18">
        <f>IF($CE1073="","",CONCATENATE(CC1073,CF1073))</f>
        <v/>
      </c>
      <c r="CH1073" s="18" t="inlineStr">
        <is>
          <t>S,V</t>
        </is>
      </c>
      <c r="CI1073" s="18" t="inlineStr">
        <is>
          <t>排水管</t>
        </is>
      </c>
      <c r="CJ1073" s="18" t="inlineStr">
        <is>
          <t>Dp</t>
        </is>
      </c>
      <c r="CK1073" s="18">
        <f>CONCATENATE(CH1073,LEFT(CI1073,2),CJ1073)</f>
        <v/>
      </c>
      <c r="CL1073" s="18" t="n">
        <v>4</v>
      </c>
      <c r="CM1073" s="18">
        <f>IF(COUNTIFS([2]その１２!$CU$10:CU6224,リスト!CK1073),"該当","")</f>
        <v/>
      </c>
      <c r="CN1073" s="18">
        <f>IF($CM1073="","",COUNTIF($CK$5:CK1073,CK1073))</f>
        <v/>
      </c>
      <c r="CO1073" s="18">
        <f>IF($CM1073="","",CONCATENATE(CK1073,CN1073))</f>
        <v/>
      </c>
      <c r="DC1073" s="21">
        <f>IF(CG1073="","",CONCATENATE(CC1073,CD1073))</f>
        <v/>
      </c>
      <c r="DD1073" s="21">
        <f>IF(CO1073="","",CONCATENATE(CK1073,CL1073))</f>
        <v/>
      </c>
    </row>
    <row r="1074">
      <c r="BZ1074" s="18" t="inlineStr">
        <is>
          <t>S,C</t>
        </is>
      </c>
      <c r="CA1074" s="18" t="inlineStr">
        <is>
          <t>コンクリート埋込部</t>
        </is>
      </c>
      <c r="CB1074" s="18" t="inlineStr">
        <is>
          <t>Em</t>
        </is>
      </c>
      <c r="CC1074" s="18">
        <f>IF(LEFT(CA1074,2)="基礎",CONCATENATE(BZ1074,LEFT(CA1074,3),CB1074),CONCATENATE(BZ1074,LEFT(CA1074,2),CB1074))</f>
        <v/>
      </c>
      <c r="CD1074" s="18" t="n">
        <v>4</v>
      </c>
      <c r="CE1074" s="18">
        <f>IF(COUNTIFS([2]その１１!$CV$10:CV6069,リスト!CC1074),"該当","")</f>
        <v/>
      </c>
      <c r="CF1074" s="18">
        <f>IF($CE1074="","",COUNTIF($CC$5:CC1074,CC1074))</f>
        <v/>
      </c>
      <c r="CG1074" s="18">
        <f>IF($CE1074="","",CONCATENATE(CC1074,CF1074))</f>
        <v/>
      </c>
      <c r="CH1074" s="18" t="inlineStr">
        <is>
          <t>S,V</t>
        </is>
      </c>
      <c r="CI1074" s="18" t="inlineStr">
        <is>
          <t>排水管</t>
        </is>
      </c>
      <c r="CJ1074" s="18" t="inlineStr">
        <is>
          <t>Dp</t>
        </is>
      </c>
      <c r="CK1074" s="18">
        <f>CONCATENATE(CH1074,LEFT(CI1074,2),CJ1074)</f>
        <v/>
      </c>
      <c r="CL1074" s="18" t="n">
        <v>5</v>
      </c>
      <c r="CM1074" s="18">
        <f>IF(COUNTIFS([2]その１２!$CU$10:CU6225,リスト!CK1074),"該当","")</f>
        <v/>
      </c>
      <c r="CN1074" s="18">
        <f>IF($CM1074="","",COUNTIF($CK$5:CK1074,CK1074))</f>
        <v/>
      </c>
      <c r="CO1074" s="18">
        <f>IF($CM1074="","",CONCATENATE(CK1074,CN1074))</f>
        <v/>
      </c>
      <c r="DC1074" s="21">
        <f>IF(CG1074="","",CONCATENATE(CC1074,CD1074))</f>
        <v/>
      </c>
      <c r="DD1074" s="21">
        <f>IF(CO1074="","",CONCATENATE(CK1074,CL1074))</f>
        <v/>
      </c>
    </row>
    <row r="1075">
      <c r="BZ1075" s="18" t="inlineStr">
        <is>
          <t>S,C</t>
        </is>
      </c>
      <c r="CA1075" s="18" t="inlineStr">
        <is>
          <t>コンクリート埋込部</t>
        </is>
      </c>
      <c r="CB1075" s="18" t="inlineStr">
        <is>
          <t>Em</t>
        </is>
      </c>
      <c r="CC1075" s="18">
        <f>IF(LEFT(CA1075,2)="基礎",CONCATENATE(BZ1075,LEFT(CA1075,3),CB1075),CONCATENATE(BZ1075,LEFT(CA1075,2),CB1075))</f>
        <v/>
      </c>
      <c r="CD1075" s="18" t="n">
        <v>5</v>
      </c>
      <c r="CE1075" s="18">
        <f>IF(COUNTIFS([2]その１１!$CV$10:CV6070,リスト!CC1075),"該当","")</f>
        <v/>
      </c>
      <c r="CF1075" s="18">
        <f>IF($CE1075="","",COUNTIF($CC$5:CC1075,CC1075))</f>
        <v/>
      </c>
      <c r="CG1075" s="18">
        <f>IF($CE1075="","",CONCATENATE(CC1075,CF1075))</f>
        <v/>
      </c>
      <c r="CH1075" s="18" t="inlineStr">
        <is>
          <t>S,V</t>
        </is>
      </c>
      <c r="CI1075" s="18" t="inlineStr">
        <is>
          <t>排水管</t>
        </is>
      </c>
      <c r="CJ1075" s="18" t="inlineStr">
        <is>
          <t>Dp</t>
        </is>
      </c>
      <c r="CK1075" s="18">
        <f>CONCATENATE(CH1075,LEFT(CI1075,2),CJ1075)</f>
        <v/>
      </c>
      <c r="CL1075" s="18" t="n">
        <v>17</v>
      </c>
      <c r="CM1075" s="18">
        <f>IF(COUNTIFS([2]その１２!$CU$10:CU6226,リスト!CK1075),"該当","")</f>
        <v/>
      </c>
      <c r="CN1075" s="18">
        <f>IF($CM1075="","",COUNTIF($CK$5:CK1075,CK1075))</f>
        <v/>
      </c>
      <c r="CO1075" s="18">
        <f>IF($CM1075="","",CONCATENATE(CK1075,CN1075))</f>
        <v/>
      </c>
      <c r="DC1075" s="21">
        <f>IF(CG1075="","",CONCATENATE(CC1075,CD1075))</f>
        <v/>
      </c>
      <c r="DD1075" s="21">
        <f>IF(CO1075="","",CONCATENATE(CK1075,CL1075))</f>
        <v/>
      </c>
    </row>
    <row r="1076">
      <c r="BZ1076" s="18" t="inlineStr">
        <is>
          <t>S,C</t>
        </is>
      </c>
      <c r="CA1076" s="18" t="inlineStr">
        <is>
          <t>コンクリート埋込部</t>
        </is>
      </c>
      <c r="CB1076" s="18" t="inlineStr">
        <is>
          <t>Em</t>
        </is>
      </c>
      <c r="CC1076" s="18">
        <f>IF(LEFT(CA1076,2)="基礎",CONCATENATE(BZ1076,LEFT(CA1076,3),CB1076),CONCATENATE(BZ1076,LEFT(CA1076,2),CB1076))</f>
        <v/>
      </c>
      <c r="CD1076" s="18" t="n">
        <v>6</v>
      </c>
      <c r="CE1076" s="18">
        <f>IF(COUNTIFS([2]その１１!$CV$10:CV6071,リスト!CC1076),"該当","")</f>
        <v/>
      </c>
      <c r="CF1076" s="18">
        <f>IF($CE1076="","",COUNTIF($CC$5:CC1076,CC1076))</f>
        <v/>
      </c>
      <c r="CG1076" s="18">
        <f>IF($CE1076="","",CONCATENATE(CC1076,CF1076))</f>
        <v/>
      </c>
      <c r="CH1076" s="18" t="inlineStr">
        <is>
          <t>S,V</t>
        </is>
      </c>
      <c r="CI1076" s="18" t="inlineStr">
        <is>
          <t>排水管</t>
        </is>
      </c>
      <c r="CJ1076" s="18" t="inlineStr">
        <is>
          <t>Dp</t>
        </is>
      </c>
      <c r="CK1076" s="18">
        <f>CONCATENATE(CH1076,LEFT(CI1076,2),CJ1076)</f>
        <v/>
      </c>
      <c r="CL1076" s="18" t="n">
        <v>19</v>
      </c>
      <c r="CM1076" s="18">
        <f>IF(COUNTIFS([2]その１２!$CU$10:CU6227,リスト!CK1076),"該当","")</f>
        <v/>
      </c>
      <c r="CN1076" s="18">
        <f>IF($CM1076="","",COUNTIF($CK$5:CK1076,CK1076))</f>
        <v/>
      </c>
      <c r="CO1076" s="18">
        <f>IF($CM1076="","",CONCATENATE(CK1076,CN1076))</f>
        <v/>
      </c>
      <c r="DC1076" s="21">
        <f>IF(CG1076="","",CONCATENATE(CC1076,CD1076))</f>
        <v/>
      </c>
      <c r="DD1076" s="21">
        <f>IF(CO1076="","",CONCATENATE(CK1076,CL1076))</f>
        <v/>
      </c>
    </row>
    <row r="1077">
      <c r="BZ1077" s="18" t="inlineStr">
        <is>
          <t>S,C</t>
        </is>
      </c>
      <c r="CA1077" s="18" t="inlineStr">
        <is>
          <t>コンクリート埋込部</t>
        </is>
      </c>
      <c r="CB1077" s="18" t="inlineStr">
        <is>
          <t>Em</t>
        </is>
      </c>
      <c r="CC1077" s="18">
        <f>IF(LEFT(CA1077,2)="基礎",CONCATENATE(BZ1077,LEFT(CA1077,3),CB1077),CONCATENATE(BZ1077,LEFT(CA1077,2),CB1077))</f>
        <v/>
      </c>
      <c r="CD1077" s="18" t="n">
        <v>7</v>
      </c>
      <c r="CE1077" s="18">
        <f>IF(COUNTIFS([2]その１１!$CV$10:CV6072,リスト!CC1077),"該当","")</f>
        <v/>
      </c>
      <c r="CF1077" s="18">
        <f>IF($CE1077="","",COUNTIF($CC$5:CC1077,CC1077))</f>
        <v/>
      </c>
      <c r="CG1077" s="18">
        <f>IF($CE1077="","",CONCATENATE(CC1077,CF1077))</f>
        <v/>
      </c>
      <c r="CH1077" s="18" t="inlineStr">
        <is>
          <t>S,V</t>
        </is>
      </c>
      <c r="CI1077" s="18" t="inlineStr">
        <is>
          <t>排水管</t>
        </is>
      </c>
      <c r="CJ1077" s="18" t="inlineStr">
        <is>
          <t>Dp</t>
        </is>
      </c>
      <c r="CK1077" s="18">
        <f>CONCATENATE(CH1077,LEFT(CI1077,2),CJ1077)</f>
        <v/>
      </c>
      <c r="CL1077" s="18" t="n">
        <v>20</v>
      </c>
      <c r="CM1077" s="18">
        <f>IF(COUNTIFS([2]その１２!$CU$10:CU6228,リスト!CK1077),"該当","")</f>
        <v/>
      </c>
      <c r="CN1077" s="18">
        <f>IF($CM1077="","",COUNTIF($CK$5:CK1077,CK1077))</f>
        <v/>
      </c>
      <c r="CO1077" s="18">
        <f>IF($CM1077="","",CONCATENATE(CK1077,CN1077))</f>
        <v/>
      </c>
      <c r="DC1077" s="21">
        <f>IF(CG1077="","",CONCATENATE(CC1077,CD1077))</f>
        <v/>
      </c>
      <c r="DD1077" s="21">
        <f>IF(CO1077="","",CONCATENATE(CK1077,CL1077))</f>
        <v/>
      </c>
    </row>
    <row r="1078">
      <c r="BZ1078" s="18" t="inlineStr">
        <is>
          <t>S,C</t>
        </is>
      </c>
      <c r="CA1078" s="18" t="inlineStr">
        <is>
          <t>コンクリート埋込部</t>
        </is>
      </c>
      <c r="CB1078" s="18" t="inlineStr">
        <is>
          <t>Em</t>
        </is>
      </c>
      <c r="CC1078" s="18">
        <f>IF(LEFT(CA1078,2)="基礎",CONCATENATE(BZ1078,LEFT(CA1078,3),CB1078),CONCATENATE(BZ1078,LEFT(CA1078,2),CB1078))</f>
        <v/>
      </c>
      <c r="CD1078" s="18" t="n">
        <v>8</v>
      </c>
      <c r="CE1078" s="18">
        <f>IF(COUNTIFS([2]その１１!$CV$10:CV6073,リスト!CC1078),"該当","")</f>
        <v/>
      </c>
      <c r="CF1078" s="18">
        <f>IF($CE1078="","",COUNTIF($CC$5:CC1078,CC1078))</f>
        <v/>
      </c>
      <c r="CG1078" s="18">
        <f>IF($CE1078="","",CONCATENATE(CC1078,CF1078))</f>
        <v/>
      </c>
      <c r="CH1078" s="18" t="inlineStr">
        <is>
          <t>S,V</t>
        </is>
      </c>
      <c r="CI1078" s="18" t="inlineStr">
        <is>
          <t>排水管</t>
        </is>
      </c>
      <c r="CJ1078" s="18" t="inlineStr">
        <is>
          <t>Dp</t>
        </is>
      </c>
      <c r="CK1078" s="18">
        <f>CONCATENATE(CH1078,LEFT(CI1078,2),CJ1078)</f>
        <v/>
      </c>
      <c r="CL1078" s="18" t="n">
        <v>23</v>
      </c>
      <c r="CM1078" s="18">
        <f>IF(COUNTIFS([2]その１２!$CU$10:CU6229,リスト!CK1078),"該当","")</f>
        <v/>
      </c>
      <c r="CN1078" s="18">
        <f>IF($CM1078="","",COUNTIF($CK$5:CK1078,CK1078))</f>
        <v/>
      </c>
      <c r="CO1078" s="18">
        <f>IF($CM1078="","",CONCATENATE(CK1078,CN1078))</f>
        <v/>
      </c>
      <c r="DC1078" s="21">
        <f>IF(CG1078="","",CONCATENATE(CC1078,CD1078))</f>
        <v/>
      </c>
      <c r="DD1078" s="21">
        <f>IF(CO1078="","",CONCATENATE(CK1078,CL1078))</f>
        <v/>
      </c>
    </row>
    <row r="1079">
      <c r="BZ1079" s="18" t="inlineStr">
        <is>
          <t>S,C</t>
        </is>
      </c>
      <c r="CA1079" s="18" t="inlineStr">
        <is>
          <t>コンクリート埋込部</t>
        </is>
      </c>
      <c r="CB1079" s="18" t="inlineStr">
        <is>
          <t>Em</t>
        </is>
      </c>
      <c r="CC1079" s="18">
        <f>IF(LEFT(CA1079,2)="基礎",CONCATENATE(BZ1079,LEFT(CA1079,3),CB1079),CONCATENATE(BZ1079,LEFT(CA1079,2),CB1079))</f>
        <v/>
      </c>
      <c r="CD1079" s="18" t="n">
        <v>9</v>
      </c>
      <c r="CE1079" s="18">
        <f>IF(COUNTIFS([2]その１１!$CV$10:CV6074,リスト!CC1079),"該当","")</f>
        <v/>
      </c>
      <c r="CF1079" s="18">
        <f>IF($CE1079="","",COUNTIF($CC$5:CC1079,CC1079))</f>
        <v/>
      </c>
      <c r="CG1079" s="18">
        <f>IF($CE1079="","",CONCATENATE(CC1079,CF1079))</f>
        <v/>
      </c>
      <c r="CH1079" s="18" t="inlineStr">
        <is>
          <t>S,V</t>
        </is>
      </c>
      <c r="CI1079" s="18" t="inlineStr">
        <is>
          <t>排水管</t>
        </is>
      </c>
      <c r="CJ1079" s="18" t="inlineStr">
        <is>
          <t>Dp</t>
        </is>
      </c>
      <c r="CK1079" s="18">
        <f>CONCATENATE(CH1079,LEFT(CI1079,2),CJ1079)</f>
        <v/>
      </c>
      <c r="CL1079" s="18" t="n">
        <v>24</v>
      </c>
      <c r="CM1079" s="18">
        <f>IF(COUNTIFS([2]その１２!$CU$10:CU6230,リスト!CK1079),"該当","")</f>
        <v/>
      </c>
      <c r="CN1079" s="18">
        <f>IF($CM1079="","",COUNTIF($CK$5:CK1079,CK1079))</f>
        <v/>
      </c>
      <c r="CO1079" s="18">
        <f>IF($CM1079="","",CONCATENATE(CK1079,CN1079))</f>
        <v/>
      </c>
      <c r="DC1079" s="21">
        <f>IF(CG1079="","",CONCATENATE(CC1079,CD1079))</f>
        <v/>
      </c>
      <c r="DD1079" s="21">
        <f>IF(CO1079="","",CONCATENATE(CK1079,CL1079))</f>
        <v/>
      </c>
    </row>
    <row r="1080">
      <c r="BZ1080" s="18" t="inlineStr">
        <is>
          <t>S,C</t>
        </is>
      </c>
      <c r="CA1080" s="18" t="inlineStr">
        <is>
          <t>コンクリート埋込部</t>
        </is>
      </c>
      <c r="CB1080" s="18" t="inlineStr">
        <is>
          <t>Em</t>
        </is>
      </c>
      <c r="CC1080" s="18">
        <f>IF(LEFT(CA1080,2)="基礎",CONCATENATE(BZ1080,LEFT(CA1080,3),CB1080),CONCATENATE(BZ1080,LEFT(CA1080,2),CB1080))</f>
        <v/>
      </c>
      <c r="CD1080" s="18" t="n">
        <v>10</v>
      </c>
      <c r="CE1080" s="18">
        <f>IF(COUNTIFS([2]その１１!$CV$10:CV6075,リスト!CC1080),"該当","")</f>
        <v/>
      </c>
      <c r="CF1080" s="18">
        <f>IF($CE1080="","",COUNTIF($CC$5:CC1080,CC1080))</f>
        <v/>
      </c>
      <c r="CG1080" s="18">
        <f>IF($CE1080="","",CONCATENATE(CC1080,CF1080))</f>
        <v/>
      </c>
      <c r="CH1080" s="18" t="inlineStr">
        <is>
          <t>S,X</t>
        </is>
      </c>
      <c r="CI1080" s="18" t="inlineStr">
        <is>
          <t>排水管</t>
        </is>
      </c>
      <c r="CJ1080" s="18" t="inlineStr">
        <is>
          <t>Dp</t>
        </is>
      </c>
      <c r="CK1080" s="18">
        <f>CONCATENATE(CH1080,LEFT(CI1080,2),CJ1080)</f>
        <v/>
      </c>
      <c r="CL1080" s="18" t="n">
        <v>1</v>
      </c>
      <c r="CM1080" s="18">
        <f>IF(COUNTIFS([2]その１２!$CU$10:CU6231,リスト!CK1080),"該当","")</f>
        <v/>
      </c>
      <c r="CN1080" s="18">
        <f>IF($CM1080="","",COUNTIF($CK$5:CK1080,CK1080))</f>
        <v/>
      </c>
      <c r="CO1080" s="18">
        <f>IF($CM1080="","",CONCATENATE(CK1080,CN1080))</f>
        <v/>
      </c>
      <c r="DC1080" s="21">
        <f>IF(CG1080="","",CONCATENATE(CC1080,CD1080))</f>
        <v/>
      </c>
      <c r="DD1080" s="21">
        <f>IF(CO1080="","",CONCATENATE(CK1080,CL1080))</f>
        <v/>
      </c>
    </row>
    <row r="1081">
      <c r="BZ1081" s="18" t="inlineStr">
        <is>
          <t>S,C</t>
        </is>
      </c>
      <c r="CA1081" s="18" t="inlineStr">
        <is>
          <t>コンクリート埋込部</t>
        </is>
      </c>
      <c r="CB1081" s="18" t="inlineStr">
        <is>
          <t>Em</t>
        </is>
      </c>
      <c r="CC1081" s="18">
        <f>IF(LEFT(CA1081,2)="基礎",CONCATENATE(BZ1081,LEFT(CA1081,3),CB1081),CONCATENATE(BZ1081,LEFT(CA1081,2),CB1081))</f>
        <v/>
      </c>
      <c r="CD1081" s="18" t="n">
        <v>11</v>
      </c>
      <c r="CE1081" s="18">
        <f>IF(COUNTIFS([2]その１１!$CV$10:CV6076,リスト!CC1081),"該当","")</f>
        <v/>
      </c>
      <c r="CF1081" s="18">
        <f>IF($CE1081="","",COUNTIF($CC$5:CC1081,CC1081))</f>
        <v/>
      </c>
      <c r="CG1081" s="18">
        <f>IF($CE1081="","",CONCATENATE(CC1081,CF1081))</f>
        <v/>
      </c>
      <c r="CH1081" s="18" t="inlineStr">
        <is>
          <t>S,X</t>
        </is>
      </c>
      <c r="CI1081" s="18" t="inlineStr">
        <is>
          <t>排水管</t>
        </is>
      </c>
      <c r="CJ1081" s="18" t="inlineStr">
        <is>
          <t>Dp</t>
        </is>
      </c>
      <c r="CK1081" s="18">
        <f>CONCATENATE(CH1081,LEFT(CI1081,2),CJ1081)</f>
        <v/>
      </c>
      <c r="CL1081" s="18" t="n">
        <v>4</v>
      </c>
      <c r="CM1081" s="18">
        <f>IF(COUNTIFS([2]その１２!$CU$10:CU6232,リスト!CK1081),"該当","")</f>
        <v/>
      </c>
      <c r="CN1081" s="18">
        <f>IF($CM1081="","",COUNTIF($CK$5:CK1081,CK1081))</f>
        <v/>
      </c>
      <c r="CO1081" s="18">
        <f>IF($CM1081="","",CONCATENATE(CK1081,CN1081))</f>
        <v/>
      </c>
      <c r="DC1081" s="21">
        <f>IF(CG1081="","",CONCATENATE(CC1081,CD1081))</f>
        <v/>
      </c>
      <c r="DD1081" s="21">
        <f>IF(CO1081="","",CONCATENATE(CK1081,CL1081))</f>
        <v/>
      </c>
    </row>
    <row r="1082">
      <c r="BZ1082" s="18" t="inlineStr">
        <is>
          <t>S,C</t>
        </is>
      </c>
      <c r="CA1082" s="18" t="inlineStr">
        <is>
          <t>コンクリート埋込部</t>
        </is>
      </c>
      <c r="CB1082" s="18" t="inlineStr">
        <is>
          <t>Em</t>
        </is>
      </c>
      <c r="CC1082" s="18">
        <f>IF(LEFT(CA1082,2)="基礎",CONCATENATE(BZ1082,LEFT(CA1082,3),CB1082),CONCATENATE(BZ1082,LEFT(CA1082,2),CB1082))</f>
        <v/>
      </c>
      <c r="CD1082" s="18" t="n">
        <v>12</v>
      </c>
      <c r="CE1082" s="18">
        <f>IF(COUNTIFS([2]その１１!$CV$10:CV6077,リスト!CC1082),"該当","")</f>
        <v/>
      </c>
      <c r="CF1082" s="18">
        <f>IF($CE1082="","",COUNTIF($CC$5:CC1082,CC1082))</f>
        <v/>
      </c>
      <c r="CG1082" s="18">
        <f>IF($CE1082="","",CONCATENATE(CC1082,CF1082))</f>
        <v/>
      </c>
      <c r="CH1082" s="18" t="inlineStr">
        <is>
          <t>S,X</t>
        </is>
      </c>
      <c r="CI1082" s="18" t="inlineStr">
        <is>
          <t>排水管</t>
        </is>
      </c>
      <c r="CJ1082" s="18" t="inlineStr">
        <is>
          <t>Dp</t>
        </is>
      </c>
      <c r="CK1082" s="18">
        <f>CONCATENATE(CH1082,LEFT(CI1082,2),CJ1082)</f>
        <v/>
      </c>
      <c r="CL1082" s="18" t="n">
        <v>5</v>
      </c>
      <c r="CM1082" s="18">
        <f>IF(COUNTIFS([2]その１２!$CU$10:CU6233,リスト!CK1082),"該当","")</f>
        <v/>
      </c>
      <c r="CN1082" s="18">
        <f>IF($CM1082="","",COUNTIF($CK$5:CK1082,CK1082))</f>
        <v/>
      </c>
      <c r="CO1082" s="18">
        <f>IF($CM1082="","",CONCATENATE(CK1082,CN1082))</f>
        <v/>
      </c>
      <c r="DC1082" s="21">
        <f>IF(CG1082="","",CONCATENATE(CC1082,CD1082))</f>
        <v/>
      </c>
      <c r="DD1082" s="21">
        <f>IF(CO1082="","",CONCATENATE(CK1082,CL1082))</f>
        <v/>
      </c>
    </row>
    <row r="1083">
      <c r="BZ1083" s="18" t="inlineStr">
        <is>
          <t>S,C</t>
        </is>
      </c>
      <c r="CA1083" s="18" t="inlineStr">
        <is>
          <t>コンクリート埋込部</t>
        </is>
      </c>
      <c r="CB1083" s="18" t="inlineStr">
        <is>
          <t>Em</t>
        </is>
      </c>
      <c r="CC1083" s="18">
        <f>IF(LEFT(CA1083,2)="基礎",CONCATENATE(BZ1083,LEFT(CA1083,3),CB1083),CONCATENATE(BZ1083,LEFT(CA1083,2),CB1083))</f>
        <v/>
      </c>
      <c r="CD1083" s="18" t="n">
        <v>13</v>
      </c>
      <c r="CE1083" s="18">
        <f>IF(COUNTIFS([2]その１１!$CV$10:CV6078,リスト!CC1083),"該当","")</f>
        <v/>
      </c>
      <c r="CF1083" s="18">
        <f>IF($CE1083="","",COUNTIF($CC$5:CC1083,CC1083))</f>
        <v/>
      </c>
      <c r="CG1083" s="18">
        <f>IF($CE1083="","",CONCATENATE(CC1083,CF1083))</f>
        <v/>
      </c>
      <c r="CH1083" s="18" t="inlineStr">
        <is>
          <t>S,X</t>
        </is>
      </c>
      <c r="CI1083" s="18" t="inlineStr">
        <is>
          <t>排水管</t>
        </is>
      </c>
      <c r="CJ1083" s="18" t="inlineStr">
        <is>
          <t>Dp</t>
        </is>
      </c>
      <c r="CK1083" s="18">
        <f>CONCATENATE(CH1083,LEFT(CI1083,2),CJ1083)</f>
        <v/>
      </c>
      <c r="CL1083" s="18" t="n">
        <v>17</v>
      </c>
      <c r="CM1083" s="18">
        <f>IF(COUNTIFS([2]その１２!$CU$10:CU6234,リスト!CK1083),"該当","")</f>
        <v/>
      </c>
      <c r="CN1083" s="18">
        <f>IF($CM1083="","",COUNTIF($CK$5:CK1083,CK1083))</f>
        <v/>
      </c>
      <c r="CO1083" s="18">
        <f>IF($CM1083="","",CONCATENATE(CK1083,CN1083))</f>
        <v/>
      </c>
      <c r="DC1083" s="21">
        <f>IF(CG1083="","",CONCATENATE(CC1083,CD1083))</f>
        <v/>
      </c>
      <c r="DD1083" s="21">
        <f>IF(CO1083="","",CONCATENATE(CK1083,CL1083))</f>
        <v/>
      </c>
    </row>
    <row r="1084">
      <c r="BZ1084" s="18" t="inlineStr">
        <is>
          <t>S,C</t>
        </is>
      </c>
      <c r="CA1084" s="18" t="inlineStr">
        <is>
          <t>コンクリート埋込部</t>
        </is>
      </c>
      <c r="CB1084" s="18" t="inlineStr">
        <is>
          <t>Em</t>
        </is>
      </c>
      <c r="CC1084" s="18">
        <f>IF(LEFT(CA1084,2)="基礎",CONCATENATE(BZ1084,LEFT(CA1084,3),CB1084),CONCATENATE(BZ1084,LEFT(CA1084,2),CB1084))</f>
        <v/>
      </c>
      <c r="CD1084" s="18" t="n">
        <v>17</v>
      </c>
      <c r="CE1084" s="18">
        <f>IF(COUNTIFS([2]その１１!$CV$10:CV6079,リスト!CC1084),"該当","")</f>
        <v/>
      </c>
      <c r="CF1084" s="18">
        <f>IF($CE1084="","",COUNTIF($CC$5:CC1084,CC1084))</f>
        <v/>
      </c>
      <c r="CG1084" s="18">
        <f>IF($CE1084="","",CONCATENATE(CC1084,CF1084))</f>
        <v/>
      </c>
      <c r="CH1084" s="18" t="inlineStr">
        <is>
          <t>S,X</t>
        </is>
      </c>
      <c r="CI1084" s="18" t="inlineStr">
        <is>
          <t>排水管</t>
        </is>
      </c>
      <c r="CJ1084" s="18" t="inlineStr">
        <is>
          <t>Dp</t>
        </is>
      </c>
      <c r="CK1084" s="18">
        <f>CONCATENATE(CH1084,LEFT(CI1084,2),CJ1084)</f>
        <v/>
      </c>
      <c r="CL1084" s="18" t="n">
        <v>19</v>
      </c>
      <c r="CM1084" s="18">
        <f>IF(COUNTIFS([2]その１２!$CU$10:CU6235,リスト!CK1084),"該当","")</f>
        <v/>
      </c>
      <c r="CN1084" s="18">
        <f>IF($CM1084="","",COUNTIF($CK$5:CK1084,CK1084))</f>
        <v/>
      </c>
      <c r="CO1084" s="18">
        <f>IF($CM1084="","",CONCATENATE(CK1084,CN1084))</f>
        <v/>
      </c>
      <c r="DC1084" s="21">
        <f>IF(CG1084="","",CONCATENATE(CC1084,CD1084))</f>
        <v/>
      </c>
      <c r="DD1084" s="21">
        <f>IF(CO1084="","",CONCATENATE(CK1084,CL1084))</f>
        <v/>
      </c>
    </row>
    <row r="1085">
      <c r="BZ1085" s="18" t="inlineStr">
        <is>
          <t>S,C</t>
        </is>
      </c>
      <c r="CA1085" s="18" t="inlineStr">
        <is>
          <t>コンクリート埋込部</t>
        </is>
      </c>
      <c r="CB1085" s="18" t="inlineStr">
        <is>
          <t>Em</t>
        </is>
      </c>
      <c r="CC1085" s="18">
        <f>IF(LEFT(CA1085,2)="基礎",CONCATENATE(BZ1085,LEFT(CA1085,3),CB1085),CONCATENATE(BZ1085,LEFT(CA1085,2),CB1085))</f>
        <v/>
      </c>
      <c r="CD1085" s="18" t="n">
        <v>18</v>
      </c>
      <c r="CE1085" s="18">
        <f>IF(COUNTIFS([2]その１１!$CV$10:CV6080,リスト!CC1085),"該当","")</f>
        <v/>
      </c>
      <c r="CF1085" s="18">
        <f>IF($CE1085="","",COUNTIF($CC$5:CC1085,CC1085))</f>
        <v/>
      </c>
      <c r="CG1085" s="18">
        <f>IF($CE1085="","",CONCATENATE(CC1085,CF1085))</f>
        <v/>
      </c>
      <c r="CH1085" s="18" t="inlineStr">
        <is>
          <t>S,X</t>
        </is>
      </c>
      <c r="CI1085" s="18" t="inlineStr">
        <is>
          <t>排水管</t>
        </is>
      </c>
      <c r="CJ1085" s="18" t="inlineStr">
        <is>
          <t>Dp</t>
        </is>
      </c>
      <c r="CK1085" s="18">
        <f>CONCATENATE(CH1085,LEFT(CI1085,2),CJ1085)</f>
        <v/>
      </c>
      <c r="CL1085" s="18" t="n">
        <v>20</v>
      </c>
      <c r="CM1085" s="18">
        <f>IF(COUNTIFS([2]その１２!$CU$10:CU6236,リスト!CK1085),"該当","")</f>
        <v/>
      </c>
      <c r="CN1085" s="18">
        <f>IF($CM1085="","",COUNTIF($CK$5:CK1085,CK1085))</f>
        <v/>
      </c>
      <c r="CO1085" s="18">
        <f>IF($CM1085="","",CONCATENATE(CK1085,CN1085))</f>
        <v/>
      </c>
      <c r="DC1085" s="21">
        <f>IF(CG1085="","",CONCATENATE(CC1085,CD1085))</f>
        <v/>
      </c>
      <c r="DD1085" s="21">
        <f>IF(CO1085="","",CONCATENATE(CK1085,CL1085))</f>
        <v/>
      </c>
    </row>
    <row r="1086">
      <c r="BZ1086" s="18" t="inlineStr">
        <is>
          <t>S,C</t>
        </is>
      </c>
      <c r="CA1086" s="18" t="inlineStr">
        <is>
          <t>コンクリート埋込部</t>
        </is>
      </c>
      <c r="CB1086" s="18" t="inlineStr">
        <is>
          <t>Em</t>
        </is>
      </c>
      <c r="CC1086" s="18">
        <f>IF(LEFT(CA1086,2)="基礎",CONCATENATE(BZ1086,LEFT(CA1086,3),CB1086),CONCATENATE(BZ1086,LEFT(CA1086,2),CB1086))</f>
        <v/>
      </c>
      <c r="CD1086" s="18" t="n">
        <v>19</v>
      </c>
      <c r="CE1086" s="18">
        <f>IF(COUNTIFS([2]その１１!$CV$10:CV6081,リスト!CC1086),"該当","")</f>
        <v/>
      </c>
      <c r="CF1086" s="18">
        <f>IF($CE1086="","",COUNTIF($CC$5:CC1086,CC1086))</f>
        <v/>
      </c>
      <c r="CG1086" s="18">
        <f>IF($CE1086="","",CONCATENATE(CC1086,CF1086))</f>
        <v/>
      </c>
      <c r="CH1086" s="18" t="inlineStr">
        <is>
          <t>S,X</t>
        </is>
      </c>
      <c r="CI1086" s="18" t="inlineStr">
        <is>
          <t>排水管</t>
        </is>
      </c>
      <c r="CJ1086" s="18" t="inlineStr">
        <is>
          <t>Dp</t>
        </is>
      </c>
      <c r="CK1086" s="18">
        <f>CONCATENATE(CH1086,LEFT(CI1086,2),CJ1086)</f>
        <v/>
      </c>
      <c r="CL1086" s="18" t="n">
        <v>23</v>
      </c>
      <c r="CM1086" s="18">
        <f>IF(COUNTIFS([2]その１２!$CU$10:CU6237,リスト!CK1086),"該当","")</f>
        <v/>
      </c>
      <c r="CN1086" s="18">
        <f>IF($CM1086="","",COUNTIF($CK$5:CK1086,CK1086))</f>
        <v/>
      </c>
      <c r="CO1086" s="18">
        <f>IF($CM1086="","",CONCATENATE(CK1086,CN1086))</f>
        <v/>
      </c>
      <c r="DC1086" s="21">
        <f>IF(CG1086="","",CONCATENATE(CC1086,CD1086))</f>
        <v/>
      </c>
      <c r="DD1086" s="21">
        <f>IF(CO1086="","",CONCATENATE(CK1086,CL1086))</f>
        <v/>
      </c>
    </row>
    <row r="1087">
      <c r="BZ1087" s="18" t="inlineStr">
        <is>
          <t>S,C</t>
        </is>
      </c>
      <c r="CA1087" s="18" t="inlineStr">
        <is>
          <t>コンクリート埋込部</t>
        </is>
      </c>
      <c r="CB1087" s="18" t="inlineStr">
        <is>
          <t>Em</t>
        </is>
      </c>
      <c r="CC1087" s="18">
        <f>IF(LEFT(CA1087,2)="基礎",CONCATENATE(BZ1087,LEFT(CA1087,3),CB1087),CONCATENATE(BZ1087,LEFT(CA1087,2),CB1087))</f>
        <v/>
      </c>
      <c r="CD1087" s="18" t="n">
        <v>20</v>
      </c>
      <c r="CE1087" s="18">
        <f>IF(COUNTIFS([2]その１１!$CV$10:CV6082,リスト!CC1087),"該当","")</f>
        <v/>
      </c>
      <c r="CF1087" s="18">
        <f>IF($CE1087="","",COUNTIF($CC$5:CC1087,CC1087))</f>
        <v/>
      </c>
      <c r="CG1087" s="18">
        <f>IF($CE1087="","",CONCATENATE(CC1087,CF1087))</f>
        <v/>
      </c>
      <c r="CH1087" s="18" t="inlineStr">
        <is>
          <t>S,X</t>
        </is>
      </c>
      <c r="CI1087" s="18" t="inlineStr">
        <is>
          <t>排水管</t>
        </is>
      </c>
      <c r="CJ1087" s="18" t="inlineStr">
        <is>
          <t>Dp</t>
        </is>
      </c>
      <c r="CK1087" s="18">
        <f>CONCATENATE(CH1087,LEFT(CI1087,2),CJ1087)</f>
        <v/>
      </c>
      <c r="CL1087" s="18" t="n">
        <v>24</v>
      </c>
      <c r="CM1087" s="18">
        <f>IF(COUNTIFS([2]その１２!$CU$10:CU6238,リスト!CK1087),"該当","")</f>
        <v/>
      </c>
      <c r="CN1087" s="18">
        <f>IF($CM1087="","",COUNTIF($CK$5:CK1087,CK1087))</f>
        <v/>
      </c>
      <c r="CO1087" s="18">
        <f>IF($CM1087="","",CONCATENATE(CK1087,CN1087))</f>
        <v/>
      </c>
      <c r="DC1087" s="21">
        <f>IF(CG1087="","",CONCATENATE(CC1087,CD1087))</f>
        <v/>
      </c>
      <c r="DD1087" s="21">
        <f>IF(CO1087="","",CONCATENATE(CK1087,CL1087))</f>
        <v/>
      </c>
    </row>
    <row r="1088">
      <c r="BZ1088" s="18" t="inlineStr">
        <is>
          <t>S,C</t>
        </is>
      </c>
      <c r="CA1088" s="18" t="inlineStr">
        <is>
          <t>コンクリート埋込部</t>
        </is>
      </c>
      <c r="CB1088" s="18" t="inlineStr">
        <is>
          <t>Em</t>
        </is>
      </c>
      <c r="CC1088" s="18">
        <f>IF(LEFT(CA1088,2)="基礎",CONCATENATE(BZ1088,LEFT(CA1088,3),CB1088),CONCATENATE(BZ1088,LEFT(CA1088,2),CB1088))</f>
        <v/>
      </c>
      <c r="CD1088" s="18" t="n">
        <v>21</v>
      </c>
      <c r="CE1088" s="18">
        <f>IF(COUNTIFS([2]その１１!$CV$10:CV6083,リスト!CC1088),"該当","")</f>
        <v/>
      </c>
      <c r="CF1088" s="18">
        <f>IF($CE1088="","",COUNTIF($CC$5:CC1088,CC1088))</f>
        <v/>
      </c>
      <c r="CG1088" s="18">
        <f>IF($CE1088="","",CONCATENATE(CC1088,CF1088))</f>
        <v/>
      </c>
      <c r="CH1088" s="18" t="inlineStr">
        <is>
          <t>V,X</t>
        </is>
      </c>
      <c r="CI1088" s="18" t="inlineStr">
        <is>
          <t>排水管</t>
        </is>
      </c>
      <c r="CJ1088" s="18" t="inlineStr">
        <is>
          <t>Dp</t>
        </is>
      </c>
      <c r="CK1088" s="18">
        <f>CONCATENATE(CH1088,LEFT(CI1088,2),CJ1088)</f>
        <v/>
      </c>
      <c r="CL1088" s="18" t="n">
        <v>4</v>
      </c>
      <c r="CM1088" s="18">
        <f>IF(COUNTIFS([2]その１２!$CU$10:CU6239,リスト!CK1088),"該当","")</f>
        <v/>
      </c>
      <c r="CN1088" s="18">
        <f>IF($CM1088="","",COUNTIF($CK$5:CK1088,CK1088))</f>
        <v/>
      </c>
      <c r="CO1088" s="18">
        <f>IF($CM1088="","",CONCATENATE(CK1088,CN1088))</f>
        <v/>
      </c>
      <c r="DC1088" s="21">
        <f>IF(CG1088="","",CONCATENATE(CC1088,CD1088))</f>
        <v/>
      </c>
      <c r="DD1088" s="21">
        <f>IF(CO1088="","",CONCATENATE(CK1088,CL1088))</f>
        <v/>
      </c>
    </row>
    <row r="1089">
      <c r="BZ1089" s="18" t="inlineStr">
        <is>
          <t>S,C</t>
        </is>
      </c>
      <c r="CA1089" s="18" t="inlineStr">
        <is>
          <t>コンクリート埋込部</t>
        </is>
      </c>
      <c r="CB1089" s="18" t="inlineStr">
        <is>
          <t>Em</t>
        </is>
      </c>
      <c r="CC1089" s="18">
        <f>IF(LEFT(CA1089,2)="基礎",CONCATENATE(BZ1089,LEFT(CA1089,3),CB1089),CONCATENATE(BZ1089,LEFT(CA1089,2),CB1089))</f>
        <v/>
      </c>
      <c r="CD1089" s="18" t="n">
        <v>22</v>
      </c>
      <c r="CE1089" s="18">
        <f>IF(COUNTIFS([2]その１１!$CV$10:CV6084,リスト!CC1089),"該当","")</f>
        <v/>
      </c>
      <c r="CF1089" s="18">
        <f>IF($CE1089="","",COUNTIF($CC$5:CC1089,CC1089))</f>
        <v/>
      </c>
      <c r="CG1089" s="18">
        <f>IF($CE1089="","",CONCATENATE(CC1089,CF1089))</f>
        <v/>
      </c>
      <c r="CH1089" s="18" t="inlineStr">
        <is>
          <t>V,X</t>
        </is>
      </c>
      <c r="CI1089" s="18" t="inlineStr">
        <is>
          <t>排水管</t>
        </is>
      </c>
      <c r="CJ1089" s="18" t="inlineStr">
        <is>
          <t>Dp</t>
        </is>
      </c>
      <c r="CK1089" s="18">
        <f>CONCATENATE(CH1089,LEFT(CI1089,2),CJ1089)</f>
        <v/>
      </c>
      <c r="CL1089" s="18" t="n">
        <v>17</v>
      </c>
      <c r="CM1089" s="18">
        <f>IF(COUNTIFS([2]その１２!$CU$10:CU6240,リスト!CK1089),"該当","")</f>
        <v/>
      </c>
      <c r="CN1089" s="18">
        <f>IF($CM1089="","",COUNTIF($CK$5:CK1089,CK1089))</f>
        <v/>
      </c>
      <c r="CO1089" s="18">
        <f>IF($CM1089="","",CONCATENATE(CK1089,CN1089))</f>
        <v/>
      </c>
      <c r="DC1089" s="21">
        <f>IF(CG1089="","",CONCATENATE(CC1089,CD1089))</f>
        <v/>
      </c>
      <c r="DD1089" s="21">
        <f>IF(CO1089="","",CONCATENATE(CK1089,CL1089))</f>
        <v/>
      </c>
    </row>
    <row r="1090">
      <c r="BZ1090" s="18" t="inlineStr">
        <is>
          <t>S,C</t>
        </is>
      </c>
      <c r="CA1090" s="18" t="inlineStr">
        <is>
          <t>コンクリート埋込部</t>
        </is>
      </c>
      <c r="CB1090" s="18" t="inlineStr">
        <is>
          <t>Em</t>
        </is>
      </c>
      <c r="CC1090" s="18">
        <f>IF(LEFT(CA1090,2)="基礎",CONCATENATE(BZ1090,LEFT(CA1090,3),CB1090),CONCATENATE(BZ1090,LEFT(CA1090,2),CB1090))</f>
        <v/>
      </c>
      <c r="CD1090" s="18" t="n">
        <v>23</v>
      </c>
      <c r="CE1090" s="18">
        <f>IF(COUNTIFS([2]その１１!$CV$10:CV6085,リスト!CC1090),"該当","")</f>
        <v/>
      </c>
      <c r="CF1090" s="18">
        <f>IF($CE1090="","",COUNTIF($CC$5:CC1090,CC1090))</f>
        <v/>
      </c>
      <c r="CG1090" s="18">
        <f>IF($CE1090="","",CONCATENATE(CC1090,CF1090))</f>
        <v/>
      </c>
      <c r="CH1090" s="18" t="inlineStr">
        <is>
          <t>V,X</t>
        </is>
      </c>
      <c r="CI1090" s="18" t="inlineStr">
        <is>
          <t>排水管</t>
        </is>
      </c>
      <c r="CJ1090" s="18" t="inlineStr">
        <is>
          <t>Dp</t>
        </is>
      </c>
      <c r="CK1090" s="18">
        <f>CONCATENATE(CH1090,LEFT(CI1090,2),CJ1090)</f>
        <v/>
      </c>
      <c r="CL1090" s="18" t="n">
        <v>19</v>
      </c>
      <c r="CM1090" s="18">
        <f>IF(COUNTIFS([2]その１２!$CU$10:CU6241,リスト!CK1090),"該当","")</f>
        <v/>
      </c>
      <c r="CN1090" s="18">
        <f>IF($CM1090="","",COUNTIF($CK$5:CK1090,CK1090))</f>
        <v/>
      </c>
      <c r="CO1090" s="18">
        <f>IF($CM1090="","",CONCATENATE(CK1090,CN1090))</f>
        <v/>
      </c>
      <c r="DC1090" s="21">
        <f>IF(CG1090="","",CONCATENATE(CC1090,CD1090))</f>
        <v/>
      </c>
      <c r="DD1090" s="21">
        <f>IF(CO1090="","",CONCATENATE(CK1090,CL1090))</f>
        <v/>
      </c>
    </row>
    <row r="1091">
      <c r="BZ1091" s="18" t="inlineStr">
        <is>
          <t>S,X</t>
        </is>
      </c>
      <c r="CA1091" s="18" t="inlineStr">
        <is>
          <t>コンクリート埋込部</t>
        </is>
      </c>
      <c r="CB1091" s="18" t="inlineStr">
        <is>
          <t>Em</t>
        </is>
      </c>
      <c r="CC1091" s="18">
        <f>IF(LEFT(CA1091,2)="基礎",CONCATENATE(BZ1091,LEFT(CA1091,3),CB1091),CONCATENATE(BZ1091,LEFT(CA1091,2),CB1091))</f>
        <v/>
      </c>
      <c r="CD1091" s="18" t="n">
        <v>1</v>
      </c>
      <c r="CE1091" s="18">
        <f>IF(COUNTIFS([2]その１１!$CV$10:CV6086,リスト!CC1091),"該当","")</f>
        <v/>
      </c>
      <c r="CF1091" s="18">
        <f>IF($CE1091="","",COUNTIF($CC$5:CC1091,CC1091))</f>
        <v/>
      </c>
      <c r="CG1091" s="18">
        <f>IF($CE1091="","",CONCATENATE(CC1091,CF1091))</f>
        <v/>
      </c>
      <c r="CH1091" s="18" t="inlineStr">
        <is>
          <t>V,X</t>
        </is>
      </c>
      <c r="CI1091" s="18" t="inlineStr">
        <is>
          <t>排水管</t>
        </is>
      </c>
      <c r="CJ1091" s="18" t="inlineStr">
        <is>
          <t>Dp</t>
        </is>
      </c>
      <c r="CK1091" s="18">
        <f>CONCATENATE(CH1091,LEFT(CI1091,2),CJ1091)</f>
        <v/>
      </c>
      <c r="CL1091" s="18" t="n">
        <v>20</v>
      </c>
      <c r="CM1091" s="18">
        <f>IF(COUNTIFS([2]その１２!$CU$10:CU6242,リスト!CK1091),"該当","")</f>
        <v/>
      </c>
      <c r="CN1091" s="18">
        <f>IF($CM1091="","",COUNTIF($CK$5:CK1091,CK1091))</f>
        <v/>
      </c>
      <c r="CO1091" s="18">
        <f>IF($CM1091="","",CONCATENATE(CK1091,CN1091))</f>
        <v/>
      </c>
      <c r="DC1091" s="21">
        <f>IF(CG1091="","",CONCATENATE(CC1091,CD1091))</f>
        <v/>
      </c>
      <c r="DD1091" s="21">
        <f>IF(CO1091="","",CONCATENATE(CK1091,CL1091))</f>
        <v/>
      </c>
    </row>
    <row r="1092">
      <c r="BZ1092" s="18" t="inlineStr">
        <is>
          <t>S,X</t>
        </is>
      </c>
      <c r="CA1092" s="18" t="inlineStr">
        <is>
          <t>コンクリート埋込部</t>
        </is>
      </c>
      <c r="CB1092" s="18" t="inlineStr">
        <is>
          <t>Em</t>
        </is>
      </c>
      <c r="CC1092" s="18">
        <f>IF(LEFT(CA1092,2)="基礎",CONCATENATE(BZ1092,LEFT(CA1092,3),CB1092),CONCATENATE(BZ1092,LEFT(CA1092,2),CB1092))</f>
        <v/>
      </c>
      <c r="CD1092" s="18" t="n">
        <v>2</v>
      </c>
      <c r="CE1092" s="18">
        <f>IF(COUNTIFS([2]その１１!$CV$10:CV6087,リスト!CC1092),"該当","")</f>
        <v/>
      </c>
      <c r="CF1092" s="18">
        <f>IF($CE1092="","",COUNTIF($CC$5:CC1092,CC1092))</f>
        <v/>
      </c>
      <c r="CG1092" s="18">
        <f>IF($CE1092="","",CONCATENATE(CC1092,CF1092))</f>
        <v/>
      </c>
      <c r="CH1092" s="18" t="inlineStr">
        <is>
          <t>V,X</t>
        </is>
      </c>
      <c r="CI1092" s="18" t="inlineStr">
        <is>
          <t>排水管</t>
        </is>
      </c>
      <c r="CJ1092" s="18" t="inlineStr">
        <is>
          <t>Dp</t>
        </is>
      </c>
      <c r="CK1092" s="18">
        <f>CONCATENATE(CH1092,LEFT(CI1092,2),CJ1092)</f>
        <v/>
      </c>
      <c r="CL1092" s="18" t="n">
        <v>23</v>
      </c>
      <c r="CM1092" s="18">
        <f>IF(COUNTIFS([2]その１２!$CU$10:CU6243,リスト!CK1092),"該当","")</f>
        <v/>
      </c>
      <c r="CN1092" s="18">
        <f>IF($CM1092="","",COUNTIF($CK$5:CK1092,CK1092))</f>
        <v/>
      </c>
      <c r="CO1092" s="18">
        <f>IF($CM1092="","",CONCATENATE(CK1092,CN1092))</f>
        <v/>
      </c>
      <c r="DC1092" s="21">
        <f>IF(CG1092="","",CONCATENATE(CC1092,CD1092))</f>
        <v/>
      </c>
      <c r="DD1092" s="21">
        <f>IF(CO1092="","",CONCATENATE(CK1092,CL1092))</f>
        <v/>
      </c>
    </row>
    <row r="1093">
      <c r="BZ1093" s="18" t="inlineStr">
        <is>
          <t>S,X</t>
        </is>
      </c>
      <c r="CA1093" s="18" t="inlineStr">
        <is>
          <t>コンクリート埋込部</t>
        </is>
      </c>
      <c r="CB1093" s="18" t="inlineStr">
        <is>
          <t>Em</t>
        </is>
      </c>
      <c r="CC1093" s="18">
        <f>IF(LEFT(CA1093,2)="基礎",CONCATENATE(BZ1093,LEFT(CA1093,3),CB1093),CONCATENATE(BZ1093,LEFT(CA1093,2),CB1093))</f>
        <v/>
      </c>
      <c r="CD1093" s="18" t="n">
        <v>3</v>
      </c>
      <c r="CE1093" s="18">
        <f>IF(COUNTIFS([2]その１１!$CV$10:CV6088,リスト!CC1093),"該当","")</f>
        <v/>
      </c>
      <c r="CF1093" s="18">
        <f>IF($CE1093="","",COUNTIF($CC$5:CC1093,CC1093))</f>
        <v/>
      </c>
      <c r="CG1093" s="18">
        <f>IF($CE1093="","",CONCATENATE(CC1093,CF1093))</f>
        <v/>
      </c>
      <c r="CH1093" s="18" t="inlineStr">
        <is>
          <t>V,X</t>
        </is>
      </c>
      <c r="CI1093" s="18" t="inlineStr">
        <is>
          <t>排水管</t>
        </is>
      </c>
      <c r="CJ1093" s="18" t="inlineStr">
        <is>
          <t>Dp</t>
        </is>
      </c>
      <c r="CK1093" s="18">
        <f>CONCATENATE(CH1093,LEFT(CI1093,2),CJ1093)</f>
        <v/>
      </c>
      <c r="CL1093" s="18" t="n">
        <v>24</v>
      </c>
      <c r="CM1093" s="18">
        <f>IF(COUNTIFS([2]その１２!$CU$10:CU6244,リスト!CK1093),"該当","")</f>
        <v/>
      </c>
      <c r="CN1093" s="18">
        <f>IF($CM1093="","",COUNTIF($CK$5:CK1093,CK1093))</f>
        <v/>
      </c>
      <c r="CO1093" s="18">
        <f>IF($CM1093="","",CONCATENATE(CK1093,CN1093))</f>
        <v/>
      </c>
      <c r="DC1093" s="21">
        <f>IF(CG1093="","",CONCATENATE(CC1093,CD1093))</f>
        <v/>
      </c>
      <c r="DD1093" s="21">
        <f>IF(CO1093="","",CONCATENATE(CK1093,CL1093))</f>
        <v/>
      </c>
    </row>
    <row r="1094">
      <c r="BZ1094" s="18" t="inlineStr">
        <is>
          <t>S,X</t>
        </is>
      </c>
      <c r="CA1094" s="18" t="inlineStr">
        <is>
          <t>コンクリート埋込部</t>
        </is>
      </c>
      <c r="CB1094" s="18" t="inlineStr">
        <is>
          <t>Em</t>
        </is>
      </c>
      <c r="CC1094" s="18">
        <f>IF(LEFT(CA1094,2)="基礎",CONCATENATE(BZ1094,LEFT(CA1094,3),CB1094),CONCATENATE(BZ1094,LEFT(CA1094,2),CB1094))</f>
        <v/>
      </c>
      <c r="CD1094" s="18" t="n">
        <v>4</v>
      </c>
      <c r="CE1094" s="18">
        <f>IF(COUNTIFS([2]その１１!$CV$10:CV6089,リスト!CC1094),"該当","")</f>
        <v/>
      </c>
      <c r="CF1094" s="18">
        <f>IF($CE1094="","",COUNTIF($CC$5:CC1094,CC1094))</f>
        <v/>
      </c>
      <c r="CG1094" s="18">
        <f>IF($CE1094="","",CONCATENATE(CC1094,CF1094))</f>
        <v/>
      </c>
      <c r="CH1094" s="18" t="inlineStr">
        <is>
          <t>S,V,X</t>
        </is>
      </c>
      <c r="CI1094" s="18" t="inlineStr">
        <is>
          <t>排水管</t>
        </is>
      </c>
      <c r="CJ1094" s="18" t="inlineStr">
        <is>
          <t>Dp</t>
        </is>
      </c>
      <c r="CK1094" s="18">
        <f>CONCATENATE(CH1094,LEFT(CI1094,2),CJ1094)</f>
        <v/>
      </c>
      <c r="CL1094" s="18" t="n">
        <v>1</v>
      </c>
      <c r="CM1094" s="18">
        <f>IF(COUNTIFS([2]その１２!$CU$10:CU6245,リスト!CK1094),"該当","")</f>
        <v/>
      </c>
      <c r="CN1094" s="18">
        <f>IF($CM1094="","",COUNTIF($CK$5:CK1094,CK1094))</f>
        <v/>
      </c>
      <c r="CO1094" s="18">
        <f>IF($CM1094="","",CONCATENATE(CK1094,CN1094))</f>
        <v/>
      </c>
      <c r="DC1094" s="21">
        <f>IF(CG1094="","",CONCATENATE(CC1094,CD1094))</f>
        <v/>
      </c>
      <c r="DD1094" s="21">
        <f>IF(CO1094="","",CONCATENATE(CK1094,CL1094))</f>
        <v/>
      </c>
    </row>
    <row r="1095">
      <c r="BZ1095" s="18" t="inlineStr">
        <is>
          <t>S,X</t>
        </is>
      </c>
      <c r="CA1095" s="18" t="inlineStr">
        <is>
          <t>コンクリート埋込部</t>
        </is>
      </c>
      <c r="CB1095" s="18" t="inlineStr">
        <is>
          <t>Em</t>
        </is>
      </c>
      <c r="CC1095" s="18">
        <f>IF(LEFT(CA1095,2)="基礎",CONCATENATE(BZ1095,LEFT(CA1095,3),CB1095),CONCATENATE(BZ1095,LEFT(CA1095,2),CB1095))</f>
        <v/>
      </c>
      <c r="CD1095" s="18" t="n">
        <v>5</v>
      </c>
      <c r="CE1095" s="18">
        <f>IF(COUNTIFS([2]その１１!$CV$10:CV6090,リスト!CC1095),"該当","")</f>
        <v/>
      </c>
      <c r="CF1095" s="18">
        <f>IF($CE1095="","",COUNTIF($CC$5:CC1095,CC1095))</f>
        <v/>
      </c>
      <c r="CG1095" s="18">
        <f>IF($CE1095="","",CONCATENATE(CC1095,CF1095))</f>
        <v/>
      </c>
      <c r="CH1095" s="18" t="inlineStr">
        <is>
          <t>S,V,X</t>
        </is>
      </c>
      <c r="CI1095" s="18" t="inlineStr">
        <is>
          <t>排水管</t>
        </is>
      </c>
      <c r="CJ1095" s="18" t="inlineStr">
        <is>
          <t>Dp</t>
        </is>
      </c>
      <c r="CK1095" s="18">
        <f>CONCATENATE(CH1095,LEFT(CI1095,2),CJ1095)</f>
        <v/>
      </c>
      <c r="CL1095" s="18" t="n">
        <v>4</v>
      </c>
      <c r="CM1095" s="18">
        <f>IF(COUNTIFS([2]その１２!$CU$10:CU6246,リスト!CK1095),"該当","")</f>
        <v/>
      </c>
      <c r="CN1095" s="18">
        <f>IF($CM1095="","",COUNTIF($CK$5:CK1095,CK1095))</f>
        <v/>
      </c>
      <c r="CO1095" s="18">
        <f>IF($CM1095="","",CONCATENATE(CK1095,CN1095))</f>
        <v/>
      </c>
      <c r="DC1095" s="21">
        <f>IF(CG1095="","",CONCATENATE(CC1095,CD1095))</f>
        <v/>
      </c>
      <c r="DD1095" s="21">
        <f>IF(CO1095="","",CONCATENATE(CK1095,CL1095))</f>
        <v/>
      </c>
    </row>
    <row r="1096">
      <c r="BZ1096" s="18" t="inlineStr">
        <is>
          <t>S,X</t>
        </is>
      </c>
      <c r="CA1096" s="18" t="inlineStr">
        <is>
          <t>コンクリート埋込部</t>
        </is>
      </c>
      <c r="CB1096" s="18" t="inlineStr">
        <is>
          <t>Em</t>
        </is>
      </c>
      <c r="CC1096" s="18">
        <f>IF(LEFT(CA1096,2)="基礎",CONCATENATE(BZ1096,LEFT(CA1096,3),CB1096),CONCATENATE(BZ1096,LEFT(CA1096,2),CB1096))</f>
        <v/>
      </c>
      <c r="CD1096" s="18" t="n">
        <v>10</v>
      </c>
      <c r="CE1096" s="18">
        <f>IF(COUNTIFS([2]その１１!$CV$10:CV6091,リスト!CC1096),"該当","")</f>
        <v/>
      </c>
      <c r="CF1096" s="18">
        <f>IF($CE1096="","",COUNTIF($CC$5:CC1096,CC1096))</f>
        <v/>
      </c>
      <c r="CG1096" s="18">
        <f>IF($CE1096="","",CONCATENATE(CC1096,CF1096))</f>
        <v/>
      </c>
      <c r="CH1096" s="18" t="inlineStr">
        <is>
          <t>S,V,X</t>
        </is>
      </c>
      <c r="CI1096" s="18" t="inlineStr">
        <is>
          <t>排水管</t>
        </is>
      </c>
      <c r="CJ1096" s="18" t="inlineStr">
        <is>
          <t>Dp</t>
        </is>
      </c>
      <c r="CK1096" s="18">
        <f>CONCATENATE(CH1096,LEFT(CI1096,2),CJ1096)</f>
        <v/>
      </c>
      <c r="CL1096" s="18" t="n">
        <v>5</v>
      </c>
      <c r="CM1096" s="18">
        <f>IF(COUNTIFS([2]その１２!$CU$10:CU6247,リスト!CK1096),"該当","")</f>
        <v/>
      </c>
      <c r="CN1096" s="18">
        <f>IF($CM1096="","",COUNTIF($CK$5:CK1096,CK1096))</f>
        <v/>
      </c>
      <c r="CO1096" s="18">
        <f>IF($CM1096="","",CONCATENATE(CK1096,CN1096))</f>
        <v/>
      </c>
      <c r="DC1096" s="21">
        <f>IF(CG1096="","",CONCATENATE(CC1096,CD1096))</f>
        <v/>
      </c>
      <c r="DD1096" s="21">
        <f>IF(CO1096="","",CONCATENATE(CK1096,CL1096))</f>
        <v/>
      </c>
    </row>
    <row r="1097">
      <c r="BZ1097" s="18" t="inlineStr">
        <is>
          <t>S,X</t>
        </is>
      </c>
      <c r="CA1097" s="18" t="inlineStr">
        <is>
          <t>コンクリート埋込部</t>
        </is>
      </c>
      <c r="CB1097" s="18" t="inlineStr">
        <is>
          <t>Em</t>
        </is>
      </c>
      <c r="CC1097" s="18">
        <f>IF(LEFT(CA1097,2)="基礎",CONCATENATE(BZ1097,LEFT(CA1097,3),CB1097),CONCATENATE(BZ1097,LEFT(CA1097,2),CB1097))</f>
        <v/>
      </c>
      <c r="CD1097" s="18" t="n">
        <v>13</v>
      </c>
      <c r="CE1097" s="18">
        <f>IF(COUNTIFS([2]その１１!$CV$10:CV6092,リスト!CC1097),"該当","")</f>
        <v/>
      </c>
      <c r="CF1097" s="18">
        <f>IF($CE1097="","",COUNTIF($CC$5:CC1097,CC1097))</f>
        <v/>
      </c>
      <c r="CG1097" s="18">
        <f>IF($CE1097="","",CONCATENATE(CC1097,CF1097))</f>
        <v/>
      </c>
      <c r="CH1097" s="18" t="inlineStr">
        <is>
          <t>S,V,X</t>
        </is>
      </c>
      <c r="CI1097" s="18" t="inlineStr">
        <is>
          <t>排水管</t>
        </is>
      </c>
      <c r="CJ1097" s="18" t="inlineStr">
        <is>
          <t>Dp</t>
        </is>
      </c>
      <c r="CK1097" s="18">
        <f>CONCATENATE(CH1097,LEFT(CI1097,2),CJ1097)</f>
        <v/>
      </c>
      <c r="CL1097" s="18" t="n">
        <v>17</v>
      </c>
      <c r="CM1097" s="18">
        <f>IF(COUNTIFS([2]その１２!$CU$10:CU6248,リスト!CK1097),"該当","")</f>
        <v/>
      </c>
      <c r="CN1097" s="18">
        <f>IF($CM1097="","",COUNTIF($CK$5:CK1097,CK1097))</f>
        <v/>
      </c>
      <c r="CO1097" s="18">
        <f>IF($CM1097="","",CONCATENATE(CK1097,CN1097))</f>
        <v/>
      </c>
      <c r="DC1097" s="21">
        <f>IF(CG1097="","",CONCATENATE(CC1097,CD1097))</f>
        <v/>
      </c>
      <c r="DD1097" s="21">
        <f>IF(CO1097="","",CONCATENATE(CK1097,CL1097))</f>
        <v/>
      </c>
    </row>
    <row r="1098">
      <c r="BZ1098" s="18" t="inlineStr">
        <is>
          <t>S,X</t>
        </is>
      </c>
      <c r="CA1098" s="18" t="inlineStr">
        <is>
          <t>コンクリート埋込部</t>
        </is>
      </c>
      <c r="CB1098" s="18" t="inlineStr">
        <is>
          <t>Em</t>
        </is>
      </c>
      <c r="CC1098" s="18">
        <f>IF(LEFT(CA1098,2)="基礎",CONCATENATE(BZ1098,LEFT(CA1098,3),CB1098),CONCATENATE(BZ1098,LEFT(CA1098,2),CB1098))</f>
        <v/>
      </c>
      <c r="CD1098" s="18" t="n">
        <v>17</v>
      </c>
      <c r="CE1098" s="18">
        <f>IF(COUNTIFS([2]その１１!$CV$10:CV6093,リスト!CC1098),"該当","")</f>
        <v/>
      </c>
      <c r="CF1098" s="18">
        <f>IF($CE1098="","",COUNTIF($CC$5:CC1098,CC1098))</f>
        <v/>
      </c>
      <c r="CG1098" s="18">
        <f>IF($CE1098="","",CONCATENATE(CC1098,CF1098))</f>
        <v/>
      </c>
      <c r="CH1098" s="18" t="inlineStr">
        <is>
          <t>S,V,X</t>
        </is>
      </c>
      <c r="CI1098" s="18" t="inlineStr">
        <is>
          <t>排水管</t>
        </is>
      </c>
      <c r="CJ1098" s="18" t="inlineStr">
        <is>
          <t>Dp</t>
        </is>
      </c>
      <c r="CK1098" s="18">
        <f>CONCATENATE(CH1098,LEFT(CI1098,2),CJ1098)</f>
        <v/>
      </c>
      <c r="CL1098" s="18" t="n">
        <v>19</v>
      </c>
      <c r="CM1098" s="18">
        <f>IF(COUNTIFS([2]その１２!$CU$10:CU6249,リスト!CK1098),"該当","")</f>
        <v/>
      </c>
      <c r="CN1098" s="18">
        <f>IF($CM1098="","",COUNTIF($CK$5:CK1098,CK1098))</f>
        <v/>
      </c>
      <c r="CO1098" s="18">
        <f>IF($CM1098="","",CONCATENATE(CK1098,CN1098))</f>
        <v/>
      </c>
      <c r="DC1098" s="21">
        <f>IF(CG1098="","",CONCATENATE(CC1098,CD1098))</f>
        <v/>
      </c>
      <c r="DD1098" s="21">
        <f>IF(CO1098="","",CONCATENATE(CK1098,CL1098))</f>
        <v/>
      </c>
    </row>
    <row r="1099">
      <c r="BZ1099" s="18" t="inlineStr">
        <is>
          <t>S,X</t>
        </is>
      </c>
      <c r="CA1099" s="18" t="inlineStr">
        <is>
          <t>コンクリート埋込部</t>
        </is>
      </c>
      <c r="CB1099" s="18" t="inlineStr">
        <is>
          <t>Em</t>
        </is>
      </c>
      <c r="CC1099" s="18">
        <f>IF(LEFT(CA1099,2)="基礎",CONCATENATE(BZ1099,LEFT(CA1099,3),CB1099),CONCATENATE(BZ1099,LEFT(CA1099,2),CB1099))</f>
        <v/>
      </c>
      <c r="CD1099" s="18" t="n">
        <v>18</v>
      </c>
      <c r="CE1099" s="18">
        <f>IF(COUNTIFS([2]その１１!$CV$10:CV6094,リスト!CC1099),"該当","")</f>
        <v/>
      </c>
      <c r="CF1099" s="18">
        <f>IF($CE1099="","",COUNTIF($CC$5:CC1099,CC1099))</f>
        <v/>
      </c>
      <c r="CG1099" s="18">
        <f>IF($CE1099="","",CONCATENATE(CC1099,CF1099))</f>
        <v/>
      </c>
      <c r="CH1099" s="18" t="inlineStr">
        <is>
          <t>S,V,X</t>
        </is>
      </c>
      <c r="CI1099" s="18" t="inlineStr">
        <is>
          <t>排水管</t>
        </is>
      </c>
      <c r="CJ1099" s="18" t="inlineStr">
        <is>
          <t>Dp</t>
        </is>
      </c>
      <c r="CK1099" s="18">
        <f>CONCATENATE(CH1099,LEFT(CI1099,2),CJ1099)</f>
        <v/>
      </c>
      <c r="CL1099" s="18" t="n">
        <v>20</v>
      </c>
      <c r="CM1099" s="18">
        <f>IF(COUNTIFS([2]その１２!$CU$10:CU6250,リスト!CK1099),"該当","")</f>
        <v/>
      </c>
      <c r="CN1099" s="18">
        <f>IF($CM1099="","",COUNTIF($CK$5:CK1099,CK1099))</f>
        <v/>
      </c>
      <c r="CO1099" s="18">
        <f>IF($CM1099="","",CONCATENATE(CK1099,CN1099))</f>
        <v/>
      </c>
      <c r="DC1099" s="21">
        <f>IF(CG1099="","",CONCATENATE(CC1099,CD1099))</f>
        <v/>
      </c>
      <c r="DD1099" s="21">
        <f>IF(CO1099="","",CONCATENATE(CK1099,CL1099))</f>
        <v/>
      </c>
    </row>
    <row r="1100">
      <c r="BZ1100" s="18" t="inlineStr">
        <is>
          <t>S,X</t>
        </is>
      </c>
      <c r="CA1100" s="18" t="inlineStr">
        <is>
          <t>コンクリート埋込部</t>
        </is>
      </c>
      <c r="CB1100" s="18" t="inlineStr">
        <is>
          <t>Em</t>
        </is>
      </c>
      <c r="CC1100" s="18">
        <f>IF(LEFT(CA1100,2)="基礎",CONCATENATE(BZ1100,LEFT(CA1100,3),CB1100),CONCATENATE(BZ1100,LEFT(CA1100,2),CB1100))</f>
        <v/>
      </c>
      <c r="CD1100" s="18" t="n">
        <v>20</v>
      </c>
      <c r="CE1100" s="18">
        <f>IF(COUNTIFS([2]その１１!$CV$10:CV6095,リスト!CC1100),"該当","")</f>
        <v/>
      </c>
      <c r="CF1100" s="18">
        <f>IF($CE1100="","",COUNTIF($CC$5:CC1100,CC1100))</f>
        <v/>
      </c>
      <c r="CG1100" s="18">
        <f>IF($CE1100="","",CONCATENATE(CC1100,CF1100))</f>
        <v/>
      </c>
      <c r="CH1100" s="18" t="inlineStr">
        <is>
          <t>S,V,X</t>
        </is>
      </c>
      <c r="CI1100" s="18" t="inlineStr">
        <is>
          <t>排水管</t>
        </is>
      </c>
      <c r="CJ1100" s="18" t="inlineStr">
        <is>
          <t>Dp</t>
        </is>
      </c>
      <c r="CK1100" s="18">
        <f>CONCATENATE(CH1100,LEFT(CI1100,2),CJ1100)</f>
        <v/>
      </c>
      <c r="CL1100" s="18" t="n">
        <v>23</v>
      </c>
      <c r="CM1100" s="18">
        <f>IF(COUNTIFS([2]その１２!$CU$10:CU6251,リスト!CK1100),"該当","")</f>
        <v/>
      </c>
      <c r="CN1100" s="18">
        <f>IF($CM1100="","",COUNTIF($CK$5:CK1100,CK1100))</f>
        <v/>
      </c>
      <c r="CO1100" s="18">
        <f>IF($CM1100="","",CONCATENATE(CK1100,CN1100))</f>
        <v/>
      </c>
      <c r="DC1100" s="21">
        <f>IF(CG1100="","",CONCATENATE(CC1100,CD1100))</f>
        <v/>
      </c>
      <c r="DD1100" s="21">
        <f>IF(CO1100="","",CONCATENATE(CK1100,CL1100))</f>
        <v/>
      </c>
    </row>
    <row r="1101">
      <c r="BZ1101" s="18" t="inlineStr">
        <is>
          <t>S,X</t>
        </is>
      </c>
      <c r="CA1101" s="18" t="inlineStr">
        <is>
          <t>コンクリート埋込部</t>
        </is>
      </c>
      <c r="CB1101" s="18" t="inlineStr">
        <is>
          <t>Em</t>
        </is>
      </c>
      <c r="CC1101" s="18">
        <f>IF(LEFT(CA1101,2)="基礎",CONCATENATE(BZ1101,LEFT(CA1101,3),CB1101),CONCATENATE(BZ1101,LEFT(CA1101,2),CB1101))</f>
        <v/>
      </c>
      <c r="CD1101" s="18" t="n">
        <v>21</v>
      </c>
      <c r="CE1101" s="18">
        <f>IF(COUNTIFS([2]その１１!$CV$10:CV6096,リスト!CC1101),"該当","")</f>
        <v/>
      </c>
      <c r="CF1101" s="18">
        <f>IF($CE1101="","",COUNTIF($CC$5:CC1101,CC1101))</f>
        <v/>
      </c>
      <c r="CG1101" s="18">
        <f>IF($CE1101="","",CONCATENATE(CC1101,CF1101))</f>
        <v/>
      </c>
      <c r="CH1101" s="18" t="inlineStr">
        <is>
          <t>S,V,X</t>
        </is>
      </c>
      <c r="CI1101" s="18" t="inlineStr">
        <is>
          <t>排水管</t>
        </is>
      </c>
      <c r="CJ1101" s="18" t="inlineStr">
        <is>
          <t>Dp</t>
        </is>
      </c>
      <c r="CK1101" s="18">
        <f>CONCATENATE(CH1101,LEFT(CI1101,2),CJ1101)</f>
        <v/>
      </c>
      <c r="CL1101" s="18" t="n">
        <v>24</v>
      </c>
      <c r="CM1101" s="18">
        <f>IF(COUNTIFS([2]その１２!$CU$10:CU6252,リスト!CK1101),"該当","")</f>
        <v/>
      </c>
      <c r="CN1101" s="18">
        <f>IF($CM1101="","",COUNTIF($CK$5:CK1101,CK1101))</f>
        <v/>
      </c>
      <c r="CO1101" s="18">
        <f>IF($CM1101="","",CONCATENATE(CK1101,CN1101))</f>
        <v/>
      </c>
      <c r="DC1101" s="21">
        <f>IF(CG1101="","",CONCATENATE(CC1101,CD1101))</f>
        <v/>
      </c>
      <c r="DD1101" s="21">
        <f>IF(CO1101="","",CONCATENATE(CK1101,CL1101))</f>
        <v/>
      </c>
    </row>
    <row r="1102">
      <c r="BZ1102" s="18" t="inlineStr">
        <is>
          <t>S,X</t>
        </is>
      </c>
      <c r="CA1102" s="18" t="inlineStr">
        <is>
          <t>コンクリート埋込部</t>
        </is>
      </c>
      <c r="CB1102" s="18" t="inlineStr">
        <is>
          <t>Em</t>
        </is>
      </c>
      <c r="CC1102" s="18">
        <f>IF(LEFT(CA1102,2)="基礎",CONCATENATE(BZ1102,LEFT(CA1102,3),CB1102),CONCATENATE(BZ1102,LEFT(CA1102,2),CB1102))</f>
        <v/>
      </c>
      <c r="CD1102" s="18" t="n">
        <v>22</v>
      </c>
      <c r="CE1102" s="18">
        <f>IF(COUNTIFS([2]その１１!$CV$10:CV6097,リスト!CC1102),"該当","")</f>
        <v/>
      </c>
      <c r="CF1102" s="18">
        <f>IF($CE1102="","",COUNTIF($CC$5:CC1102,CC1102))</f>
        <v/>
      </c>
      <c r="CG1102" s="18">
        <f>IF($CE1102="","",CONCATENATE(CC1102,CF1102))</f>
        <v/>
      </c>
      <c r="CH1102" s="18" t="inlineStr">
        <is>
          <t>S</t>
        </is>
      </c>
      <c r="CI1102" s="18" t="inlineStr">
        <is>
          <t>排水ドレーン</t>
        </is>
      </c>
      <c r="CJ1102" s="18" t="inlineStr">
        <is>
          <t>Dx</t>
        </is>
      </c>
      <c r="CK1102" s="18">
        <f>CONCATENATE(CH1102,LEFT(CI1102,2),CJ1102)</f>
        <v/>
      </c>
      <c r="CL1102" s="18" t="n">
        <v>1</v>
      </c>
      <c r="CM1102" s="18">
        <f>IF(COUNTIFS([2]その１２!$CU$10:CU6253,リスト!CK1102),"該当","")</f>
        <v/>
      </c>
      <c r="CN1102" s="18">
        <f>IF($CM1102="","",COUNTIF($CK$5:CK1102,CK1102))</f>
        <v/>
      </c>
      <c r="CO1102" s="18">
        <f>IF($CM1102="","",CONCATENATE(CK1102,CN1102))</f>
        <v/>
      </c>
      <c r="DC1102" s="21">
        <f>IF(CG1102="","",CONCATENATE(CC1102,CD1102))</f>
        <v/>
      </c>
      <c r="DD1102" s="21">
        <f>IF(CO1102="","",CONCATENATE(CK1102,CL1102))</f>
        <v/>
      </c>
    </row>
    <row r="1103">
      <c r="BZ1103" s="18" t="inlineStr">
        <is>
          <t>S,X</t>
        </is>
      </c>
      <c r="CA1103" s="18" t="inlineStr">
        <is>
          <t>コンクリート埋込部</t>
        </is>
      </c>
      <c r="CB1103" s="18" t="inlineStr">
        <is>
          <t>Em</t>
        </is>
      </c>
      <c r="CC1103" s="18">
        <f>IF(LEFT(CA1103,2)="基礎",CONCATENATE(BZ1103,LEFT(CA1103,3),CB1103),CONCATENATE(BZ1103,LEFT(CA1103,2),CB1103))</f>
        <v/>
      </c>
      <c r="CD1103" s="18" t="n">
        <v>23</v>
      </c>
      <c r="CE1103" s="18">
        <f>IF(COUNTIFS([2]その１１!$CV$10:CV6098,リスト!CC1103),"該当","")</f>
        <v/>
      </c>
      <c r="CF1103" s="18">
        <f>IF($CE1103="","",COUNTIF($CC$5:CC1103,CC1103))</f>
        <v/>
      </c>
      <c r="CG1103" s="18">
        <f>IF($CE1103="","",CONCATENATE(CC1103,CF1103))</f>
        <v/>
      </c>
      <c r="CH1103" s="18" t="inlineStr">
        <is>
          <t>S</t>
        </is>
      </c>
      <c r="CI1103" s="18" t="inlineStr">
        <is>
          <t>排水ドレーン</t>
        </is>
      </c>
      <c r="CJ1103" s="18" t="inlineStr">
        <is>
          <t>Dx</t>
        </is>
      </c>
      <c r="CK1103" s="18">
        <f>CONCATENATE(CH1103,LEFT(CI1103,2),CJ1103)</f>
        <v/>
      </c>
      <c r="CL1103" s="18" t="n">
        <v>4</v>
      </c>
      <c r="CM1103" s="18">
        <f>IF(COUNTIFS([2]その１２!$CU$10:CU6254,リスト!CK1103),"該当","")</f>
        <v/>
      </c>
      <c r="CN1103" s="18">
        <f>IF($CM1103="","",COUNTIF($CK$5:CK1103,CK1103))</f>
        <v/>
      </c>
      <c r="CO1103" s="18">
        <f>IF($CM1103="","",CONCATENATE(CK1103,CN1103))</f>
        <v/>
      </c>
      <c r="DC1103" s="21">
        <f>IF(CG1103="","",CONCATENATE(CC1103,CD1103))</f>
        <v/>
      </c>
      <c r="DD1103" s="21">
        <f>IF(CO1103="","",CONCATENATE(CK1103,CL1103))</f>
        <v/>
      </c>
    </row>
    <row r="1104">
      <c r="BZ1104" s="18" t="inlineStr">
        <is>
          <t>C,X</t>
        </is>
      </c>
      <c r="CA1104" s="18" t="inlineStr">
        <is>
          <t>コンクリート埋込部</t>
        </is>
      </c>
      <c r="CB1104" s="18" t="inlineStr">
        <is>
          <t>Em</t>
        </is>
      </c>
      <c r="CC1104" s="18">
        <f>IF(LEFT(CA1104,2)="基礎",CONCATENATE(BZ1104,LEFT(CA1104,3),CB1104),CONCATENATE(BZ1104,LEFT(CA1104,2),CB1104))</f>
        <v/>
      </c>
      <c r="CD1104" s="18" t="n">
        <v>6</v>
      </c>
      <c r="CE1104" s="18">
        <f>IF(COUNTIFS([2]その１１!$CV$10:CV6099,リスト!CC1104),"該当","")</f>
        <v/>
      </c>
      <c r="CF1104" s="18">
        <f>IF($CE1104="","",COUNTIF($CC$5:CC1104,CC1104))</f>
        <v/>
      </c>
      <c r="CG1104" s="18">
        <f>IF($CE1104="","",CONCATENATE(CC1104,CF1104))</f>
        <v/>
      </c>
      <c r="CH1104" s="18" t="inlineStr">
        <is>
          <t>S</t>
        </is>
      </c>
      <c r="CI1104" s="18" t="inlineStr">
        <is>
          <t>排水ドレーン</t>
        </is>
      </c>
      <c r="CJ1104" s="18" t="inlineStr">
        <is>
          <t>Dx</t>
        </is>
      </c>
      <c r="CK1104" s="18">
        <f>CONCATENATE(CH1104,LEFT(CI1104,2),CJ1104)</f>
        <v/>
      </c>
      <c r="CL1104" s="18" t="n">
        <v>5</v>
      </c>
      <c r="CM1104" s="18">
        <f>IF(COUNTIFS([2]その１２!$CU$10:CU6255,リスト!CK1104),"該当","")</f>
        <v/>
      </c>
      <c r="CN1104" s="18">
        <f>IF($CM1104="","",COUNTIF($CK$5:CK1104,CK1104))</f>
        <v/>
      </c>
      <c r="CO1104" s="18">
        <f>IF($CM1104="","",CONCATENATE(CK1104,CN1104))</f>
        <v/>
      </c>
      <c r="DC1104" s="21">
        <f>IF(CG1104="","",CONCATENATE(CC1104,CD1104))</f>
        <v/>
      </c>
      <c r="DD1104" s="21">
        <f>IF(CO1104="","",CONCATENATE(CK1104,CL1104))</f>
        <v/>
      </c>
    </row>
    <row r="1105">
      <c r="BZ1105" s="18" t="inlineStr">
        <is>
          <t>C,X</t>
        </is>
      </c>
      <c r="CA1105" s="18" t="inlineStr">
        <is>
          <t>コンクリート埋込部</t>
        </is>
      </c>
      <c r="CB1105" s="18" t="inlineStr">
        <is>
          <t>Em</t>
        </is>
      </c>
      <c r="CC1105" s="18">
        <f>IF(LEFT(CA1105,2)="基礎",CONCATENATE(BZ1105,LEFT(CA1105,3),CB1105),CONCATENATE(BZ1105,LEFT(CA1105,2),CB1105))</f>
        <v/>
      </c>
      <c r="CD1105" s="18" t="n">
        <v>7</v>
      </c>
      <c r="CE1105" s="18">
        <f>IF(COUNTIFS([2]その１１!$CV$10:CV6100,リスト!CC1105),"該当","")</f>
        <v/>
      </c>
      <c r="CF1105" s="18">
        <f>IF($CE1105="","",COUNTIF($CC$5:CC1105,CC1105))</f>
        <v/>
      </c>
      <c r="CG1105" s="18">
        <f>IF($CE1105="","",CONCATENATE(CC1105,CF1105))</f>
        <v/>
      </c>
      <c r="CH1105" s="18" t="inlineStr">
        <is>
          <t>S</t>
        </is>
      </c>
      <c r="CI1105" s="18" t="inlineStr">
        <is>
          <t>排水ドレーン</t>
        </is>
      </c>
      <c r="CJ1105" s="18" t="inlineStr">
        <is>
          <t>Dx</t>
        </is>
      </c>
      <c r="CK1105" s="18">
        <f>CONCATENATE(CH1105,LEFT(CI1105,2),CJ1105)</f>
        <v/>
      </c>
      <c r="CL1105" s="18" t="n">
        <v>17</v>
      </c>
      <c r="CM1105" s="18">
        <f>IF(COUNTIFS([2]その１２!$CU$10:CU6256,リスト!CK1105),"該当","")</f>
        <v/>
      </c>
      <c r="CN1105" s="18">
        <f>IF($CM1105="","",COUNTIF($CK$5:CK1105,CK1105))</f>
        <v/>
      </c>
      <c r="CO1105" s="18">
        <f>IF($CM1105="","",CONCATENATE(CK1105,CN1105))</f>
        <v/>
      </c>
      <c r="DC1105" s="21">
        <f>IF(CG1105="","",CONCATENATE(CC1105,CD1105))</f>
        <v/>
      </c>
      <c r="DD1105" s="21">
        <f>IF(CO1105="","",CONCATENATE(CK1105,CL1105))</f>
        <v/>
      </c>
    </row>
    <row r="1106">
      <c r="BZ1106" s="18" t="inlineStr">
        <is>
          <t>C,X</t>
        </is>
      </c>
      <c r="CA1106" s="18" t="inlineStr">
        <is>
          <t>コンクリート埋込部</t>
        </is>
      </c>
      <c r="CB1106" s="18" t="inlineStr">
        <is>
          <t>Em</t>
        </is>
      </c>
      <c r="CC1106" s="18">
        <f>IF(LEFT(CA1106,2)="基礎",CONCATENATE(BZ1106,LEFT(CA1106,3),CB1106),CONCATENATE(BZ1106,LEFT(CA1106,2),CB1106))</f>
        <v/>
      </c>
      <c r="CD1106" s="18" t="n">
        <v>8</v>
      </c>
      <c r="CE1106" s="18">
        <f>IF(COUNTIFS([2]その１１!$CV$10:CV6101,リスト!CC1106),"該当","")</f>
        <v/>
      </c>
      <c r="CF1106" s="18">
        <f>IF($CE1106="","",COUNTIF($CC$5:CC1106,CC1106))</f>
        <v/>
      </c>
      <c r="CG1106" s="18">
        <f>IF($CE1106="","",CONCATENATE(CC1106,CF1106))</f>
        <v/>
      </c>
      <c r="CH1106" s="18" t="inlineStr">
        <is>
          <t>S</t>
        </is>
      </c>
      <c r="CI1106" s="18" t="inlineStr">
        <is>
          <t>排水ドレーン</t>
        </is>
      </c>
      <c r="CJ1106" s="18" t="inlineStr">
        <is>
          <t>Dx</t>
        </is>
      </c>
      <c r="CK1106" s="18">
        <f>CONCATENATE(CH1106,LEFT(CI1106,2),CJ1106)</f>
        <v/>
      </c>
      <c r="CL1106" s="18" t="n">
        <v>19</v>
      </c>
      <c r="CM1106" s="18">
        <f>IF(COUNTIFS([2]その１２!$CU$10:CU6257,リスト!CK1106),"該当","")</f>
        <v/>
      </c>
      <c r="CN1106" s="18">
        <f>IF($CM1106="","",COUNTIF($CK$5:CK1106,CK1106))</f>
        <v/>
      </c>
      <c r="CO1106" s="18">
        <f>IF($CM1106="","",CONCATENATE(CK1106,CN1106))</f>
        <v/>
      </c>
      <c r="DC1106" s="21">
        <f>IF(CG1106="","",CONCATENATE(CC1106,CD1106))</f>
        <v/>
      </c>
      <c r="DD1106" s="21">
        <f>IF(CO1106="","",CONCATENATE(CK1106,CL1106))</f>
        <v/>
      </c>
    </row>
    <row r="1107">
      <c r="BZ1107" s="18" t="inlineStr">
        <is>
          <t>C,X</t>
        </is>
      </c>
      <c r="CA1107" s="18" t="inlineStr">
        <is>
          <t>コンクリート埋込部</t>
        </is>
      </c>
      <c r="CB1107" s="18" t="inlineStr">
        <is>
          <t>Em</t>
        </is>
      </c>
      <c r="CC1107" s="18">
        <f>IF(LEFT(CA1107,2)="基礎",CONCATENATE(BZ1107,LEFT(CA1107,3),CB1107),CONCATENATE(BZ1107,LEFT(CA1107,2),CB1107))</f>
        <v/>
      </c>
      <c r="CD1107" s="18" t="n">
        <v>9</v>
      </c>
      <c r="CE1107" s="18">
        <f>IF(COUNTIFS([2]その１１!$CV$10:CV6102,リスト!CC1107),"該当","")</f>
        <v/>
      </c>
      <c r="CF1107" s="18">
        <f>IF($CE1107="","",COUNTIF($CC$5:CC1107,CC1107))</f>
        <v/>
      </c>
      <c r="CG1107" s="18">
        <f>IF($CE1107="","",CONCATENATE(CC1107,CF1107))</f>
        <v/>
      </c>
      <c r="CH1107" s="18" t="inlineStr">
        <is>
          <t>S</t>
        </is>
      </c>
      <c r="CI1107" s="18" t="inlineStr">
        <is>
          <t>排水ドレーン</t>
        </is>
      </c>
      <c r="CJ1107" s="18" t="inlineStr">
        <is>
          <t>Dx</t>
        </is>
      </c>
      <c r="CK1107" s="18">
        <f>CONCATENATE(CH1107,LEFT(CI1107,2),CJ1107)</f>
        <v/>
      </c>
      <c r="CL1107" s="18" t="n">
        <v>20</v>
      </c>
      <c r="CM1107" s="18">
        <f>IF(COUNTIFS([2]その１２!$CU$10:CU6258,リスト!CK1107),"該当","")</f>
        <v/>
      </c>
      <c r="CN1107" s="18">
        <f>IF($CM1107="","",COUNTIF($CK$5:CK1107,CK1107))</f>
        <v/>
      </c>
      <c r="CO1107" s="18">
        <f>IF($CM1107="","",CONCATENATE(CK1107,CN1107))</f>
        <v/>
      </c>
      <c r="DC1107" s="21">
        <f>IF(CG1107="","",CONCATENATE(CC1107,CD1107))</f>
        <v/>
      </c>
      <c r="DD1107" s="21">
        <f>IF(CO1107="","",CONCATENATE(CK1107,CL1107))</f>
        <v/>
      </c>
    </row>
    <row r="1108">
      <c r="BZ1108" s="18" t="inlineStr">
        <is>
          <t>C,X</t>
        </is>
      </c>
      <c r="CA1108" s="18" t="inlineStr">
        <is>
          <t>コンクリート埋込部</t>
        </is>
      </c>
      <c r="CB1108" s="18" t="inlineStr">
        <is>
          <t>Em</t>
        </is>
      </c>
      <c r="CC1108" s="18">
        <f>IF(LEFT(CA1108,2)="基礎",CONCATENATE(BZ1108,LEFT(CA1108,3),CB1108),CONCATENATE(BZ1108,LEFT(CA1108,2),CB1108))</f>
        <v/>
      </c>
      <c r="CD1108" s="18" t="n">
        <v>10</v>
      </c>
      <c r="CE1108" s="18">
        <f>IF(COUNTIFS([2]その１１!$CV$10:CV6103,リスト!CC1108),"該当","")</f>
        <v/>
      </c>
      <c r="CF1108" s="18">
        <f>IF($CE1108="","",COUNTIF($CC$5:CC1108,CC1108))</f>
        <v/>
      </c>
      <c r="CG1108" s="18">
        <f>IF($CE1108="","",CONCATENATE(CC1108,CF1108))</f>
        <v/>
      </c>
      <c r="CH1108" s="18" t="inlineStr">
        <is>
          <t>S</t>
        </is>
      </c>
      <c r="CI1108" s="18" t="inlineStr">
        <is>
          <t>排水ドレーン</t>
        </is>
      </c>
      <c r="CJ1108" s="18" t="inlineStr">
        <is>
          <t>Dx</t>
        </is>
      </c>
      <c r="CK1108" s="18">
        <f>CONCATENATE(CH1108,LEFT(CI1108,2),CJ1108)</f>
        <v/>
      </c>
      <c r="CL1108" s="18" t="n">
        <v>23</v>
      </c>
      <c r="CM1108" s="18">
        <f>IF(COUNTIFS([2]その１２!$CU$10:CU6259,リスト!CK1108),"該当","")</f>
        <v/>
      </c>
      <c r="CN1108" s="18">
        <f>IF($CM1108="","",COUNTIF($CK$5:CK1108,CK1108))</f>
        <v/>
      </c>
      <c r="CO1108" s="18">
        <f>IF($CM1108="","",CONCATENATE(CK1108,CN1108))</f>
        <v/>
      </c>
      <c r="DC1108" s="21">
        <f>IF(CG1108="","",CONCATENATE(CC1108,CD1108))</f>
        <v/>
      </c>
      <c r="DD1108" s="21">
        <f>IF(CO1108="","",CONCATENATE(CK1108,CL1108))</f>
        <v/>
      </c>
    </row>
    <row r="1109">
      <c r="BZ1109" s="18" t="inlineStr">
        <is>
          <t>C,X</t>
        </is>
      </c>
      <c r="CA1109" s="18" t="inlineStr">
        <is>
          <t>コンクリート埋込部</t>
        </is>
      </c>
      <c r="CB1109" s="18" t="inlineStr">
        <is>
          <t>Em</t>
        </is>
      </c>
      <c r="CC1109" s="18">
        <f>IF(LEFT(CA1109,2)="基礎",CONCATENATE(BZ1109,LEFT(CA1109,3),CB1109),CONCATENATE(BZ1109,LEFT(CA1109,2),CB1109))</f>
        <v/>
      </c>
      <c r="CD1109" s="18" t="n">
        <v>11</v>
      </c>
      <c r="CE1109" s="18">
        <f>IF(COUNTIFS([2]その１１!$CV$10:CV6104,リスト!CC1109),"該当","")</f>
        <v/>
      </c>
      <c r="CF1109" s="18">
        <f>IF($CE1109="","",COUNTIF($CC$5:CC1109,CC1109))</f>
        <v/>
      </c>
      <c r="CG1109" s="18">
        <f>IF($CE1109="","",CONCATENATE(CC1109,CF1109))</f>
        <v/>
      </c>
      <c r="CH1109" s="18" t="inlineStr">
        <is>
          <t>S</t>
        </is>
      </c>
      <c r="CI1109" s="18" t="inlineStr">
        <is>
          <t>排水ドレーン</t>
        </is>
      </c>
      <c r="CJ1109" s="18" t="inlineStr">
        <is>
          <t>Dx</t>
        </is>
      </c>
      <c r="CK1109" s="18">
        <f>CONCATENATE(CH1109,LEFT(CI1109,2),CJ1109)</f>
        <v/>
      </c>
      <c r="CL1109" s="18" t="n">
        <v>24</v>
      </c>
      <c r="CM1109" s="18">
        <f>IF(COUNTIFS([2]その１２!$CU$10:CU6260,リスト!CK1109),"該当","")</f>
        <v/>
      </c>
      <c r="CN1109" s="18">
        <f>IF($CM1109="","",COUNTIF($CK$5:CK1109,CK1109))</f>
        <v/>
      </c>
      <c r="CO1109" s="18">
        <f>IF($CM1109="","",CONCATENATE(CK1109,CN1109))</f>
        <v/>
      </c>
      <c r="DC1109" s="21">
        <f>IF(CG1109="","",CONCATENATE(CC1109,CD1109))</f>
        <v/>
      </c>
      <c r="DD1109" s="21">
        <f>IF(CO1109="","",CONCATENATE(CK1109,CL1109))</f>
        <v/>
      </c>
    </row>
    <row r="1110">
      <c r="BZ1110" s="18" t="inlineStr">
        <is>
          <t>C,X</t>
        </is>
      </c>
      <c r="CA1110" s="18" t="inlineStr">
        <is>
          <t>コンクリート埋込部</t>
        </is>
      </c>
      <c r="CB1110" s="18" t="inlineStr">
        <is>
          <t>Em</t>
        </is>
      </c>
      <c r="CC1110" s="18">
        <f>IF(LEFT(CA1110,2)="基礎",CONCATENATE(BZ1110,LEFT(CA1110,3),CB1110),CONCATENATE(BZ1110,LEFT(CA1110,2),CB1110))</f>
        <v/>
      </c>
      <c r="CD1110" s="18" t="n">
        <v>12</v>
      </c>
      <c r="CE1110" s="18">
        <f>IF(COUNTIFS([2]その１１!$CV$10:CV6105,リスト!CC1110),"該当","")</f>
        <v/>
      </c>
      <c r="CF1110" s="18">
        <f>IF($CE1110="","",COUNTIF($CC$5:CC1110,CC1110))</f>
        <v/>
      </c>
      <c r="CG1110" s="18">
        <f>IF($CE1110="","",CONCATENATE(CC1110,CF1110))</f>
        <v/>
      </c>
      <c r="CH1110" s="18" t="inlineStr">
        <is>
          <t>S,X</t>
        </is>
      </c>
      <c r="CI1110" s="18" t="inlineStr">
        <is>
          <t>排水ドレーン</t>
        </is>
      </c>
      <c r="CJ1110" s="18" t="inlineStr">
        <is>
          <t>Dx</t>
        </is>
      </c>
      <c r="CK1110" s="18">
        <f>CONCATENATE(CH1110,LEFT(CI1110,2),CJ1110)</f>
        <v/>
      </c>
      <c r="CL1110" s="18" t="n">
        <v>1</v>
      </c>
      <c r="CM1110" s="18">
        <f>IF(COUNTIFS([2]その１２!$CU$10:CU6261,リスト!CK1110),"該当","")</f>
        <v/>
      </c>
      <c r="CN1110" s="18">
        <f>IF($CM1110="","",COUNTIF($CK$5:CK1110,CK1110))</f>
        <v/>
      </c>
      <c r="CO1110" s="18">
        <f>IF($CM1110="","",CONCATENATE(CK1110,CN1110))</f>
        <v/>
      </c>
      <c r="DC1110" s="21">
        <f>IF(CG1110="","",CONCATENATE(CC1110,CD1110))</f>
        <v/>
      </c>
      <c r="DD1110" s="21">
        <f>IF(CO1110="","",CONCATENATE(CK1110,CL1110))</f>
        <v/>
      </c>
    </row>
    <row r="1111">
      <c r="BZ1111" s="18" t="inlineStr">
        <is>
          <t>C,X</t>
        </is>
      </c>
      <c r="CA1111" s="18" t="inlineStr">
        <is>
          <t>コンクリート埋込部</t>
        </is>
      </c>
      <c r="CB1111" s="18" t="inlineStr">
        <is>
          <t>Em</t>
        </is>
      </c>
      <c r="CC1111" s="18">
        <f>IF(LEFT(CA1111,2)="基礎",CONCATENATE(BZ1111,LEFT(CA1111,3),CB1111),CONCATENATE(BZ1111,LEFT(CA1111,2),CB1111))</f>
        <v/>
      </c>
      <c r="CD1111" s="18" t="n">
        <v>13</v>
      </c>
      <c r="CE1111" s="18">
        <f>IF(COUNTIFS([2]その１１!$CV$10:CV6106,リスト!CC1111),"該当","")</f>
        <v/>
      </c>
      <c r="CF1111" s="18">
        <f>IF($CE1111="","",COUNTIF($CC$5:CC1111,CC1111))</f>
        <v/>
      </c>
      <c r="CG1111" s="18">
        <f>IF($CE1111="","",CONCATENATE(CC1111,CF1111))</f>
        <v/>
      </c>
      <c r="CH1111" s="18" t="inlineStr">
        <is>
          <t>S,X</t>
        </is>
      </c>
      <c r="CI1111" s="18" t="inlineStr">
        <is>
          <t>排水ドレーン</t>
        </is>
      </c>
      <c r="CJ1111" s="18" t="inlineStr">
        <is>
          <t>Dx</t>
        </is>
      </c>
      <c r="CK1111" s="18">
        <f>CONCATENATE(CH1111,LEFT(CI1111,2),CJ1111)</f>
        <v/>
      </c>
      <c r="CL1111" s="18" t="n">
        <v>4</v>
      </c>
      <c r="CM1111" s="18">
        <f>IF(COUNTIFS([2]その１２!$CU$10:CU6262,リスト!CK1111),"該当","")</f>
        <v/>
      </c>
      <c r="CN1111" s="18">
        <f>IF($CM1111="","",COUNTIF($CK$5:CK1111,CK1111))</f>
        <v/>
      </c>
      <c r="CO1111" s="18">
        <f>IF($CM1111="","",CONCATENATE(CK1111,CN1111))</f>
        <v/>
      </c>
      <c r="DC1111" s="21">
        <f>IF(CG1111="","",CONCATENATE(CC1111,CD1111))</f>
        <v/>
      </c>
      <c r="DD1111" s="21">
        <f>IF(CO1111="","",CONCATENATE(CK1111,CL1111))</f>
        <v/>
      </c>
    </row>
    <row r="1112">
      <c r="BZ1112" s="18" t="inlineStr">
        <is>
          <t>C,X</t>
        </is>
      </c>
      <c r="CA1112" s="18" t="inlineStr">
        <is>
          <t>コンクリート埋込部</t>
        </is>
      </c>
      <c r="CB1112" s="18" t="inlineStr">
        <is>
          <t>Em</t>
        </is>
      </c>
      <c r="CC1112" s="18">
        <f>IF(LEFT(CA1112,2)="基礎",CONCATENATE(BZ1112,LEFT(CA1112,3),CB1112),CONCATENATE(BZ1112,LEFT(CA1112,2),CB1112))</f>
        <v/>
      </c>
      <c r="CD1112" s="18" t="n">
        <v>17</v>
      </c>
      <c r="CE1112" s="18">
        <f>IF(COUNTIFS([2]その１１!$CV$10:CV6107,リスト!CC1112),"該当","")</f>
        <v/>
      </c>
      <c r="CF1112" s="18">
        <f>IF($CE1112="","",COUNTIF($CC$5:CC1112,CC1112))</f>
        <v/>
      </c>
      <c r="CG1112" s="18">
        <f>IF($CE1112="","",CONCATENATE(CC1112,CF1112))</f>
        <v/>
      </c>
      <c r="CH1112" s="18" t="inlineStr">
        <is>
          <t>S,X</t>
        </is>
      </c>
      <c r="CI1112" s="18" t="inlineStr">
        <is>
          <t>排水ドレーン</t>
        </is>
      </c>
      <c r="CJ1112" s="18" t="inlineStr">
        <is>
          <t>Dx</t>
        </is>
      </c>
      <c r="CK1112" s="18">
        <f>CONCATENATE(CH1112,LEFT(CI1112,2),CJ1112)</f>
        <v/>
      </c>
      <c r="CL1112" s="18" t="n">
        <v>5</v>
      </c>
      <c r="CM1112" s="18">
        <f>IF(COUNTIFS([2]その１２!$CU$10:CU6263,リスト!CK1112),"該当","")</f>
        <v/>
      </c>
      <c r="CN1112" s="18">
        <f>IF($CM1112="","",COUNTIF($CK$5:CK1112,CK1112))</f>
        <v/>
      </c>
      <c r="CO1112" s="18">
        <f>IF($CM1112="","",CONCATENATE(CK1112,CN1112))</f>
        <v/>
      </c>
      <c r="DC1112" s="21">
        <f>IF(CG1112="","",CONCATENATE(CC1112,CD1112))</f>
        <v/>
      </c>
      <c r="DD1112" s="21">
        <f>IF(CO1112="","",CONCATENATE(CK1112,CL1112))</f>
        <v/>
      </c>
    </row>
    <row r="1113">
      <c r="BZ1113" s="18" t="inlineStr">
        <is>
          <t>C,X</t>
        </is>
      </c>
      <c r="CA1113" s="18" t="inlineStr">
        <is>
          <t>コンクリート埋込部</t>
        </is>
      </c>
      <c r="CB1113" s="18" t="inlineStr">
        <is>
          <t>Em</t>
        </is>
      </c>
      <c r="CC1113" s="18">
        <f>IF(LEFT(CA1113,2)="基礎",CONCATENATE(BZ1113,LEFT(CA1113,3),CB1113),CONCATENATE(BZ1113,LEFT(CA1113,2),CB1113))</f>
        <v/>
      </c>
      <c r="CD1113" s="18" t="n">
        <v>18</v>
      </c>
      <c r="CE1113" s="18">
        <f>IF(COUNTIFS([2]その１１!$CV$10:CV6108,リスト!CC1113),"該当","")</f>
        <v/>
      </c>
      <c r="CF1113" s="18">
        <f>IF($CE1113="","",COUNTIF($CC$5:CC1113,CC1113))</f>
        <v/>
      </c>
      <c r="CG1113" s="18">
        <f>IF($CE1113="","",CONCATENATE(CC1113,CF1113))</f>
        <v/>
      </c>
      <c r="CH1113" s="18" t="inlineStr">
        <is>
          <t>S,X</t>
        </is>
      </c>
      <c r="CI1113" s="18" t="inlineStr">
        <is>
          <t>排水ドレーン</t>
        </is>
      </c>
      <c r="CJ1113" s="18" t="inlineStr">
        <is>
          <t>Dx</t>
        </is>
      </c>
      <c r="CK1113" s="18">
        <f>CONCATENATE(CH1113,LEFT(CI1113,2),CJ1113)</f>
        <v/>
      </c>
      <c r="CL1113" s="18" t="n">
        <v>17</v>
      </c>
      <c r="CM1113" s="18">
        <f>IF(COUNTIFS([2]その１２!$CU$10:CU6264,リスト!CK1113),"該当","")</f>
        <v/>
      </c>
      <c r="CN1113" s="18">
        <f>IF($CM1113="","",COUNTIF($CK$5:CK1113,CK1113))</f>
        <v/>
      </c>
      <c r="CO1113" s="18">
        <f>IF($CM1113="","",CONCATENATE(CK1113,CN1113))</f>
        <v/>
      </c>
      <c r="DC1113" s="21">
        <f>IF(CG1113="","",CONCATENATE(CC1113,CD1113))</f>
        <v/>
      </c>
      <c r="DD1113" s="21">
        <f>IF(CO1113="","",CONCATENATE(CK1113,CL1113))</f>
        <v/>
      </c>
    </row>
    <row r="1114">
      <c r="BZ1114" s="18" t="inlineStr">
        <is>
          <t>C,X</t>
        </is>
      </c>
      <c r="CA1114" s="18" t="inlineStr">
        <is>
          <t>コンクリート埋込部</t>
        </is>
      </c>
      <c r="CB1114" s="18" t="inlineStr">
        <is>
          <t>Em</t>
        </is>
      </c>
      <c r="CC1114" s="18">
        <f>IF(LEFT(CA1114,2)="基礎",CONCATENATE(BZ1114,LEFT(CA1114,3),CB1114),CONCATENATE(BZ1114,LEFT(CA1114,2),CB1114))</f>
        <v/>
      </c>
      <c r="CD1114" s="18" t="n">
        <v>19</v>
      </c>
      <c r="CE1114" s="18">
        <f>IF(COUNTIFS([2]その１１!$CV$10:CV6109,リスト!CC1114),"該当","")</f>
        <v/>
      </c>
      <c r="CF1114" s="18">
        <f>IF($CE1114="","",COUNTIF($CC$5:CC1114,CC1114))</f>
        <v/>
      </c>
      <c r="CG1114" s="18">
        <f>IF($CE1114="","",CONCATENATE(CC1114,CF1114))</f>
        <v/>
      </c>
      <c r="CH1114" s="18" t="inlineStr">
        <is>
          <t>S,X</t>
        </is>
      </c>
      <c r="CI1114" s="18" t="inlineStr">
        <is>
          <t>排水ドレーン</t>
        </is>
      </c>
      <c r="CJ1114" s="18" t="inlineStr">
        <is>
          <t>Dx</t>
        </is>
      </c>
      <c r="CK1114" s="18">
        <f>CONCATENATE(CH1114,LEFT(CI1114,2),CJ1114)</f>
        <v/>
      </c>
      <c r="CL1114" s="18" t="n">
        <v>19</v>
      </c>
      <c r="CM1114" s="18">
        <f>IF(COUNTIFS([2]その１２!$CU$10:CU6265,リスト!CK1114),"該当","")</f>
        <v/>
      </c>
      <c r="CN1114" s="18">
        <f>IF($CM1114="","",COUNTIF($CK$5:CK1114,CK1114))</f>
        <v/>
      </c>
      <c r="CO1114" s="18">
        <f>IF($CM1114="","",CONCATENATE(CK1114,CN1114))</f>
        <v/>
      </c>
      <c r="DC1114" s="21">
        <f>IF(CG1114="","",CONCATENATE(CC1114,CD1114))</f>
        <v/>
      </c>
      <c r="DD1114" s="21">
        <f>IF(CO1114="","",CONCATENATE(CK1114,CL1114))</f>
        <v/>
      </c>
    </row>
    <row r="1115">
      <c r="BZ1115" s="18" t="inlineStr">
        <is>
          <t>C,X</t>
        </is>
      </c>
      <c r="CA1115" s="18" t="inlineStr">
        <is>
          <t>コンクリート埋込部</t>
        </is>
      </c>
      <c r="CB1115" s="18" t="inlineStr">
        <is>
          <t>Em</t>
        </is>
      </c>
      <c r="CC1115" s="18">
        <f>IF(LEFT(CA1115,2)="基礎",CONCATENATE(BZ1115,LEFT(CA1115,3),CB1115),CONCATENATE(BZ1115,LEFT(CA1115,2),CB1115))</f>
        <v/>
      </c>
      <c r="CD1115" s="18" t="n">
        <v>20</v>
      </c>
      <c r="CE1115" s="18">
        <f>IF(COUNTIFS([2]その１１!$CV$10:CV6110,リスト!CC1115),"該当","")</f>
        <v/>
      </c>
      <c r="CF1115" s="18">
        <f>IF($CE1115="","",COUNTIF($CC$5:CC1115,CC1115))</f>
        <v/>
      </c>
      <c r="CG1115" s="18">
        <f>IF($CE1115="","",CONCATENATE(CC1115,CF1115))</f>
        <v/>
      </c>
      <c r="CH1115" s="18" t="inlineStr">
        <is>
          <t>S,X</t>
        </is>
      </c>
      <c r="CI1115" s="18" t="inlineStr">
        <is>
          <t>排水ドレーン</t>
        </is>
      </c>
      <c r="CJ1115" s="18" t="inlineStr">
        <is>
          <t>Dx</t>
        </is>
      </c>
      <c r="CK1115" s="18">
        <f>CONCATENATE(CH1115,LEFT(CI1115,2),CJ1115)</f>
        <v/>
      </c>
      <c r="CL1115" s="18" t="n">
        <v>20</v>
      </c>
      <c r="CM1115" s="18">
        <f>IF(COUNTIFS([2]その１２!$CU$10:CU6266,リスト!CK1115),"該当","")</f>
        <v/>
      </c>
      <c r="CN1115" s="18">
        <f>IF($CM1115="","",COUNTIF($CK$5:CK1115,CK1115))</f>
        <v/>
      </c>
      <c r="CO1115" s="18">
        <f>IF($CM1115="","",CONCATENATE(CK1115,CN1115))</f>
        <v/>
      </c>
      <c r="DC1115" s="21">
        <f>IF(CG1115="","",CONCATENATE(CC1115,CD1115))</f>
        <v/>
      </c>
      <c r="DD1115" s="21">
        <f>IF(CO1115="","",CONCATENATE(CK1115,CL1115))</f>
        <v/>
      </c>
    </row>
    <row r="1116">
      <c r="BZ1116" s="18" t="inlineStr">
        <is>
          <t>C,X</t>
        </is>
      </c>
      <c r="CA1116" s="18" t="inlineStr">
        <is>
          <t>コンクリート埋込部</t>
        </is>
      </c>
      <c r="CB1116" s="18" t="inlineStr">
        <is>
          <t>Em</t>
        </is>
      </c>
      <c r="CC1116" s="18">
        <f>IF(LEFT(CA1116,2)="基礎",CONCATENATE(BZ1116,LEFT(CA1116,3),CB1116),CONCATENATE(BZ1116,LEFT(CA1116,2),CB1116))</f>
        <v/>
      </c>
      <c r="CD1116" s="18" t="n">
        <v>21</v>
      </c>
      <c r="CE1116" s="18">
        <f>IF(COUNTIFS([2]その１１!$CV$10:CV6111,リスト!CC1116),"該当","")</f>
        <v/>
      </c>
      <c r="CF1116" s="18">
        <f>IF($CE1116="","",COUNTIF($CC$5:CC1116,CC1116))</f>
        <v/>
      </c>
      <c r="CG1116" s="18">
        <f>IF($CE1116="","",CONCATENATE(CC1116,CF1116))</f>
        <v/>
      </c>
      <c r="CH1116" s="18" t="inlineStr">
        <is>
          <t>S,X</t>
        </is>
      </c>
      <c r="CI1116" s="18" t="inlineStr">
        <is>
          <t>排水ドレーン</t>
        </is>
      </c>
      <c r="CJ1116" s="18" t="inlineStr">
        <is>
          <t>Dx</t>
        </is>
      </c>
      <c r="CK1116" s="18">
        <f>CONCATENATE(CH1116,LEFT(CI1116,2),CJ1116)</f>
        <v/>
      </c>
      <c r="CL1116" s="18" t="n">
        <v>23</v>
      </c>
      <c r="CM1116" s="18">
        <f>IF(COUNTIFS([2]その１２!$CU$10:CU6267,リスト!CK1116),"該当","")</f>
        <v/>
      </c>
      <c r="CN1116" s="18">
        <f>IF($CM1116="","",COUNTIF($CK$5:CK1116,CK1116))</f>
        <v/>
      </c>
      <c r="CO1116" s="18">
        <f>IF($CM1116="","",CONCATENATE(CK1116,CN1116))</f>
        <v/>
      </c>
      <c r="DC1116" s="21">
        <f>IF(CG1116="","",CONCATENATE(CC1116,CD1116))</f>
        <v/>
      </c>
      <c r="DD1116" s="21">
        <f>IF(CO1116="","",CONCATENATE(CK1116,CL1116))</f>
        <v/>
      </c>
    </row>
    <row r="1117">
      <c r="BZ1117" s="18" t="inlineStr">
        <is>
          <t>C,X</t>
        </is>
      </c>
      <c r="CA1117" s="18" t="inlineStr">
        <is>
          <t>コンクリート埋込部</t>
        </is>
      </c>
      <c r="CB1117" s="18" t="inlineStr">
        <is>
          <t>Em</t>
        </is>
      </c>
      <c r="CC1117" s="18">
        <f>IF(LEFT(CA1117,2)="基礎",CONCATENATE(BZ1117,LEFT(CA1117,3),CB1117),CONCATENATE(BZ1117,LEFT(CA1117,2),CB1117))</f>
        <v/>
      </c>
      <c r="CD1117" s="18" t="n">
        <v>22</v>
      </c>
      <c r="CE1117" s="18">
        <f>IF(COUNTIFS([2]その１１!$CV$10:CV6112,リスト!CC1117),"該当","")</f>
        <v/>
      </c>
      <c r="CF1117" s="18">
        <f>IF($CE1117="","",COUNTIF($CC$5:CC1117,CC1117))</f>
        <v/>
      </c>
      <c r="CG1117" s="18">
        <f>IF($CE1117="","",CONCATENATE(CC1117,CF1117))</f>
        <v/>
      </c>
      <c r="CH1117" s="18" t="inlineStr">
        <is>
          <t>S,X</t>
        </is>
      </c>
      <c r="CI1117" s="18" t="inlineStr">
        <is>
          <t>排水ドレーン</t>
        </is>
      </c>
      <c r="CJ1117" s="18" t="inlineStr">
        <is>
          <t>Dx</t>
        </is>
      </c>
      <c r="CK1117" s="18">
        <f>CONCATENATE(CH1117,LEFT(CI1117,2),CJ1117)</f>
        <v/>
      </c>
      <c r="CL1117" s="18" t="n">
        <v>24</v>
      </c>
      <c r="CM1117" s="18">
        <f>IF(COUNTIFS([2]その１２!$CU$10:CU6268,リスト!CK1117),"該当","")</f>
        <v/>
      </c>
      <c r="CN1117" s="18">
        <f>IF($CM1117="","",COUNTIF($CK$5:CK1117,CK1117))</f>
        <v/>
      </c>
      <c r="CO1117" s="18">
        <f>IF($CM1117="","",CONCATENATE(CK1117,CN1117))</f>
        <v/>
      </c>
      <c r="DC1117" s="21">
        <f>IF(CG1117="","",CONCATENATE(CC1117,CD1117))</f>
        <v/>
      </c>
      <c r="DD1117" s="21">
        <f>IF(CO1117="","",CONCATENATE(CK1117,CL1117))</f>
        <v/>
      </c>
    </row>
    <row r="1118">
      <c r="BZ1118" s="18" t="inlineStr">
        <is>
          <t>C,X</t>
        </is>
      </c>
      <c r="CA1118" s="18" t="inlineStr">
        <is>
          <t>コンクリート埋込部</t>
        </is>
      </c>
      <c r="CB1118" s="18" t="inlineStr">
        <is>
          <t>Em</t>
        </is>
      </c>
      <c r="CC1118" s="18">
        <f>IF(LEFT(CA1118,2)="基礎",CONCATENATE(BZ1118,LEFT(CA1118,3),CB1118),CONCATENATE(BZ1118,LEFT(CA1118,2),CB1118))</f>
        <v/>
      </c>
      <c r="CD1118" s="18" t="n">
        <v>23</v>
      </c>
      <c r="CE1118" s="18">
        <f>IF(COUNTIFS([2]その１１!$CV$10:CV6113,リスト!CC1118),"該当","")</f>
        <v/>
      </c>
      <c r="CF1118" s="18">
        <f>IF($CE1118="","",COUNTIF($CC$5:CC1118,CC1118))</f>
        <v/>
      </c>
      <c r="CG1118" s="18">
        <f>IF($CE1118="","",CONCATENATE(CC1118,CF1118))</f>
        <v/>
      </c>
      <c r="CH1118" s="18" t="inlineStr">
        <is>
          <t>S</t>
        </is>
      </c>
      <c r="CI1118" s="18" t="inlineStr">
        <is>
          <t>点検施設</t>
        </is>
      </c>
      <c r="CJ1118" s="18" t="inlineStr">
        <is>
          <t>Ip</t>
        </is>
      </c>
      <c r="CK1118" s="18">
        <f>CONCATENATE(CH1118,LEFT(CI1118,2),CJ1118)</f>
        <v/>
      </c>
      <c r="CL1118" s="18" t="n">
        <v>1</v>
      </c>
      <c r="CM1118" s="18">
        <f>IF(COUNTIFS([2]その１２!$CU$10:CU6269,リスト!CK1118),"該当","")</f>
        <v/>
      </c>
      <c r="CN1118" s="18">
        <f>IF($CM1118="","",COUNTIF($CK$5:CK1118,CK1118))</f>
        <v/>
      </c>
      <c r="CO1118" s="18">
        <f>IF($CM1118="","",CONCATENATE(CK1118,CN1118))</f>
        <v/>
      </c>
      <c r="DC1118" s="21">
        <f>IF(CG1118="","",CONCATENATE(CC1118,CD1118))</f>
        <v/>
      </c>
      <c r="DD1118" s="21">
        <f>IF(CO1118="","",CONCATENATE(CK1118,CL1118))</f>
        <v/>
      </c>
    </row>
    <row r="1119">
      <c r="BZ1119" s="18" t="inlineStr">
        <is>
          <t>S,C,X</t>
        </is>
      </c>
      <c r="CA1119" s="18" t="inlineStr">
        <is>
          <t>コンクリート埋込部</t>
        </is>
      </c>
      <c r="CB1119" s="18" t="inlineStr">
        <is>
          <t>Em</t>
        </is>
      </c>
      <c r="CC1119" s="18">
        <f>IF(LEFT(CA1119,2)="基礎",CONCATENATE(BZ1119,LEFT(CA1119,3),CB1119),CONCATENATE(BZ1119,LEFT(CA1119,2),CB1119))</f>
        <v/>
      </c>
      <c r="CD1119" s="18" t="n">
        <v>1</v>
      </c>
      <c r="CE1119" s="18">
        <f>IF(COUNTIFS([2]その１１!$CV$10:CV6114,リスト!CC1119),"該当","")</f>
        <v/>
      </c>
      <c r="CF1119" s="18">
        <f>IF($CE1119="","",COUNTIF($CC$5:CC1119,CC1119))</f>
        <v/>
      </c>
      <c r="CG1119" s="18">
        <f>IF($CE1119="","",CONCATENATE(CC1119,CF1119))</f>
        <v/>
      </c>
      <c r="CH1119" s="18" t="inlineStr">
        <is>
          <t>S</t>
        </is>
      </c>
      <c r="CI1119" s="18" t="inlineStr">
        <is>
          <t>点検施設</t>
        </is>
      </c>
      <c r="CJ1119" s="18" t="inlineStr">
        <is>
          <t>Ip</t>
        </is>
      </c>
      <c r="CK1119" s="18">
        <f>CONCATENATE(CH1119,LEFT(CI1119,2),CJ1119)</f>
        <v/>
      </c>
      <c r="CL1119" s="18" t="n">
        <v>2</v>
      </c>
      <c r="CM1119" s="18">
        <f>IF(COUNTIFS([2]その１２!$CU$10:CU6270,リスト!CK1119),"該当","")</f>
        <v/>
      </c>
      <c r="CN1119" s="18">
        <f>IF($CM1119="","",COUNTIF($CK$5:CK1119,CK1119))</f>
        <v/>
      </c>
      <c r="CO1119" s="18">
        <f>IF($CM1119="","",CONCATENATE(CK1119,CN1119))</f>
        <v/>
      </c>
      <c r="DC1119" s="21">
        <f>IF(CG1119="","",CONCATENATE(CC1119,CD1119))</f>
        <v/>
      </c>
      <c r="DD1119" s="21">
        <f>IF(CO1119="","",CONCATENATE(CK1119,CL1119))</f>
        <v/>
      </c>
    </row>
    <row r="1120">
      <c r="BZ1120" s="18" t="inlineStr">
        <is>
          <t>S,C,X</t>
        </is>
      </c>
      <c r="CA1120" s="18" t="inlineStr">
        <is>
          <t>コンクリート埋込部</t>
        </is>
      </c>
      <c r="CB1120" s="18" t="inlineStr">
        <is>
          <t>Em</t>
        </is>
      </c>
      <c r="CC1120" s="18">
        <f>IF(LEFT(CA1120,2)="基礎",CONCATENATE(BZ1120,LEFT(CA1120,3),CB1120),CONCATENATE(BZ1120,LEFT(CA1120,2),CB1120))</f>
        <v/>
      </c>
      <c r="CD1120" s="18" t="n">
        <v>2</v>
      </c>
      <c r="CE1120" s="18">
        <f>IF(COUNTIFS([2]その１１!$CV$10:CV6115,リスト!CC1120),"該当","")</f>
        <v/>
      </c>
      <c r="CF1120" s="18">
        <f>IF($CE1120="","",COUNTIF($CC$5:CC1120,CC1120))</f>
        <v/>
      </c>
      <c r="CG1120" s="18">
        <f>IF($CE1120="","",CONCATENATE(CC1120,CF1120))</f>
        <v/>
      </c>
      <c r="CH1120" s="18" t="inlineStr">
        <is>
          <t>S</t>
        </is>
      </c>
      <c r="CI1120" s="18" t="inlineStr">
        <is>
          <t>点検施設</t>
        </is>
      </c>
      <c r="CJ1120" s="18" t="inlineStr">
        <is>
          <t>Ip</t>
        </is>
      </c>
      <c r="CK1120" s="18">
        <f>CONCATENATE(CH1120,LEFT(CI1120,2),CJ1120)</f>
        <v/>
      </c>
      <c r="CL1120" s="18" t="n">
        <v>3</v>
      </c>
      <c r="CM1120" s="18">
        <f>IF(COUNTIFS([2]その１２!$CU$10:CU6271,リスト!CK1120),"該当","")</f>
        <v/>
      </c>
      <c r="CN1120" s="18">
        <f>IF($CM1120="","",COUNTIF($CK$5:CK1120,CK1120))</f>
        <v/>
      </c>
      <c r="CO1120" s="18">
        <f>IF($CM1120="","",CONCATENATE(CK1120,CN1120))</f>
        <v/>
      </c>
      <c r="DC1120" s="21">
        <f>IF(CG1120="","",CONCATENATE(CC1120,CD1120))</f>
        <v/>
      </c>
      <c r="DD1120" s="21">
        <f>IF(CO1120="","",CONCATENATE(CK1120,CL1120))</f>
        <v/>
      </c>
    </row>
    <row r="1121">
      <c r="BZ1121" s="18" t="inlineStr">
        <is>
          <t>S,C,X</t>
        </is>
      </c>
      <c r="CA1121" s="18" t="inlineStr">
        <is>
          <t>コンクリート埋込部</t>
        </is>
      </c>
      <c r="CB1121" s="18" t="inlineStr">
        <is>
          <t>Em</t>
        </is>
      </c>
      <c r="CC1121" s="18">
        <f>IF(LEFT(CA1121,2)="基礎",CONCATENATE(BZ1121,LEFT(CA1121,3),CB1121),CONCATENATE(BZ1121,LEFT(CA1121,2),CB1121))</f>
        <v/>
      </c>
      <c r="CD1121" s="18" t="n">
        <v>3</v>
      </c>
      <c r="CE1121" s="18">
        <f>IF(COUNTIFS([2]その１１!$CV$10:CV6116,リスト!CC1121),"該当","")</f>
        <v/>
      </c>
      <c r="CF1121" s="18">
        <f>IF($CE1121="","",COUNTIF($CC$5:CC1121,CC1121))</f>
        <v/>
      </c>
      <c r="CG1121" s="18">
        <f>IF($CE1121="","",CONCATENATE(CC1121,CF1121))</f>
        <v/>
      </c>
      <c r="CH1121" s="18" t="inlineStr">
        <is>
          <t>S</t>
        </is>
      </c>
      <c r="CI1121" s="18" t="inlineStr">
        <is>
          <t>点検施設</t>
        </is>
      </c>
      <c r="CJ1121" s="18" t="inlineStr">
        <is>
          <t>Ip</t>
        </is>
      </c>
      <c r="CK1121" s="18">
        <f>CONCATENATE(CH1121,LEFT(CI1121,2),CJ1121)</f>
        <v/>
      </c>
      <c r="CL1121" s="18" t="n">
        <v>4</v>
      </c>
      <c r="CM1121" s="18">
        <f>IF(COUNTIFS([2]その１２!$CU$10:CU6272,リスト!CK1121),"該当","")</f>
        <v/>
      </c>
      <c r="CN1121" s="18">
        <f>IF($CM1121="","",COUNTIF($CK$5:CK1121,CK1121))</f>
        <v/>
      </c>
      <c r="CO1121" s="18">
        <f>IF($CM1121="","",CONCATENATE(CK1121,CN1121))</f>
        <v/>
      </c>
      <c r="DC1121" s="21">
        <f>IF(CG1121="","",CONCATENATE(CC1121,CD1121))</f>
        <v/>
      </c>
      <c r="DD1121" s="21">
        <f>IF(CO1121="","",CONCATENATE(CK1121,CL1121))</f>
        <v/>
      </c>
    </row>
    <row r="1122">
      <c r="BZ1122" s="18" t="inlineStr">
        <is>
          <t>S,C,X</t>
        </is>
      </c>
      <c r="CA1122" s="18" t="inlineStr">
        <is>
          <t>コンクリート埋込部</t>
        </is>
      </c>
      <c r="CB1122" s="18" t="inlineStr">
        <is>
          <t>Em</t>
        </is>
      </c>
      <c r="CC1122" s="18">
        <f>IF(LEFT(CA1122,2)="基礎",CONCATENATE(BZ1122,LEFT(CA1122,3),CB1122),CONCATENATE(BZ1122,LEFT(CA1122,2),CB1122))</f>
        <v/>
      </c>
      <c r="CD1122" s="18" t="n">
        <v>4</v>
      </c>
      <c r="CE1122" s="18">
        <f>IF(COUNTIFS([2]その１１!$CV$10:CV6117,リスト!CC1122),"該当","")</f>
        <v/>
      </c>
      <c r="CF1122" s="18">
        <f>IF($CE1122="","",COUNTIF($CC$5:CC1122,CC1122))</f>
        <v/>
      </c>
      <c r="CG1122" s="18">
        <f>IF($CE1122="","",CONCATENATE(CC1122,CF1122))</f>
        <v/>
      </c>
      <c r="CH1122" s="18" t="inlineStr">
        <is>
          <t>S</t>
        </is>
      </c>
      <c r="CI1122" s="18" t="inlineStr">
        <is>
          <t>点検施設</t>
        </is>
      </c>
      <c r="CJ1122" s="18" t="inlineStr">
        <is>
          <t>Ip</t>
        </is>
      </c>
      <c r="CK1122" s="18">
        <f>CONCATENATE(CH1122,LEFT(CI1122,2),CJ1122)</f>
        <v/>
      </c>
      <c r="CL1122" s="18" t="n">
        <v>5</v>
      </c>
      <c r="CM1122" s="18">
        <f>IF(COUNTIFS([2]その１２!$CU$10:CU6273,リスト!CK1122),"該当","")</f>
        <v/>
      </c>
      <c r="CN1122" s="18">
        <f>IF($CM1122="","",COUNTIF($CK$5:CK1122,CK1122))</f>
        <v/>
      </c>
      <c r="CO1122" s="18">
        <f>IF($CM1122="","",CONCATENATE(CK1122,CN1122))</f>
        <v/>
      </c>
      <c r="DC1122" s="21">
        <f>IF(CG1122="","",CONCATENATE(CC1122,CD1122))</f>
        <v/>
      </c>
      <c r="DD1122" s="21">
        <f>IF(CO1122="","",CONCATENATE(CK1122,CL1122))</f>
        <v/>
      </c>
    </row>
    <row r="1123">
      <c r="BZ1123" s="18" t="inlineStr">
        <is>
          <t>S,C,X</t>
        </is>
      </c>
      <c r="CA1123" s="18" t="inlineStr">
        <is>
          <t>コンクリート埋込部</t>
        </is>
      </c>
      <c r="CB1123" s="18" t="inlineStr">
        <is>
          <t>Em</t>
        </is>
      </c>
      <c r="CC1123" s="18">
        <f>IF(LEFT(CA1123,2)="基礎",CONCATENATE(BZ1123,LEFT(CA1123,3),CB1123),CONCATENATE(BZ1123,LEFT(CA1123,2),CB1123))</f>
        <v/>
      </c>
      <c r="CD1123" s="18" t="n">
        <v>5</v>
      </c>
      <c r="CE1123" s="18">
        <f>IF(COUNTIFS([2]その１１!$CV$10:CV6118,リスト!CC1123),"該当","")</f>
        <v/>
      </c>
      <c r="CF1123" s="18">
        <f>IF($CE1123="","",COUNTIF($CC$5:CC1123,CC1123))</f>
        <v/>
      </c>
      <c r="CG1123" s="18">
        <f>IF($CE1123="","",CONCATENATE(CC1123,CF1123))</f>
        <v/>
      </c>
      <c r="CH1123" s="18" t="inlineStr">
        <is>
          <t>S</t>
        </is>
      </c>
      <c r="CI1123" s="18" t="inlineStr">
        <is>
          <t>点検施設</t>
        </is>
      </c>
      <c r="CJ1123" s="18" t="inlineStr">
        <is>
          <t>Ip</t>
        </is>
      </c>
      <c r="CK1123" s="18">
        <f>CONCATENATE(CH1123,LEFT(CI1123,2),CJ1123)</f>
        <v/>
      </c>
      <c r="CL1123" s="18" t="n">
        <v>17</v>
      </c>
      <c r="CM1123" s="18">
        <f>IF(COUNTIFS([2]その１２!$CU$10:CU6274,リスト!CK1123),"該当","")</f>
        <v/>
      </c>
      <c r="CN1123" s="18">
        <f>IF($CM1123="","",COUNTIF($CK$5:CK1123,CK1123))</f>
        <v/>
      </c>
      <c r="CO1123" s="18">
        <f>IF($CM1123="","",CONCATENATE(CK1123,CN1123))</f>
        <v/>
      </c>
      <c r="DC1123" s="21">
        <f>IF(CG1123="","",CONCATENATE(CC1123,CD1123))</f>
        <v/>
      </c>
      <c r="DD1123" s="21">
        <f>IF(CO1123="","",CONCATENATE(CK1123,CL1123))</f>
        <v/>
      </c>
    </row>
    <row r="1124">
      <c r="BZ1124" s="18" t="inlineStr">
        <is>
          <t>S,C,X</t>
        </is>
      </c>
      <c r="CA1124" s="18" t="inlineStr">
        <is>
          <t>コンクリート埋込部</t>
        </is>
      </c>
      <c r="CB1124" s="18" t="inlineStr">
        <is>
          <t>Em</t>
        </is>
      </c>
      <c r="CC1124" s="18">
        <f>IF(LEFT(CA1124,2)="基礎",CONCATENATE(BZ1124,LEFT(CA1124,3),CB1124),CONCATENATE(BZ1124,LEFT(CA1124,2),CB1124))</f>
        <v/>
      </c>
      <c r="CD1124" s="18" t="n">
        <v>6</v>
      </c>
      <c r="CE1124" s="18">
        <f>IF(COUNTIFS([2]その１１!$CV$10:CV6119,リスト!CC1124),"該当","")</f>
        <v/>
      </c>
      <c r="CF1124" s="18">
        <f>IF($CE1124="","",COUNTIF($CC$5:CC1124,CC1124))</f>
        <v/>
      </c>
      <c r="CG1124" s="18">
        <f>IF($CE1124="","",CONCATENATE(CC1124,CF1124))</f>
        <v/>
      </c>
      <c r="CH1124" s="18" t="inlineStr">
        <is>
          <t>S</t>
        </is>
      </c>
      <c r="CI1124" s="18" t="inlineStr">
        <is>
          <t>点検施設</t>
        </is>
      </c>
      <c r="CJ1124" s="18" t="inlineStr">
        <is>
          <t>Ip</t>
        </is>
      </c>
      <c r="CK1124" s="18">
        <f>CONCATENATE(CH1124,LEFT(CI1124,2),CJ1124)</f>
        <v/>
      </c>
      <c r="CL1124" s="18" t="n">
        <v>21</v>
      </c>
      <c r="CM1124" s="18">
        <f>IF(COUNTIFS([2]その１２!$CU$10:CU6275,リスト!CK1124),"該当","")</f>
        <v/>
      </c>
      <c r="CN1124" s="18">
        <f>IF($CM1124="","",COUNTIF($CK$5:CK1124,CK1124))</f>
        <v/>
      </c>
      <c r="CO1124" s="18">
        <f>IF($CM1124="","",CONCATENATE(CK1124,CN1124))</f>
        <v/>
      </c>
      <c r="DC1124" s="21">
        <f>IF(CG1124="","",CONCATENATE(CC1124,CD1124))</f>
        <v/>
      </c>
      <c r="DD1124" s="21">
        <f>IF(CO1124="","",CONCATENATE(CK1124,CL1124))</f>
        <v/>
      </c>
    </row>
    <row r="1125">
      <c r="BZ1125" s="18" t="inlineStr">
        <is>
          <t>S,C,X</t>
        </is>
      </c>
      <c r="CA1125" s="18" t="inlineStr">
        <is>
          <t>コンクリート埋込部</t>
        </is>
      </c>
      <c r="CB1125" s="18" t="inlineStr">
        <is>
          <t>Em</t>
        </is>
      </c>
      <c r="CC1125" s="18">
        <f>IF(LEFT(CA1125,2)="基礎",CONCATENATE(BZ1125,LEFT(CA1125,3),CB1125),CONCATENATE(BZ1125,LEFT(CA1125,2),CB1125))</f>
        <v/>
      </c>
      <c r="CD1125" s="18" t="n">
        <v>7</v>
      </c>
      <c r="CE1125" s="18">
        <f>IF(COUNTIFS([2]その１１!$CV$10:CV6120,リスト!CC1125),"該当","")</f>
        <v/>
      </c>
      <c r="CF1125" s="18">
        <f>IF($CE1125="","",COUNTIF($CC$5:CC1125,CC1125))</f>
        <v/>
      </c>
      <c r="CG1125" s="18">
        <f>IF($CE1125="","",CONCATENATE(CC1125,CF1125))</f>
        <v/>
      </c>
      <c r="CH1125" s="18" t="inlineStr">
        <is>
          <t>S</t>
        </is>
      </c>
      <c r="CI1125" s="18" t="inlineStr">
        <is>
          <t>点検施設</t>
        </is>
      </c>
      <c r="CJ1125" s="18" t="inlineStr">
        <is>
          <t>Ip</t>
        </is>
      </c>
      <c r="CK1125" s="18">
        <f>CONCATENATE(CH1125,LEFT(CI1125,2),CJ1125)</f>
        <v/>
      </c>
      <c r="CL1125" s="18" t="n">
        <v>22</v>
      </c>
      <c r="CM1125" s="18">
        <f>IF(COUNTIFS([2]その１２!$CU$10:CU6276,リスト!CK1125),"該当","")</f>
        <v/>
      </c>
      <c r="CN1125" s="18">
        <f>IF($CM1125="","",COUNTIF($CK$5:CK1125,CK1125))</f>
        <v/>
      </c>
      <c r="CO1125" s="18">
        <f>IF($CM1125="","",CONCATENATE(CK1125,CN1125))</f>
        <v/>
      </c>
      <c r="DC1125" s="21">
        <f>IF(CG1125="","",CONCATENATE(CC1125,CD1125))</f>
        <v/>
      </c>
      <c r="DD1125" s="21">
        <f>IF(CO1125="","",CONCATENATE(CK1125,CL1125))</f>
        <v/>
      </c>
    </row>
    <row r="1126">
      <c r="BZ1126" s="18" t="inlineStr">
        <is>
          <t>S,C,X</t>
        </is>
      </c>
      <c r="CA1126" s="18" t="inlineStr">
        <is>
          <t>コンクリート埋込部</t>
        </is>
      </c>
      <c r="CB1126" s="18" t="inlineStr">
        <is>
          <t>Em</t>
        </is>
      </c>
      <c r="CC1126" s="18">
        <f>IF(LEFT(CA1126,2)="基礎",CONCATENATE(BZ1126,LEFT(CA1126,3),CB1126),CONCATENATE(BZ1126,LEFT(CA1126,2),CB1126))</f>
        <v/>
      </c>
      <c r="CD1126" s="18" t="n">
        <v>8</v>
      </c>
      <c r="CE1126" s="18">
        <f>IF(COUNTIFS([2]その１１!$CV$10:CV6121,リスト!CC1126),"該当","")</f>
        <v/>
      </c>
      <c r="CF1126" s="18">
        <f>IF($CE1126="","",COUNTIF($CC$5:CC1126,CC1126))</f>
        <v/>
      </c>
      <c r="CG1126" s="18">
        <f>IF($CE1126="","",CONCATENATE(CC1126,CF1126))</f>
        <v/>
      </c>
      <c r="CH1126" s="18" t="inlineStr">
        <is>
          <t>S</t>
        </is>
      </c>
      <c r="CI1126" s="18" t="inlineStr">
        <is>
          <t>点検施設</t>
        </is>
      </c>
      <c r="CJ1126" s="18" t="inlineStr">
        <is>
          <t>Ip</t>
        </is>
      </c>
      <c r="CK1126" s="18">
        <f>CONCATENATE(CH1126,LEFT(CI1126,2),CJ1126)</f>
        <v/>
      </c>
      <c r="CL1126" s="18" t="n">
        <v>23</v>
      </c>
      <c r="CM1126" s="18">
        <f>IF(COUNTIFS([2]その１２!$CU$10:CU6277,リスト!CK1126),"該当","")</f>
        <v/>
      </c>
      <c r="CN1126" s="18">
        <f>IF($CM1126="","",COUNTIF($CK$5:CK1126,CK1126))</f>
        <v/>
      </c>
      <c r="CO1126" s="18">
        <f>IF($CM1126="","",CONCATENATE(CK1126,CN1126))</f>
        <v/>
      </c>
      <c r="DC1126" s="21">
        <f>IF(CG1126="","",CONCATENATE(CC1126,CD1126))</f>
        <v/>
      </c>
      <c r="DD1126" s="21">
        <f>IF(CO1126="","",CONCATENATE(CK1126,CL1126))</f>
        <v/>
      </c>
    </row>
    <row r="1127">
      <c r="BZ1127" s="18" t="inlineStr">
        <is>
          <t>S,C,X</t>
        </is>
      </c>
      <c r="CA1127" s="18" t="inlineStr">
        <is>
          <t>コンクリート埋込部</t>
        </is>
      </c>
      <c r="CB1127" s="18" t="inlineStr">
        <is>
          <t>Em</t>
        </is>
      </c>
      <c r="CC1127" s="18">
        <f>IF(LEFT(CA1127,2)="基礎",CONCATENATE(BZ1127,LEFT(CA1127,3),CB1127),CONCATENATE(BZ1127,LEFT(CA1127,2),CB1127))</f>
        <v/>
      </c>
      <c r="CD1127" s="18" t="n">
        <v>9</v>
      </c>
      <c r="CE1127" s="18">
        <f>IF(COUNTIFS([2]その１１!$CV$10:CV6122,リスト!CC1127),"該当","")</f>
        <v/>
      </c>
      <c r="CF1127" s="18">
        <f>IF($CE1127="","",COUNTIF($CC$5:CC1127,CC1127))</f>
        <v/>
      </c>
      <c r="CG1127" s="18">
        <f>IF($CE1127="","",CONCATENATE(CC1127,CF1127))</f>
        <v/>
      </c>
      <c r="CH1127" s="18" t="inlineStr">
        <is>
          <t>X</t>
        </is>
      </c>
      <c r="CI1127" s="18" t="inlineStr">
        <is>
          <t>点検施設</t>
        </is>
      </c>
      <c r="CJ1127" s="18" t="inlineStr">
        <is>
          <t>Ip</t>
        </is>
      </c>
      <c r="CK1127" s="18">
        <f>CONCATENATE(CH1127,LEFT(CI1127,2),CJ1127)</f>
        <v/>
      </c>
      <c r="CL1127" s="18" t="n">
        <v>1</v>
      </c>
      <c r="CM1127" s="18">
        <f>IF(COUNTIFS([2]その１２!$CU$10:CU6278,リスト!CK1127),"該当","")</f>
        <v/>
      </c>
      <c r="CN1127" s="18">
        <f>IF($CM1127="","",COUNTIF($CK$5:CK1127,CK1127))</f>
        <v/>
      </c>
      <c r="CO1127" s="18">
        <f>IF($CM1127="","",CONCATENATE(CK1127,CN1127))</f>
        <v/>
      </c>
      <c r="DC1127" s="21">
        <f>IF(CG1127="","",CONCATENATE(CC1127,CD1127))</f>
        <v/>
      </c>
      <c r="DD1127" s="21">
        <f>IF(CO1127="","",CONCATENATE(CK1127,CL1127))</f>
        <v/>
      </c>
    </row>
    <row r="1128">
      <c r="BZ1128" s="18" t="inlineStr">
        <is>
          <t>S,C,X</t>
        </is>
      </c>
      <c r="CA1128" s="18" t="inlineStr">
        <is>
          <t>コンクリート埋込部</t>
        </is>
      </c>
      <c r="CB1128" s="18" t="inlineStr">
        <is>
          <t>Em</t>
        </is>
      </c>
      <c r="CC1128" s="18">
        <f>IF(LEFT(CA1128,2)="基礎",CONCATENATE(BZ1128,LEFT(CA1128,3),CB1128),CONCATENATE(BZ1128,LEFT(CA1128,2),CB1128))</f>
        <v/>
      </c>
      <c r="CD1128" s="18" t="n">
        <v>10</v>
      </c>
      <c r="CE1128" s="18">
        <f>IF(COUNTIFS([2]その１１!$CV$10:CV6123,リスト!CC1128),"該当","")</f>
        <v/>
      </c>
      <c r="CF1128" s="18">
        <f>IF($CE1128="","",COUNTIF($CC$5:CC1128,CC1128))</f>
        <v/>
      </c>
      <c r="CG1128" s="18">
        <f>IF($CE1128="","",CONCATENATE(CC1128,CF1128))</f>
        <v/>
      </c>
      <c r="CH1128" s="18" t="inlineStr">
        <is>
          <t>X</t>
        </is>
      </c>
      <c r="CI1128" s="18" t="inlineStr">
        <is>
          <t>点検施設</t>
        </is>
      </c>
      <c r="CJ1128" s="18" t="inlineStr">
        <is>
          <t>Ip</t>
        </is>
      </c>
      <c r="CK1128" s="18">
        <f>CONCATENATE(CH1128,LEFT(CI1128,2),CJ1128)</f>
        <v/>
      </c>
      <c r="CL1128" s="18" t="n">
        <v>2</v>
      </c>
      <c r="CM1128" s="18">
        <f>IF(COUNTIFS([2]その１２!$CU$10:CU6279,リスト!CK1128),"該当","")</f>
        <v/>
      </c>
      <c r="CN1128" s="18">
        <f>IF($CM1128="","",COUNTIF($CK$5:CK1128,CK1128))</f>
        <v/>
      </c>
      <c r="CO1128" s="18">
        <f>IF($CM1128="","",CONCATENATE(CK1128,CN1128))</f>
        <v/>
      </c>
      <c r="DC1128" s="21">
        <f>IF(CG1128="","",CONCATENATE(CC1128,CD1128))</f>
        <v/>
      </c>
      <c r="DD1128" s="21">
        <f>IF(CO1128="","",CONCATENATE(CK1128,CL1128))</f>
        <v/>
      </c>
    </row>
    <row r="1129">
      <c r="BZ1129" s="18" t="inlineStr">
        <is>
          <t>S,C,X</t>
        </is>
      </c>
      <c r="CA1129" s="18" t="inlineStr">
        <is>
          <t>コンクリート埋込部</t>
        </is>
      </c>
      <c r="CB1129" s="18" t="inlineStr">
        <is>
          <t>Em</t>
        </is>
      </c>
      <c r="CC1129" s="18">
        <f>IF(LEFT(CA1129,2)="基礎",CONCATENATE(BZ1129,LEFT(CA1129,3),CB1129),CONCATENATE(BZ1129,LEFT(CA1129,2),CB1129))</f>
        <v/>
      </c>
      <c r="CD1129" s="18" t="n">
        <v>11</v>
      </c>
      <c r="CE1129" s="18">
        <f>IF(COUNTIFS([2]その１１!$CV$10:CV6124,リスト!CC1129),"該当","")</f>
        <v/>
      </c>
      <c r="CF1129" s="18">
        <f>IF($CE1129="","",COUNTIF($CC$5:CC1129,CC1129))</f>
        <v/>
      </c>
      <c r="CG1129" s="18">
        <f>IF($CE1129="","",CONCATENATE(CC1129,CF1129))</f>
        <v/>
      </c>
      <c r="CH1129" s="18" t="inlineStr">
        <is>
          <t>X</t>
        </is>
      </c>
      <c r="CI1129" s="18" t="inlineStr">
        <is>
          <t>点検施設</t>
        </is>
      </c>
      <c r="CJ1129" s="18" t="inlineStr">
        <is>
          <t>Ip</t>
        </is>
      </c>
      <c r="CK1129" s="18">
        <f>CONCATENATE(CH1129,LEFT(CI1129,2),CJ1129)</f>
        <v/>
      </c>
      <c r="CL1129" s="18" t="n">
        <v>3</v>
      </c>
      <c r="CM1129" s="18">
        <f>IF(COUNTIFS([2]その１２!$CU$10:CU6280,リスト!CK1129),"該当","")</f>
        <v/>
      </c>
      <c r="CN1129" s="18">
        <f>IF($CM1129="","",COUNTIF($CK$5:CK1129,CK1129))</f>
        <v/>
      </c>
      <c r="CO1129" s="18">
        <f>IF($CM1129="","",CONCATENATE(CK1129,CN1129))</f>
        <v/>
      </c>
      <c r="DC1129" s="21">
        <f>IF(CG1129="","",CONCATENATE(CC1129,CD1129))</f>
        <v/>
      </c>
      <c r="DD1129" s="21">
        <f>IF(CO1129="","",CONCATENATE(CK1129,CL1129))</f>
        <v/>
      </c>
    </row>
    <row r="1130">
      <c r="BZ1130" s="18" t="inlineStr">
        <is>
          <t>S,C,X</t>
        </is>
      </c>
      <c r="CA1130" s="18" t="inlineStr">
        <is>
          <t>コンクリート埋込部</t>
        </is>
      </c>
      <c r="CB1130" s="18" t="inlineStr">
        <is>
          <t>Em</t>
        </is>
      </c>
      <c r="CC1130" s="18">
        <f>IF(LEFT(CA1130,2)="基礎",CONCATENATE(BZ1130,LEFT(CA1130,3),CB1130),CONCATENATE(BZ1130,LEFT(CA1130,2),CB1130))</f>
        <v/>
      </c>
      <c r="CD1130" s="18" t="n">
        <v>12</v>
      </c>
      <c r="CE1130" s="18">
        <f>IF(COUNTIFS([2]その１１!$CV$10:CV6125,リスト!CC1130),"該当","")</f>
        <v/>
      </c>
      <c r="CF1130" s="18">
        <f>IF($CE1130="","",COUNTIF($CC$5:CC1130,CC1130))</f>
        <v/>
      </c>
      <c r="CG1130" s="18">
        <f>IF($CE1130="","",CONCATENATE(CC1130,CF1130))</f>
        <v/>
      </c>
      <c r="CH1130" s="18" t="inlineStr">
        <is>
          <t>X</t>
        </is>
      </c>
      <c r="CI1130" s="18" t="inlineStr">
        <is>
          <t>点検施設</t>
        </is>
      </c>
      <c r="CJ1130" s="18" t="inlineStr">
        <is>
          <t>Ip</t>
        </is>
      </c>
      <c r="CK1130" s="18">
        <f>CONCATENATE(CH1130,LEFT(CI1130,2),CJ1130)</f>
        <v/>
      </c>
      <c r="CL1130" s="18" t="n">
        <v>4</v>
      </c>
      <c r="CM1130" s="18">
        <f>IF(COUNTIFS([2]その１２!$CU$10:CU6281,リスト!CK1130),"該当","")</f>
        <v/>
      </c>
      <c r="CN1130" s="18">
        <f>IF($CM1130="","",COUNTIF($CK$5:CK1130,CK1130))</f>
        <v/>
      </c>
      <c r="CO1130" s="18">
        <f>IF($CM1130="","",CONCATENATE(CK1130,CN1130))</f>
        <v/>
      </c>
      <c r="DC1130" s="21">
        <f>IF(CG1130="","",CONCATENATE(CC1130,CD1130))</f>
        <v/>
      </c>
      <c r="DD1130" s="21">
        <f>IF(CO1130="","",CONCATENATE(CK1130,CL1130))</f>
        <v/>
      </c>
    </row>
    <row r="1131">
      <c r="BZ1131" s="18" t="inlineStr">
        <is>
          <t>S,C,X</t>
        </is>
      </c>
      <c r="CA1131" s="18" t="inlineStr">
        <is>
          <t>コンクリート埋込部</t>
        </is>
      </c>
      <c r="CB1131" s="18" t="inlineStr">
        <is>
          <t>Em</t>
        </is>
      </c>
      <c r="CC1131" s="18">
        <f>IF(LEFT(CA1131,2)="基礎",CONCATENATE(BZ1131,LEFT(CA1131,3),CB1131),CONCATENATE(BZ1131,LEFT(CA1131,2),CB1131))</f>
        <v/>
      </c>
      <c r="CD1131" s="18" t="n">
        <v>13</v>
      </c>
      <c r="CE1131" s="18">
        <f>IF(COUNTIFS([2]その１１!$CV$10:CV6126,リスト!CC1131),"該当","")</f>
        <v/>
      </c>
      <c r="CF1131" s="18">
        <f>IF($CE1131="","",COUNTIF($CC$5:CC1131,CC1131))</f>
        <v/>
      </c>
      <c r="CG1131" s="18">
        <f>IF($CE1131="","",CONCATENATE(CC1131,CF1131))</f>
        <v/>
      </c>
      <c r="CH1131" s="18" t="inlineStr">
        <is>
          <t>X</t>
        </is>
      </c>
      <c r="CI1131" s="18" t="inlineStr">
        <is>
          <t>点検施設</t>
        </is>
      </c>
      <c r="CJ1131" s="18" t="inlineStr">
        <is>
          <t>Ip</t>
        </is>
      </c>
      <c r="CK1131" s="18">
        <f>CONCATENATE(CH1131,LEFT(CI1131,2),CJ1131)</f>
        <v/>
      </c>
      <c r="CL1131" s="18" t="n">
        <v>5</v>
      </c>
      <c r="CM1131" s="18">
        <f>IF(COUNTIFS([2]その１２!$CU$10:CU6282,リスト!CK1131),"該当","")</f>
        <v/>
      </c>
      <c r="CN1131" s="18">
        <f>IF($CM1131="","",COUNTIF($CK$5:CK1131,CK1131))</f>
        <v/>
      </c>
      <c r="CO1131" s="18">
        <f>IF($CM1131="","",CONCATENATE(CK1131,CN1131))</f>
        <v/>
      </c>
      <c r="DC1131" s="21">
        <f>IF(CG1131="","",CONCATENATE(CC1131,CD1131))</f>
        <v/>
      </c>
      <c r="DD1131" s="21">
        <f>IF(CO1131="","",CONCATENATE(CK1131,CL1131))</f>
        <v/>
      </c>
    </row>
    <row r="1132">
      <c r="BZ1132" s="18" t="inlineStr">
        <is>
          <t>S,C,X</t>
        </is>
      </c>
      <c r="CA1132" s="18" t="inlineStr">
        <is>
          <t>コンクリート埋込部</t>
        </is>
      </c>
      <c r="CB1132" s="18" t="inlineStr">
        <is>
          <t>Em</t>
        </is>
      </c>
      <c r="CC1132" s="18">
        <f>IF(LEFT(CA1132,2)="基礎",CONCATENATE(BZ1132,LEFT(CA1132,3),CB1132),CONCATENATE(BZ1132,LEFT(CA1132,2),CB1132))</f>
        <v/>
      </c>
      <c r="CD1132" s="18" t="n">
        <v>17</v>
      </c>
      <c r="CE1132" s="18">
        <f>IF(COUNTIFS([2]その１１!$CV$10:CV6127,リスト!CC1132),"該当","")</f>
        <v/>
      </c>
      <c r="CF1132" s="18">
        <f>IF($CE1132="","",COUNTIF($CC$5:CC1132,CC1132))</f>
        <v/>
      </c>
      <c r="CG1132" s="18">
        <f>IF($CE1132="","",CONCATENATE(CC1132,CF1132))</f>
        <v/>
      </c>
      <c r="CH1132" s="18" t="inlineStr">
        <is>
          <t>X</t>
        </is>
      </c>
      <c r="CI1132" s="18" t="inlineStr">
        <is>
          <t>点検施設</t>
        </is>
      </c>
      <c r="CJ1132" s="18" t="inlineStr">
        <is>
          <t>Ip</t>
        </is>
      </c>
      <c r="CK1132" s="18">
        <f>CONCATENATE(CH1132,LEFT(CI1132,2),CJ1132)</f>
        <v/>
      </c>
      <c r="CL1132" s="18" t="n">
        <v>17</v>
      </c>
      <c r="CM1132" s="18">
        <f>IF(COUNTIFS([2]その１２!$CU$10:CU6283,リスト!CK1132),"該当","")</f>
        <v/>
      </c>
      <c r="CN1132" s="18">
        <f>IF($CM1132="","",COUNTIF($CK$5:CK1132,CK1132))</f>
        <v/>
      </c>
      <c r="CO1132" s="18">
        <f>IF($CM1132="","",CONCATENATE(CK1132,CN1132))</f>
        <v/>
      </c>
      <c r="DC1132" s="21">
        <f>IF(CG1132="","",CONCATENATE(CC1132,CD1132))</f>
        <v/>
      </c>
      <c r="DD1132" s="21">
        <f>IF(CO1132="","",CONCATENATE(CK1132,CL1132))</f>
        <v/>
      </c>
    </row>
    <row r="1133">
      <c r="BZ1133" s="18" t="inlineStr">
        <is>
          <t>S,C,X</t>
        </is>
      </c>
      <c r="CA1133" s="18" t="inlineStr">
        <is>
          <t>コンクリート埋込部</t>
        </is>
      </c>
      <c r="CB1133" s="18" t="inlineStr">
        <is>
          <t>Em</t>
        </is>
      </c>
      <c r="CC1133" s="18">
        <f>IF(LEFT(CA1133,2)="基礎",CONCATENATE(BZ1133,LEFT(CA1133,3),CB1133),CONCATENATE(BZ1133,LEFT(CA1133,2),CB1133))</f>
        <v/>
      </c>
      <c r="CD1133" s="18" t="n">
        <v>18</v>
      </c>
      <c r="CE1133" s="18">
        <f>IF(COUNTIFS([2]その１１!$CV$10:CV6128,リスト!CC1133),"該当","")</f>
        <v/>
      </c>
      <c r="CF1133" s="18">
        <f>IF($CE1133="","",COUNTIF($CC$5:CC1133,CC1133))</f>
        <v/>
      </c>
      <c r="CG1133" s="18">
        <f>IF($CE1133="","",CONCATENATE(CC1133,CF1133))</f>
        <v/>
      </c>
      <c r="CH1133" s="18" t="inlineStr">
        <is>
          <t>X</t>
        </is>
      </c>
      <c r="CI1133" s="18" t="inlineStr">
        <is>
          <t>点検施設</t>
        </is>
      </c>
      <c r="CJ1133" s="18" t="inlineStr">
        <is>
          <t>Ip</t>
        </is>
      </c>
      <c r="CK1133" s="18">
        <f>CONCATENATE(CH1133,LEFT(CI1133,2),CJ1133)</f>
        <v/>
      </c>
      <c r="CL1133" s="18" t="n">
        <v>21</v>
      </c>
      <c r="CM1133" s="18">
        <f>IF(COUNTIFS([2]その１２!$CU$10:CU6284,リスト!CK1133),"該当","")</f>
        <v/>
      </c>
      <c r="CN1133" s="18">
        <f>IF($CM1133="","",COUNTIF($CK$5:CK1133,CK1133))</f>
        <v/>
      </c>
      <c r="CO1133" s="18">
        <f>IF($CM1133="","",CONCATENATE(CK1133,CN1133))</f>
        <v/>
      </c>
      <c r="DC1133" s="21">
        <f>IF(CG1133="","",CONCATENATE(CC1133,CD1133))</f>
        <v/>
      </c>
      <c r="DD1133" s="21">
        <f>IF(CO1133="","",CONCATENATE(CK1133,CL1133))</f>
        <v/>
      </c>
    </row>
    <row r="1134">
      <c r="BZ1134" s="18" t="inlineStr">
        <is>
          <t>S,C,X</t>
        </is>
      </c>
      <c r="CA1134" s="18" t="inlineStr">
        <is>
          <t>コンクリート埋込部</t>
        </is>
      </c>
      <c r="CB1134" s="18" t="inlineStr">
        <is>
          <t>Em</t>
        </is>
      </c>
      <c r="CC1134" s="18">
        <f>IF(LEFT(CA1134,2)="基礎",CONCATENATE(BZ1134,LEFT(CA1134,3),CB1134),CONCATENATE(BZ1134,LEFT(CA1134,2),CB1134))</f>
        <v/>
      </c>
      <c r="CD1134" s="18" t="n">
        <v>19</v>
      </c>
      <c r="CE1134" s="18">
        <f>IF(COUNTIFS([2]その１１!$CV$10:CV6129,リスト!CC1134),"該当","")</f>
        <v/>
      </c>
      <c r="CF1134" s="18">
        <f>IF($CE1134="","",COUNTIF($CC$5:CC1134,CC1134))</f>
        <v/>
      </c>
      <c r="CG1134" s="18">
        <f>IF($CE1134="","",CONCATENATE(CC1134,CF1134))</f>
        <v/>
      </c>
      <c r="CH1134" s="18" t="inlineStr">
        <is>
          <t>X</t>
        </is>
      </c>
      <c r="CI1134" s="18" t="inlineStr">
        <is>
          <t>点検施設</t>
        </is>
      </c>
      <c r="CJ1134" s="18" t="inlineStr">
        <is>
          <t>Ip</t>
        </is>
      </c>
      <c r="CK1134" s="18">
        <f>CONCATENATE(CH1134,LEFT(CI1134,2),CJ1134)</f>
        <v/>
      </c>
      <c r="CL1134" s="18" t="n">
        <v>22</v>
      </c>
      <c r="CM1134" s="18">
        <f>IF(COUNTIFS([2]その１２!$CU$10:CU6285,リスト!CK1134),"該当","")</f>
        <v/>
      </c>
      <c r="CN1134" s="18">
        <f>IF($CM1134="","",COUNTIF($CK$5:CK1134,CK1134))</f>
        <v/>
      </c>
      <c r="CO1134" s="18">
        <f>IF($CM1134="","",CONCATENATE(CK1134,CN1134))</f>
        <v/>
      </c>
      <c r="DC1134" s="21">
        <f>IF(CG1134="","",CONCATENATE(CC1134,CD1134))</f>
        <v/>
      </c>
      <c r="DD1134" s="21">
        <f>IF(CO1134="","",CONCATENATE(CK1134,CL1134))</f>
        <v/>
      </c>
    </row>
    <row r="1135">
      <c r="BZ1135" s="18" t="inlineStr">
        <is>
          <t>S,C,X</t>
        </is>
      </c>
      <c r="CA1135" s="18" t="inlineStr">
        <is>
          <t>コンクリート埋込部</t>
        </is>
      </c>
      <c r="CB1135" s="18" t="inlineStr">
        <is>
          <t>Em</t>
        </is>
      </c>
      <c r="CC1135" s="18">
        <f>IF(LEFT(CA1135,2)="基礎",CONCATENATE(BZ1135,LEFT(CA1135,3),CB1135),CONCATENATE(BZ1135,LEFT(CA1135,2),CB1135))</f>
        <v/>
      </c>
      <c r="CD1135" s="18" t="n">
        <v>20</v>
      </c>
      <c r="CE1135" s="18">
        <f>IF(COUNTIFS([2]その１１!$CV$10:CV6130,リスト!CC1135),"該当","")</f>
        <v/>
      </c>
      <c r="CF1135" s="18">
        <f>IF($CE1135="","",COUNTIF($CC$5:CC1135,CC1135))</f>
        <v/>
      </c>
      <c r="CG1135" s="18">
        <f>IF($CE1135="","",CONCATENATE(CC1135,CF1135))</f>
        <v/>
      </c>
      <c r="CH1135" s="18" t="inlineStr">
        <is>
          <t>X</t>
        </is>
      </c>
      <c r="CI1135" s="18" t="inlineStr">
        <is>
          <t>点検施設</t>
        </is>
      </c>
      <c r="CJ1135" s="18" t="inlineStr">
        <is>
          <t>Ip</t>
        </is>
      </c>
      <c r="CK1135" s="18">
        <f>CONCATENATE(CH1135,LEFT(CI1135,2),CJ1135)</f>
        <v/>
      </c>
      <c r="CL1135" s="18" t="n">
        <v>23</v>
      </c>
      <c r="CM1135" s="18">
        <f>IF(COUNTIFS([2]その１２!$CU$10:CU6286,リスト!CK1135),"該当","")</f>
        <v/>
      </c>
      <c r="CN1135" s="18">
        <f>IF($CM1135="","",COUNTIF($CK$5:CK1135,CK1135))</f>
        <v/>
      </c>
      <c r="CO1135" s="18">
        <f>IF($CM1135="","",CONCATENATE(CK1135,CN1135))</f>
        <v/>
      </c>
      <c r="DC1135" s="21">
        <f>IF(CG1135="","",CONCATENATE(CC1135,CD1135))</f>
        <v/>
      </c>
      <c r="DD1135" s="21">
        <f>IF(CO1135="","",CONCATENATE(CK1135,CL1135))</f>
        <v/>
      </c>
    </row>
    <row r="1136">
      <c r="BZ1136" s="18" t="inlineStr">
        <is>
          <t>S,C,X</t>
        </is>
      </c>
      <c r="CA1136" s="18" t="inlineStr">
        <is>
          <t>コンクリート埋込部</t>
        </is>
      </c>
      <c r="CB1136" s="18" t="inlineStr">
        <is>
          <t>Em</t>
        </is>
      </c>
      <c r="CC1136" s="18">
        <f>IF(LEFT(CA1136,2)="基礎",CONCATENATE(BZ1136,LEFT(CA1136,3),CB1136),CONCATENATE(BZ1136,LEFT(CA1136,2),CB1136))</f>
        <v/>
      </c>
      <c r="CD1136" s="18" t="n">
        <v>21</v>
      </c>
      <c r="CE1136" s="18">
        <f>IF(COUNTIFS([2]その１１!$CV$10:CV6131,リスト!CC1136),"該当","")</f>
        <v/>
      </c>
      <c r="CF1136" s="18">
        <f>IF($CE1136="","",COUNTIF($CC$5:CC1136,CC1136))</f>
        <v/>
      </c>
      <c r="CG1136" s="18">
        <f>IF($CE1136="","",CONCATENATE(CC1136,CF1136))</f>
        <v/>
      </c>
      <c r="CH1136" s="18" t="inlineStr">
        <is>
          <t>S,X</t>
        </is>
      </c>
      <c r="CI1136" s="18" t="inlineStr">
        <is>
          <t>点検施設</t>
        </is>
      </c>
      <c r="CJ1136" s="18" t="inlineStr">
        <is>
          <t>Ip</t>
        </is>
      </c>
      <c r="CK1136" s="18">
        <f>CONCATENATE(CH1136,LEFT(CI1136,2),CJ1136)</f>
        <v/>
      </c>
      <c r="CL1136" s="18" t="n">
        <v>1</v>
      </c>
      <c r="CM1136" s="18">
        <f>IF(COUNTIFS([2]その１２!$CU$10:CU6287,リスト!CK1136),"該当","")</f>
        <v/>
      </c>
      <c r="CN1136" s="18">
        <f>IF($CM1136="","",COUNTIF($CK$5:CK1136,CK1136))</f>
        <v/>
      </c>
      <c r="CO1136" s="18">
        <f>IF($CM1136="","",CONCATENATE(CK1136,CN1136))</f>
        <v/>
      </c>
      <c r="DC1136" s="21">
        <f>IF(CG1136="","",CONCATENATE(CC1136,CD1136))</f>
        <v/>
      </c>
      <c r="DD1136" s="21">
        <f>IF(CO1136="","",CONCATENATE(CK1136,CL1136))</f>
        <v/>
      </c>
    </row>
    <row r="1137">
      <c r="BZ1137" s="18" t="inlineStr">
        <is>
          <t>S,C,X</t>
        </is>
      </c>
      <c r="CA1137" s="18" t="inlineStr">
        <is>
          <t>コンクリート埋込部</t>
        </is>
      </c>
      <c r="CB1137" s="18" t="inlineStr">
        <is>
          <t>Em</t>
        </is>
      </c>
      <c r="CC1137" s="18">
        <f>IF(LEFT(CA1137,2)="基礎",CONCATENATE(BZ1137,LEFT(CA1137,3),CB1137),CONCATENATE(BZ1137,LEFT(CA1137,2),CB1137))</f>
        <v/>
      </c>
      <c r="CD1137" s="18" t="n">
        <v>22</v>
      </c>
      <c r="CE1137" s="18">
        <f>IF(COUNTIFS([2]その１１!$CV$10:CV6132,リスト!CC1137),"該当","")</f>
        <v/>
      </c>
      <c r="CF1137" s="18">
        <f>IF($CE1137="","",COUNTIF($CC$5:CC1137,CC1137))</f>
        <v/>
      </c>
      <c r="CG1137" s="18">
        <f>IF($CE1137="","",CONCATENATE(CC1137,CF1137))</f>
        <v/>
      </c>
      <c r="CH1137" s="18" t="inlineStr">
        <is>
          <t>S,X</t>
        </is>
      </c>
      <c r="CI1137" s="18" t="inlineStr">
        <is>
          <t>点検施設</t>
        </is>
      </c>
      <c r="CJ1137" s="18" t="inlineStr">
        <is>
          <t>Ip</t>
        </is>
      </c>
      <c r="CK1137" s="18">
        <f>CONCATENATE(CH1137,LEFT(CI1137,2),CJ1137)</f>
        <v/>
      </c>
      <c r="CL1137" s="18" t="n">
        <v>2</v>
      </c>
      <c r="CM1137" s="18">
        <f>IF(COUNTIFS([2]その１２!$CU$10:CU6288,リスト!CK1137),"該当","")</f>
        <v/>
      </c>
      <c r="CN1137" s="18">
        <f>IF($CM1137="","",COUNTIF($CK$5:CK1137,CK1137))</f>
        <v/>
      </c>
      <c r="CO1137" s="18">
        <f>IF($CM1137="","",CONCATENATE(CK1137,CN1137))</f>
        <v/>
      </c>
      <c r="DC1137" s="21">
        <f>IF(CG1137="","",CONCATENATE(CC1137,CD1137))</f>
        <v/>
      </c>
      <c r="DD1137" s="21">
        <f>IF(CO1137="","",CONCATENATE(CK1137,CL1137))</f>
        <v/>
      </c>
    </row>
    <row r="1138">
      <c r="BZ1138" s="18" t="inlineStr">
        <is>
          <t>S,C,X</t>
        </is>
      </c>
      <c r="CA1138" s="18" t="inlineStr">
        <is>
          <t>コンクリート埋込部</t>
        </is>
      </c>
      <c r="CB1138" s="18" t="inlineStr">
        <is>
          <t>Em</t>
        </is>
      </c>
      <c r="CC1138" s="18">
        <f>IF(LEFT(CA1138,2)="基礎",CONCATENATE(BZ1138,LEFT(CA1138,3),CB1138),CONCATENATE(BZ1138,LEFT(CA1138,2),CB1138))</f>
        <v/>
      </c>
      <c r="CD1138" s="18" t="n">
        <v>23</v>
      </c>
      <c r="CE1138" s="18">
        <f>IF(COUNTIFS([2]その１１!$CV$10:CV6133,リスト!CC1138),"該当","")</f>
        <v/>
      </c>
      <c r="CF1138" s="18">
        <f>IF($CE1138="","",COUNTIF($CC$5:CC1138,CC1138))</f>
        <v/>
      </c>
      <c r="CG1138" s="18">
        <f>IF($CE1138="","",CONCATENATE(CC1138,CF1138))</f>
        <v/>
      </c>
      <c r="CH1138" s="18" t="inlineStr">
        <is>
          <t>S,X</t>
        </is>
      </c>
      <c r="CI1138" s="18" t="inlineStr">
        <is>
          <t>点検施設</t>
        </is>
      </c>
      <c r="CJ1138" s="18" t="inlineStr">
        <is>
          <t>Ip</t>
        </is>
      </c>
      <c r="CK1138" s="18">
        <f>CONCATENATE(CH1138,LEFT(CI1138,2),CJ1138)</f>
        <v/>
      </c>
      <c r="CL1138" s="18" t="n">
        <v>3</v>
      </c>
      <c r="CM1138" s="18">
        <f>IF(COUNTIFS([2]その１２!$CU$10:CU6289,リスト!CK1138),"該当","")</f>
        <v/>
      </c>
      <c r="CN1138" s="18">
        <f>IF($CM1138="","",COUNTIF($CK$5:CK1138,CK1138))</f>
        <v/>
      </c>
      <c r="CO1138" s="18">
        <f>IF($CM1138="","",CONCATENATE(CK1138,CN1138))</f>
        <v/>
      </c>
      <c r="DC1138" s="21">
        <f>IF(CG1138="","",CONCATENATE(CC1138,CD1138))</f>
        <v/>
      </c>
      <c r="DD1138" s="21">
        <f>IF(CO1138="","",CONCATENATE(CK1138,CL1138))</f>
        <v/>
      </c>
    </row>
    <row r="1139">
      <c r="BZ1139" s="18" t="inlineStr">
        <is>
          <t>S</t>
        </is>
      </c>
      <c r="CA1139" s="18" t="inlineStr">
        <is>
          <t>主構（桁）</t>
        </is>
      </c>
      <c r="CB1139" s="18" t="inlineStr">
        <is>
          <t>Rg</t>
        </is>
      </c>
      <c r="CC1139" s="18">
        <f>IF(LEFT(CA1139,2)="基礎",CONCATENATE(BZ1139,LEFT(CA1139,3),CB1139),CONCATENATE(BZ1139,LEFT(CA1139,2),CB1139))</f>
        <v/>
      </c>
      <c r="CD1139" s="18" t="n">
        <v>1</v>
      </c>
      <c r="CE1139" s="18">
        <f>IF(COUNTIFS([2]その１１!$CV$10:CV6134,リスト!CC1139),"該当","")</f>
        <v/>
      </c>
      <c r="CF1139" s="18">
        <f>IF($CE1139="","",COUNTIF($CC$5:CC1139,CC1139))</f>
        <v/>
      </c>
      <c r="CG1139" s="18">
        <f>IF($CE1139="","",CONCATENATE(CC1139,CF1139))</f>
        <v/>
      </c>
      <c r="CH1139" s="18" t="inlineStr">
        <is>
          <t>S,X</t>
        </is>
      </c>
      <c r="CI1139" s="18" t="inlineStr">
        <is>
          <t>点検施設</t>
        </is>
      </c>
      <c r="CJ1139" s="18" t="inlineStr">
        <is>
          <t>Ip</t>
        </is>
      </c>
      <c r="CK1139" s="18">
        <f>CONCATENATE(CH1139,LEFT(CI1139,2),CJ1139)</f>
        <v/>
      </c>
      <c r="CL1139" s="18" t="n">
        <v>4</v>
      </c>
      <c r="CM1139" s="18">
        <f>IF(COUNTIFS([2]その１２!$CU$10:CU6290,リスト!CK1139),"該当","")</f>
        <v/>
      </c>
      <c r="CN1139" s="18">
        <f>IF($CM1139="","",COUNTIF($CK$5:CK1139,CK1139))</f>
        <v/>
      </c>
      <c r="CO1139" s="18">
        <f>IF($CM1139="","",CONCATENATE(CK1139,CN1139))</f>
        <v/>
      </c>
      <c r="DC1139" s="21">
        <f>IF(CG1139="","",CONCATENATE(CC1139,CD1139))</f>
        <v/>
      </c>
      <c r="DD1139" s="21">
        <f>IF(CO1139="","",CONCATENATE(CK1139,CL1139))</f>
        <v/>
      </c>
    </row>
    <row r="1140">
      <c r="BZ1140" s="18" t="inlineStr">
        <is>
          <t>S</t>
        </is>
      </c>
      <c r="CA1140" s="18" t="inlineStr">
        <is>
          <t>主構（桁）</t>
        </is>
      </c>
      <c r="CB1140" s="18" t="inlineStr">
        <is>
          <t>Rg</t>
        </is>
      </c>
      <c r="CC1140" s="18">
        <f>IF(LEFT(CA1140,2)="基礎",CONCATENATE(BZ1140,LEFT(CA1140,3),CB1140),CONCATENATE(BZ1140,LEFT(CA1140,2),CB1140))</f>
        <v/>
      </c>
      <c r="CD1140" s="18" t="n">
        <v>2</v>
      </c>
      <c r="CE1140" s="18">
        <f>IF(COUNTIFS([2]その１１!$CV$10:CV6135,リスト!CC1140),"該当","")</f>
        <v/>
      </c>
      <c r="CF1140" s="18">
        <f>IF($CE1140="","",COUNTIF($CC$5:CC1140,CC1140))</f>
        <v/>
      </c>
      <c r="CG1140" s="18">
        <f>IF($CE1140="","",CONCATENATE(CC1140,CF1140))</f>
        <v/>
      </c>
      <c r="CH1140" s="18" t="inlineStr">
        <is>
          <t>S,X</t>
        </is>
      </c>
      <c r="CI1140" s="18" t="inlineStr">
        <is>
          <t>点検施設</t>
        </is>
      </c>
      <c r="CJ1140" s="18" t="inlineStr">
        <is>
          <t>Ip</t>
        </is>
      </c>
      <c r="CK1140" s="18">
        <f>CONCATENATE(CH1140,LEFT(CI1140,2),CJ1140)</f>
        <v/>
      </c>
      <c r="CL1140" s="18" t="n">
        <v>5</v>
      </c>
      <c r="CM1140" s="18">
        <f>IF(COUNTIFS([2]その１２!$CU$10:CU6291,リスト!CK1140),"該当","")</f>
        <v/>
      </c>
      <c r="CN1140" s="18">
        <f>IF($CM1140="","",COUNTIF($CK$5:CK1140,CK1140))</f>
        <v/>
      </c>
      <c r="CO1140" s="18">
        <f>IF($CM1140="","",CONCATENATE(CK1140,CN1140))</f>
        <v/>
      </c>
      <c r="DC1140" s="21">
        <f>IF(CG1140="","",CONCATENATE(CC1140,CD1140))</f>
        <v/>
      </c>
      <c r="DD1140" s="21">
        <f>IF(CO1140="","",CONCATENATE(CK1140,CL1140))</f>
        <v/>
      </c>
    </row>
    <row r="1141">
      <c r="BZ1141" s="18" t="inlineStr">
        <is>
          <t>S</t>
        </is>
      </c>
      <c r="CA1141" s="18" t="inlineStr">
        <is>
          <t>主構（桁）</t>
        </is>
      </c>
      <c r="CB1141" s="18" t="inlineStr">
        <is>
          <t>Rg</t>
        </is>
      </c>
      <c r="CC1141" s="18">
        <f>IF(LEFT(CA1141,2)="基礎",CONCATENATE(BZ1141,LEFT(CA1141,3),CB1141),CONCATENATE(BZ1141,LEFT(CA1141,2),CB1141))</f>
        <v/>
      </c>
      <c r="CD1141" s="18" t="n">
        <v>3</v>
      </c>
      <c r="CE1141" s="18">
        <f>IF(COUNTIFS([2]その１１!$CV$10:CV6136,リスト!CC1141),"該当","")</f>
        <v/>
      </c>
      <c r="CF1141" s="18">
        <f>IF($CE1141="","",COUNTIF($CC$5:CC1141,CC1141))</f>
        <v/>
      </c>
      <c r="CG1141" s="18">
        <f>IF($CE1141="","",CONCATENATE(CC1141,CF1141))</f>
        <v/>
      </c>
      <c r="CH1141" s="18" t="inlineStr">
        <is>
          <t>S,X</t>
        </is>
      </c>
      <c r="CI1141" s="18" t="inlineStr">
        <is>
          <t>点検施設</t>
        </is>
      </c>
      <c r="CJ1141" s="18" t="inlineStr">
        <is>
          <t>Ip</t>
        </is>
      </c>
      <c r="CK1141" s="18">
        <f>CONCATENATE(CH1141,LEFT(CI1141,2),CJ1141)</f>
        <v/>
      </c>
      <c r="CL1141" s="18" t="n">
        <v>17</v>
      </c>
      <c r="CM1141" s="18">
        <f>IF(COUNTIFS([2]その１２!$CU$10:CU6292,リスト!CK1141),"該当","")</f>
        <v/>
      </c>
      <c r="CN1141" s="18">
        <f>IF($CM1141="","",COUNTIF($CK$5:CK1141,CK1141))</f>
        <v/>
      </c>
      <c r="CO1141" s="18">
        <f>IF($CM1141="","",CONCATENATE(CK1141,CN1141))</f>
        <v/>
      </c>
      <c r="DC1141" s="21">
        <f>IF(CG1141="","",CONCATENATE(CC1141,CD1141))</f>
        <v/>
      </c>
      <c r="DD1141" s="21">
        <f>IF(CO1141="","",CONCATENATE(CK1141,CL1141))</f>
        <v/>
      </c>
    </row>
    <row r="1142">
      <c r="BZ1142" s="18" t="inlineStr">
        <is>
          <t>S</t>
        </is>
      </c>
      <c r="CA1142" s="18" t="inlineStr">
        <is>
          <t>主構（桁）</t>
        </is>
      </c>
      <c r="CB1142" s="18" t="inlineStr">
        <is>
          <t>Rg</t>
        </is>
      </c>
      <c r="CC1142" s="18">
        <f>IF(LEFT(CA1142,2)="基礎",CONCATENATE(BZ1142,LEFT(CA1142,3),CB1142),CONCATENATE(BZ1142,LEFT(CA1142,2),CB1142))</f>
        <v/>
      </c>
      <c r="CD1142" s="18" t="n">
        <v>4</v>
      </c>
      <c r="CE1142" s="18">
        <f>IF(COUNTIFS([2]その１１!$CV$10:CV6137,リスト!CC1142),"該当","")</f>
        <v/>
      </c>
      <c r="CF1142" s="18">
        <f>IF($CE1142="","",COUNTIF($CC$5:CC1142,CC1142))</f>
        <v/>
      </c>
      <c r="CG1142" s="18">
        <f>IF($CE1142="","",CONCATENATE(CC1142,CF1142))</f>
        <v/>
      </c>
      <c r="CH1142" s="18" t="inlineStr">
        <is>
          <t>S,X</t>
        </is>
      </c>
      <c r="CI1142" s="18" t="inlineStr">
        <is>
          <t>点検施設</t>
        </is>
      </c>
      <c r="CJ1142" s="18" t="inlineStr">
        <is>
          <t>Ip</t>
        </is>
      </c>
      <c r="CK1142" s="18">
        <f>CONCATENATE(CH1142,LEFT(CI1142,2),CJ1142)</f>
        <v/>
      </c>
      <c r="CL1142" s="18" t="n">
        <v>21</v>
      </c>
      <c r="CM1142" s="18">
        <f>IF(COUNTIFS([2]その１２!$CU$10:CU6293,リスト!CK1142),"該当","")</f>
        <v/>
      </c>
      <c r="CN1142" s="18">
        <f>IF($CM1142="","",COUNTIF($CK$5:CK1142,CK1142))</f>
        <v/>
      </c>
      <c r="CO1142" s="18">
        <f>IF($CM1142="","",CONCATENATE(CK1142,CN1142))</f>
        <v/>
      </c>
      <c r="DC1142" s="21">
        <f>IF(CG1142="","",CONCATENATE(CC1142,CD1142))</f>
        <v/>
      </c>
      <c r="DD1142" s="21">
        <f>IF(CO1142="","",CONCATENATE(CK1142,CL1142))</f>
        <v/>
      </c>
    </row>
    <row r="1143">
      <c r="BZ1143" s="18" t="inlineStr">
        <is>
          <t>S</t>
        </is>
      </c>
      <c r="CA1143" s="18" t="inlineStr">
        <is>
          <t>主構（桁）</t>
        </is>
      </c>
      <c r="CB1143" s="18" t="inlineStr">
        <is>
          <t>Rg</t>
        </is>
      </c>
      <c r="CC1143" s="18">
        <f>IF(LEFT(CA1143,2)="基礎",CONCATENATE(BZ1143,LEFT(CA1143,3),CB1143),CONCATENATE(BZ1143,LEFT(CA1143,2),CB1143))</f>
        <v/>
      </c>
      <c r="CD1143" s="18" t="n">
        <v>5</v>
      </c>
      <c r="CE1143" s="18">
        <f>IF(COUNTIFS([2]その１１!$CV$10:CV6138,リスト!CC1143),"該当","")</f>
        <v/>
      </c>
      <c r="CF1143" s="18">
        <f>IF($CE1143="","",COUNTIF($CC$5:CC1143,CC1143))</f>
        <v/>
      </c>
      <c r="CG1143" s="18">
        <f>IF($CE1143="","",CONCATENATE(CC1143,CF1143))</f>
        <v/>
      </c>
      <c r="CH1143" s="18" t="inlineStr">
        <is>
          <t>S,X</t>
        </is>
      </c>
      <c r="CI1143" s="18" t="inlineStr">
        <is>
          <t>点検施設</t>
        </is>
      </c>
      <c r="CJ1143" s="18" t="inlineStr">
        <is>
          <t>Ip</t>
        </is>
      </c>
      <c r="CK1143" s="18">
        <f>CONCATENATE(CH1143,LEFT(CI1143,2),CJ1143)</f>
        <v/>
      </c>
      <c r="CL1143" s="18" t="n">
        <v>22</v>
      </c>
      <c r="CM1143" s="18">
        <f>IF(COUNTIFS([2]その１２!$CU$10:CU6294,リスト!CK1143),"該当","")</f>
        <v/>
      </c>
      <c r="CN1143" s="18">
        <f>IF($CM1143="","",COUNTIF($CK$5:CK1143,CK1143))</f>
        <v/>
      </c>
      <c r="CO1143" s="18">
        <f>IF($CM1143="","",CONCATENATE(CK1143,CN1143))</f>
        <v/>
      </c>
      <c r="DC1143" s="21">
        <f>IF(CG1143="","",CONCATENATE(CC1143,CD1143))</f>
        <v/>
      </c>
      <c r="DD1143" s="21">
        <f>IF(CO1143="","",CONCATENATE(CK1143,CL1143))</f>
        <v/>
      </c>
    </row>
    <row r="1144">
      <c r="BZ1144" s="18" t="inlineStr">
        <is>
          <t>S</t>
        </is>
      </c>
      <c r="CA1144" s="18" t="inlineStr">
        <is>
          <t>主構（桁）</t>
        </is>
      </c>
      <c r="CB1144" s="18" t="inlineStr">
        <is>
          <t>Rg</t>
        </is>
      </c>
      <c r="CC1144" s="18">
        <f>IF(LEFT(CA1144,2)="基礎",CONCATENATE(BZ1144,LEFT(CA1144,3),CB1144),CONCATENATE(BZ1144,LEFT(CA1144,2),CB1144))</f>
        <v/>
      </c>
      <c r="CD1144" s="18" t="n">
        <v>10</v>
      </c>
      <c r="CE1144" s="18">
        <f>IF(COUNTIFS([2]その１１!$CV$10:CV6139,リスト!CC1144),"該当","")</f>
        <v/>
      </c>
      <c r="CF1144" s="18">
        <f>IF($CE1144="","",COUNTIF($CC$5:CC1144,CC1144))</f>
        <v/>
      </c>
      <c r="CG1144" s="18">
        <f>IF($CE1144="","",CONCATENATE(CC1144,CF1144))</f>
        <v/>
      </c>
      <c r="CH1144" s="18" t="inlineStr">
        <is>
          <t>S,X</t>
        </is>
      </c>
      <c r="CI1144" s="18" t="inlineStr">
        <is>
          <t>点検施設</t>
        </is>
      </c>
      <c r="CJ1144" s="18" t="inlineStr">
        <is>
          <t>Ip</t>
        </is>
      </c>
      <c r="CK1144" s="18">
        <f>CONCATENATE(CH1144,LEFT(CI1144,2),CJ1144)</f>
        <v/>
      </c>
      <c r="CL1144" s="18" t="n">
        <v>23</v>
      </c>
      <c r="CM1144" s="18">
        <f>IF(COUNTIFS([2]その１２!$CU$10:CU6295,リスト!CK1144),"該当","")</f>
        <v/>
      </c>
      <c r="CN1144" s="18">
        <f>IF($CM1144="","",COUNTIF($CK$5:CK1144,CK1144))</f>
        <v/>
      </c>
      <c r="CO1144" s="18">
        <f>IF($CM1144="","",CONCATENATE(CK1144,CN1144))</f>
        <v/>
      </c>
      <c r="DC1144" s="21">
        <f>IF(CG1144="","",CONCATENATE(CC1144,CD1144))</f>
        <v/>
      </c>
      <c r="DD1144" s="21">
        <f>IF(CO1144="","",CONCATENATE(CK1144,CL1144))</f>
        <v/>
      </c>
    </row>
    <row r="1145">
      <c r="BZ1145" s="18" t="inlineStr">
        <is>
          <t>S</t>
        </is>
      </c>
      <c r="CA1145" s="18" t="inlineStr">
        <is>
          <t>主構（桁）</t>
        </is>
      </c>
      <c r="CB1145" s="18" t="inlineStr">
        <is>
          <t>Rg</t>
        </is>
      </c>
      <c r="CC1145" s="18">
        <f>IF(LEFT(CA1145,2)="基礎",CONCATENATE(BZ1145,LEFT(CA1145,3),CB1145),CONCATENATE(BZ1145,LEFT(CA1145,2),CB1145))</f>
        <v/>
      </c>
      <c r="CD1145" s="18" t="n">
        <v>13</v>
      </c>
      <c r="CE1145" s="18">
        <f>IF(COUNTIFS([2]その１１!$CV$10:CV6140,リスト!CC1145),"該当","")</f>
        <v/>
      </c>
      <c r="CF1145" s="18">
        <f>IF($CE1145="","",COUNTIF($CC$5:CC1145,CC1145))</f>
        <v/>
      </c>
      <c r="CG1145" s="18">
        <f>IF($CE1145="","",CONCATENATE(CC1145,CF1145))</f>
        <v/>
      </c>
      <c r="CH1145" s="18" t="inlineStr">
        <is>
          <t>S</t>
        </is>
      </c>
      <c r="CI1145" s="18" t="inlineStr">
        <is>
          <t>添架物</t>
        </is>
      </c>
      <c r="CJ1145" s="18" t="inlineStr">
        <is>
          <t>Ut</t>
        </is>
      </c>
      <c r="CK1145" s="18">
        <f>CONCATENATE(CH1145,LEFT(CI1145,2),CJ1145)</f>
        <v/>
      </c>
      <c r="CL1145" s="18" t="n">
        <v>1</v>
      </c>
      <c r="CM1145" s="18">
        <f>IF(COUNTIFS([2]その１２!$CU$10:CU6296,リスト!CK1145),"該当","")</f>
        <v/>
      </c>
      <c r="CN1145" s="18">
        <f>IF($CM1145="","",COUNTIF($CK$5:CK1145,CK1145))</f>
        <v/>
      </c>
      <c r="CO1145" s="18">
        <f>IF($CM1145="","",CONCATENATE(CK1145,CN1145))</f>
        <v/>
      </c>
      <c r="DC1145" s="21">
        <f>IF(CG1145="","",CONCATENATE(CC1145,CD1145))</f>
        <v/>
      </c>
      <c r="DD1145" s="21">
        <f>IF(CO1145="","",CONCATENATE(CK1145,CL1145))</f>
        <v/>
      </c>
    </row>
    <row r="1146">
      <c r="BZ1146" s="18" t="inlineStr">
        <is>
          <t>S</t>
        </is>
      </c>
      <c r="CA1146" s="18" t="inlineStr">
        <is>
          <t>主構（桁）</t>
        </is>
      </c>
      <c r="CB1146" s="18" t="inlineStr">
        <is>
          <t>Rg</t>
        </is>
      </c>
      <c r="CC1146" s="18">
        <f>IF(LEFT(CA1146,2)="基礎",CONCATENATE(BZ1146,LEFT(CA1146,3),CB1146),CONCATENATE(BZ1146,LEFT(CA1146,2),CB1146))</f>
        <v/>
      </c>
      <c r="CD1146" s="18" t="n">
        <v>17</v>
      </c>
      <c r="CE1146" s="18">
        <f>IF(COUNTIFS([2]その１１!$CV$10:CV6141,リスト!CC1146),"該当","")</f>
        <v/>
      </c>
      <c r="CF1146" s="18">
        <f>IF($CE1146="","",COUNTIF($CC$5:CC1146,CC1146))</f>
        <v/>
      </c>
      <c r="CG1146" s="18">
        <f>IF($CE1146="","",CONCATENATE(CC1146,CF1146))</f>
        <v/>
      </c>
      <c r="CH1146" s="18" t="inlineStr">
        <is>
          <t>S</t>
        </is>
      </c>
      <c r="CI1146" s="18" t="inlineStr">
        <is>
          <t>添架物</t>
        </is>
      </c>
      <c r="CJ1146" s="18" t="inlineStr">
        <is>
          <t>Ut</t>
        </is>
      </c>
      <c r="CK1146" s="18">
        <f>CONCATENATE(CH1146,LEFT(CI1146,2),CJ1146)</f>
        <v/>
      </c>
      <c r="CL1146" s="18" t="n">
        <v>2</v>
      </c>
      <c r="CM1146" s="18">
        <f>IF(COUNTIFS([2]その１２!$CU$10:CU6297,リスト!CK1146),"該当","")</f>
        <v/>
      </c>
      <c r="CN1146" s="18">
        <f>IF($CM1146="","",COUNTIF($CK$5:CK1146,CK1146))</f>
        <v/>
      </c>
      <c r="CO1146" s="18">
        <f>IF($CM1146="","",CONCATENATE(CK1146,CN1146))</f>
        <v/>
      </c>
      <c r="DC1146" s="21">
        <f>IF(CG1146="","",CONCATENATE(CC1146,CD1146))</f>
        <v/>
      </c>
      <c r="DD1146" s="21">
        <f>IF(CO1146="","",CONCATENATE(CK1146,CL1146))</f>
        <v/>
      </c>
    </row>
    <row r="1147">
      <c r="BZ1147" s="18" t="inlineStr">
        <is>
          <t>S</t>
        </is>
      </c>
      <c r="CA1147" s="18" t="inlineStr">
        <is>
          <t>主構（桁）</t>
        </is>
      </c>
      <c r="CB1147" s="18" t="inlineStr">
        <is>
          <t>Rg</t>
        </is>
      </c>
      <c r="CC1147" s="18">
        <f>IF(LEFT(CA1147,2)="基礎",CONCATENATE(BZ1147,LEFT(CA1147,3),CB1147),CONCATENATE(BZ1147,LEFT(CA1147,2),CB1147))</f>
        <v/>
      </c>
      <c r="CD1147" s="18" t="n">
        <v>18</v>
      </c>
      <c r="CE1147" s="18">
        <f>IF(COUNTIFS([2]その１１!$CV$10:CV6142,リスト!CC1147),"該当","")</f>
        <v/>
      </c>
      <c r="CF1147" s="18">
        <f>IF($CE1147="","",COUNTIF($CC$5:CC1147,CC1147))</f>
        <v/>
      </c>
      <c r="CG1147" s="18">
        <f>IF($CE1147="","",CONCATENATE(CC1147,CF1147))</f>
        <v/>
      </c>
      <c r="CH1147" s="18" t="inlineStr">
        <is>
          <t>S</t>
        </is>
      </c>
      <c r="CI1147" s="18" t="inlineStr">
        <is>
          <t>添架物</t>
        </is>
      </c>
      <c r="CJ1147" s="18" t="inlineStr">
        <is>
          <t>Ut</t>
        </is>
      </c>
      <c r="CK1147" s="18">
        <f>CONCATENATE(CH1147,LEFT(CI1147,2),CJ1147)</f>
        <v/>
      </c>
      <c r="CL1147" s="18" t="n">
        <v>3</v>
      </c>
      <c r="CM1147" s="18">
        <f>IF(COUNTIFS([2]その１２!$CU$10:CU6298,リスト!CK1147),"該当","")</f>
        <v/>
      </c>
      <c r="CN1147" s="18">
        <f>IF($CM1147="","",COUNTIF($CK$5:CK1147,CK1147))</f>
        <v/>
      </c>
      <c r="CO1147" s="18">
        <f>IF($CM1147="","",CONCATENATE(CK1147,CN1147))</f>
        <v/>
      </c>
      <c r="DC1147" s="21">
        <f>IF(CG1147="","",CONCATENATE(CC1147,CD1147))</f>
        <v/>
      </c>
      <c r="DD1147" s="21">
        <f>IF(CO1147="","",CONCATENATE(CK1147,CL1147))</f>
        <v/>
      </c>
    </row>
    <row r="1148">
      <c r="BZ1148" s="18" t="inlineStr">
        <is>
          <t>S</t>
        </is>
      </c>
      <c r="CA1148" s="18" t="inlineStr">
        <is>
          <t>主構（桁）</t>
        </is>
      </c>
      <c r="CB1148" s="18" t="inlineStr">
        <is>
          <t>Rg</t>
        </is>
      </c>
      <c r="CC1148" s="18">
        <f>IF(LEFT(CA1148,2)="基礎",CONCATENATE(BZ1148,LEFT(CA1148,3),CB1148),CONCATENATE(BZ1148,LEFT(CA1148,2),CB1148))</f>
        <v/>
      </c>
      <c r="CD1148" s="18" t="n">
        <v>20</v>
      </c>
      <c r="CE1148" s="18">
        <f>IF(COUNTIFS([2]その１１!$CV$10:CV6143,リスト!CC1148),"該当","")</f>
        <v/>
      </c>
      <c r="CF1148" s="18">
        <f>IF($CE1148="","",COUNTIF($CC$5:CC1148,CC1148))</f>
        <v/>
      </c>
      <c r="CG1148" s="18">
        <f>IF($CE1148="","",CONCATENATE(CC1148,CF1148))</f>
        <v/>
      </c>
      <c r="CH1148" s="18" t="inlineStr">
        <is>
          <t>S</t>
        </is>
      </c>
      <c r="CI1148" s="18" t="inlineStr">
        <is>
          <t>添架物</t>
        </is>
      </c>
      <c r="CJ1148" s="18" t="inlineStr">
        <is>
          <t>Ut</t>
        </is>
      </c>
      <c r="CK1148" s="18">
        <f>CONCATENATE(CH1148,LEFT(CI1148,2),CJ1148)</f>
        <v/>
      </c>
      <c r="CL1148" s="18" t="n">
        <v>4</v>
      </c>
      <c r="CM1148" s="18">
        <f>IF(COUNTIFS([2]その１２!$CU$10:CU6299,リスト!CK1148),"該当","")</f>
        <v/>
      </c>
      <c r="CN1148" s="18">
        <f>IF($CM1148="","",COUNTIF($CK$5:CK1148,CK1148))</f>
        <v/>
      </c>
      <c r="CO1148" s="18">
        <f>IF($CM1148="","",CONCATENATE(CK1148,CN1148))</f>
        <v/>
      </c>
      <c r="DC1148" s="21">
        <f>IF(CG1148="","",CONCATENATE(CC1148,CD1148))</f>
        <v/>
      </c>
      <c r="DD1148" s="21">
        <f>IF(CO1148="","",CONCATENATE(CK1148,CL1148))</f>
        <v/>
      </c>
    </row>
    <row r="1149">
      <c r="BZ1149" s="18" t="inlineStr">
        <is>
          <t>S</t>
        </is>
      </c>
      <c r="CA1149" s="18" t="inlineStr">
        <is>
          <t>主構（桁）</t>
        </is>
      </c>
      <c r="CB1149" s="18" t="inlineStr">
        <is>
          <t>Rg</t>
        </is>
      </c>
      <c r="CC1149" s="18">
        <f>IF(LEFT(CA1149,2)="基礎",CONCATENATE(BZ1149,LEFT(CA1149,3),CB1149),CONCATENATE(BZ1149,LEFT(CA1149,2),CB1149))</f>
        <v/>
      </c>
      <c r="CD1149" s="18" t="n">
        <v>21</v>
      </c>
      <c r="CE1149" s="18">
        <f>IF(COUNTIFS([2]その１１!$CV$10:CV6144,リスト!CC1149),"該当","")</f>
        <v/>
      </c>
      <c r="CF1149" s="18">
        <f>IF($CE1149="","",COUNTIF($CC$5:CC1149,CC1149))</f>
        <v/>
      </c>
      <c r="CG1149" s="18">
        <f>IF($CE1149="","",CONCATENATE(CC1149,CF1149))</f>
        <v/>
      </c>
      <c r="CH1149" s="18" t="inlineStr">
        <is>
          <t>S</t>
        </is>
      </c>
      <c r="CI1149" s="18" t="inlineStr">
        <is>
          <t>添架物</t>
        </is>
      </c>
      <c r="CJ1149" s="18" t="inlineStr">
        <is>
          <t>Ut</t>
        </is>
      </c>
      <c r="CK1149" s="18">
        <f>CONCATENATE(CH1149,LEFT(CI1149,2),CJ1149)</f>
        <v/>
      </c>
      <c r="CL1149" s="18" t="n">
        <v>5</v>
      </c>
      <c r="CM1149" s="18">
        <f>IF(COUNTIFS([2]その１２!$CU$10:CU6300,リスト!CK1149),"該当","")</f>
        <v/>
      </c>
      <c r="CN1149" s="18">
        <f>IF($CM1149="","",COUNTIF($CK$5:CK1149,CK1149))</f>
        <v/>
      </c>
      <c r="CO1149" s="18">
        <f>IF($CM1149="","",CONCATENATE(CK1149,CN1149))</f>
        <v/>
      </c>
      <c r="DC1149" s="21">
        <f>IF(CG1149="","",CONCATENATE(CC1149,CD1149))</f>
        <v/>
      </c>
      <c r="DD1149" s="21">
        <f>IF(CO1149="","",CONCATENATE(CK1149,CL1149))</f>
        <v/>
      </c>
    </row>
    <row r="1150">
      <c r="BZ1150" s="18" t="inlineStr">
        <is>
          <t>S</t>
        </is>
      </c>
      <c r="CA1150" s="18" t="inlineStr">
        <is>
          <t>主構（桁）</t>
        </is>
      </c>
      <c r="CB1150" s="18" t="inlineStr">
        <is>
          <t>Rg</t>
        </is>
      </c>
      <c r="CC1150" s="18">
        <f>IF(LEFT(CA1150,2)="基礎",CONCATENATE(BZ1150,LEFT(CA1150,3),CB1150),CONCATENATE(BZ1150,LEFT(CA1150,2),CB1150))</f>
        <v/>
      </c>
      <c r="CD1150" s="18" t="n">
        <v>22</v>
      </c>
      <c r="CE1150" s="18">
        <f>IF(COUNTIFS([2]その１１!$CV$10:CV6145,リスト!CC1150),"該当","")</f>
        <v/>
      </c>
      <c r="CF1150" s="18">
        <f>IF($CE1150="","",COUNTIF($CC$5:CC1150,CC1150))</f>
        <v/>
      </c>
      <c r="CG1150" s="18">
        <f>IF($CE1150="","",CONCATENATE(CC1150,CF1150))</f>
        <v/>
      </c>
      <c r="CH1150" s="18" t="inlineStr">
        <is>
          <t>S</t>
        </is>
      </c>
      <c r="CI1150" s="18" t="inlineStr">
        <is>
          <t>添架物</t>
        </is>
      </c>
      <c r="CJ1150" s="18" t="inlineStr">
        <is>
          <t>Ut</t>
        </is>
      </c>
      <c r="CK1150" s="18">
        <f>CONCATENATE(CH1150,LEFT(CI1150,2),CJ1150)</f>
        <v/>
      </c>
      <c r="CL1150" s="18" t="n">
        <v>17</v>
      </c>
      <c r="CM1150" s="18">
        <f>IF(COUNTIFS([2]その１２!$CU$10:CU6301,リスト!CK1150),"該当","")</f>
        <v/>
      </c>
      <c r="CN1150" s="18">
        <f>IF($CM1150="","",COUNTIF($CK$5:CK1150,CK1150))</f>
        <v/>
      </c>
      <c r="CO1150" s="18">
        <f>IF($CM1150="","",CONCATENATE(CK1150,CN1150))</f>
        <v/>
      </c>
      <c r="DC1150" s="21">
        <f>IF(CG1150="","",CONCATENATE(CC1150,CD1150))</f>
        <v/>
      </c>
      <c r="DD1150" s="21">
        <f>IF(CO1150="","",CONCATENATE(CK1150,CL1150))</f>
        <v/>
      </c>
    </row>
    <row r="1151">
      <c r="BZ1151" s="18" t="inlineStr">
        <is>
          <t>S</t>
        </is>
      </c>
      <c r="CA1151" s="18" t="inlineStr">
        <is>
          <t>主構（桁）</t>
        </is>
      </c>
      <c r="CB1151" s="18" t="inlineStr">
        <is>
          <t>Rg</t>
        </is>
      </c>
      <c r="CC1151" s="18">
        <f>IF(LEFT(CA1151,2)="基礎",CONCATENATE(BZ1151,LEFT(CA1151,3),CB1151),CONCATENATE(BZ1151,LEFT(CA1151,2),CB1151))</f>
        <v/>
      </c>
      <c r="CD1151" s="18" t="n">
        <v>23</v>
      </c>
      <c r="CE1151" s="18">
        <f>IF(COUNTIFS([2]その１１!$CV$10:CV6146,リスト!CC1151),"該当","")</f>
        <v/>
      </c>
      <c r="CF1151" s="18">
        <f>IF($CE1151="","",COUNTIF($CC$5:CC1151,CC1151))</f>
        <v/>
      </c>
      <c r="CG1151" s="18">
        <f>IF($CE1151="","",CONCATENATE(CC1151,CF1151))</f>
        <v/>
      </c>
      <c r="CH1151" s="18" t="inlineStr">
        <is>
          <t>S</t>
        </is>
      </c>
      <c r="CI1151" s="18" t="inlineStr">
        <is>
          <t>添架物</t>
        </is>
      </c>
      <c r="CJ1151" s="18" t="inlineStr">
        <is>
          <t>Ut</t>
        </is>
      </c>
      <c r="CK1151" s="18">
        <f>CONCATENATE(CH1151,LEFT(CI1151,2),CJ1151)</f>
        <v/>
      </c>
      <c r="CL1151" s="18" t="n">
        <v>21</v>
      </c>
      <c r="CM1151" s="18">
        <f>IF(COUNTIFS([2]その１２!$CU$10:CU6302,リスト!CK1151),"該当","")</f>
        <v/>
      </c>
      <c r="CN1151" s="18">
        <f>IF($CM1151="","",COUNTIF($CK$5:CK1151,CK1151))</f>
        <v/>
      </c>
      <c r="CO1151" s="18">
        <f>IF($CM1151="","",CONCATENATE(CK1151,CN1151))</f>
        <v/>
      </c>
      <c r="DC1151" s="21">
        <f>IF(CG1151="","",CONCATENATE(CC1151,CD1151))</f>
        <v/>
      </c>
      <c r="DD1151" s="21">
        <f>IF(CO1151="","",CONCATENATE(CK1151,CL1151))</f>
        <v/>
      </c>
    </row>
    <row r="1152">
      <c r="BZ1152" s="18" t="inlineStr">
        <is>
          <t>C</t>
        </is>
      </c>
      <c r="CA1152" s="18" t="inlineStr">
        <is>
          <t>主構（桁）</t>
        </is>
      </c>
      <c r="CB1152" s="18" t="inlineStr">
        <is>
          <t>Rg</t>
        </is>
      </c>
      <c r="CC1152" s="18">
        <f>IF(LEFT(CA1152,2)="基礎",CONCATENATE(BZ1152,LEFT(CA1152,3),CB1152),CONCATENATE(BZ1152,LEFT(CA1152,2),CB1152))</f>
        <v/>
      </c>
      <c r="CD1152" s="18" t="n">
        <v>6</v>
      </c>
      <c r="CE1152" s="18">
        <f>IF(COUNTIFS([2]その１１!$CV$10:CV6147,リスト!CC1152),"該当","")</f>
        <v/>
      </c>
      <c r="CF1152" s="18">
        <f>IF($CE1152="","",COUNTIF($CC$5:CC1152,CC1152))</f>
        <v/>
      </c>
      <c r="CG1152" s="18">
        <f>IF($CE1152="","",CONCATENATE(CC1152,CF1152))</f>
        <v/>
      </c>
      <c r="CH1152" s="18" t="inlineStr">
        <is>
          <t>S</t>
        </is>
      </c>
      <c r="CI1152" s="18" t="inlineStr">
        <is>
          <t>添架物</t>
        </is>
      </c>
      <c r="CJ1152" s="18" t="inlineStr">
        <is>
          <t>Ut</t>
        </is>
      </c>
      <c r="CK1152" s="18">
        <f>CONCATENATE(CH1152,LEFT(CI1152,2),CJ1152)</f>
        <v/>
      </c>
      <c r="CL1152" s="18" t="n">
        <v>22</v>
      </c>
      <c r="CM1152" s="18">
        <f>IF(COUNTIFS([2]その１２!$CU$10:CU6303,リスト!CK1152),"該当","")</f>
        <v/>
      </c>
      <c r="CN1152" s="18">
        <f>IF($CM1152="","",COUNTIF($CK$5:CK1152,CK1152))</f>
        <v/>
      </c>
      <c r="CO1152" s="18">
        <f>IF($CM1152="","",CONCATENATE(CK1152,CN1152))</f>
        <v/>
      </c>
      <c r="DC1152" s="21">
        <f>IF(CG1152="","",CONCATENATE(CC1152,CD1152))</f>
        <v/>
      </c>
      <c r="DD1152" s="21">
        <f>IF(CO1152="","",CONCATENATE(CK1152,CL1152))</f>
        <v/>
      </c>
    </row>
    <row r="1153">
      <c r="BZ1153" s="18" t="inlineStr">
        <is>
          <t>C</t>
        </is>
      </c>
      <c r="CA1153" s="18" t="inlineStr">
        <is>
          <t>主構（桁）</t>
        </is>
      </c>
      <c r="CB1153" s="18" t="inlineStr">
        <is>
          <t>Rg</t>
        </is>
      </c>
      <c r="CC1153" s="18">
        <f>IF(LEFT(CA1153,2)="基礎",CONCATENATE(BZ1153,LEFT(CA1153,3),CB1153),CONCATENATE(BZ1153,LEFT(CA1153,2),CB1153))</f>
        <v/>
      </c>
      <c r="CD1153" s="18" t="n">
        <v>7</v>
      </c>
      <c r="CE1153" s="18">
        <f>IF(COUNTIFS([2]その１１!$CV$10:CV6148,リスト!CC1153),"該当","")</f>
        <v/>
      </c>
      <c r="CF1153" s="18">
        <f>IF($CE1153="","",COUNTIF($CC$5:CC1153,CC1153))</f>
        <v/>
      </c>
      <c r="CG1153" s="18">
        <f>IF($CE1153="","",CONCATENATE(CC1153,CF1153))</f>
        <v/>
      </c>
      <c r="CH1153" s="18" t="inlineStr">
        <is>
          <t>S</t>
        </is>
      </c>
      <c r="CI1153" s="18" t="inlineStr">
        <is>
          <t>添架物</t>
        </is>
      </c>
      <c r="CJ1153" s="18" t="inlineStr">
        <is>
          <t>Ut</t>
        </is>
      </c>
      <c r="CK1153" s="18">
        <f>CONCATENATE(CH1153,LEFT(CI1153,2),CJ1153)</f>
        <v/>
      </c>
      <c r="CL1153" s="18" t="n">
        <v>23</v>
      </c>
      <c r="CM1153" s="18">
        <f>IF(COUNTIFS([2]その１２!$CU$10:CU6304,リスト!CK1153),"該当","")</f>
        <v/>
      </c>
      <c r="CN1153" s="18">
        <f>IF($CM1153="","",COUNTIF($CK$5:CK1153,CK1153))</f>
        <v/>
      </c>
      <c r="CO1153" s="18">
        <f>IF($CM1153="","",CONCATENATE(CK1153,CN1153))</f>
        <v/>
      </c>
      <c r="DC1153" s="21">
        <f>IF(CG1153="","",CONCATENATE(CC1153,CD1153))</f>
        <v/>
      </c>
      <c r="DD1153" s="21">
        <f>IF(CO1153="","",CONCATENATE(CK1153,CL1153))</f>
        <v/>
      </c>
    </row>
    <row r="1154">
      <c r="BZ1154" s="18" t="inlineStr">
        <is>
          <t>C</t>
        </is>
      </c>
      <c r="CA1154" s="18" t="inlineStr">
        <is>
          <t>主構（桁）</t>
        </is>
      </c>
      <c r="CB1154" s="18" t="inlineStr">
        <is>
          <t>Rg</t>
        </is>
      </c>
      <c r="CC1154" s="18">
        <f>IF(LEFT(CA1154,2)="基礎",CONCATENATE(BZ1154,LEFT(CA1154,3),CB1154),CONCATENATE(BZ1154,LEFT(CA1154,2),CB1154))</f>
        <v/>
      </c>
      <c r="CD1154" s="18" t="n">
        <v>8</v>
      </c>
      <c r="CE1154" s="18">
        <f>IF(COUNTIFS([2]その１１!$CV$10:CV6149,リスト!CC1154),"該当","")</f>
        <v/>
      </c>
      <c r="CF1154" s="18">
        <f>IF($CE1154="","",COUNTIF($CC$5:CC1154,CC1154))</f>
        <v/>
      </c>
      <c r="CG1154" s="18">
        <f>IF($CE1154="","",CONCATENATE(CC1154,CF1154))</f>
        <v/>
      </c>
      <c r="CH1154" s="18" t="inlineStr">
        <is>
          <t>V</t>
        </is>
      </c>
      <c r="CI1154" s="18" t="inlineStr">
        <is>
          <t>添架物</t>
        </is>
      </c>
      <c r="CJ1154" s="18" t="inlineStr">
        <is>
          <t>Ut</t>
        </is>
      </c>
      <c r="CK1154" s="18">
        <f>CONCATENATE(CH1154,LEFT(CI1154,2),CJ1154)</f>
        <v/>
      </c>
      <c r="CL1154" s="18" t="n">
        <v>1</v>
      </c>
      <c r="CM1154" s="18">
        <f>IF(COUNTIFS([2]その１２!$CU$10:CU6305,リスト!CK1154),"該当","")</f>
        <v/>
      </c>
      <c r="CN1154" s="18">
        <f>IF($CM1154="","",COUNTIF($CK$5:CK1154,CK1154))</f>
        <v/>
      </c>
      <c r="CO1154" s="18">
        <f>IF($CM1154="","",CONCATENATE(CK1154,CN1154))</f>
        <v/>
      </c>
      <c r="DC1154" s="21">
        <f>IF(CG1154="","",CONCATENATE(CC1154,CD1154))</f>
        <v/>
      </c>
      <c r="DD1154" s="21">
        <f>IF(CO1154="","",CONCATENATE(CK1154,CL1154))</f>
        <v/>
      </c>
    </row>
    <row r="1155">
      <c r="BZ1155" s="18" t="inlineStr">
        <is>
          <t>C</t>
        </is>
      </c>
      <c r="CA1155" s="18" t="inlineStr">
        <is>
          <t>主構（桁）</t>
        </is>
      </c>
      <c r="CB1155" s="18" t="inlineStr">
        <is>
          <t>Rg</t>
        </is>
      </c>
      <c r="CC1155" s="18">
        <f>IF(LEFT(CA1155,2)="基礎",CONCATENATE(BZ1155,LEFT(CA1155,3),CB1155),CONCATENATE(BZ1155,LEFT(CA1155,2),CB1155))</f>
        <v/>
      </c>
      <c r="CD1155" s="18" t="n">
        <v>9</v>
      </c>
      <c r="CE1155" s="18">
        <f>IF(COUNTIFS([2]その１１!$CV$10:CV6150,リスト!CC1155),"該当","")</f>
        <v/>
      </c>
      <c r="CF1155" s="18">
        <f>IF($CE1155="","",COUNTIF($CC$5:CC1155,CC1155))</f>
        <v/>
      </c>
      <c r="CG1155" s="18">
        <f>IF($CE1155="","",CONCATENATE(CC1155,CF1155))</f>
        <v/>
      </c>
      <c r="CH1155" s="18" t="inlineStr">
        <is>
          <t>V</t>
        </is>
      </c>
      <c r="CI1155" s="18" t="inlineStr">
        <is>
          <t>添架物</t>
        </is>
      </c>
      <c r="CJ1155" s="18" t="inlineStr">
        <is>
          <t>Ut</t>
        </is>
      </c>
      <c r="CK1155" s="18">
        <f>CONCATENATE(CH1155,LEFT(CI1155,2),CJ1155)</f>
        <v/>
      </c>
      <c r="CL1155" s="18" t="n">
        <v>2</v>
      </c>
      <c r="CM1155" s="18">
        <f>IF(COUNTIFS([2]その１２!$CU$10:CU6306,リスト!CK1155),"該当","")</f>
        <v/>
      </c>
      <c r="CN1155" s="18">
        <f>IF($CM1155="","",COUNTIF($CK$5:CK1155,CK1155))</f>
        <v/>
      </c>
      <c r="CO1155" s="18">
        <f>IF($CM1155="","",CONCATENATE(CK1155,CN1155))</f>
        <v/>
      </c>
      <c r="DC1155" s="21">
        <f>IF(CG1155="","",CONCATENATE(CC1155,CD1155))</f>
        <v/>
      </c>
      <c r="DD1155" s="21">
        <f>IF(CO1155="","",CONCATENATE(CK1155,CL1155))</f>
        <v/>
      </c>
    </row>
    <row r="1156">
      <c r="BZ1156" s="18" t="inlineStr">
        <is>
          <t>C</t>
        </is>
      </c>
      <c r="CA1156" s="18" t="inlineStr">
        <is>
          <t>主構（桁）</t>
        </is>
      </c>
      <c r="CB1156" s="18" t="inlineStr">
        <is>
          <t>Rg</t>
        </is>
      </c>
      <c r="CC1156" s="18">
        <f>IF(LEFT(CA1156,2)="基礎",CONCATENATE(BZ1156,LEFT(CA1156,3),CB1156),CONCATENATE(BZ1156,LEFT(CA1156,2),CB1156))</f>
        <v/>
      </c>
      <c r="CD1156" s="18" t="n">
        <v>10</v>
      </c>
      <c r="CE1156" s="18">
        <f>IF(COUNTIFS([2]その１１!$CV$10:CV6151,リスト!CC1156),"該当","")</f>
        <v/>
      </c>
      <c r="CF1156" s="18">
        <f>IF($CE1156="","",COUNTIF($CC$5:CC1156,CC1156))</f>
        <v/>
      </c>
      <c r="CG1156" s="18">
        <f>IF($CE1156="","",CONCATENATE(CC1156,CF1156))</f>
        <v/>
      </c>
      <c r="CH1156" s="18" t="inlineStr">
        <is>
          <t>V</t>
        </is>
      </c>
      <c r="CI1156" s="18" t="inlineStr">
        <is>
          <t>添架物</t>
        </is>
      </c>
      <c r="CJ1156" s="18" t="inlineStr">
        <is>
          <t>Ut</t>
        </is>
      </c>
      <c r="CK1156" s="18">
        <f>CONCATENATE(CH1156,LEFT(CI1156,2),CJ1156)</f>
        <v/>
      </c>
      <c r="CL1156" s="18" t="n">
        <v>3</v>
      </c>
      <c r="CM1156" s="18">
        <f>IF(COUNTIFS([2]その１２!$CU$10:CU6307,リスト!CK1156),"該当","")</f>
        <v/>
      </c>
      <c r="CN1156" s="18">
        <f>IF($CM1156="","",COUNTIF($CK$5:CK1156,CK1156))</f>
        <v/>
      </c>
      <c r="CO1156" s="18">
        <f>IF($CM1156="","",CONCATENATE(CK1156,CN1156))</f>
        <v/>
      </c>
      <c r="DC1156" s="21">
        <f>IF(CG1156="","",CONCATENATE(CC1156,CD1156))</f>
        <v/>
      </c>
      <c r="DD1156" s="21">
        <f>IF(CO1156="","",CONCATENATE(CK1156,CL1156))</f>
        <v/>
      </c>
    </row>
    <row r="1157">
      <c r="BZ1157" s="18" t="inlineStr">
        <is>
          <t>C</t>
        </is>
      </c>
      <c r="CA1157" s="18" t="inlineStr">
        <is>
          <t>主構（桁）</t>
        </is>
      </c>
      <c r="CB1157" s="18" t="inlineStr">
        <is>
          <t>Rg</t>
        </is>
      </c>
      <c r="CC1157" s="18">
        <f>IF(LEFT(CA1157,2)="基礎",CONCATENATE(BZ1157,LEFT(CA1157,3),CB1157),CONCATENATE(BZ1157,LEFT(CA1157,2),CB1157))</f>
        <v/>
      </c>
      <c r="CD1157" s="18" t="n">
        <v>11</v>
      </c>
      <c r="CE1157" s="18">
        <f>IF(COUNTIFS([2]その１１!$CV$10:CV6152,リスト!CC1157),"該当","")</f>
        <v/>
      </c>
      <c r="CF1157" s="18">
        <f>IF($CE1157="","",COUNTIF($CC$5:CC1157,CC1157))</f>
        <v/>
      </c>
      <c r="CG1157" s="18">
        <f>IF($CE1157="","",CONCATENATE(CC1157,CF1157))</f>
        <v/>
      </c>
      <c r="CH1157" s="18" t="inlineStr">
        <is>
          <t>V</t>
        </is>
      </c>
      <c r="CI1157" s="18" t="inlineStr">
        <is>
          <t>添架物</t>
        </is>
      </c>
      <c r="CJ1157" s="18" t="inlineStr">
        <is>
          <t>Ut</t>
        </is>
      </c>
      <c r="CK1157" s="18">
        <f>CONCATENATE(CH1157,LEFT(CI1157,2),CJ1157)</f>
        <v/>
      </c>
      <c r="CL1157" s="18" t="n">
        <v>4</v>
      </c>
      <c r="CM1157" s="18">
        <f>IF(COUNTIFS([2]その１２!$CU$10:CU6308,リスト!CK1157),"該当","")</f>
        <v/>
      </c>
      <c r="CN1157" s="18">
        <f>IF($CM1157="","",COUNTIF($CK$5:CK1157,CK1157))</f>
        <v/>
      </c>
      <c r="CO1157" s="18">
        <f>IF($CM1157="","",CONCATENATE(CK1157,CN1157))</f>
        <v/>
      </c>
      <c r="DC1157" s="21">
        <f>IF(CG1157="","",CONCATENATE(CC1157,CD1157))</f>
        <v/>
      </c>
      <c r="DD1157" s="21">
        <f>IF(CO1157="","",CONCATENATE(CK1157,CL1157))</f>
        <v/>
      </c>
    </row>
    <row r="1158">
      <c r="BZ1158" s="18" t="inlineStr">
        <is>
          <t>C</t>
        </is>
      </c>
      <c r="CA1158" s="18" t="inlineStr">
        <is>
          <t>主構（桁）</t>
        </is>
      </c>
      <c r="CB1158" s="18" t="inlineStr">
        <is>
          <t>Rg</t>
        </is>
      </c>
      <c r="CC1158" s="18">
        <f>IF(LEFT(CA1158,2)="基礎",CONCATENATE(BZ1158,LEFT(CA1158,3),CB1158),CONCATENATE(BZ1158,LEFT(CA1158,2),CB1158))</f>
        <v/>
      </c>
      <c r="CD1158" s="18" t="n">
        <v>12</v>
      </c>
      <c r="CE1158" s="18">
        <f>IF(COUNTIFS([2]その１１!$CV$10:CV6153,リスト!CC1158),"該当","")</f>
        <v/>
      </c>
      <c r="CF1158" s="18">
        <f>IF($CE1158="","",COUNTIF($CC$5:CC1158,CC1158))</f>
        <v/>
      </c>
      <c r="CG1158" s="18">
        <f>IF($CE1158="","",CONCATENATE(CC1158,CF1158))</f>
        <v/>
      </c>
      <c r="CH1158" s="18" t="inlineStr">
        <is>
          <t>V</t>
        </is>
      </c>
      <c r="CI1158" s="18" t="inlineStr">
        <is>
          <t>添架物</t>
        </is>
      </c>
      <c r="CJ1158" s="18" t="inlineStr">
        <is>
          <t>Ut</t>
        </is>
      </c>
      <c r="CK1158" s="18">
        <f>CONCATENATE(CH1158,LEFT(CI1158,2),CJ1158)</f>
        <v/>
      </c>
      <c r="CL1158" s="18" t="n">
        <v>5</v>
      </c>
      <c r="CM1158" s="18">
        <f>IF(COUNTIFS([2]その１２!$CU$10:CU6309,リスト!CK1158),"該当","")</f>
        <v/>
      </c>
      <c r="CN1158" s="18">
        <f>IF($CM1158="","",COUNTIF($CK$5:CK1158,CK1158))</f>
        <v/>
      </c>
      <c r="CO1158" s="18">
        <f>IF($CM1158="","",CONCATENATE(CK1158,CN1158))</f>
        <v/>
      </c>
      <c r="DC1158" s="21">
        <f>IF(CG1158="","",CONCATENATE(CC1158,CD1158))</f>
        <v/>
      </c>
      <c r="DD1158" s="21">
        <f>IF(CO1158="","",CONCATENATE(CK1158,CL1158))</f>
        <v/>
      </c>
    </row>
    <row r="1159">
      <c r="BZ1159" s="18" t="inlineStr">
        <is>
          <t>C</t>
        </is>
      </c>
      <c r="CA1159" s="18" t="inlineStr">
        <is>
          <t>主構（桁）</t>
        </is>
      </c>
      <c r="CB1159" s="18" t="inlineStr">
        <is>
          <t>Rg</t>
        </is>
      </c>
      <c r="CC1159" s="18">
        <f>IF(LEFT(CA1159,2)="基礎",CONCATENATE(BZ1159,LEFT(CA1159,3),CB1159),CONCATENATE(BZ1159,LEFT(CA1159,2),CB1159))</f>
        <v/>
      </c>
      <c r="CD1159" s="18" t="n">
        <v>13</v>
      </c>
      <c r="CE1159" s="18">
        <f>IF(COUNTIFS([2]その１１!$CV$10:CV6154,リスト!CC1159),"該当","")</f>
        <v/>
      </c>
      <c r="CF1159" s="18">
        <f>IF($CE1159="","",COUNTIF($CC$5:CC1159,CC1159))</f>
        <v/>
      </c>
      <c r="CG1159" s="18">
        <f>IF($CE1159="","",CONCATENATE(CC1159,CF1159))</f>
        <v/>
      </c>
      <c r="CH1159" s="18" t="inlineStr">
        <is>
          <t>V</t>
        </is>
      </c>
      <c r="CI1159" s="18" t="inlineStr">
        <is>
          <t>添架物</t>
        </is>
      </c>
      <c r="CJ1159" s="18" t="inlineStr">
        <is>
          <t>Ut</t>
        </is>
      </c>
      <c r="CK1159" s="18">
        <f>CONCATENATE(CH1159,LEFT(CI1159,2),CJ1159)</f>
        <v/>
      </c>
      <c r="CL1159" s="18" t="n">
        <v>17</v>
      </c>
      <c r="CM1159" s="18">
        <f>IF(COUNTIFS([2]その１２!$CU$10:CU6310,リスト!CK1159),"該当","")</f>
        <v/>
      </c>
      <c r="CN1159" s="18">
        <f>IF($CM1159="","",COUNTIF($CK$5:CK1159,CK1159))</f>
        <v/>
      </c>
      <c r="CO1159" s="18">
        <f>IF($CM1159="","",CONCATENATE(CK1159,CN1159))</f>
        <v/>
      </c>
      <c r="DC1159" s="21">
        <f>IF(CG1159="","",CONCATENATE(CC1159,CD1159))</f>
        <v/>
      </c>
      <c r="DD1159" s="21">
        <f>IF(CO1159="","",CONCATENATE(CK1159,CL1159))</f>
        <v/>
      </c>
    </row>
    <row r="1160">
      <c r="BZ1160" s="18" t="inlineStr">
        <is>
          <t>C</t>
        </is>
      </c>
      <c r="CA1160" s="18" t="inlineStr">
        <is>
          <t>主構（桁）</t>
        </is>
      </c>
      <c r="CB1160" s="18" t="inlineStr">
        <is>
          <t>Rg</t>
        </is>
      </c>
      <c r="CC1160" s="18">
        <f>IF(LEFT(CA1160,2)="基礎",CONCATENATE(BZ1160,LEFT(CA1160,3),CB1160),CONCATENATE(BZ1160,LEFT(CA1160,2),CB1160))</f>
        <v/>
      </c>
      <c r="CD1160" s="18" t="n">
        <v>17</v>
      </c>
      <c r="CE1160" s="18">
        <f>IF(COUNTIFS([2]その１１!$CV$10:CV6155,リスト!CC1160),"該当","")</f>
        <v/>
      </c>
      <c r="CF1160" s="18">
        <f>IF($CE1160="","",COUNTIF($CC$5:CC1160,CC1160))</f>
        <v/>
      </c>
      <c r="CG1160" s="18">
        <f>IF($CE1160="","",CONCATENATE(CC1160,CF1160))</f>
        <v/>
      </c>
      <c r="CH1160" s="18" t="inlineStr">
        <is>
          <t>V</t>
        </is>
      </c>
      <c r="CI1160" s="18" t="inlineStr">
        <is>
          <t>添架物</t>
        </is>
      </c>
      <c r="CJ1160" s="18" t="inlineStr">
        <is>
          <t>Ut</t>
        </is>
      </c>
      <c r="CK1160" s="18">
        <f>CONCATENATE(CH1160,LEFT(CI1160,2),CJ1160)</f>
        <v/>
      </c>
      <c r="CL1160" s="18" t="n">
        <v>21</v>
      </c>
      <c r="CM1160" s="18">
        <f>IF(COUNTIFS([2]その１２!$CU$10:CU6311,リスト!CK1160),"該当","")</f>
        <v/>
      </c>
      <c r="CN1160" s="18">
        <f>IF($CM1160="","",COUNTIF($CK$5:CK1160,CK1160))</f>
        <v/>
      </c>
      <c r="CO1160" s="18">
        <f>IF($CM1160="","",CONCATENATE(CK1160,CN1160))</f>
        <v/>
      </c>
      <c r="DC1160" s="21">
        <f>IF(CG1160="","",CONCATENATE(CC1160,CD1160))</f>
        <v/>
      </c>
      <c r="DD1160" s="21">
        <f>IF(CO1160="","",CONCATENATE(CK1160,CL1160))</f>
        <v/>
      </c>
    </row>
    <row r="1161">
      <c r="BZ1161" s="18" t="inlineStr">
        <is>
          <t>C</t>
        </is>
      </c>
      <c r="CA1161" s="18" t="inlineStr">
        <is>
          <t>主構（桁）</t>
        </is>
      </c>
      <c r="CB1161" s="18" t="inlineStr">
        <is>
          <t>Rg</t>
        </is>
      </c>
      <c r="CC1161" s="18">
        <f>IF(LEFT(CA1161,2)="基礎",CONCATENATE(BZ1161,LEFT(CA1161,3),CB1161),CONCATENATE(BZ1161,LEFT(CA1161,2),CB1161))</f>
        <v/>
      </c>
      <c r="CD1161" s="18" t="n">
        <v>18</v>
      </c>
      <c r="CE1161" s="18">
        <f>IF(COUNTIFS([2]その１１!$CV$10:CV6156,リスト!CC1161),"該当","")</f>
        <v/>
      </c>
      <c r="CF1161" s="18">
        <f>IF($CE1161="","",COUNTIF($CC$5:CC1161,CC1161))</f>
        <v/>
      </c>
      <c r="CG1161" s="18">
        <f>IF($CE1161="","",CONCATENATE(CC1161,CF1161))</f>
        <v/>
      </c>
      <c r="CH1161" s="18" t="inlineStr">
        <is>
          <t>V</t>
        </is>
      </c>
      <c r="CI1161" s="18" t="inlineStr">
        <is>
          <t>添架物</t>
        </is>
      </c>
      <c r="CJ1161" s="18" t="inlineStr">
        <is>
          <t>Ut</t>
        </is>
      </c>
      <c r="CK1161" s="18">
        <f>CONCATENATE(CH1161,LEFT(CI1161,2),CJ1161)</f>
        <v/>
      </c>
      <c r="CL1161" s="18" t="n">
        <v>22</v>
      </c>
      <c r="CM1161" s="18">
        <f>IF(COUNTIFS([2]その１２!$CU$10:CU6312,リスト!CK1161),"該当","")</f>
        <v/>
      </c>
      <c r="CN1161" s="18">
        <f>IF($CM1161="","",COUNTIF($CK$5:CK1161,CK1161))</f>
        <v/>
      </c>
      <c r="CO1161" s="18">
        <f>IF($CM1161="","",CONCATENATE(CK1161,CN1161))</f>
        <v/>
      </c>
      <c r="DC1161" s="21">
        <f>IF(CG1161="","",CONCATENATE(CC1161,CD1161))</f>
        <v/>
      </c>
      <c r="DD1161" s="21">
        <f>IF(CO1161="","",CONCATENATE(CK1161,CL1161))</f>
        <v/>
      </c>
    </row>
    <row r="1162">
      <c r="BZ1162" s="18" t="inlineStr">
        <is>
          <t>C</t>
        </is>
      </c>
      <c r="CA1162" s="18" t="inlineStr">
        <is>
          <t>主構（桁）</t>
        </is>
      </c>
      <c r="CB1162" s="18" t="inlineStr">
        <is>
          <t>Rg</t>
        </is>
      </c>
      <c r="CC1162" s="18">
        <f>IF(LEFT(CA1162,2)="基礎",CONCATENATE(BZ1162,LEFT(CA1162,3),CB1162),CONCATENATE(BZ1162,LEFT(CA1162,2),CB1162))</f>
        <v/>
      </c>
      <c r="CD1162" s="18" t="n">
        <v>19</v>
      </c>
      <c r="CE1162" s="18">
        <f>IF(COUNTIFS([2]その１１!$CV$10:CV6157,リスト!CC1162),"該当","")</f>
        <v/>
      </c>
      <c r="CF1162" s="18">
        <f>IF($CE1162="","",COUNTIF($CC$5:CC1162,CC1162))</f>
        <v/>
      </c>
      <c r="CG1162" s="18">
        <f>IF($CE1162="","",CONCATENATE(CC1162,CF1162))</f>
        <v/>
      </c>
      <c r="CH1162" s="18" t="inlineStr">
        <is>
          <t>V</t>
        </is>
      </c>
      <c r="CI1162" s="18" t="inlineStr">
        <is>
          <t>添架物</t>
        </is>
      </c>
      <c r="CJ1162" s="18" t="inlineStr">
        <is>
          <t>Ut</t>
        </is>
      </c>
      <c r="CK1162" s="18">
        <f>CONCATENATE(CH1162,LEFT(CI1162,2),CJ1162)</f>
        <v/>
      </c>
      <c r="CL1162" s="18" t="n">
        <v>23</v>
      </c>
      <c r="CM1162" s="18">
        <f>IF(COUNTIFS([2]その１２!$CU$10:CU6313,リスト!CK1162),"該当","")</f>
        <v/>
      </c>
      <c r="CN1162" s="18">
        <f>IF($CM1162="","",COUNTIF($CK$5:CK1162,CK1162))</f>
        <v/>
      </c>
      <c r="CO1162" s="18">
        <f>IF($CM1162="","",CONCATENATE(CK1162,CN1162))</f>
        <v/>
      </c>
      <c r="DC1162" s="21">
        <f>IF(CG1162="","",CONCATENATE(CC1162,CD1162))</f>
        <v/>
      </c>
      <c r="DD1162" s="21">
        <f>IF(CO1162="","",CONCATENATE(CK1162,CL1162))</f>
        <v/>
      </c>
    </row>
    <row r="1163">
      <c r="BZ1163" s="18" t="inlineStr">
        <is>
          <t>C</t>
        </is>
      </c>
      <c r="CA1163" s="18" t="inlineStr">
        <is>
          <t>主構（桁）</t>
        </is>
      </c>
      <c r="CB1163" s="18" t="inlineStr">
        <is>
          <t>Rg</t>
        </is>
      </c>
      <c r="CC1163" s="18">
        <f>IF(LEFT(CA1163,2)="基礎",CONCATENATE(BZ1163,LEFT(CA1163,3),CB1163),CONCATENATE(BZ1163,LEFT(CA1163,2),CB1163))</f>
        <v/>
      </c>
      <c r="CD1163" s="18" t="n">
        <v>20</v>
      </c>
      <c r="CE1163" s="18">
        <f>IF(COUNTIFS([2]その１１!$CV$10:CV6158,リスト!CC1163),"該当","")</f>
        <v/>
      </c>
      <c r="CF1163" s="18">
        <f>IF($CE1163="","",COUNTIF($CC$5:CC1163,CC1163))</f>
        <v/>
      </c>
      <c r="CG1163" s="18">
        <f>IF($CE1163="","",CONCATENATE(CC1163,CF1163))</f>
        <v/>
      </c>
      <c r="CH1163" s="18" t="inlineStr">
        <is>
          <t>S,V</t>
        </is>
      </c>
      <c r="CI1163" s="18" t="inlineStr">
        <is>
          <t>添架物</t>
        </is>
      </c>
      <c r="CJ1163" s="18" t="inlineStr">
        <is>
          <t>Ut</t>
        </is>
      </c>
      <c r="CK1163" s="18">
        <f>CONCATENATE(CH1163,LEFT(CI1163,2),CJ1163)</f>
        <v/>
      </c>
      <c r="CL1163" s="18" t="n">
        <v>1</v>
      </c>
      <c r="CM1163" s="18">
        <f>IF(COUNTIFS([2]その１２!$CU$10:CU6314,リスト!CK1163),"該当","")</f>
        <v/>
      </c>
      <c r="CN1163" s="18">
        <f>IF($CM1163="","",COUNTIF($CK$5:CK1163,CK1163))</f>
        <v/>
      </c>
      <c r="CO1163" s="18">
        <f>IF($CM1163="","",CONCATENATE(CK1163,CN1163))</f>
        <v/>
      </c>
      <c r="DC1163" s="21">
        <f>IF(CG1163="","",CONCATENATE(CC1163,CD1163))</f>
        <v/>
      </c>
      <c r="DD1163" s="21">
        <f>IF(CO1163="","",CONCATENATE(CK1163,CL1163))</f>
        <v/>
      </c>
    </row>
    <row r="1164">
      <c r="BZ1164" s="18" t="inlineStr">
        <is>
          <t>C</t>
        </is>
      </c>
      <c r="CA1164" s="18" t="inlineStr">
        <is>
          <t>主構（桁）</t>
        </is>
      </c>
      <c r="CB1164" s="18" t="inlineStr">
        <is>
          <t>Rg</t>
        </is>
      </c>
      <c r="CC1164" s="18">
        <f>IF(LEFT(CA1164,2)="基礎",CONCATENATE(BZ1164,LEFT(CA1164,3),CB1164),CONCATENATE(BZ1164,LEFT(CA1164,2),CB1164))</f>
        <v/>
      </c>
      <c r="CD1164" s="18" t="n">
        <v>21</v>
      </c>
      <c r="CE1164" s="18">
        <f>IF(COUNTIFS([2]その１１!$CV$10:CV6159,リスト!CC1164),"該当","")</f>
        <v/>
      </c>
      <c r="CF1164" s="18">
        <f>IF($CE1164="","",COUNTIF($CC$5:CC1164,CC1164))</f>
        <v/>
      </c>
      <c r="CG1164" s="18">
        <f>IF($CE1164="","",CONCATENATE(CC1164,CF1164))</f>
        <v/>
      </c>
      <c r="CH1164" s="18" t="inlineStr">
        <is>
          <t>S,V</t>
        </is>
      </c>
      <c r="CI1164" s="18" t="inlineStr">
        <is>
          <t>添架物</t>
        </is>
      </c>
      <c r="CJ1164" s="18" t="inlineStr">
        <is>
          <t>Ut</t>
        </is>
      </c>
      <c r="CK1164" s="18">
        <f>CONCATENATE(CH1164,LEFT(CI1164,2),CJ1164)</f>
        <v/>
      </c>
      <c r="CL1164" s="18" t="n">
        <v>2</v>
      </c>
      <c r="CM1164" s="18">
        <f>IF(COUNTIFS([2]その１２!$CU$10:CU6315,リスト!CK1164),"該当","")</f>
        <v/>
      </c>
      <c r="CN1164" s="18">
        <f>IF($CM1164="","",COUNTIF($CK$5:CK1164,CK1164))</f>
        <v/>
      </c>
      <c r="CO1164" s="18">
        <f>IF($CM1164="","",CONCATENATE(CK1164,CN1164))</f>
        <v/>
      </c>
      <c r="DC1164" s="21">
        <f>IF(CG1164="","",CONCATENATE(CC1164,CD1164))</f>
        <v/>
      </c>
      <c r="DD1164" s="21">
        <f>IF(CO1164="","",CONCATENATE(CK1164,CL1164))</f>
        <v/>
      </c>
    </row>
    <row r="1165">
      <c r="BZ1165" s="18" t="inlineStr">
        <is>
          <t>C</t>
        </is>
      </c>
      <c r="CA1165" s="18" t="inlineStr">
        <is>
          <t>主構（桁）</t>
        </is>
      </c>
      <c r="CB1165" s="18" t="inlineStr">
        <is>
          <t>Rg</t>
        </is>
      </c>
      <c r="CC1165" s="18">
        <f>IF(LEFT(CA1165,2)="基礎",CONCATENATE(BZ1165,LEFT(CA1165,3),CB1165),CONCATENATE(BZ1165,LEFT(CA1165,2),CB1165))</f>
        <v/>
      </c>
      <c r="CD1165" s="18" t="n">
        <v>22</v>
      </c>
      <c r="CE1165" s="18">
        <f>IF(COUNTIFS([2]その１１!$CV$10:CV6160,リスト!CC1165),"該当","")</f>
        <v/>
      </c>
      <c r="CF1165" s="18">
        <f>IF($CE1165="","",COUNTIF($CC$5:CC1165,CC1165))</f>
        <v/>
      </c>
      <c r="CG1165" s="18">
        <f>IF($CE1165="","",CONCATENATE(CC1165,CF1165))</f>
        <v/>
      </c>
      <c r="CH1165" s="18" t="inlineStr">
        <is>
          <t>S,V</t>
        </is>
      </c>
      <c r="CI1165" s="18" t="inlineStr">
        <is>
          <t>添架物</t>
        </is>
      </c>
      <c r="CJ1165" s="18" t="inlineStr">
        <is>
          <t>Ut</t>
        </is>
      </c>
      <c r="CK1165" s="18">
        <f>CONCATENATE(CH1165,LEFT(CI1165,2),CJ1165)</f>
        <v/>
      </c>
      <c r="CL1165" s="18" t="n">
        <v>3</v>
      </c>
      <c r="CM1165" s="18">
        <f>IF(COUNTIFS([2]その１２!$CU$10:CU6316,リスト!CK1165),"該当","")</f>
        <v/>
      </c>
      <c r="CN1165" s="18">
        <f>IF($CM1165="","",COUNTIF($CK$5:CK1165,CK1165))</f>
        <v/>
      </c>
      <c r="CO1165" s="18">
        <f>IF($CM1165="","",CONCATENATE(CK1165,CN1165))</f>
        <v/>
      </c>
      <c r="DC1165" s="21">
        <f>IF(CG1165="","",CONCATENATE(CC1165,CD1165))</f>
        <v/>
      </c>
      <c r="DD1165" s="21">
        <f>IF(CO1165="","",CONCATENATE(CK1165,CL1165))</f>
        <v/>
      </c>
    </row>
    <row r="1166">
      <c r="BZ1166" s="18" t="inlineStr">
        <is>
          <t>C</t>
        </is>
      </c>
      <c r="CA1166" s="18" t="inlineStr">
        <is>
          <t>主構（桁）</t>
        </is>
      </c>
      <c r="CB1166" s="18" t="inlineStr">
        <is>
          <t>Rg</t>
        </is>
      </c>
      <c r="CC1166" s="18">
        <f>IF(LEFT(CA1166,2)="基礎",CONCATENATE(BZ1166,LEFT(CA1166,3),CB1166),CONCATENATE(BZ1166,LEFT(CA1166,2),CB1166))</f>
        <v/>
      </c>
      <c r="CD1166" s="18" t="n">
        <v>23</v>
      </c>
      <c r="CE1166" s="18">
        <f>IF(COUNTIFS([2]その１１!$CV$10:CV6161,リスト!CC1166),"該当","")</f>
        <v/>
      </c>
      <c r="CF1166" s="18">
        <f>IF($CE1166="","",COUNTIF($CC$5:CC1166,CC1166))</f>
        <v/>
      </c>
      <c r="CG1166" s="18">
        <f>IF($CE1166="","",CONCATENATE(CC1166,CF1166))</f>
        <v/>
      </c>
      <c r="CH1166" s="18" t="inlineStr">
        <is>
          <t>S,V</t>
        </is>
      </c>
      <c r="CI1166" s="18" t="inlineStr">
        <is>
          <t>添架物</t>
        </is>
      </c>
      <c r="CJ1166" s="18" t="inlineStr">
        <is>
          <t>Ut</t>
        </is>
      </c>
      <c r="CK1166" s="18">
        <f>CONCATENATE(CH1166,LEFT(CI1166,2),CJ1166)</f>
        <v/>
      </c>
      <c r="CL1166" s="18" t="n">
        <v>4</v>
      </c>
      <c r="CM1166" s="18">
        <f>IF(COUNTIFS([2]その１２!$CU$10:CU6317,リスト!CK1166),"該当","")</f>
        <v/>
      </c>
      <c r="CN1166" s="18">
        <f>IF($CM1166="","",COUNTIF($CK$5:CK1166,CK1166))</f>
        <v/>
      </c>
      <c r="CO1166" s="18">
        <f>IF($CM1166="","",CONCATENATE(CK1166,CN1166))</f>
        <v/>
      </c>
      <c r="DC1166" s="21">
        <f>IF(CG1166="","",CONCATENATE(CC1166,CD1166))</f>
        <v/>
      </c>
      <c r="DD1166" s="21">
        <f>IF(CO1166="","",CONCATENATE(CK1166,CL1166))</f>
        <v/>
      </c>
    </row>
    <row r="1167">
      <c r="BZ1167" s="18" t="inlineStr">
        <is>
          <t>S,C</t>
        </is>
      </c>
      <c r="CA1167" s="18" t="inlineStr">
        <is>
          <t>主構（桁）</t>
        </is>
      </c>
      <c r="CB1167" s="18" t="inlineStr">
        <is>
          <t>Rg</t>
        </is>
      </c>
      <c r="CC1167" s="18">
        <f>IF(LEFT(CA1167,2)="基礎",CONCATENATE(BZ1167,LEFT(CA1167,3),CB1167),CONCATENATE(BZ1167,LEFT(CA1167,2),CB1167))</f>
        <v/>
      </c>
      <c r="CD1167" s="18" t="n">
        <v>1</v>
      </c>
      <c r="CE1167" s="18">
        <f>IF(COUNTIFS([2]その１１!$CV$10:CV6162,リスト!CC1167),"該当","")</f>
        <v/>
      </c>
      <c r="CF1167" s="18">
        <f>IF($CE1167="","",COUNTIF($CC$5:CC1167,CC1167))</f>
        <v/>
      </c>
      <c r="CG1167" s="18">
        <f>IF($CE1167="","",CONCATENATE(CC1167,CF1167))</f>
        <v/>
      </c>
      <c r="CH1167" s="18" t="inlineStr">
        <is>
          <t>S,V</t>
        </is>
      </c>
      <c r="CI1167" s="18" t="inlineStr">
        <is>
          <t>添架物</t>
        </is>
      </c>
      <c r="CJ1167" s="18" t="inlineStr">
        <is>
          <t>Ut</t>
        </is>
      </c>
      <c r="CK1167" s="18">
        <f>CONCATENATE(CH1167,LEFT(CI1167,2),CJ1167)</f>
        <v/>
      </c>
      <c r="CL1167" s="18" t="n">
        <v>5</v>
      </c>
      <c r="CM1167" s="18">
        <f>IF(COUNTIFS([2]その１２!$CU$10:CU6318,リスト!CK1167),"該当","")</f>
        <v/>
      </c>
      <c r="CN1167" s="18">
        <f>IF($CM1167="","",COUNTIF($CK$5:CK1167,CK1167))</f>
        <v/>
      </c>
      <c r="CO1167" s="18">
        <f>IF($CM1167="","",CONCATENATE(CK1167,CN1167))</f>
        <v/>
      </c>
      <c r="DC1167" s="21">
        <f>IF(CG1167="","",CONCATENATE(CC1167,CD1167))</f>
        <v/>
      </c>
      <c r="DD1167" s="21">
        <f>IF(CO1167="","",CONCATENATE(CK1167,CL1167))</f>
        <v/>
      </c>
    </row>
    <row r="1168">
      <c r="BZ1168" s="18" t="inlineStr">
        <is>
          <t>S,C</t>
        </is>
      </c>
      <c r="CA1168" s="18" t="inlineStr">
        <is>
          <t>主構（桁）</t>
        </is>
      </c>
      <c r="CB1168" s="18" t="inlineStr">
        <is>
          <t>Rg</t>
        </is>
      </c>
      <c r="CC1168" s="18">
        <f>IF(LEFT(CA1168,2)="基礎",CONCATENATE(BZ1168,LEFT(CA1168,3),CB1168),CONCATENATE(BZ1168,LEFT(CA1168,2),CB1168))</f>
        <v/>
      </c>
      <c r="CD1168" s="18" t="n">
        <v>2</v>
      </c>
      <c r="CE1168" s="18">
        <f>IF(COUNTIFS([2]その１１!$CV$10:CV6163,リスト!CC1168),"該当","")</f>
        <v/>
      </c>
      <c r="CF1168" s="18">
        <f>IF($CE1168="","",COUNTIF($CC$5:CC1168,CC1168))</f>
        <v/>
      </c>
      <c r="CG1168" s="18">
        <f>IF($CE1168="","",CONCATENATE(CC1168,CF1168))</f>
        <v/>
      </c>
      <c r="CH1168" s="18" t="inlineStr">
        <is>
          <t>S,V</t>
        </is>
      </c>
      <c r="CI1168" s="18" t="inlineStr">
        <is>
          <t>添架物</t>
        </is>
      </c>
      <c r="CJ1168" s="18" t="inlineStr">
        <is>
          <t>Ut</t>
        </is>
      </c>
      <c r="CK1168" s="18">
        <f>CONCATENATE(CH1168,LEFT(CI1168,2),CJ1168)</f>
        <v/>
      </c>
      <c r="CL1168" s="18" t="n">
        <v>17</v>
      </c>
      <c r="CM1168" s="18">
        <f>IF(COUNTIFS([2]その１２!$CU$10:CU6319,リスト!CK1168),"該当","")</f>
        <v/>
      </c>
      <c r="CN1168" s="18">
        <f>IF($CM1168="","",COUNTIF($CK$5:CK1168,CK1168))</f>
        <v/>
      </c>
      <c r="CO1168" s="18">
        <f>IF($CM1168="","",CONCATENATE(CK1168,CN1168))</f>
        <v/>
      </c>
      <c r="DC1168" s="21">
        <f>IF(CG1168="","",CONCATENATE(CC1168,CD1168))</f>
        <v/>
      </c>
      <c r="DD1168" s="21">
        <f>IF(CO1168="","",CONCATENATE(CK1168,CL1168))</f>
        <v/>
      </c>
    </row>
    <row r="1169">
      <c r="BZ1169" s="18" t="inlineStr">
        <is>
          <t>S,C</t>
        </is>
      </c>
      <c r="CA1169" s="18" t="inlineStr">
        <is>
          <t>主構（桁）</t>
        </is>
      </c>
      <c r="CB1169" s="18" t="inlineStr">
        <is>
          <t>Rg</t>
        </is>
      </c>
      <c r="CC1169" s="18">
        <f>IF(LEFT(CA1169,2)="基礎",CONCATENATE(BZ1169,LEFT(CA1169,3),CB1169),CONCATENATE(BZ1169,LEFT(CA1169,2),CB1169))</f>
        <v/>
      </c>
      <c r="CD1169" s="18" t="n">
        <v>3</v>
      </c>
      <c r="CE1169" s="18">
        <f>IF(COUNTIFS([2]その１１!$CV$10:CV6164,リスト!CC1169),"該当","")</f>
        <v/>
      </c>
      <c r="CF1169" s="18">
        <f>IF($CE1169="","",COUNTIF($CC$5:CC1169,CC1169))</f>
        <v/>
      </c>
      <c r="CG1169" s="18">
        <f>IF($CE1169="","",CONCATENATE(CC1169,CF1169))</f>
        <v/>
      </c>
      <c r="CH1169" s="18" t="inlineStr">
        <is>
          <t>S,V</t>
        </is>
      </c>
      <c r="CI1169" s="18" t="inlineStr">
        <is>
          <t>添架物</t>
        </is>
      </c>
      <c r="CJ1169" s="18" t="inlineStr">
        <is>
          <t>Ut</t>
        </is>
      </c>
      <c r="CK1169" s="18">
        <f>CONCATENATE(CH1169,LEFT(CI1169,2),CJ1169)</f>
        <v/>
      </c>
      <c r="CL1169" s="18" t="n">
        <v>21</v>
      </c>
      <c r="CM1169" s="18">
        <f>IF(COUNTIFS([2]その１２!$CU$10:CU6320,リスト!CK1169),"該当","")</f>
        <v/>
      </c>
      <c r="CN1169" s="18">
        <f>IF($CM1169="","",COUNTIF($CK$5:CK1169,CK1169))</f>
        <v/>
      </c>
      <c r="CO1169" s="18">
        <f>IF($CM1169="","",CONCATENATE(CK1169,CN1169))</f>
        <v/>
      </c>
      <c r="DC1169" s="21">
        <f>IF(CG1169="","",CONCATENATE(CC1169,CD1169))</f>
        <v/>
      </c>
      <c r="DD1169" s="21">
        <f>IF(CO1169="","",CONCATENATE(CK1169,CL1169))</f>
        <v/>
      </c>
    </row>
    <row r="1170">
      <c r="BZ1170" s="18" t="inlineStr">
        <is>
          <t>S,C</t>
        </is>
      </c>
      <c r="CA1170" s="18" t="inlineStr">
        <is>
          <t>主構（桁）</t>
        </is>
      </c>
      <c r="CB1170" s="18" t="inlineStr">
        <is>
          <t>Rg</t>
        </is>
      </c>
      <c r="CC1170" s="18">
        <f>IF(LEFT(CA1170,2)="基礎",CONCATENATE(BZ1170,LEFT(CA1170,3),CB1170),CONCATENATE(BZ1170,LEFT(CA1170,2),CB1170))</f>
        <v/>
      </c>
      <c r="CD1170" s="18" t="n">
        <v>4</v>
      </c>
      <c r="CE1170" s="18">
        <f>IF(COUNTIFS([2]その１１!$CV$10:CV6165,リスト!CC1170),"該当","")</f>
        <v/>
      </c>
      <c r="CF1170" s="18">
        <f>IF($CE1170="","",COUNTIF($CC$5:CC1170,CC1170))</f>
        <v/>
      </c>
      <c r="CG1170" s="18">
        <f>IF($CE1170="","",CONCATENATE(CC1170,CF1170))</f>
        <v/>
      </c>
      <c r="CH1170" s="18" t="inlineStr">
        <is>
          <t>S,V</t>
        </is>
      </c>
      <c r="CI1170" s="18" t="inlineStr">
        <is>
          <t>添架物</t>
        </is>
      </c>
      <c r="CJ1170" s="18" t="inlineStr">
        <is>
          <t>Ut</t>
        </is>
      </c>
      <c r="CK1170" s="18">
        <f>CONCATENATE(CH1170,LEFT(CI1170,2),CJ1170)</f>
        <v/>
      </c>
      <c r="CL1170" s="18" t="n">
        <v>22</v>
      </c>
      <c r="CM1170" s="18">
        <f>IF(COUNTIFS([2]その１２!$CU$10:CU6321,リスト!CK1170),"該当","")</f>
        <v/>
      </c>
      <c r="CN1170" s="18">
        <f>IF($CM1170="","",COUNTIF($CK$5:CK1170,CK1170))</f>
        <v/>
      </c>
      <c r="CO1170" s="18">
        <f>IF($CM1170="","",CONCATENATE(CK1170,CN1170))</f>
        <v/>
      </c>
      <c r="DC1170" s="21">
        <f>IF(CG1170="","",CONCATENATE(CC1170,CD1170))</f>
        <v/>
      </c>
      <c r="DD1170" s="21">
        <f>IF(CO1170="","",CONCATENATE(CK1170,CL1170))</f>
        <v/>
      </c>
    </row>
    <row r="1171">
      <c r="BZ1171" s="18" t="inlineStr">
        <is>
          <t>S,C</t>
        </is>
      </c>
      <c r="CA1171" s="18" t="inlineStr">
        <is>
          <t>主構（桁）</t>
        </is>
      </c>
      <c r="CB1171" s="18" t="inlineStr">
        <is>
          <t>Rg</t>
        </is>
      </c>
      <c r="CC1171" s="18">
        <f>IF(LEFT(CA1171,2)="基礎",CONCATENATE(BZ1171,LEFT(CA1171,3),CB1171),CONCATENATE(BZ1171,LEFT(CA1171,2),CB1171))</f>
        <v/>
      </c>
      <c r="CD1171" s="18" t="n">
        <v>5</v>
      </c>
      <c r="CE1171" s="18">
        <f>IF(COUNTIFS([2]その１１!$CV$10:CV6166,リスト!CC1171),"該当","")</f>
        <v/>
      </c>
      <c r="CF1171" s="18">
        <f>IF($CE1171="","",COUNTIF($CC$5:CC1171,CC1171))</f>
        <v/>
      </c>
      <c r="CG1171" s="18">
        <f>IF($CE1171="","",CONCATENATE(CC1171,CF1171))</f>
        <v/>
      </c>
      <c r="CH1171" s="18" t="inlineStr">
        <is>
          <t>S,V</t>
        </is>
      </c>
      <c r="CI1171" s="18" t="inlineStr">
        <is>
          <t>添架物</t>
        </is>
      </c>
      <c r="CJ1171" s="18" t="inlineStr">
        <is>
          <t>Ut</t>
        </is>
      </c>
      <c r="CK1171" s="18">
        <f>CONCATENATE(CH1171,LEFT(CI1171,2),CJ1171)</f>
        <v/>
      </c>
      <c r="CL1171" s="18" t="n">
        <v>23</v>
      </c>
      <c r="CM1171" s="18">
        <f>IF(COUNTIFS([2]その１２!$CU$10:CU6322,リスト!CK1171),"該当","")</f>
        <v/>
      </c>
      <c r="CN1171" s="18">
        <f>IF($CM1171="","",COUNTIF($CK$5:CK1171,CK1171))</f>
        <v/>
      </c>
      <c r="CO1171" s="18">
        <f>IF($CM1171="","",CONCATENATE(CK1171,CN1171))</f>
        <v/>
      </c>
      <c r="DC1171" s="21">
        <f>IF(CG1171="","",CONCATENATE(CC1171,CD1171))</f>
        <v/>
      </c>
      <c r="DD1171" s="21">
        <f>IF(CO1171="","",CONCATENATE(CK1171,CL1171))</f>
        <v/>
      </c>
    </row>
    <row r="1172">
      <c r="BZ1172" s="18" t="inlineStr">
        <is>
          <t>S,C</t>
        </is>
      </c>
      <c r="CA1172" s="18" t="inlineStr">
        <is>
          <t>主構（桁）</t>
        </is>
      </c>
      <c r="CB1172" s="18" t="inlineStr">
        <is>
          <t>Rg</t>
        </is>
      </c>
      <c r="CC1172" s="18">
        <f>IF(LEFT(CA1172,2)="基礎",CONCATENATE(BZ1172,LEFT(CA1172,3),CB1172),CONCATENATE(BZ1172,LEFT(CA1172,2),CB1172))</f>
        <v/>
      </c>
      <c r="CD1172" s="18" t="n">
        <v>6</v>
      </c>
      <c r="CE1172" s="18">
        <f>IF(COUNTIFS([2]その１１!$CV$10:CV6167,リスト!CC1172),"該当","")</f>
        <v/>
      </c>
      <c r="CF1172" s="18">
        <f>IF($CE1172="","",COUNTIF($CC$5:CC1172,CC1172))</f>
        <v/>
      </c>
      <c r="CG1172" s="18">
        <f>IF($CE1172="","",CONCATENATE(CC1172,CF1172))</f>
        <v/>
      </c>
      <c r="CH1172" s="18" t="inlineStr">
        <is>
          <t>S,X</t>
        </is>
      </c>
      <c r="CI1172" s="18" t="inlineStr">
        <is>
          <t>添架物</t>
        </is>
      </c>
      <c r="CJ1172" s="18" t="inlineStr">
        <is>
          <t>Ut</t>
        </is>
      </c>
      <c r="CK1172" s="18">
        <f>CONCATENATE(CH1172,LEFT(CI1172,2),CJ1172)</f>
        <v/>
      </c>
      <c r="CL1172" s="18" t="n">
        <v>1</v>
      </c>
      <c r="CM1172" s="18">
        <f>IF(COUNTIFS([2]その１２!$CU$10:CU6323,リスト!CK1172),"該当","")</f>
        <v/>
      </c>
      <c r="CN1172" s="18">
        <f>IF($CM1172="","",COUNTIF($CK$5:CK1172,CK1172))</f>
        <v/>
      </c>
      <c r="CO1172" s="18">
        <f>IF($CM1172="","",CONCATENATE(CK1172,CN1172))</f>
        <v/>
      </c>
      <c r="DC1172" s="21">
        <f>IF(CG1172="","",CONCATENATE(CC1172,CD1172))</f>
        <v/>
      </c>
      <c r="DD1172" s="21">
        <f>IF(CO1172="","",CONCATENATE(CK1172,CL1172))</f>
        <v/>
      </c>
    </row>
    <row r="1173">
      <c r="BZ1173" s="18" t="inlineStr">
        <is>
          <t>S,C</t>
        </is>
      </c>
      <c r="CA1173" s="18" t="inlineStr">
        <is>
          <t>主構（桁）</t>
        </is>
      </c>
      <c r="CB1173" s="18" t="inlineStr">
        <is>
          <t>Rg</t>
        </is>
      </c>
      <c r="CC1173" s="18">
        <f>IF(LEFT(CA1173,2)="基礎",CONCATENATE(BZ1173,LEFT(CA1173,3),CB1173),CONCATENATE(BZ1173,LEFT(CA1173,2),CB1173))</f>
        <v/>
      </c>
      <c r="CD1173" s="18" t="n">
        <v>7</v>
      </c>
      <c r="CE1173" s="18">
        <f>IF(COUNTIFS([2]その１１!$CV$10:CV6168,リスト!CC1173),"該当","")</f>
        <v/>
      </c>
      <c r="CF1173" s="18">
        <f>IF($CE1173="","",COUNTIF($CC$5:CC1173,CC1173))</f>
        <v/>
      </c>
      <c r="CG1173" s="18">
        <f>IF($CE1173="","",CONCATENATE(CC1173,CF1173))</f>
        <v/>
      </c>
      <c r="CH1173" s="18" t="inlineStr">
        <is>
          <t>S,X</t>
        </is>
      </c>
      <c r="CI1173" s="18" t="inlineStr">
        <is>
          <t>添架物</t>
        </is>
      </c>
      <c r="CJ1173" s="18" t="inlineStr">
        <is>
          <t>Ut</t>
        </is>
      </c>
      <c r="CK1173" s="18">
        <f>CONCATENATE(CH1173,LEFT(CI1173,2),CJ1173)</f>
        <v/>
      </c>
      <c r="CL1173" s="18" t="n">
        <v>2</v>
      </c>
      <c r="CM1173" s="18">
        <f>IF(COUNTIFS([2]その１２!$CU$10:CU6324,リスト!CK1173),"該当","")</f>
        <v/>
      </c>
      <c r="CN1173" s="18">
        <f>IF($CM1173="","",COUNTIF($CK$5:CK1173,CK1173))</f>
        <v/>
      </c>
      <c r="CO1173" s="18">
        <f>IF($CM1173="","",CONCATENATE(CK1173,CN1173))</f>
        <v/>
      </c>
      <c r="DC1173" s="21">
        <f>IF(CG1173="","",CONCATENATE(CC1173,CD1173))</f>
        <v/>
      </c>
      <c r="DD1173" s="21">
        <f>IF(CO1173="","",CONCATENATE(CK1173,CL1173))</f>
        <v/>
      </c>
    </row>
    <row r="1174">
      <c r="BZ1174" s="18" t="inlineStr">
        <is>
          <t>S,C</t>
        </is>
      </c>
      <c r="CA1174" s="18" t="inlineStr">
        <is>
          <t>主構（桁）</t>
        </is>
      </c>
      <c r="CB1174" s="18" t="inlineStr">
        <is>
          <t>Rg</t>
        </is>
      </c>
      <c r="CC1174" s="18">
        <f>IF(LEFT(CA1174,2)="基礎",CONCATENATE(BZ1174,LEFT(CA1174,3),CB1174),CONCATENATE(BZ1174,LEFT(CA1174,2),CB1174))</f>
        <v/>
      </c>
      <c r="CD1174" s="18" t="n">
        <v>8</v>
      </c>
      <c r="CE1174" s="18">
        <f>IF(COUNTIFS([2]その１１!$CV$10:CV6169,リスト!CC1174),"該当","")</f>
        <v/>
      </c>
      <c r="CF1174" s="18">
        <f>IF($CE1174="","",COUNTIF($CC$5:CC1174,CC1174))</f>
        <v/>
      </c>
      <c r="CG1174" s="18">
        <f>IF($CE1174="","",CONCATENATE(CC1174,CF1174))</f>
        <v/>
      </c>
      <c r="CH1174" s="18" t="inlineStr">
        <is>
          <t>S,X</t>
        </is>
      </c>
      <c r="CI1174" s="18" t="inlineStr">
        <is>
          <t>添架物</t>
        </is>
      </c>
      <c r="CJ1174" s="18" t="inlineStr">
        <is>
          <t>Ut</t>
        </is>
      </c>
      <c r="CK1174" s="18">
        <f>CONCATENATE(CH1174,LEFT(CI1174,2),CJ1174)</f>
        <v/>
      </c>
      <c r="CL1174" s="18" t="n">
        <v>3</v>
      </c>
      <c r="CM1174" s="18">
        <f>IF(COUNTIFS([2]その１２!$CU$10:CU6325,リスト!CK1174),"該当","")</f>
        <v/>
      </c>
      <c r="CN1174" s="18">
        <f>IF($CM1174="","",COUNTIF($CK$5:CK1174,CK1174))</f>
        <v/>
      </c>
      <c r="CO1174" s="18">
        <f>IF($CM1174="","",CONCATENATE(CK1174,CN1174))</f>
        <v/>
      </c>
      <c r="DC1174" s="21">
        <f>IF(CG1174="","",CONCATENATE(CC1174,CD1174))</f>
        <v/>
      </c>
      <c r="DD1174" s="21">
        <f>IF(CO1174="","",CONCATENATE(CK1174,CL1174))</f>
        <v/>
      </c>
    </row>
    <row r="1175">
      <c r="BZ1175" s="18" t="inlineStr">
        <is>
          <t>S,C</t>
        </is>
      </c>
      <c r="CA1175" s="18" t="inlineStr">
        <is>
          <t>主構（桁）</t>
        </is>
      </c>
      <c r="CB1175" s="18" t="inlineStr">
        <is>
          <t>Rg</t>
        </is>
      </c>
      <c r="CC1175" s="18">
        <f>IF(LEFT(CA1175,2)="基礎",CONCATENATE(BZ1175,LEFT(CA1175,3),CB1175),CONCATENATE(BZ1175,LEFT(CA1175,2),CB1175))</f>
        <v/>
      </c>
      <c r="CD1175" s="18" t="n">
        <v>9</v>
      </c>
      <c r="CE1175" s="18">
        <f>IF(COUNTIFS([2]その１１!$CV$10:CV6170,リスト!CC1175),"該当","")</f>
        <v/>
      </c>
      <c r="CF1175" s="18">
        <f>IF($CE1175="","",COUNTIF($CC$5:CC1175,CC1175))</f>
        <v/>
      </c>
      <c r="CG1175" s="18">
        <f>IF($CE1175="","",CONCATENATE(CC1175,CF1175))</f>
        <v/>
      </c>
      <c r="CH1175" s="18" t="inlineStr">
        <is>
          <t>S,X</t>
        </is>
      </c>
      <c r="CI1175" s="18" t="inlineStr">
        <is>
          <t>添架物</t>
        </is>
      </c>
      <c r="CJ1175" s="18" t="inlineStr">
        <is>
          <t>Ut</t>
        </is>
      </c>
      <c r="CK1175" s="18">
        <f>CONCATENATE(CH1175,LEFT(CI1175,2),CJ1175)</f>
        <v/>
      </c>
      <c r="CL1175" s="18" t="n">
        <v>4</v>
      </c>
      <c r="CM1175" s="18">
        <f>IF(COUNTIFS([2]その１２!$CU$10:CU6326,リスト!CK1175),"該当","")</f>
        <v/>
      </c>
      <c r="CN1175" s="18">
        <f>IF($CM1175="","",COUNTIF($CK$5:CK1175,CK1175))</f>
        <v/>
      </c>
      <c r="CO1175" s="18">
        <f>IF($CM1175="","",CONCATENATE(CK1175,CN1175))</f>
        <v/>
      </c>
      <c r="DC1175" s="21">
        <f>IF(CG1175="","",CONCATENATE(CC1175,CD1175))</f>
        <v/>
      </c>
      <c r="DD1175" s="21">
        <f>IF(CO1175="","",CONCATENATE(CK1175,CL1175))</f>
        <v/>
      </c>
    </row>
    <row r="1176">
      <c r="BZ1176" s="18" t="inlineStr">
        <is>
          <t>S,C</t>
        </is>
      </c>
      <c r="CA1176" s="18" t="inlineStr">
        <is>
          <t>主構（桁）</t>
        </is>
      </c>
      <c r="CB1176" s="18" t="inlineStr">
        <is>
          <t>Rg</t>
        </is>
      </c>
      <c r="CC1176" s="18">
        <f>IF(LEFT(CA1176,2)="基礎",CONCATENATE(BZ1176,LEFT(CA1176,3),CB1176),CONCATENATE(BZ1176,LEFT(CA1176,2),CB1176))</f>
        <v/>
      </c>
      <c r="CD1176" s="18" t="n">
        <v>10</v>
      </c>
      <c r="CE1176" s="18">
        <f>IF(COUNTIFS([2]その１１!$CV$10:CV6171,リスト!CC1176),"該当","")</f>
        <v/>
      </c>
      <c r="CF1176" s="18">
        <f>IF($CE1176="","",COUNTIF($CC$5:CC1176,CC1176))</f>
        <v/>
      </c>
      <c r="CG1176" s="18">
        <f>IF($CE1176="","",CONCATENATE(CC1176,CF1176))</f>
        <v/>
      </c>
      <c r="CH1176" s="18" t="inlineStr">
        <is>
          <t>S,X</t>
        </is>
      </c>
      <c r="CI1176" s="18" t="inlineStr">
        <is>
          <t>添架物</t>
        </is>
      </c>
      <c r="CJ1176" s="18" t="inlineStr">
        <is>
          <t>Ut</t>
        </is>
      </c>
      <c r="CK1176" s="18">
        <f>CONCATENATE(CH1176,LEFT(CI1176,2),CJ1176)</f>
        <v/>
      </c>
      <c r="CL1176" s="18" t="n">
        <v>5</v>
      </c>
      <c r="CM1176" s="18">
        <f>IF(COUNTIFS([2]その１２!$CU$10:CU6327,リスト!CK1176),"該当","")</f>
        <v/>
      </c>
      <c r="CN1176" s="18">
        <f>IF($CM1176="","",COUNTIF($CK$5:CK1176,CK1176))</f>
        <v/>
      </c>
      <c r="CO1176" s="18">
        <f>IF($CM1176="","",CONCATENATE(CK1176,CN1176))</f>
        <v/>
      </c>
      <c r="DC1176" s="21">
        <f>IF(CG1176="","",CONCATENATE(CC1176,CD1176))</f>
        <v/>
      </c>
      <c r="DD1176" s="21">
        <f>IF(CO1176="","",CONCATENATE(CK1176,CL1176))</f>
        <v/>
      </c>
    </row>
    <row r="1177">
      <c r="BZ1177" s="18" t="inlineStr">
        <is>
          <t>S,C</t>
        </is>
      </c>
      <c r="CA1177" s="18" t="inlineStr">
        <is>
          <t>主構（桁）</t>
        </is>
      </c>
      <c r="CB1177" s="18" t="inlineStr">
        <is>
          <t>Rg</t>
        </is>
      </c>
      <c r="CC1177" s="18">
        <f>IF(LEFT(CA1177,2)="基礎",CONCATENATE(BZ1177,LEFT(CA1177,3),CB1177),CONCATENATE(BZ1177,LEFT(CA1177,2),CB1177))</f>
        <v/>
      </c>
      <c r="CD1177" s="18" t="n">
        <v>11</v>
      </c>
      <c r="CE1177" s="18">
        <f>IF(COUNTIFS([2]その１１!$CV$10:CV6172,リスト!CC1177),"該当","")</f>
        <v/>
      </c>
      <c r="CF1177" s="18">
        <f>IF($CE1177="","",COUNTIF($CC$5:CC1177,CC1177))</f>
        <v/>
      </c>
      <c r="CG1177" s="18">
        <f>IF($CE1177="","",CONCATENATE(CC1177,CF1177))</f>
        <v/>
      </c>
      <c r="CH1177" s="18" t="inlineStr">
        <is>
          <t>S,X</t>
        </is>
      </c>
      <c r="CI1177" s="18" t="inlineStr">
        <is>
          <t>添架物</t>
        </is>
      </c>
      <c r="CJ1177" s="18" t="inlineStr">
        <is>
          <t>Ut</t>
        </is>
      </c>
      <c r="CK1177" s="18">
        <f>CONCATENATE(CH1177,LEFT(CI1177,2),CJ1177)</f>
        <v/>
      </c>
      <c r="CL1177" s="18" t="n">
        <v>17</v>
      </c>
      <c r="CM1177" s="18">
        <f>IF(COUNTIFS([2]その１２!$CU$10:CU6328,リスト!CK1177),"該当","")</f>
        <v/>
      </c>
      <c r="CN1177" s="18">
        <f>IF($CM1177="","",COUNTIF($CK$5:CK1177,CK1177))</f>
        <v/>
      </c>
      <c r="CO1177" s="18">
        <f>IF($CM1177="","",CONCATENATE(CK1177,CN1177))</f>
        <v/>
      </c>
      <c r="DC1177" s="21">
        <f>IF(CG1177="","",CONCATENATE(CC1177,CD1177))</f>
        <v/>
      </c>
      <c r="DD1177" s="21">
        <f>IF(CO1177="","",CONCATENATE(CK1177,CL1177))</f>
        <v/>
      </c>
    </row>
    <row r="1178">
      <c r="BZ1178" s="18" t="inlineStr">
        <is>
          <t>S,C</t>
        </is>
      </c>
      <c r="CA1178" s="18" t="inlineStr">
        <is>
          <t>主構（桁）</t>
        </is>
      </c>
      <c r="CB1178" s="18" t="inlineStr">
        <is>
          <t>Rg</t>
        </is>
      </c>
      <c r="CC1178" s="18">
        <f>IF(LEFT(CA1178,2)="基礎",CONCATENATE(BZ1178,LEFT(CA1178,3),CB1178),CONCATENATE(BZ1178,LEFT(CA1178,2),CB1178))</f>
        <v/>
      </c>
      <c r="CD1178" s="18" t="n">
        <v>12</v>
      </c>
      <c r="CE1178" s="18">
        <f>IF(COUNTIFS([2]その１１!$CV$10:CV6173,リスト!CC1178),"該当","")</f>
        <v/>
      </c>
      <c r="CF1178" s="18">
        <f>IF($CE1178="","",COUNTIF($CC$5:CC1178,CC1178))</f>
        <v/>
      </c>
      <c r="CG1178" s="18">
        <f>IF($CE1178="","",CONCATENATE(CC1178,CF1178))</f>
        <v/>
      </c>
      <c r="CH1178" s="18" t="inlineStr">
        <is>
          <t>S,X</t>
        </is>
      </c>
      <c r="CI1178" s="18" t="inlineStr">
        <is>
          <t>添架物</t>
        </is>
      </c>
      <c r="CJ1178" s="18" t="inlineStr">
        <is>
          <t>Ut</t>
        </is>
      </c>
      <c r="CK1178" s="18">
        <f>CONCATENATE(CH1178,LEFT(CI1178,2),CJ1178)</f>
        <v/>
      </c>
      <c r="CL1178" s="18" t="n">
        <v>21</v>
      </c>
      <c r="CM1178" s="18">
        <f>IF(COUNTIFS([2]その１２!$CU$10:CU6329,リスト!CK1178),"該当","")</f>
        <v/>
      </c>
      <c r="CN1178" s="18">
        <f>IF($CM1178="","",COUNTIF($CK$5:CK1178,CK1178))</f>
        <v/>
      </c>
      <c r="CO1178" s="18">
        <f>IF($CM1178="","",CONCATENATE(CK1178,CN1178))</f>
        <v/>
      </c>
      <c r="DC1178" s="21">
        <f>IF(CG1178="","",CONCATENATE(CC1178,CD1178))</f>
        <v/>
      </c>
      <c r="DD1178" s="21">
        <f>IF(CO1178="","",CONCATENATE(CK1178,CL1178))</f>
        <v/>
      </c>
    </row>
    <row r="1179">
      <c r="BZ1179" s="18" t="inlineStr">
        <is>
          <t>S,C</t>
        </is>
      </c>
      <c r="CA1179" s="18" t="inlineStr">
        <is>
          <t>主構（桁）</t>
        </is>
      </c>
      <c r="CB1179" s="18" t="inlineStr">
        <is>
          <t>Rg</t>
        </is>
      </c>
      <c r="CC1179" s="18">
        <f>IF(LEFT(CA1179,2)="基礎",CONCATENATE(BZ1179,LEFT(CA1179,3),CB1179),CONCATENATE(BZ1179,LEFT(CA1179,2),CB1179))</f>
        <v/>
      </c>
      <c r="CD1179" s="18" t="n">
        <v>13</v>
      </c>
      <c r="CE1179" s="18">
        <f>IF(COUNTIFS([2]その１１!$CV$10:CV6174,リスト!CC1179),"該当","")</f>
        <v/>
      </c>
      <c r="CF1179" s="18">
        <f>IF($CE1179="","",COUNTIF($CC$5:CC1179,CC1179))</f>
        <v/>
      </c>
      <c r="CG1179" s="18">
        <f>IF($CE1179="","",CONCATENATE(CC1179,CF1179))</f>
        <v/>
      </c>
      <c r="CH1179" s="18" t="inlineStr">
        <is>
          <t>S,X</t>
        </is>
      </c>
      <c r="CI1179" s="18" t="inlineStr">
        <is>
          <t>添架物</t>
        </is>
      </c>
      <c r="CJ1179" s="18" t="inlineStr">
        <is>
          <t>Ut</t>
        </is>
      </c>
      <c r="CK1179" s="18">
        <f>CONCATENATE(CH1179,LEFT(CI1179,2),CJ1179)</f>
        <v/>
      </c>
      <c r="CL1179" s="18" t="n">
        <v>22</v>
      </c>
      <c r="CM1179" s="18">
        <f>IF(COUNTIFS([2]その１２!$CU$10:CU6330,リスト!CK1179),"該当","")</f>
        <v/>
      </c>
      <c r="CN1179" s="18">
        <f>IF($CM1179="","",COUNTIF($CK$5:CK1179,CK1179))</f>
        <v/>
      </c>
      <c r="CO1179" s="18">
        <f>IF($CM1179="","",CONCATENATE(CK1179,CN1179))</f>
        <v/>
      </c>
      <c r="DC1179" s="21">
        <f>IF(CG1179="","",CONCATENATE(CC1179,CD1179))</f>
        <v/>
      </c>
      <c r="DD1179" s="21">
        <f>IF(CO1179="","",CONCATENATE(CK1179,CL1179))</f>
        <v/>
      </c>
    </row>
    <row r="1180">
      <c r="BZ1180" s="18" t="inlineStr">
        <is>
          <t>S,C</t>
        </is>
      </c>
      <c r="CA1180" s="18" t="inlineStr">
        <is>
          <t>主構（桁）</t>
        </is>
      </c>
      <c r="CB1180" s="18" t="inlineStr">
        <is>
          <t>Rg</t>
        </is>
      </c>
      <c r="CC1180" s="18">
        <f>IF(LEFT(CA1180,2)="基礎",CONCATENATE(BZ1180,LEFT(CA1180,3),CB1180),CONCATENATE(BZ1180,LEFT(CA1180,2),CB1180))</f>
        <v/>
      </c>
      <c r="CD1180" s="18" t="n">
        <v>17</v>
      </c>
      <c r="CE1180" s="18">
        <f>IF(COUNTIFS([2]その１１!$CV$10:CV6175,リスト!CC1180),"該当","")</f>
        <v/>
      </c>
      <c r="CF1180" s="18">
        <f>IF($CE1180="","",COUNTIF($CC$5:CC1180,CC1180))</f>
        <v/>
      </c>
      <c r="CG1180" s="18">
        <f>IF($CE1180="","",CONCATENATE(CC1180,CF1180))</f>
        <v/>
      </c>
      <c r="CH1180" s="18" t="inlineStr">
        <is>
          <t>S,X</t>
        </is>
      </c>
      <c r="CI1180" s="18" t="inlineStr">
        <is>
          <t>添架物</t>
        </is>
      </c>
      <c r="CJ1180" s="18" t="inlineStr">
        <is>
          <t>Ut</t>
        </is>
      </c>
      <c r="CK1180" s="18">
        <f>CONCATENATE(CH1180,LEFT(CI1180,2),CJ1180)</f>
        <v/>
      </c>
      <c r="CL1180" s="18" t="n">
        <v>23</v>
      </c>
      <c r="CM1180" s="18">
        <f>IF(COUNTIFS([2]その１２!$CU$10:CU6331,リスト!CK1180),"該当","")</f>
        <v/>
      </c>
      <c r="CN1180" s="18">
        <f>IF($CM1180="","",COUNTIF($CK$5:CK1180,CK1180))</f>
        <v/>
      </c>
      <c r="CO1180" s="18">
        <f>IF($CM1180="","",CONCATENATE(CK1180,CN1180))</f>
        <v/>
      </c>
      <c r="DC1180" s="21">
        <f>IF(CG1180="","",CONCATENATE(CC1180,CD1180))</f>
        <v/>
      </c>
      <c r="DD1180" s="21">
        <f>IF(CO1180="","",CONCATENATE(CK1180,CL1180))</f>
        <v/>
      </c>
    </row>
    <row r="1181">
      <c r="BZ1181" s="18" t="inlineStr">
        <is>
          <t>S,C</t>
        </is>
      </c>
      <c r="CA1181" s="18" t="inlineStr">
        <is>
          <t>主構（桁）</t>
        </is>
      </c>
      <c r="CB1181" s="18" t="inlineStr">
        <is>
          <t>Rg</t>
        </is>
      </c>
      <c r="CC1181" s="18">
        <f>IF(LEFT(CA1181,2)="基礎",CONCATENATE(BZ1181,LEFT(CA1181,3),CB1181),CONCATENATE(BZ1181,LEFT(CA1181,2),CB1181))</f>
        <v/>
      </c>
      <c r="CD1181" s="18" t="n">
        <v>18</v>
      </c>
      <c r="CE1181" s="18">
        <f>IF(COUNTIFS([2]その１１!$CV$10:CV6176,リスト!CC1181),"該当","")</f>
        <v/>
      </c>
      <c r="CF1181" s="18">
        <f>IF($CE1181="","",COUNTIF($CC$5:CC1181,CC1181))</f>
        <v/>
      </c>
      <c r="CG1181" s="18">
        <f>IF($CE1181="","",CONCATENATE(CC1181,CF1181))</f>
        <v/>
      </c>
      <c r="CH1181" s="18" t="inlineStr">
        <is>
          <t>V,X</t>
        </is>
      </c>
      <c r="CI1181" s="18" t="inlineStr">
        <is>
          <t>添架物</t>
        </is>
      </c>
      <c r="CJ1181" s="18" t="inlineStr">
        <is>
          <t>Ut</t>
        </is>
      </c>
      <c r="CK1181" s="18">
        <f>CONCATENATE(CH1181,LEFT(CI1181,2),CJ1181)</f>
        <v/>
      </c>
      <c r="CL1181" s="18" t="n">
        <v>1</v>
      </c>
      <c r="CM1181" s="18">
        <f>IF(COUNTIFS([2]その１２!$CU$10:CU6332,リスト!CK1181),"該当","")</f>
        <v/>
      </c>
      <c r="CN1181" s="18">
        <f>IF($CM1181="","",COUNTIF($CK$5:CK1181,CK1181))</f>
        <v/>
      </c>
      <c r="CO1181" s="18">
        <f>IF($CM1181="","",CONCATENATE(CK1181,CN1181))</f>
        <v/>
      </c>
      <c r="DC1181" s="21">
        <f>IF(CG1181="","",CONCATENATE(CC1181,CD1181))</f>
        <v/>
      </c>
      <c r="DD1181" s="21">
        <f>IF(CO1181="","",CONCATENATE(CK1181,CL1181))</f>
        <v/>
      </c>
    </row>
    <row r="1182">
      <c r="BZ1182" s="18" t="inlineStr">
        <is>
          <t>S,C</t>
        </is>
      </c>
      <c r="CA1182" s="18" t="inlineStr">
        <is>
          <t>主構（桁）</t>
        </is>
      </c>
      <c r="CB1182" s="18" t="inlineStr">
        <is>
          <t>Rg</t>
        </is>
      </c>
      <c r="CC1182" s="18">
        <f>IF(LEFT(CA1182,2)="基礎",CONCATENATE(BZ1182,LEFT(CA1182,3),CB1182),CONCATENATE(BZ1182,LEFT(CA1182,2),CB1182))</f>
        <v/>
      </c>
      <c r="CD1182" s="18" t="n">
        <v>19</v>
      </c>
      <c r="CE1182" s="18">
        <f>IF(COUNTIFS([2]その１１!$CV$10:CV6177,リスト!CC1182),"該当","")</f>
        <v/>
      </c>
      <c r="CF1182" s="18">
        <f>IF($CE1182="","",COUNTIF($CC$5:CC1182,CC1182))</f>
        <v/>
      </c>
      <c r="CG1182" s="18">
        <f>IF($CE1182="","",CONCATENATE(CC1182,CF1182))</f>
        <v/>
      </c>
      <c r="CH1182" s="18" t="inlineStr">
        <is>
          <t>V,X</t>
        </is>
      </c>
      <c r="CI1182" s="18" t="inlineStr">
        <is>
          <t>添架物</t>
        </is>
      </c>
      <c r="CJ1182" s="18" t="inlineStr">
        <is>
          <t>Ut</t>
        </is>
      </c>
      <c r="CK1182" s="18">
        <f>CONCATENATE(CH1182,LEFT(CI1182,2),CJ1182)</f>
        <v/>
      </c>
      <c r="CL1182" s="18" t="n">
        <v>2</v>
      </c>
      <c r="CM1182" s="18">
        <f>IF(COUNTIFS([2]その１２!$CU$10:CU6333,リスト!CK1182),"該当","")</f>
        <v/>
      </c>
      <c r="CN1182" s="18">
        <f>IF($CM1182="","",COUNTIF($CK$5:CK1182,CK1182))</f>
        <v/>
      </c>
      <c r="CO1182" s="18">
        <f>IF($CM1182="","",CONCATENATE(CK1182,CN1182))</f>
        <v/>
      </c>
      <c r="DC1182" s="21">
        <f>IF(CG1182="","",CONCATENATE(CC1182,CD1182))</f>
        <v/>
      </c>
      <c r="DD1182" s="21">
        <f>IF(CO1182="","",CONCATENATE(CK1182,CL1182))</f>
        <v/>
      </c>
    </row>
    <row r="1183">
      <c r="BZ1183" s="18" t="inlineStr">
        <is>
          <t>S,C</t>
        </is>
      </c>
      <c r="CA1183" s="18" t="inlineStr">
        <is>
          <t>主構（桁）</t>
        </is>
      </c>
      <c r="CB1183" s="18" t="inlineStr">
        <is>
          <t>Rg</t>
        </is>
      </c>
      <c r="CC1183" s="18">
        <f>IF(LEFT(CA1183,2)="基礎",CONCATENATE(BZ1183,LEFT(CA1183,3),CB1183),CONCATENATE(BZ1183,LEFT(CA1183,2),CB1183))</f>
        <v/>
      </c>
      <c r="CD1183" s="18" t="n">
        <v>20</v>
      </c>
      <c r="CE1183" s="18">
        <f>IF(COUNTIFS([2]その１１!$CV$10:CV6178,リスト!CC1183),"該当","")</f>
        <v/>
      </c>
      <c r="CF1183" s="18">
        <f>IF($CE1183="","",COUNTIF($CC$5:CC1183,CC1183))</f>
        <v/>
      </c>
      <c r="CG1183" s="18">
        <f>IF($CE1183="","",CONCATENATE(CC1183,CF1183))</f>
        <v/>
      </c>
      <c r="CH1183" s="18" t="inlineStr">
        <is>
          <t>V,X</t>
        </is>
      </c>
      <c r="CI1183" s="18" t="inlineStr">
        <is>
          <t>添架物</t>
        </is>
      </c>
      <c r="CJ1183" s="18" t="inlineStr">
        <is>
          <t>Ut</t>
        </is>
      </c>
      <c r="CK1183" s="18">
        <f>CONCATENATE(CH1183,LEFT(CI1183,2),CJ1183)</f>
        <v/>
      </c>
      <c r="CL1183" s="18" t="n">
        <v>3</v>
      </c>
      <c r="CM1183" s="18">
        <f>IF(COUNTIFS([2]その１２!$CU$10:CU6334,リスト!CK1183),"該当","")</f>
        <v/>
      </c>
      <c r="CN1183" s="18">
        <f>IF($CM1183="","",COUNTIF($CK$5:CK1183,CK1183))</f>
        <v/>
      </c>
      <c r="CO1183" s="18">
        <f>IF($CM1183="","",CONCATENATE(CK1183,CN1183))</f>
        <v/>
      </c>
      <c r="DC1183" s="21">
        <f>IF(CG1183="","",CONCATENATE(CC1183,CD1183))</f>
        <v/>
      </c>
      <c r="DD1183" s="21">
        <f>IF(CO1183="","",CONCATENATE(CK1183,CL1183))</f>
        <v/>
      </c>
    </row>
    <row r="1184">
      <c r="BZ1184" s="18" t="inlineStr">
        <is>
          <t>S,C</t>
        </is>
      </c>
      <c r="CA1184" s="18" t="inlineStr">
        <is>
          <t>主構（桁）</t>
        </is>
      </c>
      <c r="CB1184" s="18" t="inlineStr">
        <is>
          <t>Rg</t>
        </is>
      </c>
      <c r="CC1184" s="18">
        <f>IF(LEFT(CA1184,2)="基礎",CONCATENATE(BZ1184,LEFT(CA1184,3),CB1184),CONCATENATE(BZ1184,LEFT(CA1184,2),CB1184))</f>
        <v/>
      </c>
      <c r="CD1184" s="18" t="n">
        <v>21</v>
      </c>
      <c r="CE1184" s="18">
        <f>IF(COUNTIFS([2]その１１!$CV$10:CV6179,リスト!CC1184),"該当","")</f>
        <v/>
      </c>
      <c r="CF1184" s="18">
        <f>IF($CE1184="","",COUNTIF($CC$5:CC1184,CC1184))</f>
        <v/>
      </c>
      <c r="CG1184" s="18">
        <f>IF($CE1184="","",CONCATENATE(CC1184,CF1184))</f>
        <v/>
      </c>
      <c r="CH1184" s="18" t="inlineStr">
        <is>
          <t>V,X</t>
        </is>
      </c>
      <c r="CI1184" s="18" t="inlineStr">
        <is>
          <t>添架物</t>
        </is>
      </c>
      <c r="CJ1184" s="18" t="inlineStr">
        <is>
          <t>Ut</t>
        </is>
      </c>
      <c r="CK1184" s="18">
        <f>CONCATENATE(CH1184,LEFT(CI1184,2),CJ1184)</f>
        <v/>
      </c>
      <c r="CL1184" s="18" t="n">
        <v>4</v>
      </c>
      <c r="CM1184" s="18">
        <f>IF(COUNTIFS([2]その１２!$CU$10:CU6335,リスト!CK1184),"該当","")</f>
        <v/>
      </c>
      <c r="CN1184" s="18">
        <f>IF($CM1184="","",COUNTIF($CK$5:CK1184,CK1184))</f>
        <v/>
      </c>
      <c r="CO1184" s="18">
        <f>IF($CM1184="","",CONCATENATE(CK1184,CN1184))</f>
        <v/>
      </c>
      <c r="DC1184" s="21">
        <f>IF(CG1184="","",CONCATENATE(CC1184,CD1184))</f>
        <v/>
      </c>
      <c r="DD1184" s="21">
        <f>IF(CO1184="","",CONCATENATE(CK1184,CL1184))</f>
        <v/>
      </c>
    </row>
    <row r="1185">
      <c r="BZ1185" s="18" t="inlineStr">
        <is>
          <t>S,C</t>
        </is>
      </c>
      <c r="CA1185" s="18" t="inlineStr">
        <is>
          <t>主構（桁）</t>
        </is>
      </c>
      <c r="CB1185" s="18" t="inlineStr">
        <is>
          <t>Rg</t>
        </is>
      </c>
      <c r="CC1185" s="18">
        <f>IF(LEFT(CA1185,2)="基礎",CONCATENATE(BZ1185,LEFT(CA1185,3),CB1185),CONCATENATE(BZ1185,LEFT(CA1185,2),CB1185))</f>
        <v/>
      </c>
      <c r="CD1185" s="18" t="n">
        <v>22</v>
      </c>
      <c r="CE1185" s="18">
        <f>IF(COUNTIFS([2]その１１!$CV$10:CV6180,リスト!CC1185),"該当","")</f>
        <v/>
      </c>
      <c r="CF1185" s="18">
        <f>IF($CE1185="","",COUNTIF($CC$5:CC1185,CC1185))</f>
        <v/>
      </c>
      <c r="CG1185" s="18">
        <f>IF($CE1185="","",CONCATENATE(CC1185,CF1185))</f>
        <v/>
      </c>
      <c r="CH1185" s="18" t="inlineStr">
        <is>
          <t>V,X</t>
        </is>
      </c>
      <c r="CI1185" s="18" t="inlineStr">
        <is>
          <t>添架物</t>
        </is>
      </c>
      <c r="CJ1185" s="18" t="inlineStr">
        <is>
          <t>Ut</t>
        </is>
      </c>
      <c r="CK1185" s="18">
        <f>CONCATENATE(CH1185,LEFT(CI1185,2),CJ1185)</f>
        <v/>
      </c>
      <c r="CL1185" s="18" t="n">
        <v>5</v>
      </c>
      <c r="CM1185" s="18">
        <f>IF(COUNTIFS([2]その１２!$CU$10:CU6336,リスト!CK1185),"該当","")</f>
        <v/>
      </c>
      <c r="CN1185" s="18">
        <f>IF($CM1185="","",COUNTIF($CK$5:CK1185,CK1185))</f>
        <v/>
      </c>
      <c r="CO1185" s="18">
        <f>IF($CM1185="","",CONCATENATE(CK1185,CN1185))</f>
        <v/>
      </c>
      <c r="DC1185" s="21">
        <f>IF(CG1185="","",CONCATENATE(CC1185,CD1185))</f>
        <v/>
      </c>
      <c r="DD1185" s="21">
        <f>IF(CO1185="","",CONCATENATE(CK1185,CL1185))</f>
        <v/>
      </c>
    </row>
    <row r="1186">
      <c r="BZ1186" s="18" t="inlineStr">
        <is>
          <t>S,C</t>
        </is>
      </c>
      <c r="CA1186" s="18" t="inlineStr">
        <is>
          <t>主構（桁）</t>
        </is>
      </c>
      <c r="CB1186" s="18" t="inlineStr">
        <is>
          <t>Rg</t>
        </is>
      </c>
      <c r="CC1186" s="18">
        <f>IF(LEFT(CA1186,2)="基礎",CONCATENATE(BZ1186,LEFT(CA1186,3),CB1186),CONCATENATE(BZ1186,LEFT(CA1186,2),CB1186))</f>
        <v/>
      </c>
      <c r="CD1186" s="18" t="n">
        <v>23</v>
      </c>
      <c r="CE1186" s="18">
        <f>IF(COUNTIFS([2]その１１!$CV$10:CV6181,リスト!CC1186),"該当","")</f>
        <v/>
      </c>
      <c r="CF1186" s="18">
        <f>IF($CE1186="","",COUNTIF($CC$5:CC1186,CC1186))</f>
        <v/>
      </c>
      <c r="CG1186" s="18">
        <f>IF($CE1186="","",CONCATENATE(CC1186,CF1186))</f>
        <v/>
      </c>
      <c r="CH1186" s="18" t="inlineStr">
        <is>
          <t>V,X</t>
        </is>
      </c>
      <c r="CI1186" s="18" t="inlineStr">
        <is>
          <t>添架物</t>
        </is>
      </c>
      <c r="CJ1186" s="18" t="inlineStr">
        <is>
          <t>Ut</t>
        </is>
      </c>
      <c r="CK1186" s="18">
        <f>CONCATENATE(CH1186,LEFT(CI1186,2),CJ1186)</f>
        <v/>
      </c>
      <c r="CL1186" s="18" t="n">
        <v>17</v>
      </c>
      <c r="CM1186" s="18">
        <f>IF(COUNTIFS([2]その１２!$CU$10:CU6337,リスト!CK1186),"該当","")</f>
        <v/>
      </c>
      <c r="CN1186" s="18">
        <f>IF($CM1186="","",COUNTIF($CK$5:CK1186,CK1186))</f>
        <v/>
      </c>
      <c r="CO1186" s="18">
        <f>IF($CM1186="","",CONCATENATE(CK1186,CN1186))</f>
        <v/>
      </c>
      <c r="DC1186" s="21">
        <f>IF(CG1186="","",CONCATENATE(CC1186,CD1186))</f>
        <v/>
      </c>
      <c r="DD1186" s="21">
        <f>IF(CO1186="","",CONCATENATE(CK1186,CL1186))</f>
        <v/>
      </c>
    </row>
    <row r="1187">
      <c r="BZ1187" s="18" t="inlineStr">
        <is>
          <t>S,X</t>
        </is>
      </c>
      <c r="CA1187" s="18" t="inlineStr">
        <is>
          <t>主構（桁）</t>
        </is>
      </c>
      <c r="CB1187" s="18" t="inlineStr">
        <is>
          <t>Rg</t>
        </is>
      </c>
      <c r="CC1187" s="18">
        <f>IF(LEFT(CA1187,2)="基礎",CONCATENATE(BZ1187,LEFT(CA1187,3),CB1187),CONCATENATE(BZ1187,LEFT(CA1187,2),CB1187))</f>
        <v/>
      </c>
      <c r="CD1187" s="18" t="n">
        <v>1</v>
      </c>
      <c r="CE1187" s="18">
        <f>IF(COUNTIFS([2]その１１!$CV$10:CV6182,リスト!CC1187),"該当","")</f>
        <v/>
      </c>
      <c r="CF1187" s="18">
        <f>IF($CE1187="","",COUNTIF($CC$5:CC1187,CC1187))</f>
        <v/>
      </c>
      <c r="CG1187" s="18">
        <f>IF($CE1187="","",CONCATENATE(CC1187,CF1187))</f>
        <v/>
      </c>
      <c r="CH1187" s="18" t="inlineStr">
        <is>
          <t>V,X</t>
        </is>
      </c>
      <c r="CI1187" s="18" t="inlineStr">
        <is>
          <t>添架物</t>
        </is>
      </c>
      <c r="CJ1187" s="18" t="inlineStr">
        <is>
          <t>Ut</t>
        </is>
      </c>
      <c r="CK1187" s="18">
        <f>CONCATENATE(CH1187,LEFT(CI1187,2),CJ1187)</f>
        <v/>
      </c>
      <c r="CL1187" s="18" t="n">
        <v>21</v>
      </c>
      <c r="CM1187" s="18">
        <f>IF(COUNTIFS([2]その１２!$CU$10:CU6338,リスト!CK1187),"該当","")</f>
        <v/>
      </c>
      <c r="CN1187" s="18">
        <f>IF($CM1187="","",COUNTIF($CK$5:CK1187,CK1187))</f>
        <v/>
      </c>
      <c r="CO1187" s="18">
        <f>IF($CM1187="","",CONCATENATE(CK1187,CN1187))</f>
        <v/>
      </c>
      <c r="DC1187" s="21">
        <f>IF(CG1187="","",CONCATENATE(CC1187,CD1187))</f>
        <v/>
      </c>
      <c r="DD1187" s="21">
        <f>IF(CO1187="","",CONCATENATE(CK1187,CL1187))</f>
        <v/>
      </c>
    </row>
    <row r="1188">
      <c r="BZ1188" s="18" t="inlineStr">
        <is>
          <t>S,X</t>
        </is>
      </c>
      <c r="CA1188" s="18" t="inlineStr">
        <is>
          <t>主構（桁）</t>
        </is>
      </c>
      <c r="CB1188" s="18" t="inlineStr">
        <is>
          <t>Rg</t>
        </is>
      </c>
      <c r="CC1188" s="18">
        <f>IF(LEFT(CA1188,2)="基礎",CONCATENATE(BZ1188,LEFT(CA1188,3),CB1188),CONCATENATE(BZ1188,LEFT(CA1188,2),CB1188))</f>
        <v/>
      </c>
      <c r="CD1188" s="18" t="n">
        <v>2</v>
      </c>
      <c r="CE1188" s="18">
        <f>IF(COUNTIFS([2]その１１!$CV$10:CV6183,リスト!CC1188),"該当","")</f>
        <v/>
      </c>
      <c r="CF1188" s="18">
        <f>IF($CE1188="","",COUNTIF($CC$5:CC1188,CC1188))</f>
        <v/>
      </c>
      <c r="CG1188" s="18">
        <f>IF($CE1188="","",CONCATENATE(CC1188,CF1188))</f>
        <v/>
      </c>
      <c r="CH1188" s="18" t="inlineStr">
        <is>
          <t>V,X</t>
        </is>
      </c>
      <c r="CI1188" s="18" t="inlineStr">
        <is>
          <t>添架物</t>
        </is>
      </c>
      <c r="CJ1188" s="18" t="inlineStr">
        <is>
          <t>Ut</t>
        </is>
      </c>
      <c r="CK1188" s="18">
        <f>CONCATENATE(CH1188,LEFT(CI1188,2),CJ1188)</f>
        <v/>
      </c>
      <c r="CL1188" s="18" t="n">
        <v>22</v>
      </c>
      <c r="CM1188" s="18">
        <f>IF(COUNTIFS([2]その１２!$CU$10:CU6339,リスト!CK1188),"該当","")</f>
        <v/>
      </c>
      <c r="CN1188" s="18">
        <f>IF($CM1188="","",COUNTIF($CK$5:CK1188,CK1188))</f>
        <v/>
      </c>
      <c r="CO1188" s="18">
        <f>IF($CM1188="","",CONCATENATE(CK1188,CN1188))</f>
        <v/>
      </c>
      <c r="DC1188" s="21">
        <f>IF(CG1188="","",CONCATENATE(CC1188,CD1188))</f>
        <v/>
      </c>
      <c r="DD1188" s="21">
        <f>IF(CO1188="","",CONCATENATE(CK1188,CL1188))</f>
        <v/>
      </c>
    </row>
    <row r="1189">
      <c r="BZ1189" s="18" t="inlineStr">
        <is>
          <t>S,X</t>
        </is>
      </c>
      <c r="CA1189" s="18" t="inlineStr">
        <is>
          <t>主構（桁）</t>
        </is>
      </c>
      <c r="CB1189" s="18" t="inlineStr">
        <is>
          <t>Rg</t>
        </is>
      </c>
      <c r="CC1189" s="18">
        <f>IF(LEFT(CA1189,2)="基礎",CONCATENATE(BZ1189,LEFT(CA1189,3),CB1189),CONCATENATE(BZ1189,LEFT(CA1189,2),CB1189))</f>
        <v/>
      </c>
      <c r="CD1189" s="18" t="n">
        <v>3</v>
      </c>
      <c r="CE1189" s="18">
        <f>IF(COUNTIFS([2]その１１!$CV$10:CV6184,リスト!CC1189),"該当","")</f>
        <v/>
      </c>
      <c r="CF1189" s="18">
        <f>IF($CE1189="","",COUNTIF($CC$5:CC1189,CC1189))</f>
        <v/>
      </c>
      <c r="CG1189" s="18">
        <f>IF($CE1189="","",CONCATENATE(CC1189,CF1189))</f>
        <v/>
      </c>
      <c r="CH1189" s="18" t="inlineStr">
        <is>
          <t>V,X</t>
        </is>
      </c>
      <c r="CI1189" s="18" t="inlineStr">
        <is>
          <t>添架物</t>
        </is>
      </c>
      <c r="CJ1189" s="18" t="inlineStr">
        <is>
          <t>Ut</t>
        </is>
      </c>
      <c r="CK1189" s="18">
        <f>CONCATENATE(CH1189,LEFT(CI1189,2),CJ1189)</f>
        <v/>
      </c>
      <c r="CL1189" s="18" t="n">
        <v>23</v>
      </c>
      <c r="CM1189" s="18">
        <f>IF(COUNTIFS([2]その１２!$CU$10:CU6340,リスト!CK1189),"該当","")</f>
        <v/>
      </c>
      <c r="CN1189" s="18">
        <f>IF($CM1189="","",COUNTIF($CK$5:CK1189,CK1189))</f>
        <v/>
      </c>
      <c r="CO1189" s="18">
        <f>IF($CM1189="","",CONCATENATE(CK1189,CN1189))</f>
        <v/>
      </c>
      <c r="DC1189" s="21">
        <f>IF(CG1189="","",CONCATENATE(CC1189,CD1189))</f>
        <v/>
      </c>
      <c r="DD1189" s="21">
        <f>IF(CO1189="","",CONCATENATE(CK1189,CL1189))</f>
        <v/>
      </c>
    </row>
    <row r="1190">
      <c r="BZ1190" s="18" t="inlineStr">
        <is>
          <t>S,X</t>
        </is>
      </c>
      <c r="CA1190" s="18" t="inlineStr">
        <is>
          <t>主構（桁）</t>
        </is>
      </c>
      <c r="CB1190" s="18" t="inlineStr">
        <is>
          <t>Rg</t>
        </is>
      </c>
      <c r="CC1190" s="18">
        <f>IF(LEFT(CA1190,2)="基礎",CONCATENATE(BZ1190,LEFT(CA1190,3),CB1190),CONCATENATE(BZ1190,LEFT(CA1190,2),CB1190))</f>
        <v/>
      </c>
      <c r="CD1190" s="18" t="n">
        <v>4</v>
      </c>
      <c r="CE1190" s="18">
        <f>IF(COUNTIFS([2]その１１!$CV$10:CV6185,リスト!CC1190),"該当","")</f>
        <v/>
      </c>
      <c r="CF1190" s="18">
        <f>IF($CE1190="","",COUNTIF($CC$5:CC1190,CC1190))</f>
        <v/>
      </c>
      <c r="CG1190" s="18">
        <f>IF($CE1190="","",CONCATENATE(CC1190,CF1190))</f>
        <v/>
      </c>
      <c r="CH1190" s="18" t="inlineStr">
        <is>
          <t>S,V,X</t>
        </is>
      </c>
      <c r="CI1190" s="18" t="inlineStr">
        <is>
          <t>添架物</t>
        </is>
      </c>
      <c r="CJ1190" s="18" t="inlineStr">
        <is>
          <t>Ut</t>
        </is>
      </c>
      <c r="CK1190" s="18">
        <f>CONCATENATE(CH1190,LEFT(CI1190,2),CJ1190)</f>
        <v/>
      </c>
      <c r="CL1190" s="18" t="n">
        <v>1</v>
      </c>
      <c r="CM1190" s="18">
        <f>IF(COUNTIFS([2]その１２!$CU$10:CU6341,リスト!CK1190),"該当","")</f>
        <v/>
      </c>
      <c r="CN1190" s="18">
        <f>IF($CM1190="","",COUNTIF($CK$5:CK1190,CK1190))</f>
        <v/>
      </c>
      <c r="CO1190" s="18">
        <f>IF($CM1190="","",CONCATENATE(CK1190,CN1190))</f>
        <v/>
      </c>
      <c r="DC1190" s="21">
        <f>IF(CG1190="","",CONCATENATE(CC1190,CD1190))</f>
        <v/>
      </c>
      <c r="DD1190" s="21">
        <f>IF(CO1190="","",CONCATENATE(CK1190,CL1190))</f>
        <v/>
      </c>
    </row>
    <row r="1191">
      <c r="BZ1191" s="18" t="inlineStr">
        <is>
          <t>S,X</t>
        </is>
      </c>
      <c r="CA1191" s="18" t="inlineStr">
        <is>
          <t>主構（桁）</t>
        </is>
      </c>
      <c r="CB1191" s="18" t="inlineStr">
        <is>
          <t>Rg</t>
        </is>
      </c>
      <c r="CC1191" s="18">
        <f>IF(LEFT(CA1191,2)="基礎",CONCATENATE(BZ1191,LEFT(CA1191,3),CB1191),CONCATENATE(BZ1191,LEFT(CA1191,2),CB1191))</f>
        <v/>
      </c>
      <c r="CD1191" s="18" t="n">
        <v>5</v>
      </c>
      <c r="CE1191" s="18">
        <f>IF(COUNTIFS([2]その１１!$CV$10:CV6186,リスト!CC1191),"該当","")</f>
        <v/>
      </c>
      <c r="CF1191" s="18">
        <f>IF($CE1191="","",COUNTIF($CC$5:CC1191,CC1191))</f>
        <v/>
      </c>
      <c r="CG1191" s="18">
        <f>IF($CE1191="","",CONCATENATE(CC1191,CF1191))</f>
        <v/>
      </c>
      <c r="CH1191" s="18" t="inlineStr">
        <is>
          <t>S,V,X</t>
        </is>
      </c>
      <c r="CI1191" s="18" t="inlineStr">
        <is>
          <t>添架物</t>
        </is>
      </c>
      <c r="CJ1191" s="18" t="inlineStr">
        <is>
          <t>Ut</t>
        </is>
      </c>
      <c r="CK1191" s="18">
        <f>CONCATENATE(CH1191,LEFT(CI1191,2),CJ1191)</f>
        <v/>
      </c>
      <c r="CL1191" s="18" t="n">
        <v>2</v>
      </c>
      <c r="CM1191" s="18">
        <f>IF(COUNTIFS([2]その１２!$CU$10:CU6342,リスト!CK1191),"該当","")</f>
        <v/>
      </c>
      <c r="CN1191" s="18">
        <f>IF($CM1191="","",COUNTIF($CK$5:CK1191,CK1191))</f>
        <v/>
      </c>
      <c r="CO1191" s="18">
        <f>IF($CM1191="","",CONCATENATE(CK1191,CN1191))</f>
        <v/>
      </c>
      <c r="DC1191" s="21">
        <f>IF(CG1191="","",CONCATENATE(CC1191,CD1191))</f>
        <v/>
      </c>
      <c r="DD1191" s="21">
        <f>IF(CO1191="","",CONCATENATE(CK1191,CL1191))</f>
        <v/>
      </c>
    </row>
    <row r="1192">
      <c r="BZ1192" s="18" t="inlineStr">
        <is>
          <t>S,X</t>
        </is>
      </c>
      <c r="CA1192" s="18" t="inlineStr">
        <is>
          <t>主構（桁）</t>
        </is>
      </c>
      <c r="CB1192" s="18" t="inlineStr">
        <is>
          <t>Rg</t>
        </is>
      </c>
      <c r="CC1192" s="18">
        <f>IF(LEFT(CA1192,2)="基礎",CONCATENATE(BZ1192,LEFT(CA1192,3),CB1192),CONCATENATE(BZ1192,LEFT(CA1192,2),CB1192))</f>
        <v/>
      </c>
      <c r="CD1192" s="18" t="n">
        <v>10</v>
      </c>
      <c r="CE1192" s="18">
        <f>IF(COUNTIFS([2]その１１!$CV$10:CV6187,リスト!CC1192),"該当","")</f>
        <v/>
      </c>
      <c r="CF1192" s="18">
        <f>IF($CE1192="","",COUNTIF($CC$5:CC1192,CC1192))</f>
        <v/>
      </c>
      <c r="CG1192" s="18">
        <f>IF($CE1192="","",CONCATENATE(CC1192,CF1192))</f>
        <v/>
      </c>
      <c r="CH1192" s="18" t="inlineStr">
        <is>
          <t>S,V,X</t>
        </is>
      </c>
      <c r="CI1192" s="18" t="inlineStr">
        <is>
          <t>添架物</t>
        </is>
      </c>
      <c r="CJ1192" s="18" t="inlineStr">
        <is>
          <t>Ut</t>
        </is>
      </c>
      <c r="CK1192" s="18">
        <f>CONCATENATE(CH1192,LEFT(CI1192,2),CJ1192)</f>
        <v/>
      </c>
      <c r="CL1192" s="18" t="n">
        <v>3</v>
      </c>
      <c r="CM1192" s="18">
        <f>IF(COUNTIFS([2]その１２!$CU$10:CU6343,リスト!CK1192),"該当","")</f>
        <v/>
      </c>
      <c r="CN1192" s="18">
        <f>IF($CM1192="","",COUNTIF($CK$5:CK1192,CK1192))</f>
        <v/>
      </c>
      <c r="CO1192" s="18">
        <f>IF($CM1192="","",CONCATENATE(CK1192,CN1192))</f>
        <v/>
      </c>
      <c r="DC1192" s="21">
        <f>IF(CG1192="","",CONCATENATE(CC1192,CD1192))</f>
        <v/>
      </c>
      <c r="DD1192" s="21">
        <f>IF(CO1192="","",CONCATENATE(CK1192,CL1192))</f>
        <v/>
      </c>
    </row>
    <row r="1193">
      <c r="BZ1193" s="18" t="inlineStr">
        <is>
          <t>S,X</t>
        </is>
      </c>
      <c r="CA1193" s="18" t="inlineStr">
        <is>
          <t>主構（桁）</t>
        </is>
      </c>
      <c r="CB1193" s="18" t="inlineStr">
        <is>
          <t>Rg</t>
        </is>
      </c>
      <c r="CC1193" s="18">
        <f>IF(LEFT(CA1193,2)="基礎",CONCATENATE(BZ1193,LEFT(CA1193,3),CB1193),CONCATENATE(BZ1193,LEFT(CA1193,2),CB1193))</f>
        <v/>
      </c>
      <c r="CD1193" s="18" t="n">
        <v>13</v>
      </c>
      <c r="CE1193" s="18">
        <f>IF(COUNTIFS([2]その１１!$CV$10:CV6188,リスト!CC1193),"該当","")</f>
        <v/>
      </c>
      <c r="CF1193" s="18">
        <f>IF($CE1193="","",COUNTIF($CC$5:CC1193,CC1193))</f>
        <v/>
      </c>
      <c r="CG1193" s="18">
        <f>IF($CE1193="","",CONCATENATE(CC1193,CF1193))</f>
        <v/>
      </c>
      <c r="CH1193" s="18" t="inlineStr">
        <is>
          <t>S,V,X</t>
        </is>
      </c>
      <c r="CI1193" s="18" t="inlineStr">
        <is>
          <t>添架物</t>
        </is>
      </c>
      <c r="CJ1193" s="18" t="inlineStr">
        <is>
          <t>Ut</t>
        </is>
      </c>
      <c r="CK1193" s="18">
        <f>CONCATENATE(CH1193,LEFT(CI1193,2),CJ1193)</f>
        <v/>
      </c>
      <c r="CL1193" s="18" t="n">
        <v>4</v>
      </c>
      <c r="CM1193" s="18">
        <f>IF(COUNTIFS([2]その１２!$CU$10:CU6344,リスト!CK1193),"該当","")</f>
        <v/>
      </c>
      <c r="CN1193" s="18">
        <f>IF($CM1193="","",COUNTIF($CK$5:CK1193,CK1193))</f>
        <v/>
      </c>
      <c r="CO1193" s="18">
        <f>IF($CM1193="","",CONCATENATE(CK1193,CN1193))</f>
        <v/>
      </c>
      <c r="DC1193" s="21">
        <f>IF(CG1193="","",CONCATENATE(CC1193,CD1193))</f>
        <v/>
      </c>
      <c r="DD1193" s="21">
        <f>IF(CO1193="","",CONCATENATE(CK1193,CL1193))</f>
        <v/>
      </c>
    </row>
    <row r="1194">
      <c r="BZ1194" s="18" t="inlineStr">
        <is>
          <t>S,X</t>
        </is>
      </c>
      <c r="CA1194" s="18" t="inlineStr">
        <is>
          <t>主構（桁）</t>
        </is>
      </c>
      <c r="CB1194" s="18" t="inlineStr">
        <is>
          <t>Rg</t>
        </is>
      </c>
      <c r="CC1194" s="18">
        <f>IF(LEFT(CA1194,2)="基礎",CONCATENATE(BZ1194,LEFT(CA1194,3),CB1194),CONCATENATE(BZ1194,LEFT(CA1194,2),CB1194))</f>
        <v/>
      </c>
      <c r="CD1194" s="18" t="n">
        <v>17</v>
      </c>
      <c r="CE1194" s="18">
        <f>IF(COUNTIFS([2]その１１!$CV$10:CV6189,リスト!CC1194),"該当","")</f>
        <v/>
      </c>
      <c r="CF1194" s="18">
        <f>IF($CE1194="","",COUNTIF($CC$5:CC1194,CC1194))</f>
        <v/>
      </c>
      <c r="CG1194" s="18">
        <f>IF($CE1194="","",CONCATENATE(CC1194,CF1194))</f>
        <v/>
      </c>
      <c r="CH1194" s="18" t="inlineStr">
        <is>
          <t>S,V,X</t>
        </is>
      </c>
      <c r="CI1194" s="18" t="inlineStr">
        <is>
          <t>添架物</t>
        </is>
      </c>
      <c r="CJ1194" s="18" t="inlineStr">
        <is>
          <t>Ut</t>
        </is>
      </c>
      <c r="CK1194" s="18">
        <f>CONCATENATE(CH1194,LEFT(CI1194,2),CJ1194)</f>
        <v/>
      </c>
      <c r="CL1194" s="18" t="n">
        <v>5</v>
      </c>
      <c r="CM1194" s="18">
        <f>IF(COUNTIFS([2]その１２!$CU$10:CU6345,リスト!CK1194),"該当","")</f>
        <v/>
      </c>
      <c r="CN1194" s="18">
        <f>IF($CM1194="","",COUNTIF($CK$5:CK1194,CK1194))</f>
        <v/>
      </c>
      <c r="CO1194" s="18">
        <f>IF($CM1194="","",CONCATENATE(CK1194,CN1194))</f>
        <v/>
      </c>
      <c r="DC1194" s="21">
        <f>IF(CG1194="","",CONCATENATE(CC1194,CD1194))</f>
        <v/>
      </c>
      <c r="DD1194" s="21">
        <f>IF(CO1194="","",CONCATENATE(CK1194,CL1194))</f>
        <v/>
      </c>
    </row>
    <row r="1195">
      <c r="BZ1195" s="18" t="inlineStr">
        <is>
          <t>S,X</t>
        </is>
      </c>
      <c r="CA1195" s="18" t="inlineStr">
        <is>
          <t>主構（桁）</t>
        </is>
      </c>
      <c r="CB1195" s="18" t="inlineStr">
        <is>
          <t>Rg</t>
        </is>
      </c>
      <c r="CC1195" s="18">
        <f>IF(LEFT(CA1195,2)="基礎",CONCATENATE(BZ1195,LEFT(CA1195,3),CB1195),CONCATENATE(BZ1195,LEFT(CA1195,2),CB1195))</f>
        <v/>
      </c>
      <c r="CD1195" s="18" t="n">
        <v>18</v>
      </c>
      <c r="CE1195" s="18">
        <f>IF(COUNTIFS([2]その１１!$CV$10:CV6190,リスト!CC1195),"該当","")</f>
        <v/>
      </c>
      <c r="CF1195" s="18">
        <f>IF($CE1195="","",COUNTIF($CC$5:CC1195,CC1195))</f>
        <v/>
      </c>
      <c r="CG1195" s="18">
        <f>IF($CE1195="","",CONCATENATE(CC1195,CF1195))</f>
        <v/>
      </c>
      <c r="CH1195" s="18" t="inlineStr">
        <is>
          <t>S,V,X</t>
        </is>
      </c>
      <c r="CI1195" s="18" t="inlineStr">
        <is>
          <t>添架物</t>
        </is>
      </c>
      <c r="CJ1195" s="18" t="inlineStr">
        <is>
          <t>Ut</t>
        </is>
      </c>
      <c r="CK1195" s="18">
        <f>CONCATENATE(CH1195,LEFT(CI1195,2),CJ1195)</f>
        <v/>
      </c>
      <c r="CL1195" s="18" t="n">
        <v>17</v>
      </c>
      <c r="CM1195" s="18">
        <f>IF(COUNTIFS([2]その１２!$CU$10:CU6346,リスト!CK1195),"該当","")</f>
        <v/>
      </c>
      <c r="CN1195" s="18">
        <f>IF($CM1195="","",COUNTIF($CK$5:CK1195,CK1195))</f>
        <v/>
      </c>
      <c r="CO1195" s="18">
        <f>IF($CM1195="","",CONCATENATE(CK1195,CN1195))</f>
        <v/>
      </c>
      <c r="DC1195" s="21">
        <f>IF(CG1195="","",CONCATENATE(CC1195,CD1195))</f>
        <v/>
      </c>
      <c r="DD1195" s="21">
        <f>IF(CO1195="","",CONCATENATE(CK1195,CL1195))</f>
        <v/>
      </c>
    </row>
    <row r="1196">
      <c r="BZ1196" s="18" t="inlineStr">
        <is>
          <t>S,X</t>
        </is>
      </c>
      <c r="CA1196" s="18" t="inlineStr">
        <is>
          <t>主構（桁）</t>
        </is>
      </c>
      <c r="CB1196" s="18" t="inlineStr">
        <is>
          <t>Rg</t>
        </is>
      </c>
      <c r="CC1196" s="18">
        <f>IF(LEFT(CA1196,2)="基礎",CONCATENATE(BZ1196,LEFT(CA1196,3),CB1196),CONCATENATE(BZ1196,LEFT(CA1196,2),CB1196))</f>
        <v/>
      </c>
      <c r="CD1196" s="18" t="n">
        <v>20</v>
      </c>
      <c r="CE1196" s="18">
        <f>IF(COUNTIFS([2]その１１!$CV$10:CV6191,リスト!CC1196),"該当","")</f>
        <v/>
      </c>
      <c r="CF1196" s="18">
        <f>IF($CE1196="","",COUNTIF($CC$5:CC1196,CC1196))</f>
        <v/>
      </c>
      <c r="CG1196" s="18">
        <f>IF($CE1196="","",CONCATENATE(CC1196,CF1196))</f>
        <v/>
      </c>
      <c r="CH1196" s="18" t="inlineStr">
        <is>
          <t>S,V,X</t>
        </is>
      </c>
      <c r="CI1196" s="18" t="inlineStr">
        <is>
          <t>添架物</t>
        </is>
      </c>
      <c r="CJ1196" s="18" t="inlineStr">
        <is>
          <t>Ut</t>
        </is>
      </c>
      <c r="CK1196" s="18">
        <f>CONCATENATE(CH1196,LEFT(CI1196,2),CJ1196)</f>
        <v/>
      </c>
      <c r="CL1196" s="18" t="n">
        <v>21</v>
      </c>
      <c r="CM1196" s="18">
        <f>IF(COUNTIFS([2]その１２!$CU$10:CU6347,リスト!CK1196),"該当","")</f>
        <v/>
      </c>
      <c r="CN1196" s="18">
        <f>IF($CM1196="","",COUNTIF($CK$5:CK1196,CK1196))</f>
        <v/>
      </c>
      <c r="CO1196" s="18">
        <f>IF($CM1196="","",CONCATENATE(CK1196,CN1196))</f>
        <v/>
      </c>
      <c r="DC1196" s="21">
        <f>IF(CG1196="","",CONCATENATE(CC1196,CD1196))</f>
        <v/>
      </c>
      <c r="DD1196" s="21">
        <f>IF(CO1196="","",CONCATENATE(CK1196,CL1196))</f>
        <v/>
      </c>
    </row>
    <row r="1197">
      <c r="BZ1197" s="18" t="inlineStr">
        <is>
          <t>S,X</t>
        </is>
      </c>
      <c r="CA1197" s="18" t="inlineStr">
        <is>
          <t>主構（桁）</t>
        </is>
      </c>
      <c r="CB1197" s="18" t="inlineStr">
        <is>
          <t>Rg</t>
        </is>
      </c>
      <c r="CC1197" s="18">
        <f>IF(LEFT(CA1197,2)="基礎",CONCATENATE(BZ1197,LEFT(CA1197,3),CB1197),CONCATENATE(BZ1197,LEFT(CA1197,2),CB1197))</f>
        <v/>
      </c>
      <c r="CD1197" s="18" t="n">
        <v>21</v>
      </c>
      <c r="CE1197" s="18">
        <f>IF(COUNTIFS([2]その１１!$CV$10:CV6192,リスト!CC1197),"該当","")</f>
        <v/>
      </c>
      <c r="CF1197" s="18">
        <f>IF($CE1197="","",COUNTIF($CC$5:CC1197,CC1197))</f>
        <v/>
      </c>
      <c r="CG1197" s="18">
        <f>IF($CE1197="","",CONCATENATE(CC1197,CF1197))</f>
        <v/>
      </c>
      <c r="CH1197" s="18" t="inlineStr">
        <is>
          <t>S,V,X</t>
        </is>
      </c>
      <c r="CI1197" s="18" t="inlineStr">
        <is>
          <t>添架物</t>
        </is>
      </c>
      <c r="CJ1197" s="18" t="inlineStr">
        <is>
          <t>Ut</t>
        </is>
      </c>
      <c r="CK1197" s="18">
        <f>CONCATENATE(CH1197,LEFT(CI1197,2),CJ1197)</f>
        <v/>
      </c>
      <c r="CL1197" s="18" t="n">
        <v>22</v>
      </c>
      <c r="CM1197" s="18">
        <f>IF(COUNTIFS([2]その１２!$CU$10:CU6348,リスト!CK1197),"該当","")</f>
        <v/>
      </c>
      <c r="CN1197" s="18">
        <f>IF($CM1197="","",COUNTIF($CK$5:CK1197,CK1197))</f>
        <v/>
      </c>
      <c r="CO1197" s="18">
        <f>IF($CM1197="","",CONCATENATE(CK1197,CN1197))</f>
        <v/>
      </c>
      <c r="DC1197" s="21">
        <f>IF(CG1197="","",CONCATENATE(CC1197,CD1197))</f>
        <v/>
      </c>
      <c r="DD1197" s="21">
        <f>IF(CO1197="","",CONCATENATE(CK1197,CL1197))</f>
        <v/>
      </c>
    </row>
    <row r="1198">
      <c r="BZ1198" s="18" t="inlineStr">
        <is>
          <t>S,X</t>
        </is>
      </c>
      <c r="CA1198" s="18" t="inlineStr">
        <is>
          <t>主構（桁）</t>
        </is>
      </c>
      <c r="CB1198" s="18" t="inlineStr">
        <is>
          <t>Rg</t>
        </is>
      </c>
      <c r="CC1198" s="18">
        <f>IF(LEFT(CA1198,2)="基礎",CONCATENATE(BZ1198,LEFT(CA1198,3),CB1198),CONCATENATE(BZ1198,LEFT(CA1198,2),CB1198))</f>
        <v/>
      </c>
      <c r="CD1198" s="18" t="n">
        <v>22</v>
      </c>
      <c r="CE1198" s="18">
        <f>IF(COUNTIFS([2]その１１!$CV$10:CV6193,リスト!CC1198),"該当","")</f>
        <v/>
      </c>
      <c r="CF1198" s="18">
        <f>IF($CE1198="","",COUNTIF($CC$5:CC1198,CC1198))</f>
        <v/>
      </c>
      <c r="CG1198" s="18">
        <f>IF($CE1198="","",CONCATENATE(CC1198,CF1198))</f>
        <v/>
      </c>
      <c r="CH1198" s="18" t="inlineStr">
        <is>
          <t>S,V,X</t>
        </is>
      </c>
      <c r="CI1198" s="18" t="inlineStr">
        <is>
          <t>添架物</t>
        </is>
      </c>
      <c r="CJ1198" s="18" t="inlineStr">
        <is>
          <t>Ut</t>
        </is>
      </c>
      <c r="CK1198" s="18">
        <f>CONCATENATE(CH1198,LEFT(CI1198,2),CJ1198)</f>
        <v/>
      </c>
      <c r="CL1198" s="18" t="n">
        <v>23</v>
      </c>
      <c r="CM1198" s="18">
        <f>IF(COUNTIFS([2]その１２!$CU$10:CU6349,リスト!CK1198),"該当","")</f>
        <v/>
      </c>
      <c r="CN1198" s="18">
        <f>IF($CM1198="","",COUNTIF($CK$5:CK1198,CK1198))</f>
        <v/>
      </c>
      <c r="CO1198" s="18">
        <f>IF($CM1198="","",CONCATENATE(CK1198,CN1198))</f>
        <v/>
      </c>
      <c r="DC1198" s="21">
        <f>IF(CG1198="","",CONCATENATE(CC1198,CD1198))</f>
        <v/>
      </c>
      <c r="DD1198" s="21">
        <f>IF(CO1198="","",CONCATENATE(CK1198,CL1198))</f>
        <v/>
      </c>
    </row>
    <row r="1199">
      <c r="BZ1199" s="18" t="inlineStr">
        <is>
          <t>S,X</t>
        </is>
      </c>
      <c r="CA1199" s="18" t="inlineStr">
        <is>
          <t>主構（桁）</t>
        </is>
      </c>
      <c r="CB1199" s="18" t="inlineStr">
        <is>
          <t>Rg</t>
        </is>
      </c>
      <c r="CC1199" s="18">
        <f>IF(LEFT(CA1199,2)="基礎",CONCATENATE(BZ1199,LEFT(CA1199,3),CB1199),CONCATENATE(BZ1199,LEFT(CA1199,2),CB1199))</f>
        <v/>
      </c>
      <c r="CD1199" s="18" t="n">
        <v>23</v>
      </c>
      <c r="CE1199" s="18">
        <f>IF(COUNTIFS([2]その１１!$CV$10:CV6194,リスト!CC1199),"該当","")</f>
        <v/>
      </c>
      <c r="CF1199" s="18">
        <f>IF($CE1199="","",COUNTIF($CC$5:CC1199,CC1199))</f>
        <v/>
      </c>
      <c r="CG1199" s="18">
        <f>IF($CE1199="","",CONCATENATE(CC1199,CF1199))</f>
        <v/>
      </c>
      <c r="CH1199" s="18" t="inlineStr">
        <is>
          <t>C</t>
        </is>
      </c>
      <c r="CI1199" s="18" t="inlineStr">
        <is>
          <t>袖擁壁</t>
        </is>
      </c>
      <c r="CJ1199" s="18" t="inlineStr">
        <is>
          <t>Ww</t>
        </is>
      </c>
      <c r="CK1199" s="18">
        <f>CONCATENATE(CH1199,LEFT(CI1199,2),CJ1199)</f>
        <v/>
      </c>
      <c r="CL1199" s="18" t="n">
        <v>6</v>
      </c>
      <c r="CM1199" s="18">
        <f>IF(COUNTIFS([2]その１２!$CU$10:CU6350,リスト!CK1199),"該当","")</f>
        <v/>
      </c>
      <c r="CN1199" s="18">
        <f>IF($CM1199="","",COUNTIF($CK$5:CK1199,CK1199))</f>
        <v/>
      </c>
      <c r="CO1199" s="18">
        <f>IF($CM1199="","",CONCATENATE(CK1199,CN1199))</f>
        <v/>
      </c>
      <c r="DC1199" s="21">
        <f>IF(CG1199="","",CONCATENATE(CC1199,CD1199))</f>
        <v/>
      </c>
      <c r="DD1199" s="21">
        <f>IF(CO1199="","",CONCATENATE(CK1199,CL1199))</f>
        <v/>
      </c>
    </row>
    <row r="1200">
      <c r="BZ1200" s="18" t="inlineStr">
        <is>
          <t>C,X</t>
        </is>
      </c>
      <c r="CA1200" s="18" t="inlineStr">
        <is>
          <t>主構（桁）</t>
        </is>
      </c>
      <c r="CB1200" s="18" t="inlineStr">
        <is>
          <t>Rg</t>
        </is>
      </c>
      <c r="CC1200" s="18">
        <f>IF(LEFT(CA1200,2)="基礎",CONCATENATE(BZ1200,LEFT(CA1200,3),CB1200),CONCATENATE(BZ1200,LEFT(CA1200,2),CB1200))</f>
        <v/>
      </c>
      <c r="CD1200" s="18" t="n">
        <v>6</v>
      </c>
      <c r="CE1200" s="18">
        <f>IF(COUNTIFS([2]その１１!$CV$10:CV6195,リスト!CC1200),"該当","")</f>
        <v/>
      </c>
      <c r="CF1200" s="18">
        <f>IF($CE1200="","",COUNTIF($CC$5:CC1200,CC1200))</f>
        <v/>
      </c>
      <c r="CG1200" s="18">
        <f>IF($CE1200="","",CONCATENATE(CC1200,CF1200))</f>
        <v/>
      </c>
      <c r="CH1200" s="18" t="inlineStr">
        <is>
          <t>C</t>
        </is>
      </c>
      <c r="CI1200" s="18" t="inlineStr">
        <is>
          <t>袖擁壁</t>
        </is>
      </c>
      <c r="CJ1200" s="18" t="inlineStr">
        <is>
          <t>Ww</t>
        </is>
      </c>
      <c r="CK1200" s="18">
        <f>CONCATENATE(CH1200,LEFT(CI1200,2),CJ1200)</f>
        <v/>
      </c>
      <c r="CL1200" s="18" t="n">
        <v>7</v>
      </c>
      <c r="CM1200" s="18">
        <f>IF(COUNTIFS([2]その１２!$CU$10:CU6351,リスト!CK1200),"該当","")</f>
        <v/>
      </c>
      <c r="CN1200" s="18">
        <f>IF($CM1200="","",COUNTIF($CK$5:CK1200,CK1200))</f>
        <v/>
      </c>
      <c r="CO1200" s="18">
        <f>IF($CM1200="","",CONCATENATE(CK1200,CN1200))</f>
        <v/>
      </c>
      <c r="DC1200" s="21">
        <f>IF(CG1200="","",CONCATENATE(CC1200,CD1200))</f>
        <v/>
      </c>
      <c r="DD1200" s="21">
        <f>IF(CO1200="","",CONCATENATE(CK1200,CL1200))</f>
        <v/>
      </c>
    </row>
    <row r="1201">
      <c r="BZ1201" s="18" t="inlineStr">
        <is>
          <t>C,X</t>
        </is>
      </c>
      <c r="CA1201" s="18" t="inlineStr">
        <is>
          <t>主構（桁）</t>
        </is>
      </c>
      <c r="CB1201" s="18" t="inlineStr">
        <is>
          <t>Rg</t>
        </is>
      </c>
      <c r="CC1201" s="18">
        <f>IF(LEFT(CA1201,2)="基礎",CONCATENATE(BZ1201,LEFT(CA1201,3),CB1201),CONCATENATE(BZ1201,LEFT(CA1201,2),CB1201))</f>
        <v/>
      </c>
      <c r="CD1201" s="18" t="n">
        <v>7</v>
      </c>
      <c r="CE1201" s="18">
        <f>IF(COUNTIFS([2]その１１!$CV$10:CV6196,リスト!CC1201),"該当","")</f>
        <v/>
      </c>
      <c r="CF1201" s="18">
        <f>IF($CE1201="","",COUNTIF($CC$5:CC1201,CC1201))</f>
        <v/>
      </c>
      <c r="CG1201" s="18">
        <f>IF($CE1201="","",CONCATENATE(CC1201,CF1201))</f>
        <v/>
      </c>
      <c r="CH1201" s="18" t="inlineStr">
        <is>
          <t>C</t>
        </is>
      </c>
      <c r="CI1201" s="18" t="inlineStr">
        <is>
          <t>袖擁壁</t>
        </is>
      </c>
      <c r="CJ1201" s="18" t="inlineStr">
        <is>
          <t>Ww</t>
        </is>
      </c>
      <c r="CK1201" s="18">
        <f>CONCATENATE(CH1201,LEFT(CI1201,2),CJ1201)</f>
        <v/>
      </c>
      <c r="CL1201" s="18" t="n">
        <v>8</v>
      </c>
      <c r="CM1201" s="18">
        <f>IF(COUNTIFS([2]その１２!$CU$10:CU6352,リスト!CK1201),"該当","")</f>
        <v/>
      </c>
      <c r="CN1201" s="18">
        <f>IF($CM1201="","",COUNTIF($CK$5:CK1201,CK1201))</f>
        <v/>
      </c>
      <c r="CO1201" s="18">
        <f>IF($CM1201="","",CONCATENATE(CK1201,CN1201))</f>
        <v/>
      </c>
      <c r="DC1201" s="21">
        <f>IF(CG1201="","",CONCATENATE(CC1201,CD1201))</f>
        <v/>
      </c>
      <c r="DD1201" s="21">
        <f>IF(CO1201="","",CONCATENATE(CK1201,CL1201))</f>
        <v/>
      </c>
    </row>
    <row r="1202">
      <c r="BZ1202" s="18" t="inlineStr">
        <is>
          <t>C,X</t>
        </is>
      </c>
      <c r="CA1202" s="18" t="inlineStr">
        <is>
          <t>主構（桁）</t>
        </is>
      </c>
      <c r="CB1202" s="18" t="inlineStr">
        <is>
          <t>Rg</t>
        </is>
      </c>
      <c r="CC1202" s="18">
        <f>IF(LEFT(CA1202,2)="基礎",CONCATENATE(BZ1202,LEFT(CA1202,3),CB1202),CONCATENATE(BZ1202,LEFT(CA1202,2),CB1202))</f>
        <v/>
      </c>
      <c r="CD1202" s="18" t="n">
        <v>8</v>
      </c>
      <c r="CE1202" s="18">
        <f>IF(COUNTIFS([2]その１１!$CV$10:CV6197,リスト!CC1202),"該当","")</f>
        <v/>
      </c>
      <c r="CF1202" s="18">
        <f>IF($CE1202="","",COUNTIF($CC$5:CC1202,CC1202))</f>
        <v/>
      </c>
      <c r="CG1202" s="18">
        <f>IF($CE1202="","",CONCATENATE(CC1202,CF1202))</f>
        <v/>
      </c>
      <c r="CH1202" s="18" t="inlineStr">
        <is>
          <t>C</t>
        </is>
      </c>
      <c r="CI1202" s="18" t="inlineStr">
        <is>
          <t>袖擁壁</t>
        </is>
      </c>
      <c r="CJ1202" s="18" t="inlineStr">
        <is>
          <t>Ww</t>
        </is>
      </c>
      <c r="CK1202" s="18">
        <f>CONCATENATE(CH1202,LEFT(CI1202,2),CJ1202)</f>
        <v/>
      </c>
      <c r="CL1202" s="18" t="n">
        <v>17</v>
      </c>
      <c r="CM1202" s="18">
        <f>IF(COUNTIFS([2]その１２!$CU$10:CU6353,リスト!CK1202),"該当","")</f>
        <v/>
      </c>
      <c r="CN1202" s="18">
        <f>IF($CM1202="","",COUNTIF($CK$5:CK1202,CK1202))</f>
        <v/>
      </c>
      <c r="CO1202" s="18">
        <f>IF($CM1202="","",CONCATENATE(CK1202,CN1202))</f>
        <v/>
      </c>
      <c r="DC1202" s="21">
        <f>IF(CG1202="","",CONCATENATE(CC1202,CD1202))</f>
        <v/>
      </c>
      <c r="DD1202" s="21">
        <f>IF(CO1202="","",CONCATENATE(CK1202,CL1202))</f>
        <v/>
      </c>
    </row>
    <row r="1203">
      <c r="BZ1203" s="18" t="inlineStr">
        <is>
          <t>C,X</t>
        </is>
      </c>
      <c r="CA1203" s="18" t="inlineStr">
        <is>
          <t>主構（桁）</t>
        </is>
      </c>
      <c r="CB1203" s="18" t="inlineStr">
        <is>
          <t>Rg</t>
        </is>
      </c>
      <c r="CC1203" s="18">
        <f>IF(LEFT(CA1203,2)="基礎",CONCATENATE(BZ1203,LEFT(CA1203,3),CB1203),CONCATENATE(BZ1203,LEFT(CA1203,2),CB1203))</f>
        <v/>
      </c>
      <c r="CD1203" s="18" t="n">
        <v>9</v>
      </c>
      <c r="CE1203" s="18">
        <f>IF(COUNTIFS([2]その１１!$CV$10:CV6198,リスト!CC1203),"該当","")</f>
        <v/>
      </c>
      <c r="CF1203" s="18">
        <f>IF($CE1203="","",COUNTIF($CC$5:CC1203,CC1203))</f>
        <v/>
      </c>
      <c r="CG1203" s="18">
        <f>IF($CE1203="","",CONCATENATE(CC1203,CF1203))</f>
        <v/>
      </c>
      <c r="CH1203" s="18" t="inlineStr">
        <is>
          <t>C</t>
        </is>
      </c>
      <c r="CI1203" s="18" t="inlineStr">
        <is>
          <t>袖擁壁</t>
        </is>
      </c>
      <c r="CJ1203" s="18" t="inlineStr">
        <is>
          <t>Ww</t>
        </is>
      </c>
      <c r="CK1203" s="18">
        <f>CONCATENATE(CH1203,LEFT(CI1203,2),CJ1203)</f>
        <v/>
      </c>
      <c r="CL1203" s="18" t="n">
        <v>19</v>
      </c>
      <c r="CM1203" s="18">
        <f>IF(COUNTIFS([2]その１２!$CU$10:CU6354,リスト!CK1203),"該当","")</f>
        <v/>
      </c>
      <c r="CN1203" s="18">
        <f>IF($CM1203="","",COUNTIF($CK$5:CK1203,CK1203))</f>
        <v/>
      </c>
      <c r="CO1203" s="18">
        <f>IF($CM1203="","",CONCATENATE(CK1203,CN1203))</f>
        <v/>
      </c>
      <c r="DC1203" s="21">
        <f>IF(CG1203="","",CONCATENATE(CC1203,CD1203))</f>
        <v/>
      </c>
      <c r="DD1203" s="21">
        <f>IF(CO1203="","",CONCATENATE(CK1203,CL1203))</f>
        <v/>
      </c>
    </row>
    <row r="1204">
      <c r="BZ1204" s="18" t="inlineStr">
        <is>
          <t>C,X</t>
        </is>
      </c>
      <c r="CA1204" s="18" t="inlineStr">
        <is>
          <t>主構（桁）</t>
        </is>
      </c>
      <c r="CB1204" s="18" t="inlineStr">
        <is>
          <t>Rg</t>
        </is>
      </c>
      <c r="CC1204" s="18">
        <f>IF(LEFT(CA1204,2)="基礎",CONCATENATE(BZ1204,LEFT(CA1204,3),CB1204),CONCATENATE(BZ1204,LEFT(CA1204,2),CB1204))</f>
        <v/>
      </c>
      <c r="CD1204" s="18" t="n">
        <v>10</v>
      </c>
      <c r="CE1204" s="18">
        <f>IF(COUNTIFS([2]その１１!$CV$10:CV6199,リスト!CC1204),"該当","")</f>
        <v/>
      </c>
      <c r="CF1204" s="18">
        <f>IF($CE1204="","",COUNTIF($CC$5:CC1204,CC1204))</f>
        <v/>
      </c>
      <c r="CG1204" s="18">
        <f>IF($CE1204="","",CONCATENATE(CC1204,CF1204))</f>
        <v/>
      </c>
      <c r="CH1204" s="18" t="inlineStr">
        <is>
          <t>C</t>
        </is>
      </c>
      <c r="CI1204" s="18" t="inlineStr">
        <is>
          <t>袖擁壁</t>
        </is>
      </c>
      <c r="CJ1204" s="18" t="inlineStr">
        <is>
          <t>Ww</t>
        </is>
      </c>
      <c r="CK1204" s="18">
        <f>CONCATENATE(CH1204,LEFT(CI1204,2),CJ1204)</f>
        <v/>
      </c>
      <c r="CL1204" s="18" t="n">
        <v>23</v>
      </c>
      <c r="CM1204" s="18">
        <f>IF(COUNTIFS([2]その１２!$CU$10:CU6355,リスト!CK1204),"該当","")</f>
        <v/>
      </c>
      <c r="CN1204" s="18">
        <f>IF($CM1204="","",COUNTIF($CK$5:CK1204,CK1204))</f>
        <v/>
      </c>
      <c r="CO1204" s="18">
        <f>IF($CM1204="","",CONCATENATE(CK1204,CN1204))</f>
        <v/>
      </c>
      <c r="DC1204" s="21">
        <f>IF(CG1204="","",CONCATENATE(CC1204,CD1204))</f>
        <v/>
      </c>
      <c r="DD1204" s="21">
        <f>IF(CO1204="","",CONCATENATE(CK1204,CL1204))</f>
        <v/>
      </c>
    </row>
    <row r="1205">
      <c r="BZ1205" s="18" t="inlineStr">
        <is>
          <t>C,X</t>
        </is>
      </c>
      <c r="CA1205" s="18" t="inlineStr">
        <is>
          <t>主構（桁）</t>
        </is>
      </c>
      <c r="CB1205" s="18" t="inlineStr">
        <is>
          <t>Rg</t>
        </is>
      </c>
      <c r="CC1205" s="18">
        <f>IF(LEFT(CA1205,2)="基礎",CONCATENATE(BZ1205,LEFT(CA1205,3),CB1205),CONCATENATE(BZ1205,LEFT(CA1205,2),CB1205))</f>
        <v/>
      </c>
      <c r="CD1205" s="18" t="n">
        <v>11</v>
      </c>
      <c r="CE1205" s="18">
        <f>IF(COUNTIFS([2]その１１!$CV$10:CV6200,リスト!CC1205),"該当","")</f>
        <v/>
      </c>
      <c r="CF1205" s="18">
        <f>IF($CE1205="","",COUNTIF($CC$5:CC1205,CC1205))</f>
        <v/>
      </c>
      <c r="CG1205" s="18">
        <f>IF($CE1205="","",CONCATENATE(CC1205,CF1205))</f>
        <v/>
      </c>
      <c r="CH1205" s="18" t="inlineStr">
        <is>
          <t>C</t>
        </is>
      </c>
      <c r="CI1205" s="18" t="inlineStr">
        <is>
          <t>袖擁壁</t>
        </is>
      </c>
      <c r="CJ1205" s="18" t="inlineStr">
        <is>
          <t>Ww</t>
        </is>
      </c>
      <c r="CK1205" s="18">
        <f>CONCATENATE(CH1205,LEFT(CI1205,2),CJ1205)</f>
        <v/>
      </c>
      <c r="CL1205" s="18" t="n">
        <v>25</v>
      </c>
      <c r="CM1205" s="18">
        <f>IF(COUNTIFS([2]その１２!$CU$10:CU6356,リスト!CK1205),"該当","")</f>
        <v/>
      </c>
      <c r="CN1205" s="18">
        <f>IF($CM1205="","",COUNTIF($CK$5:CK1205,CK1205))</f>
        <v/>
      </c>
      <c r="CO1205" s="18">
        <f>IF($CM1205="","",CONCATENATE(CK1205,CN1205))</f>
        <v/>
      </c>
      <c r="DC1205" s="21">
        <f>IF(CG1205="","",CONCATENATE(CC1205,CD1205))</f>
        <v/>
      </c>
      <c r="DD1205" s="21">
        <f>IF(CO1205="","",CONCATENATE(CK1205,CL1205))</f>
        <v/>
      </c>
    </row>
    <row r="1206">
      <c r="BZ1206" s="18" t="inlineStr">
        <is>
          <t>C,X</t>
        </is>
      </c>
      <c r="CA1206" s="18" t="inlineStr">
        <is>
          <t>主構（桁）</t>
        </is>
      </c>
      <c r="CB1206" s="18" t="inlineStr">
        <is>
          <t>Rg</t>
        </is>
      </c>
      <c r="CC1206" s="18">
        <f>IF(LEFT(CA1206,2)="基礎",CONCATENATE(BZ1206,LEFT(CA1206,3),CB1206),CONCATENATE(BZ1206,LEFT(CA1206,2),CB1206))</f>
        <v/>
      </c>
      <c r="CD1206" s="18" t="n">
        <v>12</v>
      </c>
      <c r="CE1206" s="18">
        <f>IF(COUNTIFS([2]その１１!$CV$10:CV6201,リスト!CC1206),"該当","")</f>
        <v/>
      </c>
      <c r="CF1206" s="18">
        <f>IF($CE1206="","",COUNTIF($CC$5:CC1206,CC1206))</f>
        <v/>
      </c>
      <c r="CG1206" s="18">
        <f>IF($CE1206="","",CONCATENATE(CC1206,CF1206))</f>
        <v/>
      </c>
      <c r="CH1206" s="18" t="inlineStr">
        <is>
          <t>C,X</t>
        </is>
      </c>
      <c r="CI1206" s="18" t="inlineStr">
        <is>
          <t>袖擁壁</t>
        </is>
      </c>
      <c r="CJ1206" s="18" t="inlineStr">
        <is>
          <t>Ww</t>
        </is>
      </c>
      <c r="CK1206" s="18">
        <f>CONCATENATE(CH1206,LEFT(CI1206,2),CJ1206)</f>
        <v/>
      </c>
      <c r="CL1206" s="18" t="n">
        <v>6</v>
      </c>
      <c r="CM1206" s="18">
        <f>IF(COUNTIFS([2]その１２!$CU$10:CU6357,リスト!CK1206),"該当","")</f>
        <v/>
      </c>
      <c r="CN1206" s="18">
        <f>IF($CM1206="","",COUNTIF($CK$5:CK1206,CK1206))</f>
        <v/>
      </c>
      <c r="CO1206" s="18">
        <f>IF($CM1206="","",CONCATENATE(CK1206,CN1206))</f>
        <v/>
      </c>
      <c r="DC1206" s="21">
        <f>IF(CG1206="","",CONCATENATE(CC1206,CD1206))</f>
        <v/>
      </c>
      <c r="DD1206" s="21">
        <f>IF(CO1206="","",CONCATENATE(CK1206,CL1206))</f>
        <v/>
      </c>
    </row>
    <row r="1207">
      <c r="BZ1207" s="18" t="inlineStr">
        <is>
          <t>C,X</t>
        </is>
      </c>
      <c r="CA1207" s="18" t="inlineStr">
        <is>
          <t>主構（桁）</t>
        </is>
      </c>
      <c r="CB1207" s="18" t="inlineStr">
        <is>
          <t>Rg</t>
        </is>
      </c>
      <c r="CC1207" s="18">
        <f>IF(LEFT(CA1207,2)="基礎",CONCATENATE(BZ1207,LEFT(CA1207,3),CB1207),CONCATENATE(BZ1207,LEFT(CA1207,2),CB1207))</f>
        <v/>
      </c>
      <c r="CD1207" s="18" t="n">
        <v>13</v>
      </c>
      <c r="CE1207" s="18">
        <f>IF(COUNTIFS([2]その１１!$CV$10:CV6202,リスト!CC1207),"該当","")</f>
        <v/>
      </c>
      <c r="CF1207" s="18">
        <f>IF($CE1207="","",COUNTIF($CC$5:CC1207,CC1207))</f>
        <v/>
      </c>
      <c r="CG1207" s="18">
        <f>IF($CE1207="","",CONCATENATE(CC1207,CF1207))</f>
        <v/>
      </c>
      <c r="CH1207" s="18" t="inlineStr">
        <is>
          <t>C,X</t>
        </is>
      </c>
      <c r="CI1207" s="18" t="inlineStr">
        <is>
          <t>袖擁壁</t>
        </is>
      </c>
      <c r="CJ1207" s="18" t="inlineStr">
        <is>
          <t>Ww</t>
        </is>
      </c>
      <c r="CK1207" s="18">
        <f>CONCATENATE(CH1207,LEFT(CI1207,2),CJ1207)</f>
        <v/>
      </c>
      <c r="CL1207" s="18" t="n">
        <v>7</v>
      </c>
      <c r="CM1207" s="18">
        <f>IF(COUNTIFS([2]その１２!$CU$10:CU6358,リスト!CK1207),"該当","")</f>
        <v/>
      </c>
      <c r="CN1207" s="18">
        <f>IF($CM1207="","",COUNTIF($CK$5:CK1207,CK1207))</f>
        <v/>
      </c>
      <c r="CO1207" s="18">
        <f>IF($CM1207="","",CONCATENATE(CK1207,CN1207))</f>
        <v/>
      </c>
      <c r="DC1207" s="21">
        <f>IF(CG1207="","",CONCATENATE(CC1207,CD1207))</f>
        <v/>
      </c>
      <c r="DD1207" s="21">
        <f>IF(CO1207="","",CONCATENATE(CK1207,CL1207))</f>
        <v/>
      </c>
    </row>
    <row r="1208">
      <c r="BZ1208" s="18" t="inlineStr">
        <is>
          <t>C,X</t>
        </is>
      </c>
      <c r="CA1208" s="18" t="inlineStr">
        <is>
          <t>主構（桁）</t>
        </is>
      </c>
      <c r="CB1208" s="18" t="inlineStr">
        <is>
          <t>Rg</t>
        </is>
      </c>
      <c r="CC1208" s="18">
        <f>IF(LEFT(CA1208,2)="基礎",CONCATENATE(BZ1208,LEFT(CA1208,3),CB1208),CONCATENATE(BZ1208,LEFT(CA1208,2),CB1208))</f>
        <v/>
      </c>
      <c r="CD1208" s="18" t="n">
        <v>17</v>
      </c>
      <c r="CE1208" s="18">
        <f>IF(COUNTIFS([2]その１１!$CV$10:CV6203,リスト!CC1208),"該当","")</f>
        <v/>
      </c>
      <c r="CF1208" s="18">
        <f>IF($CE1208="","",COUNTIF($CC$5:CC1208,CC1208))</f>
        <v/>
      </c>
      <c r="CG1208" s="18">
        <f>IF($CE1208="","",CONCATENATE(CC1208,CF1208))</f>
        <v/>
      </c>
      <c r="CH1208" s="18" t="inlineStr">
        <is>
          <t>C,X</t>
        </is>
      </c>
      <c r="CI1208" s="18" t="inlineStr">
        <is>
          <t>袖擁壁</t>
        </is>
      </c>
      <c r="CJ1208" s="18" t="inlineStr">
        <is>
          <t>Ww</t>
        </is>
      </c>
      <c r="CK1208" s="18">
        <f>CONCATENATE(CH1208,LEFT(CI1208,2),CJ1208)</f>
        <v/>
      </c>
      <c r="CL1208" s="18" t="n">
        <v>8</v>
      </c>
      <c r="CM1208" s="18">
        <f>IF(COUNTIFS([2]その１２!$CU$10:CU6359,リスト!CK1208),"該当","")</f>
        <v/>
      </c>
      <c r="CN1208" s="18">
        <f>IF($CM1208="","",COUNTIF($CK$5:CK1208,CK1208))</f>
        <v/>
      </c>
      <c r="CO1208" s="18">
        <f>IF($CM1208="","",CONCATENATE(CK1208,CN1208))</f>
        <v/>
      </c>
      <c r="DC1208" s="21">
        <f>IF(CG1208="","",CONCATENATE(CC1208,CD1208))</f>
        <v/>
      </c>
      <c r="DD1208" s="21">
        <f>IF(CO1208="","",CONCATENATE(CK1208,CL1208))</f>
        <v/>
      </c>
    </row>
    <row r="1209">
      <c r="BZ1209" s="18" t="inlineStr">
        <is>
          <t>C,X</t>
        </is>
      </c>
      <c r="CA1209" s="18" t="inlineStr">
        <is>
          <t>主構（桁）</t>
        </is>
      </c>
      <c r="CB1209" s="18" t="inlineStr">
        <is>
          <t>Rg</t>
        </is>
      </c>
      <c r="CC1209" s="18">
        <f>IF(LEFT(CA1209,2)="基礎",CONCATENATE(BZ1209,LEFT(CA1209,3),CB1209),CONCATENATE(BZ1209,LEFT(CA1209,2),CB1209))</f>
        <v/>
      </c>
      <c r="CD1209" s="18" t="n">
        <v>18</v>
      </c>
      <c r="CE1209" s="18">
        <f>IF(COUNTIFS([2]その１１!$CV$10:CV6204,リスト!CC1209),"該当","")</f>
        <v/>
      </c>
      <c r="CF1209" s="18">
        <f>IF($CE1209="","",COUNTIF($CC$5:CC1209,CC1209))</f>
        <v/>
      </c>
      <c r="CG1209" s="18">
        <f>IF($CE1209="","",CONCATENATE(CC1209,CF1209))</f>
        <v/>
      </c>
      <c r="CH1209" s="18" t="inlineStr">
        <is>
          <t>C,X</t>
        </is>
      </c>
      <c r="CI1209" s="18" t="inlineStr">
        <is>
          <t>袖擁壁</t>
        </is>
      </c>
      <c r="CJ1209" s="18" t="inlineStr">
        <is>
          <t>Ww</t>
        </is>
      </c>
      <c r="CK1209" s="18">
        <f>CONCATENATE(CH1209,LEFT(CI1209,2),CJ1209)</f>
        <v/>
      </c>
      <c r="CL1209" s="18" t="n">
        <v>17</v>
      </c>
      <c r="CM1209" s="18">
        <f>IF(COUNTIFS([2]その１２!$CU$10:CU6360,リスト!CK1209),"該当","")</f>
        <v/>
      </c>
      <c r="CN1209" s="18">
        <f>IF($CM1209="","",COUNTIF($CK$5:CK1209,CK1209))</f>
        <v/>
      </c>
      <c r="CO1209" s="18">
        <f>IF($CM1209="","",CONCATENATE(CK1209,CN1209))</f>
        <v/>
      </c>
      <c r="DC1209" s="21">
        <f>IF(CG1209="","",CONCATENATE(CC1209,CD1209))</f>
        <v/>
      </c>
      <c r="DD1209" s="21">
        <f>IF(CO1209="","",CONCATENATE(CK1209,CL1209))</f>
        <v/>
      </c>
    </row>
    <row r="1210">
      <c r="BZ1210" s="18" t="inlineStr">
        <is>
          <t>C,X</t>
        </is>
      </c>
      <c r="CA1210" s="18" t="inlineStr">
        <is>
          <t>主構（桁）</t>
        </is>
      </c>
      <c r="CB1210" s="18" t="inlineStr">
        <is>
          <t>Rg</t>
        </is>
      </c>
      <c r="CC1210" s="18">
        <f>IF(LEFT(CA1210,2)="基礎",CONCATENATE(BZ1210,LEFT(CA1210,3),CB1210),CONCATENATE(BZ1210,LEFT(CA1210,2),CB1210))</f>
        <v/>
      </c>
      <c r="CD1210" s="18" t="n">
        <v>19</v>
      </c>
      <c r="CE1210" s="18">
        <f>IF(COUNTIFS([2]その１１!$CV$10:CV6205,リスト!CC1210),"該当","")</f>
        <v/>
      </c>
      <c r="CF1210" s="18">
        <f>IF($CE1210="","",COUNTIF($CC$5:CC1210,CC1210))</f>
        <v/>
      </c>
      <c r="CG1210" s="18">
        <f>IF($CE1210="","",CONCATENATE(CC1210,CF1210))</f>
        <v/>
      </c>
      <c r="CH1210" s="18" t="inlineStr">
        <is>
          <t>C,X</t>
        </is>
      </c>
      <c r="CI1210" s="18" t="inlineStr">
        <is>
          <t>袖擁壁</t>
        </is>
      </c>
      <c r="CJ1210" s="18" t="inlineStr">
        <is>
          <t>Ww</t>
        </is>
      </c>
      <c r="CK1210" s="18">
        <f>CONCATENATE(CH1210,LEFT(CI1210,2),CJ1210)</f>
        <v/>
      </c>
      <c r="CL1210" s="18" t="n">
        <v>19</v>
      </c>
      <c r="CM1210" s="18">
        <f>IF(COUNTIFS([2]その１２!$CU$10:CU6361,リスト!CK1210),"該当","")</f>
        <v/>
      </c>
      <c r="CN1210" s="18">
        <f>IF($CM1210="","",COUNTIF($CK$5:CK1210,CK1210))</f>
        <v/>
      </c>
      <c r="CO1210" s="18">
        <f>IF($CM1210="","",CONCATENATE(CK1210,CN1210))</f>
        <v/>
      </c>
      <c r="DC1210" s="21">
        <f>IF(CG1210="","",CONCATENATE(CC1210,CD1210))</f>
        <v/>
      </c>
      <c r="DD1210" s="21">
        <f>IF(CO1210="","",CONCATENATE(CK1210,CL1210))</f>
        <v/>
      </c>
    </row>
    <row r="1211">
      <c r="BZ1211" s="18" t="inlineStr">
        <is>
          <t>C,X</t>
        </is>
      </c>
      <c r="CA1211" s="18" t="inlineStr">
        <is>
          <t>主構（桁）</t>
        </is>
      </c>
      <c r="CB1211" s="18" t="inlineStr">
        <is>
          <t>Rg</t>
        </is>
      </c>
      <c r="CC1211" s="18">
        <f>IF(LEFT(CA1211,2)="基礎",CONCATENATE(BZ1211,LEFT(CA1211,3),CB1211),CONCATENATE(BZ1211,LEFT(CA1211,2),CB1211))</f>
        <v/>
      </c>
      <c r="CD1211" s="18" t="n">
        <v>20</v>
      </c>
      <c r="CE1211" s="18">
        <f>IF(COUNTIFS([2]その１１!$CV$10:CV6206,リスト!CC1211),"該当","")</f>
        <v/>
      </c>
      <c r="CF1211" s="18">
        <f>IF($CE1211="","",COUNTIF($CC$5:CC1211,CC1211))</f>
        <v/>
      </c>
      <c r="CG1211" s="18">
        <f>IF($CE1211="","",CONCATENATE(CC1211,CF1211))</f>
        <v/>
      </c>
      <c r="CH1211" s="18" t="inlineStr">
        <is>
          <t>C,X</t>
        </is>
      </c>
      <c r="CI1211" s="18" t="inlineStr">
        <is>
          <t>袖擁壁</t>
        </is>
      </c>
      <c r="CJ1211" s="18" t="inlineStr">
        <is>
          <t>Ww</t>
        </is>
      </c>
      <c r="CK1211" s="18">
        <f>CONCATENATE(CH1211,LEFT(CI1211,2),CJ1211)</f>
        <v/>
      </c>
      <c r="CL1211" s="18" t="n">
        <v>23</v>
      </c>
      <c r="CM1211" s="18">
        <f>IF(COUNTIFS([2]その１２!$CU$10:CU6362,リスト!CK1211),"該当","")</f>
        <v/>
      </c>
      <c r="CN1211" s="18">
        <f>IF($CM1211="","",COUNTIF($CK$5:CK1211,CK1211))</f>
        <v/>
      </c>
      <c r="CO1211" s="18">
        <f>IF($CM1211="","",CONCATENATE(CK1211,CN1211))</f>
        <v/>
      </c>
      <c r="DC1211" s="21">
        <f>IF(CG1211="","",CONCATENATE(CC1211,CD1211))</f>
        <v/>
      </c>
      <c r="DD1211" s="21">
        <f>IF(CO1211="","",CONCATENATE(CK1211,CL1211))</f>
        <v/>
      </c>
    </row>
    <row r="1212">
      <c r="BZ1212" s="18" t="inlineStr">
        <is>
          <t>C,X</t>
        </is>
      </c>
      <c r="CA1212" s="18" t="inlineStr">
        <is>
          <t>主構（桁）</t>
        </is>
      </c>
      <c r="CB1212" s="18" t="inlineStr">
        <is>
          <t>Rg</t>
        </is>
      </c>
      <c r="CC1212" s="18">
        <f>IF(LEFT(CA1212,2)="基礎",CONCATENATE(BZ1212,LEFT(CA1212,3),CB1212),CONCATENATE(BZ1212,LEFT(CA1212,2),CB1212))</f>
        <v/>
      </c>
      <c r="CD1212" s="18" t="n">
        <v>21</v>
      </c>
      <c r="CE1212" s="18">
        <f>IF(COUNTIFS([2]その１１!$CV$10:CV6207,リスト!CC1212),"該当","")</f>
        <v/>
      </c>
      <c r="CF1212" s="18">
        <f>IF($CE1212="","",COUNTIF($CC$5:CC1212,CC1212))</f>
        <v/>
      </c>
      <c r="CG1212" s="18">
        <f>IF($CE1212="","",CONCATENATE(CC1212,CF1212))</f>
        <v/>
      </c>
      <c r="CH1212" s="18" t="inlineStr">
        <is>
          <t>C,X</t>
        </is>
      </c>
      <c r="CI1212" s="18" t="inlineStr">
        <is>
          <t>袖擁壁</t>
        </is>
      </c>
      <c r="CJ1212" s="18" t="inlineStr">
        <is>
          <t>Ww</t>
        </is>
      </c>
      <c r="CK1212" s="18">
        <f>CONCATENATE(CH1212,LEFT(CI1212,2),CJ1212)</f>
        <v/>
      </c>
      <c r="CL1212" s="18" t="n">
        <v>25</v>
      </c>
      <c r="CM1212" s="18">
        <f>IF(COUNTIFS([2]その１２!$CU$10:CU6363,リスト!CK1212),"該当","")</f>
        <v/>
      </c>
      <c r="CN1212" s="18">
        <f>IF($CM1212="","",COUNTIF($CK$5:CK1212,CK1212))</f>
        <v/>
      </c>
      <c r="CO1212" s="18">
        <f>IF($CM1212="","",CONCATENATE(CK1212,CN1212))</f>
        <v/>
      </c>
      <c r="DC1212" s="21">
        <f>IF(CG1212="","",CONCATENATE(CC1212,CD1212))</f>
        <v/>
      </c>
      <c r="DD1212" s="21">
        <f>IF(CO1212="","",CONCATENATE(CK1212,CL1212))</f>
        <v/>
      </c>
    </row>
    <row r="1213">
      <c r="BZ1213" s="18" t="inlineStr">
        <is>
          <t>C,X</t>
        </is>
      </c>
      <c r="CA1213" s="18" t="inlineStr">
        <is>
          <t>主構（桁）</t>
        </is>
      </c>
      <c r="CB1213" s="18" t="inlineStr">
        <is>
          <t>Rg</t>
        </is>
      </c>
      <c r="CC1213" s="18">
        <f>IF(LEFT(CA1213,2)="基礎",CONCATENATE(BZ1213,LEFT(CA1213,3),CB1213),CONCATENATE(BZ1213,LEFT(CA1213,2),CB1213))</f>
        <v/>
      </c>
      <c r="CD1213" s="18" t="n">
        <v>22</v>
      </c>
      <c r="CE1213" s="18">
        <f>IF(COUNTIFS([2]その１１!$CV$10:CV6208,リスト!CC1213),"該当","")</f>
        <v/>
      </c>
      <c r="CF1213" s="18">
        <f>IF($CE1213="","",COUNTIF($CC$5:CC1213,CC1213))</f>
        <v/>
      </c>
      <c r="CG1213" s="18">
        <f>IF($CE1213="","",CONCATENATE(CC1213,CF1213))</f>
        <v/>
      </c>
      <c r="CH1213" s="18" t="inlineStr">
        <is>
          <t>C</t>
        </is>
      </c>
      <c r="CI1213" s="18" t="inlineStr">
        <is>
          <t>隔壁</t>
        </is>
      </c>
      <c r="CJ1213" s="18" t="inlineStr">
        <is>
          <t>Iw</t>
        </is>
      </c>
      <c r="CK1213" s="18">
        <f>CONCATENATE(CH1213,LEFT(CI1213,2),CJ1213)</f>
        <v/>
      </c>
      <c r="CL1213" s="18" t="n">
        <v>6</v>
      </c>
      <c r="CM1213" s="18">
        <f>IF(COUNTIFS([2]その１２!$CU$10:CU6364,リスト!CK1213),"該当","")</f>
        <v/>
      </c>
      <c r="CN1213" s="18">
        <f>IF($CM1213="","",COUNTIF($CK$5:CK1213,CK1213))</f>
        <v/>
      </c>
      <c r="CO1213" s="18">
        <f>IF($CM1213="","",CONCATENATE(CK1213,CN1213))</f>
        <v/>
      </c>
      <c r="DC1213" s="21">
        <f>IF(CG1213="","",CONCATENATE(CC1213,CD1213))</f>
        <v/>
      </c>
      <c r="DD1213" s="21">
        <f>IF(CO1213="","",CONCATENATE(CK1213,CL1213))</f>
        <v/>
      </c>
    </row>
    <row r="1214">
      <c r="BZ1214" s="18" t="inlineStr">
        <is>
          <t>C,X</t>
        </is>
      </c>
      <c r="CA1214" s="18" t="inlineStr">
        <is>
          <t>主構（桁）</t>
        </is>
      </c>
      <c r="CB1214" s="18" t="inlineStr">
        <is>
          <t>Rg</t>
        </is>
      </c>
      <c r="CC1214" s="18">
        <f>IF(LEFT(CA1214,2)="基礎",CONCATENATE(BZ1214,LEFT(CA1214,3),CB1214),CONCATENATE(BZ1214,LEFT(CA1214,2),CB1214))</f>
        <v/>
      </c>
      <c r="CD1214" s="18" t="n">
        <v>23</v>
      </c>
      <c r="CE1214" s="18">
        <f>IF(COUNTIFS([2]その１１!$CV$10:CV6209,リスト!CC1214),"該当","")</f>
        <v/>
      </c>
      <c r="CF1214" s="18">
        <f>IF($CE1214="","",COUNTIF($CC$5:CC1214,CC1214))</f>
        <v/>
      </c>
      <c r="CG1214" s="18">
        <f>IF($CE1214="","",CONCATENATE(CC1214,CF1214))</f>
        <v/>
      </c>
      <c r="CH1214" s="18" t="inlineStr">
        <is>
          <t>C</t>
        </is>
      </c>
      <c r="CI1214" s="18" t="inlineStr">
        <is>
          <t>隔壁</t>
        </is>
      </c>
      <c r="CJ1214" s="18" t="inlineStr">
        <is>
          <t>Iw</t>
        </is>
      </c>
      <c r="CK1214" s="18">
        <f>CONCATENATE(CH1214,LEFT(CI1214,2),CJ1214)</f>
        <v/>
      </c>
      <c r="CL1214" s="18" t="n">
        <v>7</v>
      </c>
      <c r="CM1214" s="18">
        <f>IF(COUNTIFS([2]その１２!$CU$10:CU6365,リスト!CK1214),"該当","")</f>
        <v/>
      </c>
      <c r="CN1214" s="18">
        <f>IF($CM1214="","",COUNTIF($CK$5:CK1214,CK1214))</f>
        <v/>
      </c>
      <c r="CO1214" s="18">
        <f>IF($CM1214="","",CONCATENATE(CK1214,CN1214))</f>
        <v/>
      </c>
      <c r="DC1214" s="21">
        <f>IF(CG1214="","",CONCATENATE(CC1214,CD1214))</f>
        <v/>
      </c>
      <c r="DD1214" s="21">
        <f>IF(CO1214="","",CONCATENATE(CK1214,CL1214))</f>
        <v/>
      </c>
    </row>
    <row r="1215">
      <c r="BZ1215" s="18" t="inlineStr">
        <is>
          <t>S,C,X</t>
        </is>
      </c>
      <c r="CA1215" s="18" t="inlineStr">
        <is>
          <t>主構（桁）</t>
        </is>
      </c>
      <c r="CB1215" s="18" t="inlineStr">
        <is>
          <t>Rg</t>
        </is>
      </c>
      <c r="CC1215" s="18">
        <f>IF(LEFT(CA1215,2)="基礎",CONCATENATE(BZ1215,LEFT(CA1215,3),CB1215),CONCATENATE(BZ1215,LEFT(CA1215,2),CB1215))</f>
        <v/>
      </c>
      <c r="CD1215" s="18" t="n">
        <v>1</v>
      </c>
      <c r="CE1215" s="18">
        <f>IF(COUNTIFS([2]その１１!$CV$10:CV6210,リスト!CC1215),"該当","")</f>
        <v/>
      </c>
      <c r="CF1215" s="18">
        <f>IF($CE1215="","",COUNTIF($CC$5:CC1215,CC1215))</f>
        <v/>
      </c>
      <c r="CG1215" s="18">
        <f>IF($CE1215="","",CONCATENATE(CC1215,CF1215))</f>
        <v/>
      </c>
      <c r="CH1215" s="18" t="inlineStr">
        <is>
          <t>C</t>
        </is>
      </c>
      <c r="CI1215" s="18" t="inlineStr">
        <is>
          <t>隔壁</t>
        </is>
      </c>
      <c r="CJ1215" s="18" t="inlineStr">
        <is>
          <t>Iw</t>
        </is>
      </c>
      <c r="CK1215" s="18">
        <f>CONCATENATE(CH1215,LEFT(CI1215,2),CJ1215)</f>
        <v/>
      </c>
      <c r="CL1215" s="18" t="n">
        <v>8</v>
      </c>
      <c r="CM1215" s="18">
        <f>IF(COUNTIFS([2]その１２!$CU$10:CU6366,リスト!CK1215),"該当","")</f>
        <v/>
      </c>
      <c r="CN1215" s="18">
        <f>IF($CM1215="","",COUNTIF($CK$5:CK1215,CK1215))</f>
        <v/>
      </c>
      <c r="CO1215" s="18">
        <f>IF($CM1215="","",CONCATENATE(CK1215,CN1215))</f>
        <v/>
      </c>
      <c r="DC1215" s="21">
        <f>IF(CG1215="","",CONCATENATE(CC1215,CD1215))</f>
        <v/>
      </c>
      <c r="DD1215" s="21">
        <f>IF(CO1215="","",CONCATENATE(CK1215,CL1215))</f>
        <v/>
      </c>
    </row>
    <row r="1216">
      <c r="BZ1216" s="18" t="inlineStr">
        <is>
          <t>S,C,X</t>
        </is>
      </c>
      <c r="CA1216" s="18" t="inlineStr">
        <is>
          <t>主構（桁）</t>
        </is>
      </c>
      <c r="CB1216" s="18" t="inlineStr">
        <is>
          <t>Rg</t>
        </is>
      </c>
      <c r="CC1216" s="18">
        <f>IF(LEFT(CA1216,2)="基礎",CONCATENATE(BZ1216,LEFT(CA1216,3),CB1216),CONCATENATE(BZ1216,LEFT(CA1216,2),CB1216))</f>
        <v/>
      </c>
      <c r="CD1216" s="18" t="n">
        <v>2</v>
      </c>
      <c r="CE1216" s="18">
        <f>IF(COUNTIFS([2]その１１!$CV$10:CV6211,リスト!CC1216),"該当","")</f>
        <v/>
      </c>
      <c r="CF1216" s="18">
        <f>IF($CE1216="","",COUNTIF($CC$5:CC1216,CC1216))</f>
        <v/>
      </c>
      <c r="CG1216" s="18">
        <f>IF($CE1216="","",CONCATENATE(CC1216,CF1216))</f>
        <v/>
      </c>
      <c r="CH1216" s="18" t="inlineStr">
        <is>
          <t>C</t>
        </is>
      </c>
      <c r="CI1216" s="18" t="inlineStr">
        <is>
          <t>隔壁</t>
        </is>
      </c>
      <c r="CJ1216" s="18" t="inlineStr">
        <is>
          <t>Iw</t>
        </is>
      </c>
      <c r="CK1216" s="18">
        <f>CONCATENATE(CH1216,LEFT(CI1216,2),CJ1216)</f>
        <v/>
      </c>
      <c r="CL1216" s="18" t="n">
        <v>10</v>
      </c>
      <c r="CM1216" s="18">
        <f>IF(COUNTIFS([2]その１２!$CU$10:CU6367,リスト!CK1216),"該当","")</f>
        <v/>
      </c>
      <c r="CN1216" s="18">
        <f>IF($CM1216="","",COUNTIF($CK$5:CK1216,CK1216))</f>
        <v/>
      </c>
      <c r="CO1216" s="18">
        <f>IF($CM1216="","",CONCATENATE(CK1216,CN1216))</f>
        <v/>
      </c>
      <c r="DC1216" s="21">
        <f>IF(CG1216="","",CONCATENATE(CC1216,CD1216))</f>
        <v/>
      </c>
      <c r="DD1216" s="21">
        <f>IF(CO1216="","",CONCATENATE(CK1216,CL1216))</f>
        <v/>
      </c>
    </row>
    <row r="1217">
      <c r="BZ1217" s="18" t="inlineStr">
        <is>
          <t>S,C,X</t>
        </is>
      </c>
      <c r="CA1217" s="18" t="inlineStr">
        <is>
          <t>主構（桁）</t>
        </is>
      </c>
      <c r="CB1217" s="18" t="inlineStr">
        <is>
          <t>Rg</t>
        </is>
      </c>
      <c r="CC1217" s="18">
        <f>IF(LEFT(CA1217,2)="基礎",CONCATENATE(BZ1217,LEFT(CA1217,3),CB1217),CONCATENATE(BZ1217,LEFT(CA1217,2),CB1217))</f>
        <v/>
      </c>
      <c r="CD1217" s="18" t="n">
        <v>3</v>
      </c>
      <c r="CE1217" s="18">
        <f>IF(COUNTIFS([2]その１１!$CV$10:CV6212,リスト!CC1217),"該当","")</f>
        <v/>
      </c>
      <c r="CF1217" s="18">
        <f>IF($CE1217="","",COUNTIF($CC$5:CC1217,CC1217))</f>
        <v/>
      </c>
      <c r="CG1217" s="18">
        <f>IF($CE1217="","",CONCATENATE(CC1217,CF1217))</f>
        <v/>
      </c>
      <c r="CH1217" s="18" t="inlineStr">
        <is>
          <t>C</t>
        </is>
      </c>
      <c r="CI1217" s="18" t="inlineStr">
        <is>
          <t>隔壁</t>
        </is>
      </c>
      <c r="CJ1217" s="18" t="inlineStr">
        <is>
          <t>Iw</t>
        </is>
      </c>
      <c r="CK1217" s="18">
        <f>CONCATENATE(CH1217,LEFT(CI1217,2),CJ1217)</f>
        <v/>
      </c>
      <c r="CL1217" s="18" t="n">
        <v>12</v>
      </c>
      <c r="CM1217" s="18">
        <f>IF(COUNTIFS([2]その１２!$CU$10:CU6368,リスト!CK1217),"該当","")</f>
        <v/>
      </c>
      <c r="CN1217" s="18">
        <f>IF($CM1217="","",COUNTIF($CK$5:CK1217,CK1217))</f>
        <v/>
      </c>
      <c r="CO1217" s="18">
        <f>IF($CM1217="","",CONCATENATE(CK1217,CN1217))</f>
        <v/>
      </c>
      <c r="DC1217" s="21">
        <f>IF(CG1217="","",CONCATENATE(CC1217,CD1217))</f>
        <v/>
      </c>
      <c r="DD1217" s="21">
        <f>IF(CO1217="","",CONCATENATE(CK1217,CL1217))</f>
        <v/>
      </c>
    </row>
    <row r="1218">
      <c r="BZ1218" s="18" t="inlineStr">
        <is>
          <t>S,C,X</t>
        </is>
      </c>
      <c r="CA1218" s="18" t="inlineStr">
        <is>
          <t>主構（桁）</t>
        </is>
      </c>
      <c r="CB1218" s="18" t="inlineStr">
        <is>
          <t>Rg</t>
        </is>
      </c>
      <c r="CC1218" s="18">
        <f>IF(LEFT(CA1218,2)="基礎",CONCATENATE(BZ1218,LEFT(CA1218,3),CB1218),CONCATENATE(BZ1218,LEFT(CA1218,2),CB1218))</f>
        <v/>
      </c>
      <c r="CD1218" s="18" t="n">
        <v>4</v>
      </c>
      <c r="CE1218" s="18">
        <f>IF(COUNTIFS([2]その１１!$CV$10:CV6213,リスト!CC1218),"該当","")</f>
        <v/>
      </c>
      <c r="CF1218" s="18">
        <f>IF($CE1218="","",COUNTIF($CC$5:CC1218,CC1218))</f>
        <v/>
      </c>
      <c r="CG1218" s="18">
        <f>IF($CE1218="","",CONCATENATE(CC1218,CF1218))</f>
        <v/>
      </c>
      <c r="CH1218" s="18" t="inlineStr">
        <is>
          <t>C</t>
        </is>
      </c>
      <c r="CI1218" s="18" t="inlineStr">
        <is>
          <t>隔壁</t>
        </is>
      </c>
      <c r="CJ1218" s="18" t="inlineStr">
        <is>
          <t>Iw</t>
        </is>
      </c>
      <c r="CK1218" s="18">
        <f>CONCATENATE(CH1218,LEFT(CI1218,2),CJ1218)</f>
        <v/>
      </c>
      <c r="CL1218" s="18" t="n">
        <v>17</v>
      </c>
      <c r="CM1218" s="18">
        <f>IF(COUNTIFS([2]その１２!$CU$10:CU6369,リスト!CK1218),"該当","")</f>
        <v/>
      </c>
      <c r="CN1218" s="18">
        <f>IF($CM1218="","",COUNTIF($CK$5:CK1218,CK1218))</f>
        <v/>
      </c>
      <c r="CO1218" s="18">
        <f>IF($CM1218="","",CONCATENATE(CK1218,CN1218))</f>
        <v/>
      </c>
      <c r="DC1218" s="21">
        <f>IF(CG1218="","",CONCATENATE(CC1218,CD1218))</f>
        <v/>
      </c>
      <c r="DD1218" s="21">
        <f>IF(CO1218="","",CONCATENATE(CK1218,CL1218))</f>
        <v/>
      </c>
    </row>
    <row r="1219">
      <c r="BZ1219" s="18" t="inlineStr">
        <is>
          <t>S,C,X</t>
        </is>
      </c>
      <c r="CA1219" s="18" t="inlineStr">
        <is>
          <t>主構（桁）</t>
        </is>
      </c>
      <c r="CB1219" s="18" t="inlineStr">
        <is>
          <t>Rg</t>
        </is>
      </c>
      <c r="CC1219" s="18">
        <f>IF(LEFT(CA1219,2)="基礎",CONCATENATE(BZ1219,LEFT(CA1219,3),CB1219),CONCATENATE(BZ1219,LEFT(CA1219,2),CB1219))</f>
        <v/>
      </c>
      <c r="CD1219" s="18" t="n">
        <v>5</v>
      </c>
      <c r="CE1219" s="18">
        <f>IF(COUNTIFS([2]その１１!$CV$10:CV6214,リスト!CC1219),"該当","")</f>
        <v/>
      </c>
      <c r="CF1219" s="18">
        <f>IF($CE1219="","",COUNTIF($CC$5:CC1219,CC1219))</f>
        <v/>
      </c>
      <c r="CG1219" s="18">
        <f>IF($CE1219="","",CONCATENATE(CC1219,CF1219))</f>
        <v/>
      </c>
      <c r="CH1219" s="18" t="inlineStr">
        <is>
          <t>C</t>
        </is>
      </c>
      <c r="CI1219" s="18" t="inlineStr">
        <is>
          <t>隔壁</t>
        </is>
      </c>
      <c r="CJ1219" s="18" t="inlineStr">
        <is>
          <t>Iw</t>
        </is>
      </c>
      <c r="CK1219" s="18">
        <f>CONCATENATE(CH1219,LEFT(CI1219,2),CJ1219)</f>
        <v/>
      </c>
      <c r="CL1219" s="18" t="n">
        <v>18</v>
      </c>
      <c r="CM1219" s="18">
        <f>IF(COUNTIFS([2]その１２!$CU$10:CU6370,リスト!CK1219),"該当","")</f>
        <v/>
      </c>
      <c r="CN1219" s="18">
        <f>IF($CM1219="","",COUNTIF($CK$5:CK1219,CK1219))</f>
        <v/>
      </c>
      <c r="CO1219" s="18">
        <f>IF($CM1219="","",CONCATENATE(CK1219,CN1219))</f>
        <v/>
      </c>
      <c r="DC1219" s="21">
        <f>IF(CG1219="","",CONCATENATE(CC1219,CD1219))</f>
        <v/>
      </c>
      <c r="DD1219" s="21">
        <f>IF(CO1219="","",CONCATENATE(CK1219,CL1219))</f>
        <v/>
      </c>
    </row>
    <row r="1220">
      <c r="BZ1220" s="18" t="inlineStr">
        <is>
          <t>S,C,X</t>
        </is>
      </c>
      <c r="CA1220" s="18" t="inlineStr">
        <is>
          <t>主構（桁）</t>
        </is>
      </c>
      <c r="CB1220" s="18" t="inlineStr">
        <is>
          <t>Rg</t>
        </is>
      </c>
      <c r="CC1220" s="18">
        <f>IF(LEFT(CA1220,2)="基礎",CONCATENATE(BZ1220,LEFT(CA1220,3),CB1220),CONCATENATE(BZ1220,LEFT(CA1220,2),CB1220))</f>
        <v/>
      </c>
      <c r="CD1220" s="18" t="n">
        <v>6</v>
      </c>
      <c r="CE1220" s="18">
        <f>IF(COUNTIFS([2]その１１!$CV$10:CV6215,リスト!CC1220),"該当","")</f>
        <v/>
      </c>
      <c r="CF1220" s="18">
        <f>IF($CE1220="","",COUNTIF($CC$5:CC1220,CC1220))</f>
        <v/>
      </c>
      <c r="CG1220" s="18">
        <f>IF($CE1220="","",CONCATENATE(CC1220,CF1220))</f>
        <v/>
      </c>
      <c r="CH1220" s="18" t="inlineStr">
        <is>
          <t>C</t>
        </is>
      </c>
      <c r="CI1220" s="18" t="inlineStr">
        <is>
          <t>隔壁</t>
        </is>
      </c>
      <c r="CJ1220" s="18" t="inlineStr">
        <is>
          <t>Iw</t>
        </is>
      </c>
      <c r="CK1220" s="18">
        <f>CONCATENATE(CH1220,LEFT(CI1220,2),CJ1220)</f>
        <v/>
      </c>
      <c r="CL1220" s="18" t="n">
        <v>19</v>
      </c>
      <c r="CM1220" s="18">
        <f>IF(COUNTIFS([2]その１２!$CU$10:CU6371,リスト!CK1220),"該当","")</f>
        <v/>
      </c>
      <c r="CN1220" s="18">
        <f>IF($CM1220="","",COUNTIF($CK$5:CK1220,CK1220))</f>
        <v/>
      </c>
      <c r="CO1220" s="18">
        <f>IF($CM1220="","",CONCATENATE(CK1220,CN1220))</f>
        <v/>
      </c>
      <c r="DC1220" s="21">
        <f>IF(CG1220="","",CONCATENATE(CC1220,CD1220))</f>
        <v/>
      </c>
      <c r="DD1220" s="21">
        <f>IF(CO1220="","",CONCATENATE(CK1220,CL1220))</f>
        <v/>
      </c>
    </row>
    <row r="1221">
      <c r="BZ1221" s="18" t="inlineStr">
        <is>
          <t>S,C,X</t>
        </is>
      </c>
      <c r="CA1221" s="18" t="inlineStr">
        <is>
          <t>主構（桁）</t>
        </is>
      </c>
      <c r="CB1221" s="18" t="inlineStr">
        <is>
          <t>Rg</t>
        </is>
      </c>
      <c r="CC1221" s="18">
        <f>IF(LEFT(CA1221,2)="基礎",CONCATENATE(BZ1221,LEFT(CA1221,3),CB1221),CONCATENATE(BZ1221,LEFT(CA1221,2),CB1221))</f>
        <v/>
      </c>
      <c r="CD1221" s="18" t="n">
        <v>7</v>
      </c>
      <c r="CE1221" s="18">
        <f>IF(COUNTIFS([2]その１１!$CV$10:CV6216,リスト!CC1221),"該当","")</f>
        <v/>
      </c>
      <c r="CF1221" s="18">
        <f>IF($CE1221="","",COUNTIF($CC$5:CC1221,CC1221))</f>
        <v/>
      </c>
      <c r="CG1221" s="18">
        <f>IF($CE1221="","",CONCATENATE(CC1221,CF1221))</f>
        <v/>
      </c>
      <c r="CH1221" s="18" t="inlineStr">
        <is>
          <t>C</t>
        </is>
      </c>
      <c r="CI1221" s="18" t="inlineStr">
        <is>
          <t>隔壁</t>
        </is>
      </c>
      <c r="CJ1221" s="18" t="inlineStr">
        <is>
          <t>Iw</t>
        </is>
      </c>
      <c r="CK1221" s="18">
        <f>CONCATENATE(CH1221,LEFT(CI1221,2),CJ1221)</f>
        <v/>
      </c>
      <c r="CL1221" s="18" t="n">
        <v>20</v>
      </c>
      <c r="CM1221" s="18">
        <f>IF(COUNTIFS([2]その１２!$CU$10:CU6372,リスト!CK1221),"該当","")</f>
        <v/>
      </c>
      <c r="CN1221" s="18">
        <f>IF($CM1221="","",COUNTIF($CK$5:CK1221,CK1221))</f>
        <v/>
      </c>
      <c r="CO1221" s="18">
        <f>IF($CM1221="","",CONCATENATE(CK1221,CN1221))</f>
        <v/>
      </c>
      <c r="DC1221" s="21">
        <f>IF(CG1221="","",CONCATENATE(CC1221,CD1221))</f>
        <v/>
      </c>
      <c r="DD1221" s="21">
        <f>IF(CO1221="","",CONCATENATE(CK1221,CL1221))</f>
        <v/>
      </c>
    </row>
    <row r="1222">
      <c r="BZ1222" s="18" t="inlineStr">
        <is>
          <t>S,C,X</t>
        </is>
      </c>
      <c r="CA1222" s="18" t="inlineStr">
        <is>
          <t>主構（桁）</t>
        </is>
      </c>
      <c r="CB1222" s="18" t="inlineStr">
        <is>
          <t>Rg</t>
        </is>
      </c>
      <c r="CC1222" s="18">
        <f>IF(LEFT(CA1222,2)="基礎",CONCATENATE(BZ1222,LEFT(CA1222,3),CB1222),CONCATENATE(BZ1222,LEFT(CA1222,2),CB1222))</f>
        <v/>
      </c>
      <c r="CD1222" s="18" t="n">
        <v>8</v>
      </c>
      <c r="CE1222" s="18">
        <f>IF(COUNTIFS([2]その１１!$CV$10:CV6217,リスト!CC1222),"該当","")</f>
        <v/>
      </c>
      <c r="CF1222" s="18">
        <f>IF($CE1222="","",COUNTIF($CC$5:CC1222,CC1222))</f>
        <v/>
      </c>
      <c r="CG1222" s="18">
        <f>IF($CE1222="","",CONCATENATE(CC1222,CF1222))</f>
        <v/>
      </c>
      <c r="CH1222" s="18" t="inlineStr">
        <is>
          <t>C</t>
        </is>
      </c>
      <c r="CI1222" s="18" t="inlineStr">
        <is>
          <t>隔壁</t>
        </is>
      </c>
      <c r="CJ1222" s="18" t="inlineStr">
        <is>
          <t>Iw</t>
        </is>
      </c>
      <c r="CK1222" s="18">
        <f>CONCATENATE(CH1222,LEFT(CI1222,2),CJ1222)</f>
        <v/>
      </c>
      <c r="CL1222" s="18" t="n">
        <v>21</v>
      </c>
      <c r="CM1222" s="18">
        <f>IF(COUNTIFS([2]その１２!$CU$10:CU6373,リスト!CK1222),"該当","")</f>
        <v/>
      </c>
      <c r="CN1222" s="18">
        <f>IF($CM1222="","",COUNTIF($CK$5:CK1222,CK1222))</f>
        <v/>
      </c>
      <c r="CO1222" s="18">
        <f>IF($CM1222="","",CONCATENATE(CK1222,CN1222))</f>
        <v/>
      </c>
      <c r="DC1222" s="21">
        <f>IF(CG1222="","",CONCATENATE(CC1222,CD1222))</f>
        <v/>
      </c>
      <c r="DD1222" s="21">
        <f>IF(CO1222="","",CONCATENATE(CK1222,CL1222))</f>
        <v/>
      </c>
    </row>
    <row r="1223">
      <c r="BZ1223" s="18" t="inlineStr">
        <is>
          <t>S,C,X</t>
        </is>
      </c>
      <c r="CA1223" s="18" t="inlineStr">
        <is>
          <t>主構（桁）</t>
        </is>
      </c>
      <c r="CB1223" s="18" t="inlineStr">
        <is>
          <t>Rg</t>
        </is>
      </c>
      <c r="CC1223" s="18">
        <f>IF(LEFT(CA1223,2)="基礎",CONCATENATE(BZ1223,LEFT(CA1223,3),CB1223),CONCATENATE(BZ1223,LEFT(CA1223,2),CB1223))</f>
        <v/>
      </c>
      <c r="CD1223" s="18" t="n">
        <v>9</v>
      </c>
      <c r="CE1223" s="18">
        <f>IF(COUNTIFS([2]その１１!$CV$10:CV6218,リスト!CC1223),"該当","")</f>
        <v/>
      </c>
      <c r="CF1223" s="18">
        <f>IF($CE1223="","",COUNTIF($CC$5:CC1223,CC1223))</f>
        <v/>
      </c>
      <c r="CG1223" s="18">
        <f>IF($CE1223="","",CONCATENATE(CC1223,CF1223))</f>
        <v/>
      </c>
      <c r="CH1223" s="18" t="inlineStr">
        <is>
          <t>C</t>
        </is>
      </c>
      <c r="CI1223" s="18" t="inlineStr">
        <is>
          <t>隔壁</t>
        </is>
      </c>
      <c r="CJ1223" s="18" t="inlineStr">
        <is>
          <t>Iw</t>
        </is>
      </c>
      <c r="CK1223" s="18">
        <f>CONCATENATE(CH1223,LEFT(CI1223,2),CJ1223)</f>
        <v/>
      </c>
      <c r="CL1223" s="18" t="n">
        <v>22</v>
      </c>
      <c r="CM1223" s="18">
        <f>IF(COUNTIFS([2]その１２!$CU$10:CU6374,リスト!CK1223),"該当","")</f>
        <v/>
      </c>
      <c r="CN1223" s="18">
        <f>IF($CM1223="","",COUNTIF($CK$5:CK1223,CK1223))</f>
        <v/>
      </c>
      <c r="CO1223" s="18">
        <f>IF($CM1223="","",CONCATENATE(CK1223,CN1223))</f>
        <v/>
      </c>
      <c r="DC1223" s="21">
        <f>IF(CG1223="","",CONCATENATE(CC1223,CD1223))</f>
        <v/>
      </c>
      <c r="DD1223" s="21">
        <f>IF(CO1223="","",CONCATENATE(CK1223,CL1223))</f>
        <v/>
      </c>
    </row>
    <row r="1224">
      <c r="BZ1224" s="18" t="inlineStr">
        <is>
          <t>S,C,X</t>
        </is>
      </c>
      <c r="CA1224" s="18" t="inlineStr">
        <is>
          <t>主構（桁）</t>
        </is>
      </c>
      <c r="CB1224" s="18" t="inlineStr">
        <is>
          <t>Rg</t>
        </is>
      </c>
      <c r="CC1224" s="18">
        <f>IF(LEFT(CA1224,2)="基礎",CONCATENATE(BZ1224,LEFT(CA1224,3),CB1224),CONCATENATE(BZ1224,LEFT(CA1224,2),CB1224))</f>
        <v/>
      </c>
      <c r="CD1224" s="18" t="n">
        <v>10</v>
      </c>
      <c r="CE1224" s="18">
        <f>IF(COUNTIFS([2]その１１!$CV$10:CV6219,リスト!CC1224),"該当","")</f>
        <v/>
      </c>
      <c r="CF1224" s="18">
        <f>IF($CE1224="","",COUNTIF($CC$5:CC1224,CC1224))</f>
        <v/>
      </c>
      <c r="CG1224" s="18">
        <f>IF($CE1224="","",CONCATENATE(CC1224,CF1224))</f>
        <v/>
      </c>
      <c r="CH1224" s="18" t="inlineStr">
        <is>
          <t>C</t>
        </is>
      </c>
      <c r="CI1224" s="18" t="inlineStr">
        <is>
          <t>隔壁</t>
        </is>
      </c>
      <c r="CJ1224" s="18" t="inlineStr">
        <is>
          <t>Iw</t>
        </is>
      </c>
      <c r="CK1224" s="18">
        <f>CONCATENATE(CH1224,LEFT(CI1224,2),CJ1224)</f>
        <v/>
      </c>
      <c r="CL1224" s="18" t="n">
        <v>23</v>
      </c>
      <c r="CM1224" s="18">
        <f>IF(COUNTIFS([2]その１２!$CU$10:CU6375,リスト!CK1224),"該当","")</f>
        <v/>
      </c>
      <c r="CN1224" s="18">
        <f>IF($CM1224="","",COUNTIF($CK$5:CK1224,CK1224))</f>
        <v/>
      </c>
      <c r="CO1224" s="18">
        <f>IF($CM1224="","",CONCATENATE(CK1224,CN1224))</f>
        <v/>
      </c>
      <c r="DC1224" s="21">
        <f>IF(CG1224="","",CONCATENATE(CC1224,CD1224))</f>
        <v/>
      </c>
      <c r="DD1224" s="21">
        <f>IF(CO1224="","",CONCATENATE(CK1224,CL1224))</f>
        <v/>
      </c>
    </row>
    <row r="1225">
      <c r="BZ1225" s="18" t="inlineStr">
        <is>
          <t>S,C,X</t>
        </is>
      </c>
      <c r="CA1225" s="18" t="inlineStr">
        <is>
          <t>主構（桁）</t>
        </is>
      </c>
      <c r="CB1225" s="18" t="inlineStr">
        <is>
          <t>Rg</t>
        </is>
      </c>
      <c r="CC1225" s="18">
        <f>IF(LEFT(CA1225,2)="基礎",CONCATENATE(BZ1225,LEFT(CA1225,3),CB1225),CONCATENATE(BZ1225,LEFT(CA1225,2),CB1225))</f>
        <v/>
      </c>
      <c r="CD1225" s="18" t="n">
        <v>11</v>
      </c>
      <c r="CE1225" s="18">
        <f>IF(COUNTIFS([2]その１１!$CV$10:CV6220,リスト!CC1225),"該当","")</f>
        <v/>
      </c>
      <c r="CF1225" s="18">
        <f>IF($CE1225="","",COUNTIF($CC$5:CC1225,CC1225))</f>
        <v/>
      </c>
      <c r="CG1225" s="18">
        <f>IF($CE1225="","",CONCATENATE(CC1225,CF1225))</f>
        <v/>
      </c>
      <c r="CH1225" s="18" t="inlineStr">
        <is>
          <t>C,X</t>
        </is>
      </c>
      <c r="CI1225" s="18" t="inlineStr">
        <is>
          <t>隔壁</t>
        </is>
      </c>
      <c r="CJ1225" s="18" t="inlineStr">
        <is>
          <t>Iw</t>
        </is>
      </c>
      <c r="CK1225" s="18">
        <f>CONCATENATE(CH1225,LEFT(CI1225,2),CJ1225)</f>
        <v/>
      </c>
      <c r="CL1225" s="18" t="n">
        <v>6</v>
      </c>
      <c r="CM1225" s="18">
        <f>IF(COUNTIFS([2]その１２!$CU$10:CU6376,リスト!CK1225),"該当","")</f>
        <v/>
      </c>
      <c r="CN1225" s="18">
        <f>IF($CM1225="","",COUNTIF($CK$5:CK1225,CK1225))</f>
        <v/>
      </c>
      <c r="CO1225" s="18">
        <f>IF($CM1225="","",CONCATENATE(CK1225,CN1225))</f>
        <v/>
      </c>
      <c r="DC1225" s="21">
        <f>IF(CG1225="","",CONCATENATE(CC1225,CD1225))</f>
        <v/>
      </c>
      <c r="DD1225" s="21">
        <f>IF(CO1225="","",CONCATENATE(CK1225,CL1225))</f>
        <v/>
      </c>
    </row>
    <row r="1226">
      <c r="BZ1226" s="18" t="inlineStr">
        <is>
          <t>S,C,X</t>
        </is>
      </c>
      <c r="CA1226" s="18" t="inlineStr">
        <is>
          <t>主構（桁）</t>
        </is>
      </c>
      <c r="CB1226" s="18" t="inlineStr">
        <is>
          <t>Rg</t>
        </is>
      </c>
      <c r="CC1226" s="18">
        <f>IF(LEFT(CA1226,2)="基礎",CONCATENATE(BZ1226,LEFT(CA1226,3),CB1226),CONCATENATE(BZ1226,LEFT(CA1226,2),CB1226))</f>
        <v/>
      </c>
      <c r="CD1226" s="18" t="n">
        <v>12</v>
      </c>
      <c r="CE1226" s="18">
        <f>IF(COUNTIFS([2]その１１!$CV$10:CV6221,リスト!CC1226),"該当","")</f>
        <v/>
      </c>
      <c r="CF1226" s="18">
        <f>IF($CE1226="","",COUNTIF($CC$5:CC1226,CC1226))</f>
        <v/>
      </c>
      <c r="CG1226" s="18">
        <f>IF($CE1226="","",CONCATENATE(CC1226,CF1226))</f>
        <v/>
      </c>
      <c r="CH1226" s="18" t="inlineStr">
        <is>
          <t>C,X</t>
        </is>
      </c>
      <c r="CI1226" s="18" t="inlineStr">
        <is>
          <t>隔壁</t>
        </is>
      </c>
      <c r="CJ1226" s="18" t="inlineStr">
        <is>
          <t>Iw</t>
        </is>
      </c>
      <c r="CK1226" s="18">
        <f>CONCATENATE(CH1226,LEFT(CI1226,2),CJ1226)</f>
        <v/>
      </c>
      <c r="CL1226" s="18" t="n">
        <v>7</v>
      </c>
      <c r="CM1226" s="18">
        <f>IF(COUNTIFS([2]その１２!$CU$10:CU6377,リスト!CK1226),"該当","")</f>
        <v/>
      </c>
      <c r="CN1226" s="18">
        <f>IF($CM1226="","",COUNTIF($CK$5:CK1226,CK1226))</f>
        <v/>
      </c>
      <c r="CO1226" s="18">
        <f>IF($CM1226="","",CONCATENATE(CK1226,CN1226))</f>
        <v/>
      </c>
      <c r="DC1226" s="21">
        <f>IF(CG1226="","",CONCATENATE(CC1226,CD1226))</f>
        <v/>
      </c>
      <c r="DD1226" s="21">
        <f>IF(CO1226="","",CONCATENATE(CK1226,CL1226))</f>
        <v/>
      </c>
    </row>
    <row r="1227">
      <c r="BZ1227" s="18" t="inlineStr">
        <is>
          <t>S,C,X</t>
        </is>
      </c>
      <c r="CA1227" s="18" t="inlineStr">
        <is>
          <t>主構（桁）</t>
        </is>
      </c>
      <c r="CB1227" s="18" t="inlineStr">
        <is>
          <t>Rg</t>
        </is>
      </c>
      <c r="CC1227" s="18">
        <f>IF(LEFT(CA1227,2)="基礎",CONCATENATE(BZ1227,LEFT(CA1227,3),CB1227),CONCATENATE(BZ1227,LEFT(CA1227,2),CB1227))</f>
        <v/>
      </c>
      <c r="CD1227" s="18" t="n">
        <v>13</v>
      </c>
      <c r="CE1227" s="18">
        <f>IF(COUNTIFS([2]その１１!$CV$10:CV6222,リスト!CC1227),"該当","")</f>
        <v/>
      </c>
      <c r="CF1227" s="18">
        <f>IF($CE1227="","",COUNTIF($CC$5:CC1227,CC1227))</f>
        <v/>
      </c>
      <c r="CG1227" s="18">
        <f>IF($CE1227="","",CONCATENATE(CC1227,CF1227))</f>
        <v/>
      </c>
      <c r="CH1227" s="18" t="inlineStr">
        <is>
          <t>C,X</t>
        </is>
      </c>
      <c r="CI1227" s="18" t="inlineStr">
        <is>
          <t>隔壁</t>
        </is>
      </c>
      <c r="CJ1227" s="18" t="inlineStr">
        <is>
          <t>Iw</t>
        </is>
      </c>
      <c r="CK1227" s="18">
        <f>CONCATENATE(CH1227,LEFT(CI1227,2),CJ1227)</f>
        <v/>
      </c>
      <c r="CL1227" s="18" t="n">
        <v>8</v>
      </c>
      <c r="CM1227" s="18">
        <f>IF(COUNTIFS([2]その１２!$CU$10:CU6378,リスト!CK1227),"該当","")</f>
        <v/>
      </c>
      <c r="CN1227" s="18">
        <f>IF($CM1227="","",COUNTIF($CK$5:CK1227,CK1227))</f>
        <v/>
      </c>
      <c r="CO1227" s="18">
        <f>IF($CM1227="","",CONCATENATE(CK1227,CN1227))</f>
        <v/>
      </c>
      <c r="DC1227" s="21">
        <f>IF(CG1227="","",CONCATENATE(CC1227,CD1227))</f>
        <v/>
      </c>
      <c r="DD1227" s="21">
        <f>IF(CO1227="","",CONCATENATE(CK1227,CL1227))</f>
        <v/>
      </c>
    </row>
    <row r="1228">
      <c r="BZ1228" s="18" t="inlineStr">
        <is>
          <t>S,C,X</t>
        </is>
      </c>
      <c r="CA1228" s="18" t="inlineStr">
        <is>
          <t>主構（桁）</t>
        </is>
      </c>
      <c r="CB1228" s="18" t="inlineStr">
        <is>
          <t>Rg</t>
        </is>
      </c>
      <c r="CC1228" s="18">
        <f>IF(LEFT(CA1228,2)="基礎",CONCATENATE(BZ1228,LEFT(CA1228,3),CB1228),CONCATENATE(BZ1228,LEFT(CA1228,2),CB1228))</f>
        <v/>
      </c>
      <c r="CD1228" s="18" t="n">
        <v>17</v>
      </c>
      <c r="CE1228" s="18">
        <f>IF(COUNTIFS([2]その１１!$CV$10:CV6223,リスト!CC1228),"該当","")</f>
        <v/>
      </c>
      <c r="CF1228" s="18">
        <f>IF($CE1228="","",COUNTIF($CC$5:CC1228,CC1228))</f>
        <v/>
      </c>
      <c r="CG1228" s="18">
        <f>IF($CE1228="","",CONCATENATE(CC1228,CF1228))</f>
        <v/>
      </c>
      <c r="CH1228" s="18" t="inlineStr">
        <is>
          <t>C,X</t>
        </is>
      </c>
      <c r="CI1228" s="18" t="inlineStr">
        <is>
          <t>隔壁</t>
        </is>
      </c>
      <c r="CJ1228" s="18" t="inlineStr">
        <is>
          <t>Iw</t>
        </is>
      </c>
      <c r="CK1228" s="18">
        <f>CONCATENATE(CH1228,LEFT(CI1228,2),CJ1228)</f>
        <v/>
      </c>
      <c r="CL1228" s="18" t="n">
        <v>10</v>
      </c>
      <c r="CM1228" s="18">
        <f>IF(COUNTIFS([2]その１２!$CU$10:CU6379,リスト!CK1228),"該当","")</f>
        <v/>
      </c>
      <c r="CN1228" s="18">
        <f>IF($CM1228="","",COUNTIF($CK$5:CK1228,CK1228))</f>
        <v/>
      </c>
      <c r="CO1228" s="18">
        <f>IF($CM1228="","",CONCATENATE(CK1228,CN1228))</f>
        <v/>
      </c>
      <c r="DC1228" s="21">
        <f>IF(CG1228="","",CONCATENATE(CC1228,CD1228))</f>
        <v/>
      </c>
      <c r="DD1228" s="21">
        <f>IF(CO1228="","",CONCATENATE(CK1228,CL1228))</f>
        <v/>
      </c>
    </row>
    <row r="1229">
      <c r="BZ1229" s="18" t="inlineStr">
        <is>
          <t>S,C,X</t>
        </is>
      </c>
      <c r="CA1229" s="18" t="inlineStr">
        <is>
          <t>主構（桁）</t>
        </is>
      </c>
      <c r="CB1229" s="18" t="inlineStr">
        <is>
          <t>Rg</t>
        </is>
      </c>
      <c r="CC1229" s="18">
        <f>IF(LEFT(CA1229,2)="基礎",CONCATENATE(BZ1229,LEFT(CA1229,3),CB1229),CONCATENATE(BZ1229,LEFT(CA1229,2),CB1229))</f>
        <v/>
      </c>
      <c r="CD1229" s="18" t="n">
        <v>18</v>
      </c>
      <c r="CE1229" s="18">
        <f>IF(COUNTIFS([2]その１１!$CV$10:CV6224,リスト!CC1229),"該当","")</f>
        <v/>
      </c>
      <c r="CF1229" s="18">
        <f>IF($CE1229="","",COUNTIF($CC$5:CC1229,CC1229))</f>
        <v/>
      </c>
      <c r="CG1229" s="18">
        <f>IF($CE1229="","",CONCATENATE(CC1229,CF1229))</f>
        <v/>
      </c>
      <c r="CH1229" s="18" t="inlineStr">
        <is>
          <t>C,X</t>
        </is>
      </c>
      <c r="CI1229" s="18" t="inlineStr">
        <is>
          <t>隔壁</t>
        </is>
      </c>
      <c r="CJ1229" s="18" t="inlineStr">
        <is>
          <t>Iw</t>
        </is>
      </c>
      <c r="CK1229" s="18">
        <f>CONCATENATE(CH1229,LEFT(CI1229,2),CJ1229)</f>
        <v/>
      </c>
      <c r="CL1229" s="18" t="n">
        <v>12</v>
      </c>
      <c r="CM1229" s="18">
        <f>IF(COUNTIFS([2]その１２!$CU$10:CU6380,リスト!CK1229),"該当","")</f>
        <v/>
      </c>
      <c r="CN1229" s="18">
        <f>IF($CM1229="","",COUNTIF($CK$5:CK1229,CK1229))</f>
        <v/>
      </c>
      <c r="CO1229" s="18">
        <f>IF($CM1229="","",CONCATENATE(CK1229,CN1229))</f>
        <v/>
      </c>
      <c r="DC1229" s="21">
        <f>IF(CG1229="","",CONCATENATE(CC1229,CD1229))</f>
        <v/>
      </c>
      <c r="DD1229" s="21">
        <f>IF(CO1229="","",CONCATENATE(CK1229,CL1229))</f>
        <v/>
      </c>
    </row>
    <row r="1230">
      <c r="BZ1230" s="18" t="inlineStr">
        <is>
          <t>S,C,X</t>
        </is>
      </c>
      <c r="CA1230" s="18" t="inlineStr">
        <is>
          <t>主構（桁）</t>
        </is>
      </c>
      <c r="CB1230" s="18" t="inlineStr">
        <is>
          <t>Rg</t>
        </is>
      </c>
      <c r="CC1230" s="18">
        <f>IF(LEFT(CA1230,2)="基礎",CONCATENATE(BZ1230,LEFT(CA1230,3),CB1230),CONCATENATE(BZ1230,LEFT(CA1230,2),CB1230))</f>
        <v/>
      </c>
      <c r="CD1230" s="18" t="n">
        <v>19</v>
      </c>
      <c r="CE1230" s="18">
        <f>IF(COUNTIFS([2]その１１!$CV$10:CV6225,リスト!CC1230),"該当","")</f>
        <v/>
      </c>
      <c r="CF1230" s="18">
        <f>IF($CE1230="","",COUNTIF($CC$5:CC1230,CC1230))</f>
        <v/>
      </c>
      <c r="CG1230" s="18">
        <f>IF($CE1230="","",CONCATENATE(CC1230,CF1230))</f>
        <v/>
      </c>
      <c r="CH1230" s="18" t="inlineStr">
        <is>
          <t>C,X</t>
        </is>
      </c>
      <c r="CI1230" s="18" t="inlineStr">
        <is>
          <t>隔壁</t>
        </is>
      </c>
      <c r="CJ1230" s="18" t="inlineStr">
        <is>
          <t>Iw</t>
        </is>
      </c>
      <c r="CK1230" s="18">
        <f>CONCATENATE(CH1230,LEFT(CI1230,2),CJ1230)</f>
        <v/>
      </c>
      <c r="CL1230" s="18" t="n">
        <v>17</v>
      </c>
      <c r="CM1230" s="18">
        <f>IF(COUNTIFS([2]その１２!$CU$10:CU6381,リスト!CK1230),"該当","")</f>
        <v/>
      </c>
      <c r="CN1230" s="18">
        <f>IF($CM1230="","",COUNTIF($CK$5:CK1230,CK1230))</f>
        <v/>
      </c>
      <c r="CO1230" s="18">
        <f>IF($CM1230="","",CONCATENATE(CK1230,CN1230))</f>
        <v/>
      </c>
      <c r="DC1230" s="21">
        <f>IF(CG1230="","",CONCATENATE(CC1230,CD1230))</f>
        <v/>
      </c>
      <c r="DD1230" s="21">
        <f>IF(CO1230="","",CONCATENATE(CK1230,CL1230))</f>
        <v/>
      </c>
    </row>
    <row r="1231">
      <c r="BZ1231" s="18" t="inlineStr">
        <is>
          <t>S,C,X</t>
        </is>
      </c>
      <c r="CA1231" s="18" t="inlineStr">
        <is>
          <t>主構（桁）</t>
        </is>
      </c>
      <c r="CB1231" s="18" t="inlineStr">
        <is>
          <t>Rg</t>
        </is>
      </c>
      <c r="CC1231" s="18">
        <f>IF(LEFT(CA1231,2)="基礎",CONCATENATE(BZ1231,LEFT(CA1231,3),CB1231),CONCATENATE(BZ1231,LEFT(CA1231,2),CB1231))</f>
        <v/>
      </c>
      <c r="CD1231" s="18" t="n">
        <v>20</v>
      </c>
      <c r="CE1231" s="18">
        <f>IF(COUNTIFS([2]その１１!$CV$10:CV6226,リスト!CC1231),"該当","")</f>
        <v/>
      </c>
      <c r="CF1231" s="18">
        <f>IF($CE1231="","",COUNTIF($CC$5:CC1231,CC1231))</f>
        <v/>
      </c>
      <c r="CG1231" s="18">
        <f>IF($CE1231="","",CONCATENATE(CC1231,CF1231))</f>
        <v/>
      </c>
      <c r="CH1231" s="18" t="inlineStr">
        <is>
          <t>C,X</t>
        </is>
      </c>
      <c r="CI1231" s="18" t="inlineStr">
        <is>
          <t>隔壁</t>
        </is>
      </c>
      <c r="CJ1231" s="18" t="inlineStr">
        <is>
          <t>Iw</t>
        </is>
      </c>
      <c r="CK1231" s="18">
        <f>CONCATENATE(CH1231,LEFT(CI1231,2),CJ1231)</f>
        <v/>
      </c>
      <c r="CL1231" s="18" t="n">
        <v>18</v>
      </c>
      <c r="CM1231" s="18">
        <f>IF(COUNTIFS([2]その１２!$CU$10:CU6382,リスト!CK1231),"該当","")</f>
        <v/>
      </c>
      <c r="CN1231" s="18">
        <f>IF($CM1231="","",COUNTIF($CK$5:CK1231,CK1231))</f>
        <v/>
      </c>
      <c r="CO1231" s="18">
        <f>IF($CM1231="","",CONCATENATE(CK1231,CN1231))</f>
        <v/>
      </c>
      <c r="DC1231" s="21">
        <f>IF(CG1231="","",CONCATENATE(CC1231,CD1231))</f>
        <v/>
      </c>
      <c r="DD1231" s="21">
        <f>IF(CO1231="","",CONCATENATE(CK1231,CL1231))</f>
        <v/>
      </c>
    </row>
    <row r="1232">
      <c r="BZ1232" s="18" t="inlineStr">
        <is>
          <t>S,C,X</t>
        </is>
      </c>
      <c r="CA1232" s="18" t="inlineStr">
        <is>
          <t>主構（桁）</t>
        </is>
      </c>
      <c r="CB1232" s="18" t="inlineStr">
        <is>
          <t>Rg</t>
        </is>
      </c>
      <c r="CC1232" s="18">
        <f>IF(LEFT(CA1232,2)="基礎",CONCATENATE(BZ1232,LEFT(CA1232,3),CB1232),CONCATENATE(BZ1232,LEFT(CA1232,2),CB1232))</f>
        <v/>
      </c>
      <c r="CD1232" s="18" t="n">
        <v>21</v>
      </c>
      <c r="CE1232" s="18">
        <f>IF(COUNTIFS([2]その１１!$CV$10:CV6227,リスト!CC1232),"該当","")</f>
        <v/>
      </c>
      <c r="CF1232" s="18">
        <f>IF($CE1232="","",COUNTIF($CC$5:CC1232,CC1232))</f>
        <v/>
      </c>
      <c r="CG1232" s="18">
        <f>IF($CE1232="","",CONCATENATE(CC1232,CF1232))</f>
        <v/>
      </c>
      <c r="CH1232" s="18" t="inlineStr">
        <is>
          <t>C,X</t>
        </is>
      </c>
      <c r="CI1232" s="18" t="inlineStr">
        <is>
          <t>隔壁</t>
        </is>
      </c>
      <c r="CJ1232" s="18" t="inlineStr">
        <is>
          <t>Iw</t>
        </is>
      </c>
      <c r="CK1232" s="18">
        <f>CONCATENATE(CH1232,LEFT(CI1232,2),CJ1232)</f>
        <v/>
      </c>
      <c r="CL1232" s="18" t="n">
        <v>19</v>
      </c>
      <c r="CM1232" s="18">
        <f>IF(COUNTIFS([2]その１２!$CU$10:CU6383,リスト!CK1232),"該当","")</f>
        <v/>
      </c>
      <c r="CN1232" s="18">
        <f>IF($CM1232="","",COUNTIF($CK$5:CK1232,CK1232))</f>
        <v/>
      </c>
      <c r="CO1232" s="18">
        <f>IF($CM1232="","",CONCATENATE(CK1232,CN1232))</f>
        <v/>
      </c>
      <c r="DC1232" s="21">
        <f>IF(CG1232="","",CONCATENATE(CC1232,CD1232))</f>
        <v/>
      </c>
      <c r="DD1232" s="21">
        <f>IF(CO1232="","",CONCATENATE(CK1232,CL1232))</f>
        <v/>
      </c>
    </row>
    <row r="1233">
      <c r="BZ1233" s="18" t="inlineStr">
        <is>
          <t>S,C,X</t>
        </is>
      </c>
      <c r="CA1233" s="18" t="inlineStr">
        <is>
          <t>主構（桁）</t>
        </is>
      </c>
      <c r="CB1233" s="18" t="inlineStr">
        <is>
          <t>Rg</t>
        </is>
      </c>
      <c r="CC1233" s="18">
        <f>IF(LEFT(CA1233,2)="基礎",CONCATENATE(BZ1233,LEFT(CA1233,3),CB1233),CONCATENATE(BZ1233,LEFT(CA1233,2),CB1233))</f>
        <v/>
      </c>
      <c r="CD1233" s="18" t="n">
        <v>22</v>
      </c>
      <c r="CE1233" s="18">
        <f>IF(COUNTIFS([2]その１１!$CV$10:CV6228,リスト!CC1233),"該当","")</f>
        <v/>
      </c>
      <c r="CF1233" s="18">
        <f>IF($CE1233="","",COUNTIF($CC$5:CC1233,CC1233))</f>
        <v/>
      </c>
      <c r="CG1233" s="18">
        <f>IF($CE1233="","",CONCATENATE(CC1233,CF1233))</f>
        <v/>
      </c>
      <c r="CH1233" s="18" t="inlineStr">
        <is>
          <t>C,X</t>
        </is>
      </c>
      <c r="CI1233" s="18" t="inlineStr">
        <is>
          <t>隔壁</t>
        </is>
      </c>
      <c r="CJ1233" s="18" t="inlineStr">
        <is>
          <t>Iw</t>
        </is>
      </c>
      <c r="CK1233" s="18">
        <f>CONCATENATE(CH1233,LEFT(CI1233,2),CJ1233)</f>
        <v/>
      </c>
      <c r="CL1233" s="18" t="n">
        <v>20</v>
      </c>
      <c r="CM1233" s="18">
        <f>IF(COUNTIFS([2]その１２!$CU$10:CU6384,リスト!CK1233),"該当","")</f>
        <v/>
      </c>
      <c r="CN1233" s="18">
        <f>IF($CM1233="","",COUNTIF($CK$5:CK1233,CK1233))</f>
        <v/>
      </c>
      <c r="CO1233" s="18">
        <f>IF($CM1233="","",CONCATENATE(CK1233,CN1233))</f>
        <v/>
      </c>
      <c r="DC1233" s="21">
        <f>IF(CG1233="","",CONCATENATE(CC1233,CD1233))</f>
        <v/>
      </c>
      <c r="DD1233" s="21">
        <f>IF(CO1233="","",CONCATENATE(CK1233,CL1233))</f>
        <v/>
      </c>
    </row>
    <row r="1234">
      <c r="BZ1234" s="18" t="inlineStr">
        <is>
          <t>S,C,X</t>
        </is>
      </c>
      <c r="CA1234" s="18" t="inlineStr">
        <is>
          <t>主構（桁）</t>
        </is>
      </c>
      <c r="CB1234" s="18" t="inlineStr">
        <is>
          <t>Rg</t>
        </is>
      </c>
      <c r="CC1234" s="18">
        <f>IF(LEFT(CA1234,2)="基礎",CONCATENATE(BZ1234,LEFT(CA1234,3),CB1234),CONCATENATE(BZ1234,LEFT(CA1234,2),CB1234))</f>
        <v/>
      </c>
      <c r="CD1234" s="18" t="n">
        <v>23</v>
      </c>
      <c r="CE1234" s="18">
        <f>IF(COUNTIFS([2]その１１!$CV$10:CV6229,リスト!CC1234),"該当","")</f>
        <v/>
      </c>
      <c r="CF1234" s="18">
        <f>IF($CE1234="","",COUNTIF($CC$5:CC1234,CC1234))</f>
        <v/>
      </c>
      <c r="CG1234" s="18">
        <f>IF($CE1234="","",CONCATENATE(CC1234,CF1234))</f>
        <v/>
      </c>
      <c r="CH1234" s="18" t="inlineStr">
        <is>
          <t>C,X</t>
        </is>
      </c>
      <c r="CI1234" s="18" t="inlineStr">
        <is>
          <t>隔壁</t>
        </is>
      </c>
      <c r="CJ1234" s="18" t="inlineStr">
        <is>
          <t>Iw</t>
        </is>
      </c>
      <c r="CK1234" s="18">
        <f>CONCATENATE(CH1234,LEFT(CI1234,2),CJ1234)</f>
        <v/>
      </c>
      <c r="CL1234" s="18" t="n">
        <v>21</v>
      </c>
      <c r="CM1234" s="18">
        <f>IF(COUNTIFS([2]その１２!$CU$10:CU6385,リスト!CK1234),"該当","")</f>
        <v/>
      </c>
      <c r="CN1234" s="18">
        <f>IF($CM1234="","",COUNTIF($CK$5:CK1234,CK1234))</f>
        <v/>
      </c>
      <c r="CO1234" s="18">
        <f>IF($CM1234="","",CONCATENATE(CK1234,CN1234))</f>
        <v/>
      </c>
      <c r="DC1234" s="21">
        <f>IF(CG1234="","",CONCATENATE(CC1234,CD1234))</f>
        <v/>
      </c>
      <c r="DD1234" s="21">
        <f>IF(CO1234="","",CONCATENATE(CK1234,CL1234))</f>
        <v/>
      </c>
    </row>
    <row r="1235">
      <c r="BZ1235" s="18" t="inlineStr">
        <is>
          <t>S</t>
        </is>
      </c>
      <c r="CA1235" s="18" t="inlineStr">
        <is>
          <t>主構（脚）</t>
        </is>
      </c>
      <c r="CB1235" s="18" t="inlineStr">
        <is>
          <t>Rp</t>
        </is>
      </c>
      <c r="CC1235" s="18">
        <f>IF(LEFT(CA1235,2)="基礎",CONCATENATE(BZ1235,LEFT(CA1235,3),CB1235),CONCATENATE(BZ1235,LEFT(CA1235,2),CB1235))</f>
        <v/>
      </c>
      <c r="CD1235" s="18" t="n">
        <v>1</v>
      </c>
      <c r="CE1235" s="18">
        <f>IF(COUNTIFS([2]その１１!$CV$10:CV6230,リスト!CC1235),"該当","")</f>
        <v/>
      </c>
      <c r="CF1235" s="18">
        <f>IF($CE1235="","",COUNTIF($CC$5:CC1235,CC1235))</f>
        <v/>
      </c>
      <c r="CG1235" s="18">
        <f>IF($CE1235="","",CONCATENATE(CC1235,CF1235))</f>
        <v/>
      </c>
      <c r="CH1235" s="18" t="inlineStr">
        <is>
          <t>C,X</t>
        </is>
      </c>
      <c r="CI1235" s="18" t="inlineStr">
        <is>
          <t>隔壁</t>
        </is>
      </c>
      <c r="CJ1235" s="18" t="inlineStr">
        <is>
          <t>Iw</t>
        </is>
      </c>
      <c r="CK1235" s="18">
        <f>CONCATENATE(CH1235,LEFT(CI1235,2),CJ1235)</f>
        <v/>
      </c>
      <c r="CL1235" s="18" t="n">
        <v>22</v>
      </c>
      <c r="CM1235" s="18">
        <f>IF(COUNTIFS([2]その１２!$CU$10:CU6386,リスト!CK1235),"該当","")</f>
        <v/>
      </c>
      <c r="CN1235" s="18">
        <f>IF($CM1235="","",COUNTIF($CK$5:CK1235,CK1235))</f>
        <v/>
      </c>
      <c r="CO1235" s="18">
        <f>IF($CM1235="","",CONCATENATE(CK1235,CN1235))</f>
        <v/>
      </c>
      <c r="DC1235" s="21">
        <f>IF(CG1235="","",CONCATENATE(CC1235,CD1235))</f>
        <v/>
      </c>
      <c r="DD1235" s="21">
        <f>IF(CO1235="","",CONCATENATE(CK1235,CL1235))</f>
        <v/>
      </c>
    </row>
    <row r="1236">
      <c r="BZ1236" s="18" t="inlineStr">
        <is>
          <t>S</t>
        </is>
      </c>
      <c r="CA1236" s="18" t="inlineStr">
        <is>
          <t>主構（脚）</t>
        </is>
      </c>
      <c r="CB1236" s="18" t="inlineStr">
        <is>
          <t>Rp</t>
        </is>
      </c>
      <c r="CC1236" s="18">
        <f>IF(LEFT(CA1236,2)="基礎",CONCATENATE(BZ1236,LEFT(CA1236,3),CB1236),CONCATENATE(BZ1236,LEFT(CA1236,2),CB1236))</f>
        <v/>
      </c>
      <c r="CD1236" s="18" t="n">
        <v>2</v>
      </c>
      <c r="CE1236" s="18">
        <f>IF(COUNTIFS([2]その１１!$CV$10:CV6231,リスト!CC1236),"該当","")</f>
        <v/>
      </c>
      <c r="CF1236" s="18">
        <f>IF($CE1236="","",COUNTIF($CC$5:CC1236,CC1236))</f>
        <v/>
      </c>
      <c r="CG1236" s="18">
        <f>IF($CE1236="","",CONCATENATE(CC1236,CF1236))</f>
        <v/>
      </c>
      <c r="CH1236" s="18" t="inlineStr">
        <is>
          <t>C,X</t>
        </is>
      </c>
      <c r="CI1236" s="18" t="inlineStr">
        <is>
          <t>隔壁</t>
        </is>
      </c>
      <c r="CJ1236" s="18" t="inlineStr">
        <is>
          <t>Iw</t>
        </is>
      </c>
      <c r="CK1236" s="18">
        <f>CONCATENATE(CH1236,LEFT(CI1236,2),CJ1236)</f>
        <v/>
      </c>
      <c r="CL1236" s="18" t="n">
        <v>23</v>
      </c>
      <c r="CM1236" s="18">
        <f>IF(COUNTIFS([2]その１２!$CU$10:CU6387,リスト!CK1236),"該当","")</f>
        <v/>
      </c>
      <c r="CN1236" s="18">
        <f>IF($CM1236="","",COUNTIF($CK$5:CK1236,CK1236))</f>
        <v/>
      </c>
      <c r="CO1236" s="18">
        <f>IF($CM1236="","",CONCATENATE(CK1236,CN1236))</f>
        <v/>
      </c>
      <c r="DC1236" s="21">
        <f>IF(CG1236="","",CONCATENATE(CC1236,CD1236))</f>
        <v/>
      </c>
      <c r="DD1236" s="21">
        <f>IF(CO1236="","",CONCATENATE(CK1236,CL1236))</f>
        <v/>
      </c>
    </row>
    <row r="1237">
      <c r="BZ1237" s="18" t="inlineStr">
        <is>
          <t>S</t>
        </is>
      </c>
      <c r="CA1237" s="18" t="inlineStr">
        <is>
          <t>主構（脚）</t>
        </is>
      </c>
      <c r="CB1237" s="18" t="inlineStr">
        <is>
          <t>Rp</t>
        </is>
      </c>
      <c r="CC1237" s="18">
        <f>IF(LEFT(CA1237,2)="基礎",CONCATENATE(BZ1237,LEFT(CA1237,3),CB1237),CONCATENATE(BZ1237,LEFT(CA1237,2),CB1237))</f>
        <v/>
      </c>
      <c r="CD1237" s="18" t="n">
        <v>3</v>
      </c>
      <c r="CE1237" s="18">
        <f>IF(COUNTIFS([2]その１１!$CV$10:CV6232,リスト!CC1237),"該当","")</f>
        <v/>
      </c>
      <c r="CF1237" s="18">
        <f>IF($CE1237="","",COUNTIF($CC$5:CC1237,CC1237))</f>
        <v/>
      </c>
      <c r="CG1237" s="18">
        <f>IF($CE1237="","",CONCATENATE(CC1237,CF1237))</f>
        <v/>
      </c>
      <c r="CH1237" s="18" t="inlineStr">
        <is>
          <t>C</t>
        </is>
      </c>
      <c r="CI1237" s="18" t="inlineStr">
        <is>
          <t>断面方向連結部</t>
        </is>
      </c>
      <c r="CJ1237" s="18" t="inlineStr">
        <is>
          <t>Jo</t>
        </is>
      </c>
      <c r="CK1237" s="18">
        <f>CONCATENATE(CH1237,LEFT(CI1237,2),CJ1237)</f>
        <v/>
      </c>
      <c r="CL1237" s="18" t="n">
        <v>6</v>
      </c>
      <c r="CM1237" s="18">
        <f>IF(COUNTIFS([2]その１２!$CU$10:CU6388,リスト!CK1237),"該当","")</f>
        <v/>
      </c>
      <c r="CN1237" s="18">
        <f>IF($CM1237="","",COUNTIF($CK$5:CK1237,CK1237))</f>
        <v/>
      </c>
      <c r="CO1237" s="18">
        <f>IF($CM1237="","",CONCATENATE(CK1237,CN1237))</f>
        <v/>
      </c>
      <c r="DC1237" s="21">
        <f>IF(CG1237="","",CONCATENATE(CC1237,CD1237))</f>
        <v/>
      </c>
      <c r="DD1237" s="21">
        <f>IF(CO1237="","",CONCATENATE(CK1237,CL1237))</f>
        <v/>
      </c>
    </row>
    <row r="1238">
      <c r="BZ1238" s="18" t="inlineStr">
        <is>
          <t>S</t>
        </is>
      </c>
      <c r="CA1238" s="18" t="inlineStr">
        <is>
          <t>主構（脚）</t>
        </is>
      </c>
      <c r="CB1238" s="18" t="inlineStr">
        <is>
          <t>Rp</t>
        </is>
      </c>
      <c r="CC1238" s="18">
        <f>IF(LEFT(CA1238,2)="基礎",CONCATENATE(BZ1238,LEFT(CA1238,3),CB1238),CONCATENATE(BZ1238,LEFT(CA1238,2),CB1238))</f>
        <v/>
      </c>
      <c r="CD1238" s="18" t="n">
        <v>4</v>
      </c>
      <c r="CE1238" s="18">
        <f>IF(COUNTIFS([2]その１１!$CV$10:CV6233,リスト!CC1238),"該当","")</f>
        <v/>
      </c>
      <c r="CF1238" s="18">
        <f>IF($CE1238="","",COUNTIF($CC$5:CC1238,CC1238))</f>
        <v/>
      </c>
      <c r="CG1238" s="18">
        <f>IF($CE1238="","",CONCATENATE(CC1238,CF1238))</f>
        <v/>
      </c>
      <c r="CH1238" s="18" t="inlineStr">
        <is>
          <t>C</t>
        </is>
      </c>
      <c r="CI1238" s="18" t="inlineStr">
        <is>
          <t>断面方向連結部</t>
        </is>
      </c>
      <c r="CJ1238" s="18" t="inlineStr">
        <is>
          <t>Jo</t>
        </is>
      </c>
      <c r="CK1238" s="18">
        <f>CONCATENATE(CH1238,LEFT(CI1238,2),CJ1238)</f>
        <v/>
      </c>
      <c r="CL1238" s="18" t="n">
        <v>7</v>
      </c>
      <c r="CM1238" s="18">
        <f>IF(COUNTIFS([2]その１２!$CU$10:CU6389,リスト!CK1238),"該当","")</f>
        <v/>
      </c>
      <c r="CN1238" s="18">
        <f>IF($CM1238="","",COUNTIF($CK$5:CK1238,CK1238))</f>
        <v/>
      </c>
      <c r="CO1238" s="18">
        <f>IF($CM1238="","",CONCATENATE(CK1238,CN1238))</f>
        <v/>
      </c>
      <c r="DC1238" s="21">
        <f>IF(CG1238="","",CONCATENATE(CC1238,CD1238))</f>
        <v/>
      </c>
      <c r="DD1238" s="21">
        <f>IF(CO1238="","",CONCATENATE(CK1238,CL1238))</f>
        <v/>
      </c>
    </row>
    <row r="1239">
      <c r="BZ1239" s="18" t="inlineStr">
        <is>
          <t>S</t>
        </is>
      </c>
      <c r="CA1239" s="18" t="inlineStr">
        <is>
          <t>主構（脚）</t>
        </is>
      </c>
      <c r="CB1239" s="18" t="inlineStr">
        <is>
          <t>Rp</t>
        </is>
      </c>
      <c r="CC1239" s="18">
        <f>IF(LEFT(CA1239,2)="基礎",CONCATENATE(BZ1239,LEFT(CA1239,3),CB1239),CONCATENATE(BZ1239,LEFT(CA1239,2),CB1239))</f>
        <v/>
      </c>
      <c r="CD1239" s="18" t="n">
        <v>5</v>
      </c>
      <c r="CE1239" s="18">
        <f>IF(COUNTIFS([2]その１１!$CV$10:CV6234,リスト!CC1239),"該当","")</f>
        <v/>
      </c>
      <c r="CF1239" s="18">
        <f>IF($CE1239="","",COUNTIF($CC$5:CC1239,CC1239))</f>
        <v/>
      </c>
      <c r="CG1239" s="18">
        <f>IF($CE1239="","",CONCATENATE(CC1239,CF1239))</f>
        <v/>
      </c>
      <c r="CH1239" s="18" t="inlineStr">
        <is>
          <t>C</t>
        </is>
      </c>
      <c r="CI1239" s="18" t="inlineStr">
        <is>
          <t>断面方向連結部</t>
        </is>
      </c>
      <c r="CJ1239" s="18" t="inlineStr">
        <is>
          <t>Jo</t>
        </is>
      </c>
      <c r="CK1239" s="18">
        <f>CONCATENATE(CH1239,LEFT(CI1239,2),CJ1239)</f>
        <v/>
      </c>
      <c r="CL1239" s="18" t="n">
        <v>8</v>
      </c>
      <c r="CM1239" s="18">
        <f>IF(COUNTIFS([2]その１２!$CU$10:CU6390,リスト!CK1239),"該当","")</f>
        <v/>
      </c>
      <c r="CN1239" s="18">
        <f>IF($CM1239="","",COUNTIF($CK$5:CK1239,CK1239))</f>
        <v/>
      </c>
      <c r="CO1239" s="18">
        <f>IF($CM1239="","",CONCATENATE(CK1239,CN1239))</f>
        <v/>
      </c>
      <c r="DC1239" s="21">
        <f>IF(CG1239="","",CONCATENATE(CC1239,CD1239))</f>
        <v/>
      </c>
      <c r="DD1239" s="21">
        <f>IF(CO1239="","",CONCATENATE(CK1239,CL1239))</f>
        <v/>
      </c>
    </row>
    <row r="1240">
      <c r="BZ1240" s="18" t="inlineStr">
        <is>
          <t>S</t>
        </is>
      </c>
      <c r="CA1240" s="18" t="inlineStr">
        <is>
          <t>主構（脚）</t>
        </is>
      </c>
      <c r="CB1240" s="18" t="inlineStr">
        <is>
          <t>Rp</t>
        </is>
      </c>
      <c r="CC1240" s="18">
        <f>IF(LEFT(CA1240,2)="基礎",CONCATENATE(BZ1240,LEFT(CA1240,3),CB1240),CONCATENATE(BZ1240,LEFT(CA1240,2),CB1240))</f>
        <v/>
      </c>
      <c r="CD1240" s="18" t="n">
        <v>10</v>
      </c>
      <c r="CE1240" s="18">
        <f>IF(COUNTIFS([2]その１１!$CV$10:CV6235,リスト!CC1240),"該当","")</f>
        <v/>
      </c>
      <c r="CF1240" s="18">
        <f>IF($CE1240="","",COUNTIF($CC$5:CC1240,CC1240))</f>
        <v/>
      </c>
      <c r="CG1240" s="18">
        <f>IF($CE1240="","",CONCATENATE(CC1240,CF1240))</f>
        <v/>
      </c>
      <c r="CH1240" s="18" t="inlineStr">
        <is>
          <t>C</t>
        </is>
      </c>
      <c r="CI1240" s="18" t="inlineStr">
        <is>
          <t>断面方向連結部</t>
        </is>
      </c>
      <c r="CJ1240" s="18" t="inlineStr">
        <is>
          <t>Jo</t>
        </is>
      </c>
      <c r="CK1240" s="18">
        <f>CONCATENATE(CH1240,LEFT(CI1240,2),CJ1240)</f>
        <v/>
      </c>
      <c r="CL1240" s="18" t="n">
        <v>12</v>
      </c>
      <c r="CM1240" s="18">
        <f>IF(COUNTIFS([2]その１２!$CU$10:CU6391,リスト!CK1240),"該当","")</f>
        <v/>
      </c>
      <c r="CN1240" s="18">
        <f>IF($CM1240="","",COUNTIF($CK$5:CK1240,CK1240))</f>
        <v/>
      </c>
      <c r="CO1240" s="18">
        <f>IF($CM1240="","",CONCATENATE(CK1240,CN1240))</f>
        <v/>
      </c>
      <c r="DC1240" s="21">
        <f>IF(CG1240="","",CONCATENATE(CC1240,CD1240))</f>
        <v/>
      </c>
      <c r="DD1240" s="21">
        <f>IF(CO1240="","",CONCATENATE(CK1240,CL1240))</f>
        <v/>
      </c>
    </row>
    <row r="1241">
      <c r="BZ1241" s="18" t="inlineStr">
        <is>
          <t>S</t>
        </is>
      </c>
      <c r="CA1241" s="18" t="inlineStr">
        <is>
          <t>主構（脚）</t>
        </is>
      </c>
      <c r="CB1241" s="18" t="inlineStr">
        <is>
          <t>Rp</t>
        </is>
      </c>
      <c r="CC1241" s="18">
        <f>IF(LEFT(CA1241,2)="基礎",CONCATENATE(BZ1241,LEFT(CA1241,3),CB1241),CONCATENATE(BZ1241,LEFT(CA1241,2),CB1241))</f>
        <v/>
      </c>
      <c r="CD1241" s="18" t="n">
        <v>13</v>
      </c>
      <c r="CE1241" s="18">
        <f>IF(COUNTIFS([2]その１１!$CV$10:CV6236,リスト!CC1241),"該当","")</f>
        <v/>
      </c>
      <c r="CF1241" s="18">
        <f>IF($CE1241="","",COUNTIF($CC$5:CC1241,CC1241))</f>
        <v/>
      </c>
      <c r="CG1241" s="18">
        <f>IF($CE1241="","",CONCATENATE(CC1241,CF1241))</f>
        <v/>
      </c>
      <c r="CH1241" s="18" t="inlineStr">
        <is>
          <t>C</t>
        </is>
      </c>
      <c r="CI1241" s="18" t="inlineStr">
        <is>
          <t>断面方向連結部</t>
        </is>
      </c>
      <c r="CJ1241" s="18" t="inlineStr">
        <is>
          <t>Jo</t>
        </is>
      </c>
      <c r="CK1241" s="18">
        <f>CONCATENATE(CH1241,LEFT(CI1241,2),CJ1241)</f>
        <v/>
      </c>
      <c r="CL1241" s="18" t="n">
        <v>17</v>
      </c>
      <c r="CM1241" s="18">
        <f>IF(COUNTIFS([2]その１２!$CU$10:CU6392,リスト!CK1241),"該当","")</f>
        <v/>
      </c>
      <c r="CN1241" s="18">
        <f>IF($CM1241="","",COUNTIF($CK$5:CK1241,CK1241))</f>
        <v/>
      </c>
      <c r="CO1241" s="18">
        <f>IF($CM1241="","",CONCATENATE(CK1241,CN1241))</f>
        <v/>
      </c>
      <c r="DC1241" s="21">
        <f>IF(CG1241="","",CONCATENATE(CC1241,CD1241))</f>
        <v/>
      </c>
      <c r="DD1241" s="21">
        <f>IF(CO1241="","",CONCATENATE(CK1241,CL1241))</f>
        <v/>
      </c>
    </row>
    <row r="1242">
      <c r="BZ1242" s="18" t="inlineStr">
        <is>
          <t>S</t>
        </is>
      </c>
      <c r="CA1242" s="18" t="inlineStr">
        <is>
          <t>主構（脚）</t>
        </is>
      </c>
      <c r="CB1242" s="18" t="inlineStr">
        <is>
          <t>Rp</t>
        </is>
      </c>
      <c r="CC1242" s="18">
        <f>IF(LEFT(CA1242,2)="基礎",CONCATENATE(BZ1242,LEFT(CA1242,3),CB1242),CONCATENATE(BZ1242,LEFT(CA1242,2),CB1242))</f>
        <v/>
      </c>
      <c r="CD1242" s="18" t="n">
        <v>17</v>
      </c>
      <c r="CE1242" s="18">
        <f>IF(COUNTIFS([2]その１１!$CV$10:CV6237,リスト!CC1242),"該当","")</f>
        <v/>
      </c>
      <c r="CF1242" s="18">
        <f>IF($CE1242="","",COUNTIF($CC$5:CC1242,CC1242))</f>
        <v/>
      </c>
      <c r="CG1242" s="18">
        <f>IF($CE1242="","",CONCATENATE(CC1242,CF1242))</f>
        <v/>
      </c>
      <c r="CH1242" s="18" t="inlineStr">
        <is>
          <t>C</t>
        </is>
      </c>
      <c r="CI1242" s="18" t="inlineStr">
        <is>
          <t>断面方向連結部</t>
        </is>
      </c>
      <c r="CJ1242" s="18" t="inlineStr">
        <is>
          <t>Jo</t>
        </is>
      </c>
      <c r="CK1242" s="18">
        <f>CONCATENATE(CH1242,LEFT(CI1242,2),CJ1242)</f>
        <v/>
      </c>
      <c r="CL1242" s="18" t="n">
        <v>18</v>
      </c>
      <c r="CM1242" s="18">
        <f>IF(COUNTIFS([2]その１２!$CU$10:CU6393,リスト!CK1242),"該当","")</f>
        <v/>
      </c>
      <c r="CN1242" s="18">
        <f>IF($CM1242="","",COUNTIF($CK$5:CK1242,CK1242))</f>
        <v/>
      </c>
      <c r="CO1242" s="18">
        <f>IF($CM1242="","",CONCATENATE(CK1242,CN1242))</f>
        <v/>
      </c>
      <c r="DC1242" s="21">
        <f>IF(CG1242="","",CONCATENATE(CC1242,CD1242))</f>
        <v/>
      </c>
      <c r="DD1242" s="21">
        <f>IF(CO1242="","",CONCATENATE(CK1242,CL1242))</f>
        <v/>
      </c>
    </row>
    <row r="1243">
      <c r="BZ1243" s="18" t="inlineStr">
        <is>
          <t>S</t>
        </is>
      </c>
      <c r="CA1243" s="18" t="inlineStr">
        <is>
          <t>主構（脚）</t>
        </is>
      </c>
      <c r="CB1243" s="18" t="inlineStr">
        <is>
          <t>Rp</t>
        </is>
      </c>
      <c r="CC1243" s="18">
        <f>IF(LEFT(CA1243,2)="基礎",CONCATENATE(BZ1243,LEFT(CA1243,3),CB1243),CONCATENATE(BZ1243,LEFT(CA1243,2),CB1243))</f>
        <v/>
      </c>
      <c r="CD1243" s="18" t="n">
        <v>18</v>
      </c>
      <c r="CE1243" s="18">
        <f>IF(COUNTIFS([2]その１１!$CV$10:CV6238,リスト!CC1243),"該当","")</f>
        <v/>
      </c>
      <c r="CF1243" s="18">
        <f>IF($CE1243="","",COUNTIF($CC$5:CC1243,CC1243))</f>
        <v/>
      </c>
      <c r="CG1243" s="18">
        <f>IF($CE1243="","",CONCATENATE(CC1243,CF1243))</f>
        <v/>
      </c>
      <c r="CH1243" s="18" t="inlineStr">
        <is>
          <t>C</t>
        </is>
      </c>
      <c r="CI1243" s="18" t="inlineStr">
        <is>
          <t>断面方向連結部</t>
        </is>
      </c>
      <c r="CJ1243" s="18" t="inlineStr">
        <is>
          <t>Jo</t>
        </is>
      </c>
      <c r="CK1243" s="18">
        <f>CONCATENATE(CH1243,LEFT(CI1243,2),CJ1243)</f>
        <v/>
      </c>
      <c r="CL1243" s="18" t="n">
        <v>19</v>
      </c>
      <c r="CM1243" s="18">
        <f>IF(COUNTIFS([2]その１２!$CU$10:CU6394,リスト!CK1243),"該当","")</f>
        <v/>
      </c>
      <c r="CN1243" s="18">
        <f>IF($CM1243="","",COUNTIF($CK$5:CK1243,CK1243))</f>
        <v/>
      </c>
      <c r="CO1243" s="18">
        <f>IF($CM1243="","",CONCATENATE(CK1243,CN1243))</f>
        <v/>
      </c>
      <c r="DC1243" s="21">
        <f>IF(CG1243="","",CONCATENATE(CC1243,CD1243))</f>
        <v/>
      </c>
      <c r="DD1243" s="21">
        <f>IF(CO1243="","",CONCATENATE(CK1243,CL1243))</f>
        <v/>
      </c>
    </row>
    <row r="1244">
      <c r="BZ1244" s="18" t="inlineStr">
        <is>
          <t>S</t>
        </is>
      </c>
      <c r="CA1244" s="18" t="inlineStr">
        <is>
          <t>主構（脚）</t>
        </is>
      </c>
      <c r="CB1244" s="18" t="inlineStr">
        <is>
          <t>Rp</t>
        </is>
      </c>
      <c r="CC1244" s="18">
        <f>IF(LEFT(CA1244,2)="基礎",CONCATENATE(BZ1244,LEFT(CA1244,3),CB1244),CONCATENATE(BZ1244,LEFT(CA1244,2),CB1244))</f>
        <v/>
      </c>
      <c r="CD1244" s="18" t="n">
        <v>20</v>
      </c>
      <c r="CE1244" s="18">
        <f>IF(COUNTIFS([2]その１１!$CV$10:CV6239,リスト!CC1244),"該当","")</f>
        <v/>
      </c>
      <c r="CF1244" s="18">
        <f>IF($CE1244="","",COUNTIF($CC$5:CC1244,CC1244))</f>
        <v/>
      </c>
      <c r="CG1244" s="18">
        <f>IF($CE1244="","",CONCATENATE(CC1244,CF1244))</f>
        <v/>
      </c>
      <c r="CH1244" s="18" t="inlineStr">
        <is>
          <t>C</t>
        </is>
      </c>
      <c r="CI1244" s="18" t="inlineStr">
        <is>
          <t>断面方向連結部</t>
        </is>
      </c>
      <c r="CJ1244" s="18" t="inlineStr">
        <is>
          <t>Jo</t>
        </is>
      </c>
      <c r="CK1244" s="18">
        <f>CONCATENATE(CH1244,LEFT(CI1244,2),CJ1244)</f>
        <v/>
      </c>
      <c r="CL1244" s="18" t="n">
        <v>23</v>
      </c>
      <c r="CM1244" s="18">
        <f>IF(COUNTIFS([2]その１２!$CU$10:CU6395,リスト!CK1244),"該当","")</f>
        <v/>
      </c>
      <c r="CN1244" s="18">
        <f>IF($CM1244="","",COUNTIF($CK$5:CK1244,CK1244))</f>
        <v/>
      </c>
      <c r="CO1244" s="18">
        <f>IF($CM1244="","",CONCATENATE(CK1244,CN1244))</f>
        <v/>
      </c>
      <c r="DC1244" s="21">
        <f>IF(CG1244="","",CONCATENATE(CC1244,CD1244))</f>
        <v/>
      </c>
      <c r="DD1244" s="21">
        <f>IF(CO1244="","",CONCATENATE(CK1244,CL1244))</f>
        <v/>
      </c>
    </row>
    <row r="1245">
      <c r="BZ1245" s="18" t="inlineStr">
        <is>
          <t>S</t>
        </is>
      </c>
      <c r="CA1245" s="18" t="inlineStr">
        <is>
          <t>主構（脚）</t>
        </is>
      </c>
      <c r="CB1245" s="18" t="inlineStr">
        <is>
          <t>Rp</t>
        </is>
      </c>
      <c r="CC1245" s="18">
        <f>IF(LEFT(CA1245,2)="基礎",CONCATENATE(BZ1245,LEFT(CA1245,3),CB1245),CONCATENATE(BZ1245,LEFT(CA1245,2),CB1245))</f>
        <v/>
      </c>
      <c r="CD1245" s="18" t="n">
        <v>21</v>
      </c>
      <c r="CE1245" s="18">
        <f>IF(COUNTIFS([2]その１１!$CV$10:CV6240,リスト!CC1245),"該当","")</f>
        <v/>
      </c>
      <c r="CF1245" s="18">
        <f>IF($CE1245="","",COUNTIF($CC$5:CC1245,CC1245))</f>
        <v/>
      </c>
      <c r="CG1245" s="18">
        <f>IF($CE1245="","",CONCATENATE(CC1245,CF1245))</f>
        <v/>
      </c>
      <c r="CH1245" s="18" t="inlineStr">
        <is>
          <t>C,X</t>
        </is>
      </c>
      <c r="CI1245" s="18" t="inlineStr">
        <is>
          <t>断面方向連結部</t>
        </is>
      </c>
      <c r="CJ1245" s="18" t="inlineStr">
        <is>
          <t>Jo</t>
        </is>
      </c>
      <c r="CK1245" s="18">
        <f>CONCATENATE(CH1245,LEFT(CI1245,2),CJ1245)</f>
        <v/>
      </c>
      <c r="CL1245" s="18" t="n">
        <v>6</v>
      </c>
      <c r="CM1245" s="18">
        <f>IF(COUNTIFS([2]その１２!$CU$10:CU6396,リスト!CK1245),"該当","")</f>
        <v/>
      </c>
      <c r="CN1245" s="18">
        <f>IF($CM1245="","",COUNTIF($CK$5:CK1245,CK1245))</f>
        <v/>
      </c>
      <c r="CO1245" s="18">
        <f>IF($CM1245="","",CONCATENATE(CK1245,CN1245))</f>
        <v/>
      </c>
      <c r="DC1245" s="21">
        <f>IF(CG1245="","",CONCATENATE(CC1245,CD1245))</f>
        <v/>
      </c>
      <c r="DD1245" s="21">
        <f>IF(CO1245="","",CONCATENATE(CK1245,CL1245))</f>
        <v/>
      </c>
    </row>
    <row r="1246">
      <c r="BZ1246" s="18" t="inlineStr">
        <is>
          <t>S</t>
        </is>
      </c>
      <c r="CA1246" s="18" t="inlineStr">
        <is>
          <t>主構（脚）</t>
        </is>
      </c>
      <c r="CB1246" s="18" t="inlineStr">
        <is>
          <t>Rp</t>
        </is>
      </c>
      <c r="CC1246" s="18">
        <f>IF(LEFT(CA1246,2)="基礎",CONCATENATE(BZ1246,LEFT(CA1246,3),CB1246),CONCATENATE(BZ1246,LEFT(CA1246,2),CB1246))</f>
        <v/>
      </c>
      <c r="CD1246" s="18" t="n">
        <v>22</v>
      </c>
      <c r="CE1246" s="18">
        <f>IF(COUNTIFS([2]その１１!$CV$10:CV6241,リスト!CC1246),"該当","")</f>
        <v/>
      </c>
      <c r="CF1246" s="18">
        <f>IF($CE1246="","",COUNTIF($CC$5:CC1246,CC1246))</f>
        <v/>
      </c>
      <c r="CG1246" s="18">
        <f>IF($CE1246="","",CONCATENATE(CC1246,CF1246))</f>
        <v/>
      </c>
      <c r="CH1246" s="18" t="inlineStr">
        <is>
          <t>C,X</t>
        </is>
      </c>
      <c r="CI1246" s="18" t="inlineStr">
        <is>
          <t>断面方向連結部</t>
        </is>
      </c>
      <c r="CJ1246" s="18" t="inlineStr">
        <is>
          <t>Jo</t>
        </is>
      </c>
      <c r="CK1246" s="18">
        <f>CONCATENATE(CH1246,LEFT(CI1246,2),CJ1246)</f>
        <v/>
      </c>
      <c r="CL1246" s="18" t="n">
        <v>7</v>
      </c>
      <c r="CM1246" s="18">
        <f>IF(COUNTIFS([2]その１２!$CU$10:CU6397,リスト!CK1246),"該当","")</f>
        <v/>
      </c>
      <c r="CN1246" s="18">
        <f>IF($CM1246="","",COUNTIF($CK$5:CK1246,CK1246))</f>
        <v/>
      </c>
      <c r="CO1246" s="18">
        <f>IF($CM1246="","",CONCATENATE(CK1246,CN1246))</f>
        <v/>
      </c>
      <c r="DC1246" s="21">
        <f>IF(CG1246="","",CONCATENATE(CC1246,CD1246))</f>
        <v/>
      </c>
      <c r="DD1246" s="21">
        <f>IF(CO1246="","",CONCATENATE(CK1246,CL1246))</f>
        <v/>
      </c>
    </row>
    <row r="1247">
      <c r="BZ1247" s="18" t="inlineStr">
        <is>
          <t>S</t>
        </is>
      </c>
      <c r="CA1247" s="18" t="inlineStr">
        <is>
          <t>主構（脚）</t>
        </is>
      </c>
      <c r="CB1247" s="18" t="inlineStr">
        <is>
          <t>Rp</t>
        </is>
      </c>
      <c r="CC1247" s="18">
        <f>IF(LEFT(CA1247,2)="基礎",CONCATENATE(BZ1247,LEFT(CA1247,3),CB1247),CONCATENATE(BZ1247,LEFT(CA1247,2),CB1247))</f>
        <v/>
      </c>
      <c r="CD1247" s="18" t="n">
        <v>23</v>
      </c>
      <c r="CE1247" s="18">
        <f>IF(COUNTIFS([2]その１１!$CV$10:CV6242,リスト!CC1247),"該当","")</f>
        <v/>
      </c>
      <c r="CF1247" s="18">
        <f>IF($CE1247="","",COUNTIF($CC$5:CC1247,CC1247))</f>
        <v/>
      </c>
      <c r="CG1247" s="18">
        <f>IF($CE1247="","",CONCATENATE(CC1247,CF1247))</f>
        <v/>
      </c>
      <c r="CH1247" s="18" t="inlineStr">
        <is>
          <t>C,X</t>
        </is>
      </c>
      <c r="CI1247" s="18" t="inlineStr">
        <is>
          <t>断面方向連結部</t>
        </is>
      </c>
      <c r="CJ1247" s="18" t="inlineStr">
        <is>
          <t>Jo</t>
        </is>
      </c>
      <c r="CK1247" s="18">
        <f>CONCATENATE(CH1247,LEFT(CI1247,2),CJ1247)</f>
        <v/>
      </c>
      <c r="CL1247" s="18" t="n">
        <v>8</v>
      </c>
      <c r="CM1247" s="18">
        <f>IF(COUNTIFS([2]その１２!$CU$10:CU6398,リスト!CK1247),"該当","")</f>
        <v/>
      </c>
      <c r="CN1247" s="18">
        <f>IF($CM1247="","",COUNTIF($CK$5:CK1247,CK1247))</f>
        <v/>
      </c>
      <c r="CO1247" s="18">
        <f>IF($CM1247="","",CONCATENATE(CK1247,CN1247))</f>
        <v/>
      </c>
      <c r="DC1247" s="21">
        <f>IF(CG1247="","",CONCATENATE(CC1247,CD1247))</f>
        <v/>
      </c>
      <c r="DD1247" s="21">
        <f>IF(CO1247="","",CONCATENATE(CK1247,CL1247))</f>
        <v/>
      </c>
    </row>
    <row r="1248">
      <c r="BZ1248" s="18" t="inlineStr">
        <is>
          <t>C</t>
        </is>
      </c>
      <c r="CA1248" s="18" t="inlineStr">
        <is>
          <t>主構（脚）</t>
        </is>
      </c>
      <c r="CB1248" s="18" t="inlineStr">
        <is>
          <t>Rp</t>
        </is>
      </c>
      <c r="CC1248" s="18">
        <f>IF(LEFT(CA1248,2)="基礎",CONCATENATE(BZ1248,LEFT(CA1248,3),CB1248),CONCATENATE(BZ1248,LEFT(CA1248,2),CB1248))</f>
        <v/>
      </c>
      <c r="CD1248" s="18" t="n">
        <v>6</v>
      </c>
      <c r="CE1248" s="18">
        <f>IF(COUNTIFS([2]その１１!$CV$10:CV6243,リスト!CC1248),"該当","")</f>
        <v/>
      </c>
      <c r="CF1248" s="18">
        <f>IF($CE1248="","",COUNTIF($CC$5:CC1248,CC1248))</f>
        <v/>
      </c>
      <c r="CG1248" s="18">
        <f>IF($CE1248="","",CONCATENATE(CC1248,CF1248))</f>
        <v/>
      </c>
      <c r="CH1248" s="18" t="inlineStr">
        <is>
          <t>C,X</t>
        </is>
      </c>
      <c r="CI1248" s="18" t="inlineStr">
        <is>
          <t>断面方向連結部</t>
        </is>
      </c>
      <c r="CJ1248" s="18" t="inlineStr">
        <is>
          <t>Jo</t>
        </is>
      </c>
      <c r="CK1248" s="18">
        <f>CONCATENATE(CH1248,LEFT(CI1248,2),CJ1248)</f>
        <v/>
      </c>
      <c r="CL1248" s="18" t="n">
        <v>12</v>
      </c>
      <c r="CM1248" s="18">
        <f>IF(COUNTIFS([2]その１２!$CU$10:CU6399,リスト!CK1248),"該当","")</f>
        <v/>
      </c>
      <c r="CN1248" s="18">
        <f>IF($CM1248="","",COUNTIF($CK$5:CK1248,CK1248))</f>
        <v/>
      </c>
      <c r="CO1248" s="18">
        <f>IF($CM1248="","",CONCATENATE(CK1248,CN1248))</f>
        <v/>
      </c>
      <c r="DC1248" s="21">
        <f>IF(CG1248="","",CONCATENATE(CC1248,CD1248))</f>
        <v/>
      </c>
      <c r="DD1248" s="21">
        <f>IF(CO1248="","",CONCATENATE(CK1248,CL1248))</f>
        <v/>
      </c>
    </row>
    <row r="1249">
      <c r="BZ1249" s="18" t="inlineStr">
        <is>
          <t>C</t>
        </is>
      </c>
      <c r="CA1249" s="18" t="inlineStr">
        <is>
          <t>主構（脚）</t>
        </is>
      </c>
      <c r="CB1249" s="18" t="inlineStr">
        <is>
          <t>Rp</t>
        </is>
      </c>
      <c r="CC1249" s="18">
        <f>IF(LEFT(CA1249,2)="基礎",CONCATENATE(BZ1249,LEFT(CA1249,3),CB1249),CONCATENATE(BZ1249,LEFT(CA1249,2),CB1249))</f>
        <v/>
      </c>
      <c r="CD1249" s="18" t="n">
        <v>7</v>
      </c>
      <c r="CE1249" s="18">
        <f>IF(COUNTIFS([2]その１１!$CV$10:CV6244,リスト!CC1249),"該当","")</f>
        <v/>
      </c>
      <c r="CF1249" s="18">
        <f>IF($CE1249="","",COUNTIF($CC$5:CC1249,CC1249))</f>
        <v/>
      </c>
      <c r="CG1249" s="18">
        <f>IF($CE1249="","",CONCATENATE(CC1249,CF1249))</f>
        <v/>
      </c>
      <c r="CH1249" s="18" t="inlineStr">
        <is>
          <t>C,X</t>
        </is>
      </c>
      <c r="CI1249" s="18" t="inlineStr">
        <is>
          <t>断面方向連結部</t>
        </is>
      </c>
      <c r="CJ1249" s="18" t="inlineStr">
        <is>
          <t>Jo</t>
        </is>
      </c>
      <c r="CK1249" s="18">
        <f>CONCATENATE(CH1249,LEFT(CI1249,2),CJ1249)</f>
        <v/>
      </c>
      <c r="CL1249" s="18" t="n">
        <v>17</v>
      </c>
      <c r="CM1249" s="18">
        <f>IF(COUNTIFS([2]その１２!$CU$10:CU6400,リスト!CK1249),"該当","")</f>
        <v/>
      </c>
      <c r="CN1249" s="18">
        <f>IF($CM1249="","",COUNTIF($CK$5:CK1249,CK1249))</f>
        <v/>
      </c>
      <c r="CO1249" s="18">
        <f>IF($CM1249="","",CONCATENATE(CK1249,CN1249))</f>
        <v/>
      </c>
      <c r="DC1249" s="21">
        <f>IF(CG1249="","",CONCATENATE(CC1249,CD1249))</f>
        <v/>
      </c>
      <c r="DD1249" s="21">
        <f>IF(CO1249="","",CONCATENATE(CK1249,CL1249))</f>
        <v/>
      </c>
    </row>
    <row r="1250">
      <c r="BZ1250" s="18" t="inlineStr">
        <is>
          <t>C</t>
        </is>
      </c>
      <c r="CA1250" s="18" t="inlineStr">
        <is>
          <t>主構（脚）</t>
        </is>
      </c>
      <c r="CB1250" s="18" t="inlineStr">
        <is>
          <t>Rp</t>
        </is>
      </c>
      <c r="CC1250" s="18">
        <f>IF(LEFT(CA1250,2)="基礎",CONCATENATE(BZ1250,LEFT(CA1250,3),CB1250),CONCATENATE(BZ1250,LEFT(CA1250,2),CB1250))</f>
        <v/>
      </c>
      <c r="CD1250" s="18" t="n">
        <v>8</v>
      </c>
      <c r="CE1250" s="18">
        <f>IF(COUNTIFS([2]その１１!$CV$10:CV6245,リスト!CC1250),"該当","")</f>
        <v/>
      </c>
      <c r="CF1250" s="18">
        <f>IF($CE1250="","",COUNTIF($CC$5:CC1250,CC1250))</f>
        <v/>
      </c>
      <c r="CG1250" s="18">
        <f>IF($CE1250="","",CONCATENATE(CC1250,CF1250))</f>
        <v/>
      </c>
      <c r="CH1250" s="18" t="inlineStr">
        <is>
          <t>C,X</t>
        </is>
      </c>
      <c r="CI1250" s="18" t="inlineStr">
        <is>
          <t>断面方向連結部</t>
        </is>
      </c>
      <c r="CJ1250" s="18" t="inlineStr">
        <is>
          <t>Jo</t>
        </is>
      </c>
      <c r="CK1250" s="18">
        <f>CONCATENATE(CH1250,LEFT(CI1250,2),CJ1250)</f>
        <v/>
      </c>
      <c r="CL1250" s="18" t="n">
        <v>18</v>
      </c>
      <c r="CM1250" s="18">
        <f>IF(COUNTIFS([2]その１２!$CU$10:CU6401,リスト!CK1250),"該当","")</f>
        <v/>
      </c>
      <c r="CN1250" s="18">
        <f>IF($CM1250="","",COUNTIF($CK$5:CK1250,CK1250))</f>
        <v/>
      </c>
      <c r="CO1250" s="18">
        <f>IF($CM1250="","",CONCATENATE(CK1250,CN1250))</f>
        <v/>
      </c>
      <c r="DC1250" s="21">
        <f>IF(CG1250="","",CONCATENATE(CC1250,CD1250))</f>
        <v/>
      </c>
      <c r="DD1250" s="21">
        <f>IF(CO1250="","",CONCATENATE(CK1250,CL1250))</f>
        <v/>
      </c>
    </row>
    <row r="1251">
      <c r="BZ1251" s="18" t="inlineStr">
        <is>
          <t>C</t>
        </is>
      </c>
      <c r="CA1251" s="18" t="inlineStr">
        <is>
          <t>主構（脚）</t>
        </is>
      </c>
      <c r="CB1251" s="18" t="inlineStr">
        <is>
          <t>Rp</t>
        </is>
      </c>
      <c r="CC1251" s="18">
        <f>IF(LEFT(CA1251,2)="基礎",CONCATENATE(BZ1251,LEFT(CA1251,3),CB1251),CONCATENATE(BZ1251,LEFT(CA1251,2),CB1251))</f>
        <v/>
      </c>
      <c r="CD1251" s="18" t="n">
        <v>9</v>
      </c>
      <c r="CE1251" s="18">
        <f>IF(COUNTIFS([2]その１１!$CV$10:CV6246,リスト!CC1251),"該当","")</f>
        <v/>
      </c>
      <c r="CF1251" s="18">
        <f>IF($CE1251="","",COUNTIF($CC$5:CC1251,CC1251))</f>
        <v/>
      </c>
      <c r="CG1251" s="18">
        <f>IF($CE1251="","",CONCATENATE(CC1251,CF1251))</f>
        <v/>
      </c>
      <c r="CH1251" s="18" t="inlineStr">
        <is>
          <t>C,X</t>
        </is>
      </c>
      <c r="CI1251" s="18" t="inlineStr">
        <is>
          <t>断面方向連結部</t>
        </is>
      </c>
      <c r="CJ1251" s="18" t="inlineStr">
        <is>
          <t>Jo</t>
        </is>
      </c>
      <c r="CK1251" s="18">
        <f>CONCATENATE(CH1251,LEFT(CI1251,2),CJ1251)</f>
        <v/>
      </c>
      <c r="CL1251" s="18" t="n">
        <v>19</v>
      </c>
      <c r="CM1251" s="18">
        <f>IF(COUNTIFS([2]その１２!$CU$10:CU6402,リスト!CK1251),"該当","")</f>
        <v/>
      </c>
      <c r="CN1251" s="18">
        <f>IF($CM1251="","",COUNTIF($CK$5:CK1251,CK1251))</f>
        <v/>
      </c>
      <c r="CO1251" s="18">
        <f>IF($CM1251="","",CONCATENATE(CK1251,CN1251))</f>
        <v/>
      </c>
      <c r="DC1251" s="21">
        <f>IF(CG1251="","",CONCATENATE(CC1251,CD1251))</f>
        <v/>
      </c>
      <c r="DD1251" s="21">
        <f>IF(CO1251="","",CONCATENATE(CK1251,CL1251))</f>
        <v/>
      </c>
    </row>
    <row r="1252">
      <c r="BZ1252" s="18" t="inlineStr">
        <is>
          <t>C</t>
        </is>
      </c>
      <c r="CA1252" s="18" t="inlineStr">
        <is>
          <t>主構（脚）</t>
        </is>
      </c>
      <c r="CB1252" s="18" t="inlineStr">
        <is>
          <t>Rp</t>
        </is>
      </c>
      <c r="CC1252" s="18">
        <f>IF(LEFT(CA1252,2)="基礎",CONCATENATE(BZ1252,LEFT(CA1252,3),CB1252),CONCATENATE(BZ1252,LEFT(CA1252,2),CB1252))</f>
        <v/>
      </c>
      <c r="CD1252" s="18" t="n">
        <v>10</v>
      </c>
      <c r="CE1252" s="18">
        <f>IF(COUNTIFS([2]その１１!$CV$10:CV6247,リスト!CC1252),"該当","")</f>
        <v/>
      </c>
      <c r="CF1252" s="18">
        <f>IF($CE1252="","",COUNTIF($CC$5:CC1252,CC1252))</f>
        <v/>
      </c>
      <c r="CG1252" s="18">
        <f>IF($CE1252="","",CONCATENATE(CC1252,CF1252))</f>
        <v/>
      </c>
      <c r="CH1252" s="18" t="inlineStr">
        <is>
          <t>C,X</t>
        </is>
      </c>
      <c r="CI1252" s="18" t="inlineStr">
        <is>
          <t>断面方向連結部</t>
        </is>
      </c>
      <c r="CJ1252" s="18" t="inlineStr">
        <is>
          <t>Jo</t>
        </is>
      </c>
      <c r="CK1252" s="18">
        <f>CONCATENATE(CH1252,LEFT(CI1252,2),CJ1252)</f>
        <v/>
      </c>
      <c r="CL1252" s="18" t="n">
        <v>23</v>
      </c>
      <c r="CM1252" s="18">
        <f>IF(COUNTIFS([2]その１２!$CU$10:CU6403,リスト!CK1252),"該当","")</f>
        <v/>
      </c>
      <c r="CN1252" s="18">
        <f>IF($CM1252="","",COUNTIF($CK$5:CK1252,CK1252))</f>
        <v/>
      </c>
      <c r="CO1252" s="18">
        <f>IF($CM1252="","",CONCATENATE(CK1252,CN1252))</f>
        <v/>
      </c>
      <c r="DC1252" s="21">
        <f>IF(CG1252="","",CONCATENATE(CC1252,CD1252))</f>
        <v/>
      </c>
      <c r="DD1252" s="21">
        <f>IF(CO1252="","",CONCATENATE(CK1252,CL1252))</f>
        <v/>
      </c>
    </row>
    <row r="1253">
      <c r="BZ1253" s="18" t="inlineStr">
        <is>
          <t>C</t>
        </is>
      </c>
      <c r="CA1253" s="18" t="inlineStr">
        <is>
          <t>主構（脚）</t>
        </is>
      </c>
      <c r="CB1253" s="18" t="inlineStr">
        <is>
          <t>Rp</t>
        </is>
      </c>
      <c r="CC1253" s="18">
        <f>IF(LEFT(CA1253,2)="基礎",CONCATENATE(BZ1253,LEFT(CA1253,3),CB1253),CONCATENATE(BZ1253,LEFT(CA1253,2),CB1253))</f>
        <v/>
      </c>
      <c r="CD1253" s="18" t="n">
        <v>11</v>
      </c>
      <c r="CE1253" s="18">
        <f>IF(COUNTIFS([2]その１１!$CV$10:CV6248,リスト!CC1253),"該当","")</f>
        <v/>
      </c>
      <c r="CF1253" s="18">
        <f>IF($CE1253="","",COUNTIF($CC$5:CC1253,CC1253))</f>
        <v/>
      </c>
      <c r="CG1253" s="18">
        <f>IF($CE1253="","",CONCATENATE(CC1253,CF1253))</f>
        <v/>
      </c>
      <c r="CH1253" s="18" t="inlineStr">
        <is>
          <t>C</t>
        </is>
      </c>
      <c r="CI1253" s="18" t="inlineStr">
        <is>
          <t>縦断方向連結部</t>
        </is>
      </c>
      <c r="CJ1253" s="18" t="inlineStr">
        <is>
          <t>Lj</t>
        </is>
      </c>
      <c r="CK1253" s="18">
        <f>CONCATENATE(CH1253,LEFT(CI1253,2),CJ1253)</f>
        <v/>
      </c>
      <c r="CL1253" s="18" t="n">
        <v>6</v>
      </c>
      <c r="CM1253" s="18">
        <f>IF(COUNTIFS([2]その１２!$CU$10:CU6404,リスト!CK1253),"該当","")</f>
        <v/>
      </c>
      <c r="CN1253" s="18">
        <f>IF($CM1253="","",COUNTIF($CK$5:CK1253,CK1253))</f>
        <v/>
      </c>
      <c r="CO1253" s="18">
        <f>IF($CM1253="","",CONCATENATE(CK1253,CN1253))</f>
        <v/>
      </c>
      <c r="DC1253" s="21">
        <f>IF(CG1253="","",CONCATENATE(CC1253,CD1253))</f>
        <v/>
      </c>
      <c r="DD1253" s="21">
        <f>IF(CO1253="","",CONCATENATE(CK1253,CL1253))</f>
        <v/>
      </c>
    </row>
    <row r="1254">
      <c r="BZ1254" s="18" t="inlineStr">
        <is>
          <t>C</t>
        </is>
      </c>
      <c r="CA1254" s="18" t="inlineStr">
        <is>
          <t>主構（脚）</t>
        </is>
      </c>
      <c r="CB1254" s="18" t="inlineStr">
        <is>
          <t>Rp</t>
        </is>
      </c>
      <c r="CC1254" s="18">
        <f>IF(LEFT(CA1254,2)="基礎",CONCATENATE(BZ1254,LEFT(CA1254,3),CB1254),CONCATENATE(BZ1254,LEFT(CA1254,2),CB1254))</f>
        <v/>
      </c>
      <c r="CD1254" s="18" t="n">
        <v>12</v>
      </c>
      <c r="CE1254" s="18">
        <f>IF(COUNTIFS([2]その１１!$CV$10:CV6249,リスト!CC1254),"該当","")</f>
        <v/>
      </c>
      <c r="CF1254" s="18">
        <f>IF($CE1254="","",COUNTIF($CC$5:CC1254,CC1254))</f>
        <v/>
      </c>
      <c r="CG1254" s="18">
        <f>IF($CE1254="","",CONCATENATE(CC1254,CF1254))</f>
        <v/>
      </c>
      <c r="CH1254" s="18" t="inlineStr">
        <is>
          <t>C</t>
        </is>
      </c>
      <c r="CI1254" s="18" t="inlineStr">
        <is>
          <t>縦断方向連結部</t>
        </is>
      </c>
      <c r="CJ1254" s="18" t="inlineStr">
        <is>
          <t>Lj</t>
        </is>
      </c>
      <c r="CK1254" s="18">
        <f>CONCATENATE(CH1254,LEFT(CI1254,2),CJ1254)</f>
        <v/>
      </c>
      <c r="CL1254" s="18" t="n">
        <v>7</v>
      </c>
      <c r="CM1254" s="18">
        <f>IF(COUNTIFS([2]その１２!$CU$10:CU6405,リスト!CK1254),"該当","")</f>
        <v/>
      </c>
      <c r="CN1254" s="18">
        <f>IF($CM1254="","",COUNTIF($CK$5:CK1254,CK1254))</f>
        <v/>
      </c>
      <c r="CO1254" s="18">
        <f>IF($CM1254="","",CONCATENATE(CK1254,CN1254))</f>
        <v/>
      </c>
      <c r="DC1254" s="21">
        <f>IF(CG1254="","",CONCATENATE(CC1254,CD1254))</f>
        <v/>
      </c>
      <c r="DD1254" s="21">
        <f>IF(CO1254="","",CONCATENATE(CK1254,CL1254))</f>
        <v/>
      </c>
    </row>
    <row r="1255">
      <c r="BZ1255" s="18" t="inlineStr">
        <is>
          <t>C</t>
        </is>
      </c>
      <c r="CA1255" s="18" t="inlineStr">
        <is>
          <t>主構（脚）</t>
        </is>
      </c>
      <c r="CB1255" s="18" t="inlineStr">
        <is>
          <t>Rp</t>
        </is>
      </c>
      <c r="CC1255" s="18">
        <f>IF(LEFT(CA1255,2)="基礎",CONCATENATE(BZ1255,LEFT(CA1255,3),CB1255),CONCATENATE(BZ1255,LEFT(CA1255,2),CB1255))</f>
        <v/>
      </c>
      <c r="CD1255" s="18" t="n">
        <v>13</v>
      </c>
      <c r="CE1255" s="18">
        <f>IF(COUNTIFS([2]その１１!$CV$10:CV6250,リスト!CC1255),"該当","")</f>
        <v/>
      </c>
      <c r="CF1255" s="18">
        <f>IF($CE1255="","",COUNTIF($CC$5:CC1255,CC1255))</f>
        <v/>
      </c>
      <c r="CG1255" s="18">
        <f>IF($CE1255="","",CONCATENATE(CC1255,CF1255))</f>
        <v/>
      </c>
      <c r="CH1255" s="18" t="inlineStr">
        <is>
          <t>C</t>
        </is>
      </c>
      <c r="CI1255" s="18" t="inlineStr">
        <is>
          <t>縦断方向連結部</t>
        </is>
      </c>
      <c r="CJ1255" s="18" t="inlineStr">
        <is>
          <t>Lj</t>
        </is>
      </c>
      <c r="CK1255" s="18">
        <f>CONCATENATE(CH1255,LEFT(CI1255,2),CJ1255)</f>
        <v/>
      </c>
      <c r="CL1255" s="18" t="n">
        <v>8</v>
      </c>
      <c r="CM1255" s="18">
        <f>IF(COUNTIFS([2]その１２!$CU$10:CU6406,リスト!CK1255),"該当","")</f>
        <v/>
      </c>
      <c r="CN1255" s="18">
        <f>IF($CM1255="","",COUNTIF($CK$5:CK1255,CK1255))</f>
        <v/>
      </c>
      <c r="CO1255" s="18">
        <f>IF($CM1255="","",CONCATENATE(CK1255,CN1255))</f>
        <v/>
      </c>
      <c r="DC1255" s="21">
        <f>IF(CG1255="","",CONCATENATE(CC1255,CD1255))</f>
        <v/>
      </c>
      <c r="DD1255" s="21">
        <f>IF(CO1255="","",CONCATENATE(CK1255,CL1255))</f>
        <v/>
      </c>
    </row>
    <row r="1256">
      <c r="BZ1256" s="18" t="inlineStr">
        <is>
          <t>C</t>
        </is>
      </c>
      <c r="CA1256" s="18" t="inlineStr">
        <is>
          <t>主構（脚）</t>
        </is>
      </c>
      <c r="CB1256" s="18" t="inlineStr">
        <is>
          <t>Rp</t>
        </is>
      </c>
      <c r="CC1256" s="18">
        <f>IF(LEFT(CA1256,2)="基礎",CONCATENATE(BZ1256,LEFT(CA1256,3),CB1256),CONCATENATE(BZ1256,LEFT(CA1256,2),CB1256))</f>
        <v/>
      </c>
      <c r="CD1256" s="18" t="n">
        <v>17</v>
      </c>
      <c r="CE1256" s="18">
        <f>IF(COUNTIFS([2]その１１!$CV$10:CV6251,リスト!CC1256),"該当","")</f>
        <v/>
      </c>
      <c r="CF1256" s="18">
        <f>IF($CE1256="","",COUNTIF($CC$5:CC1256,CC1256))</f>
        <v/>
      </c>
      <c r="CG1256" s="18">
        <f>IF($CE1256="","",CONCATENATE(CC1256,CF1256))</f>
        <v/>
      </c>
      <c r="CH1256" s="18" t="inlineStr">
        <is>
          <t>C</t>
        </is>
      </c>
      <c r="CI1256" s="18" t="inlineStr">
        <is>
          <t>縦断方向連結部</t>
        </is>
      </c>
      <c r="CJ1256" s="18" t="inlineStr">
        <is>
          <t>Lj</t>
        </is>
      </c>
      <c r="CK1256" s="18">
        <f>CONCATENATE(CH1256,LEFT(CI1256,2),CJ1256)</f>
        <v/>
      </c>
      <c r="CL1256" s="18" t="n">
        <v>12</v>
      </c>
      <c r="CM1256" s="18">
        <f>IF(COUNTIFS([2]その１２!$CU$10:CU6407,リスト!CK1256),"該当","")</f>
        <v/>
      </c>
      <c r="CN1256" s="18">
        <f>IF($CM1256="","",COUNTIF($CK$5:CK1256,CK1256))</f>
        <v/>
      </c>
      <c r="CO1256" s="18">
        <f>IF($CM1256="","",CONCATENATE(CK1256,CN1256))</f>
        <v/>
      </c>
      <c r="DC1256" s="21">
        <f>IF(CG1256="","",CONCATENATE(CC1256,CD1256))</f>
        <v/>
      </c>
      <c r="DD1256" s="21">
        <f>IF(CO1256="","",CONCATENATE(CK1256,CL1256))</f>
        <v/>
      </c>
    </row>
    <row r="1257">
      <c r="BZ1257" s="18" t="inlineStr">
        <is>
          <t>C</t>
        </is>
      </c>
      <c r="CA1257" s="18" t="inlineStr">
        <is>
          <t>主構（脚）</t>
        </is>
      </c>
      <c r="CB1257" s="18" t="inlineStr">
        <is>
          <t>Rp</t>
        </is>
      </c>
      <c r="CC1257" s="18">
        <f>IF(LEFT(CA1257,2)="基礎",CONCATENATE(BZ1257,LEFT(CA1257,3),CB1257),CONCATENATE(BZ1257,LEFT(CA1257,2),CB1257))</f>
        <v/>
      </c>
      <c r="CD1257" s="18" t="n">
        <v>18</v>
      </c>
      <c r="CE1257" s="18">
        <f>IF(COUNTIFS([2]その１１!$CV$10:CV6252,リスト!CC1257),"該当","")</f>
        <v/>
      </c>
      <c r="CF1257" s="18">
        <f>IF($CE1257="","",COUNTIF($CC$5:CC1257,CC1257))</f>
        <v/>
      </c>
      <c r="CG1257" s="18">
        <f>IF($CE1257="","",CONCATENATE(CC1257,CF1257))</f>
        <v/>
      </c>
      <c r="CH1257" s="18" t="inlineStr">
        <is>
          <t>C</t>
        </is>
      </c>
      <c r="CI1257" s="18" t="inlineStr">
        <is>
          <t>縦断方向連結部</t>
        </is>
      </c>
      <c r="CJ1257" s="18" t="inlineStr">
        <is>
          <t>Lj</t>
        </is>
      </c>
      <c r="CK1257" s="18">
        <f>CONCATENATE(CH1257,LEFT(CI1257,2),CJ1257)</f>
        <v/>
      </c>
      <c r="CL1257" s="18" t="n">
        <v>17</v>
      </c>
      <c r="CM1257" s="18">
        <f>IF(COUNTIFS([2]その１２!$CU$10:CU6408,リスト!CK1257),"該当","")</f>
        <v/>
      </c>
      <c r="CN1257" s="18">
        <f>IF($CM1257="","",COUNTIF($CK$5:CK1257,CK1257))</f>
        <v/>
      </c>
      <c r="CO1257" s="18">
        <f>IF($CM1257="","",CONCATENATE(CK1257,CN1257))</f>
        <v/>
      </c>
      <c r="DC1257" s="21">
        <f>IF(CG1257="","",CONCATENATE(CC1257,CD1257))</f>
        <v/>
      </c>
      <c r="DD1257" s="21">
        <f>IF(CO1257="","",CONCATENATE(CK1257,CL1257))</f>
        <v/>
      </c>
    </row>
    <row r="1258">
      <c r="BZ1258" s="18" t="inlineStr">
        <is>
          <t>C</t>
        </is>
      </c>
      <c r="CA1258" s="18" t="inlineStr">
        <is>
          <t>主構（脚）</t>
        </is>
      </c>
      <c r="CB1258" s="18" t="inlineStr">
        <is>
          <t>Rp</t>
        </is>
      </c>
      <c r="CC1258" s="18">
        <f>IF(LEFT(CA1258,2)="基礎",CONCATENATE(BZ1258,LEFT(CA1258,3),CB1258),CONCATENATE(BZ1258,LEFT(CA1258,2),CB1258))</f>
        <v/>
      </c>
      <c r="CD1258" s="18" t="n">
        <v>19</v>
      </c>
      <c r="CE1258" s="18">
        <f>IF(COUNTIFS([2]その１１!$CV$10:CV6253,リスト!CC1258),"該当","")</f>
        <v/>
      </c>
      <c r="CF1258" s="18">
        <f>IF($CE1258="","",COUNTIF($CC$5:CC1258,CC1258))</f>
        <v/>
      </c>
      <c r="CG1258" s="18">
        <f>IF($CE1258="","",CONCATENATE(CC1258,CF1258))</f>
        <v/>
      </c>
      <c r="CH1258" s="18" t="inlineStr">
        <is>
          <t>C</t>
        </is>
      </c>
      <c r="CI1258" s="18" t="inlineStr">
        <is>
          <t>縦断方向連結部</t>
        </is>
      </c>
      <c r="CJ1258" s="18" t="inlineStr">
        <is>
          <t>Lj</t>
        </is>
      </c>
      <c r="CK1258" s="18">
        <f>CONCATENATE(CH1258,LEFT(CI1258,2),CJ1258)</f>
        <v/>
      </c>
      <c r="CL1258" s="18" t="n">
        <v>18</v>
      </c>
      <c r="CM1258" s="18">
        <f>IF(COUNTIFS([2]その１２!$CU$10:CU6409,リスト!CK1258),"該当","")</f>
        <v/>
      </c>
      <c r="CN1258" s="18">
        <f>IF($CM1258="","",COUNTIF($CK$5:CK1258,CK1258))</f>
        <v/>
      </c>
      <c r="CO1258" s="18">
        <f>IF($CM1258="","",CONCATENATE(CK1258,CN1258))</f>
        <v/>
      </c>
      <c r="DC1258" s="21">
        <f>IF(CG1258="","",CONCATENATE(CC1258,CD1258))</f>
        <v/>
      </c>
      <c r="DD1258" s="21">
        <f>IF(CO1258="","",CONCATENATE(CK1258,CL1258))</f>
        <v/>
      </c>
    </row>
    <row r="1259">
      <c r="BZ1259" s="18" t="inlineStr">
        <is>
          <t>C</t>
        </is>
      </c>
      <c r="CA1259" s="18" t="inlineStr">
        <is>
          <t>主構（脚）</t>
        </is>
      </c>
      <c r="CB1259" s="18" t="inlineStr">
        <is>
          <t>Rp</t>
        </is>
      </c>
      <c r="CC1259" s="18">
        <f>IF(LEFT(CA1259,2)="基礎",CONCATENATE(BZ1259,LEFT(CA1259,3),CB1259),CONCATENATE(BZ1259,LEFT(CA1259,2),CB1259))</f>
        <v/>
      </c>
      <c r="CD1259" s="18" t="n">
        <v>20</v>
      </c>
      <c r="CE1259" s="18">
        <f>IF(COUNTIFS([2]その１１!$CV$10:CV6254,リスト!CC1259),"該当","")</f>
        <v/>
      </c>
      <c r="CF1259" s="18">
        <f>IF($CE1259="","",COUNTIF($CC$5:CC1259,CC1259))</f>
        <v/>
      </c>
      <c r="CG1259" s="18">
        <f>IF($CE1259="","",CONCATENATE(CC1259,CF1259))</f>
        <v/>
      </c>
      <c r="CH1259" s="18" t="inlineStr">
        <is>
          <t>C</t>
        </is>
      </c>
      <c r="CI1259" s="18" t="inlineStr">
        <is>
          <t>縦断方向連結部</t>
        </is>
      </c>
      <c r="CJ1259" s="18" t="inlineStr">
        <is>
          <t>Lj</t>
        </is>
      </c>
      <c r="CK1259" s="18">
        <f>CONCATENATE(CH1259,LEFT(CI1259,2),CJ1259)</f>
        <v/>
      </c>
      <c r="CL1259" s="18" t="n">
        <v>19</v>
      </c>
      <c r="CM1259" s="18">
        <f>IF(COUNTIFS([2]その１２!$CU$10:CU6410,リスト!CK1259),"該当","")</f>
        <v/>
      </c>
      <c r="CN1259" s="18">
        <f>IF($CM1259="","",COUNTIF($CK$5:CK1259,CK1259))</f>
        <v/>
      </c>
      <c r="CO1259" s="18">
        <f>IF($CM1259="","",CONCATENATE(CK1259,CN1259))</f>
        <v/>
      </c>
      <c r="DC1259" s="21">
        <f>IF(CG1259="","",CONCATENATE(CC1259,CD1259))</f>
        <v/>
      </c>
      <c r="DD1259" s="21">
        <f>IF(CO1259="","",CONCATENATE(CK1259,CL1259))</f>
        <v/>
      </c>
    </row>
    <row r="1260">
      <c r="BZ1260" s="18" t="inlineStr">
        <is>
          <t>C</t>
        </is>
      </c>
      <c r="CA1260" s="18" t="inlineStr">
        <is>
          <t>主構（脚）</t>
        </is>
      </c>
      <c r="CB1260" s="18" t="inlineStr">
        <is>
          <t>Rp</t>
        </is>
      </c>
      <c r="CC1260" s="18">
        <f>IF(LEFT(CA1260,2)="基礎",CONCATENATE(BZ1260,LEFT(CA1260,3),CB1260),CONCATENATE(BZ1260,LEFT(CA1260,2),CB1260))</f>
        <v/>
      </c>
      <c r="CD1260" s="18" t="n">
        <v>21</v>
      </c>
      <c r="CE1260" s="18">
        <f>IF(COUNTIFS([2]その１１!$CV$10:CV6255,リスト!CC1260),"該当","")</f>
        <v/>
      </c>
      <c r="CF1260" s="18">
        <f>IF($CE1260="","",COUNTIF($CC$5:CC1260,CC1260))</f>
        <v/>
      </c>
      <c r="CG1260" s="18">
        <f>IF($CE1260="","",CONCATENATE(CC1260,CF1260))</f>
        <v/>
      </c>
      <c r="CH1260" s="18" t="inlineStr">
        <is>
          <t>C</t>
        </is>
      </c>
      <c r="CI1260" s="18" t="inlineStr">
        <is>
          <t>縦断方向連結部</t>
        </is>
      </c>
      <c r="CJ1260" s="18" t="inlineStr">
        <is>
          <t>Lj</t>
        </is>
      </c>
      <c r="CK1260" s="18">
        <f>CONCATENATE(CH1260,LEFT(CI1260,2),CJ1260)</f>
        <v/>
      </c>
      <c r="CL1260" s="18" t="n">
        <v>23</v>
      </c>
      <c r="CM1260" s="18">
        <f>IF(COUNTIFS([2]その１２!$CU$10:CU6411,リスト!CK1260),"該当","")</f>
        <v/>
      </c>
      <c r="CN1260" s="18">
        <f>IF($CM1260="","",COUNTIF($CK$5:CK1260,CK1260))</f>
        <v/>
      </c>
      <c r="CO1260" s="18">
        <f>IF($CM1260="","",CONCATENATE(CK1260,CN1260))</f>
        <v/>
      </c>
      <c r="DC1260" s="21">
        <f>IF(CG1260="","",CONCATENATE(CC1260,CD1260))</f>
        <v/>
      </c>
      <c r="DD1260" s="21">
        <f>IF(CO1260="","",CONCATENATE(CK1260,CL1260))</f>
        <v/>
      </c>
    </row>
    <row r="1261">
      <c r="BZ1261" s="18" t="inlineStr">
        <is>
          <t>C</t>
        </is>
      </c>
      <c r="CA1261" s="18" t="inlineStr">
        <is>
          <t>主構（脚）</t>
        </is>
      </c>
      <c r="CB1261" s="18" t="inlineStr">
        <is>
          <t>Rp</t>
        </is>
      </c>
      <c r="CC1261" s="18">
        <f>IF(LEFT(CA1261,2)="基礎",CONCATENATE(BZ1261,LEFT(CA1261,3),CB1261),CONCATENATE(BZ1261,LEFT(CA1261,2),CB1261))</f>
        <v/>
      </c>
      <c r="CD1261" s="18" t="n">
        <v>22</v>
      </c>
      <c r="CE1261" s="18">
        <f>IF(COUNTIFS([2]その１１!$CV$10:CV6256,リスト!CC1261),"該当","")</f>
        <v/>
      </c>
      <c r="CF1261" s="18">
        <f>IF($CE1261="","",COUNTIF($CC$5:CC1261,CC1261))</f>
        <v/>
      </c>
      <c r="CG1261" s="18">
        <f>IF($CE1261="","",CONCATENATE(CC1261,CF1261))</f>
        <v/>
      </c>
      <c r="CH1261" s="18" t="inlineStr">
        <is>
          <t>C,X</t>
        </is>
      </c>
      <c r="CI1261" s="18" t="inlineStr">
        <is>
          <t>縦断方向連結部</t>
        </is>
      </c>
      <c r="CJ1261" s="18" t="inlineStr">
        <is>
          <t>Lj</t>
        </is>
      </c>
      <c r="CK1261" s="18">
        <f>CONCATENATE(CH1261,LEFT(CI1261,2),CJ1261)</f>
        <v/>
      </c>
      <c r="CL1261" s="18" t="n">
        <v>6</v>
      </c>
      <c r="CM1261" s="18">
        <f>IF(COUNTIFS([2]その１２!$CU$10:CU6412,リスト!CK1261),"該当","")</f>
        <v/>
      </c>
      <c r="CN1261" s="18">
        <f>IF($CM1261="","",COUNTIF($CK$5:CK1261,CK1261))</f>
        <v/>
      </c>
      <c r="CO1261" s="18">
        <f>IF($CM1261="","",CONCATENATE(CK1261,CN1261))</f>
        <v/>
      </c>
      <c r="DC1261" s="21">
        <f>IF(CG1261="","",CONCATENATE(CC1261,CD1261))</f>
        <v/>
      </c>
      <c r="DD1261" s="21">
        <f>IF(CO1261="","",CONCATENATE(CK1261,CL1261))</f>
        <v/>
      </c>
    </row>
    <row r="1262">
      <c r="BZ1262" s="18" t="inlineStr">
        <is>
          <t>C</t>
        </is>
      </c>
      <c r="CA1262" s="18" t="inlineStr">
        <is>
          <t>主構（脚）</t>
        </is>
      </c>
      <c r="CB1262" s="18" t="inlineStr">
        <is>
          <t>Rp</t>
        </is>
      </c>
      <c r="CC1262" s="18">
        <f>IF(LEFT(CA1262,2)="基礎",CONCATENATE(BZ1262,LEFT(CA1262,3),CB1262),CONCATENATE(BZ1262,LEFT(CA1262,2),CB1262))</f>
        <v/>
      </c>
      <c r="CD1262" s="18" t="n">
        <v>23</v>
      </c>
      <c r="CE1262" s="18">
        <f>IF(COUNTIFS([2]その１１!$CV$10:CV6257,リスト!CC1262),"該当","")</f>
        <v/>
      </c>
      <c r="CF1262" s="18">
        <f>IF($CE1262="","",COUNTIF($CC$5:CC1262,CC1262))</f>
        <v/>
      </c>
      <c r="CG1262" s="18">
        <f>IF($CE1262="","",CONCATENATE(CC1262,CF1262))</f>
        <v/>
      </c>
      <c r="CH1262" s="18" t="inlineStr">
        <is>
          <t>C,X</t>
        </is>
      </c>
      <c r="CI1262" s="18" t="inlineStr">
        <is>
          <t>縦断方向連結部</t>
        </is>
      </c>
      <c r="CJ1262" s="18" t="inlineStr">
        <is>
          <t>Lj</t>
        </is>
      </c>
      <c r="CK1262" s="18">
        <f>CONCATENATE(CH1262,LEFT(CI1262,2),CJ1262)</f>
        <v/>
      </c>
      <c r="CL1262" s="18" t="n">
        <v>7</v>
      </c>
      <c r="CM1262" s="18">
        <f>IF(COUNTIFS([2]その１２!$CU$10:CU6413,リスト!CK1262),"該当","")</f>
        <v/>
      </c>
      <c r="CN1262" s="18">
        <f>IF($CM1262="","",COUNTIF($CK$5:CK1262,CK1262))</f>
        <v/>
      </c>
      <c r="CO1262" s="18">
        <f>IF($CM1262="","",CONCATENATE(CK1262,CN1262))</f>
        <v/>
      </c>
      <c r="DC1262" s="21">
        <f>IF(CG1262="","",CONCATENATE(CC1262,CD1262))</f>
        <v/>
      </c>
      <c r="DD1262" s="21">
        <f>IF(CO1262="","",CONCATENATE(CK1262,CL1262))</f>
        <v/>
      </c>
    </row>
    <row r="1263">
      <c r="BZ1263" s="18" t="inlineStr">
        <is>
          <t>S,C</t>
        </is>
      </c>
      <c r="CA1263" s="18" t="inlineStr">
        <is>
          <t>主構（脚）</t>
        </is>
      </c>
      <c r="CB1263" s="18" t="inlineStr">
        <is>
          <t>Rp</t>
        </is>
      </c>
      <c r="CC1263" s="18">
        <f>IF(LEFT(CA1263,2)="基礎",CONCATENATE(BZ1263,LEFT(CA1263,3),CB1263),CONCATENATE(BZ1263,LEFT(CA1263,2),CB1263))</f>
        <v/>
      </c>
      <c r="CD1263" s="18" t="n">
        <v>1</v>
      </c>
      <c r="CE1263" s="18">
        <f>IF(COUNTIFS([2]その１１!$CV$10:CV6258,リスト!CC1263),"該当","")</f>
        <v/>
      </c>
      <c r="CF1263" s="18">
        <f>IF($CE1263="","",COUNTIF($CC$5:CC1263,CC1263))</f>
        <v/>
      </c>
      <c r="CG1263" s="18">
        <f>IF($CE1263="","",CONCATENATE(CC1263,CF1263))</f>
        <v/>
      </c>
      <c r="CH1263" s="18" t="inlineStr">
        <is>
          <t>C,X</t>
        </is>
      </c>
      <c r="CI1263" s="18" t="inlineStr">
        <is>
          <t>縦断方向連結部</t>
        </is>
      </c>
      <c r="CJ1263" s="18" t="inlineStr">
        <is>
          <t>Lj</t>
        </is>
      </c>
      <c r="CK1263" s="18">
        <f>CONCATENATE(CH1263,LEFT(CI1263,2),CJ1263)</f>
        <v/>
      </c>
      <c r="CL1263" s="18" t="n">
        <v>8</v>
      </c>
      <c r="CM1263" s="18">
        <f>IF(COUNTIFS([2]その１２!$CU$10:CU6414,リスト!CK1263),"該当","")</f>
        <v/>
      </c>
      <c r="CN1263" s="18">
        <f>IF($CM1263="","",COUNTIF($CK$5:CK1263,CK1263))</f>
        <v/>
      </c>
      <c r="CO1263" s="18">
        <f>IF($CM1263="","",CONCATENATE(CK1263,CN1263))</f>
        <v/>
      </c>
      <c r="DC1263" s="21">
        <f>IF(CG1263="","",CONCATENATE(CC1263,CD1263))</f>
        <v/>
      </c>
      <c r="DD1263" s="21">
        <f>IF(CO1263="","",CONCATENATE(CK1263,CL1263))</f>
        <v/>
      </c>
    </row>
    <row r="1264">
      <c r="BZ1264" s="18" t="inlineStr">
        <is>
          <t>S,C</t>
        </is>
      </c>
      <c r="CA1264" s="18" t="inlineStr">
        <is>
          <t>主構（脚）</t>
        </is>
      </c>
      <c r="CB1264" s="18" t="inlineStr">
        <is>
          <t>Rp</t>
        </is>
      </c>
      <c r="CC1264" s="18">
        <f>IF(LEFT(CA1264,2)="基礎",CONCATENATE(BZ1264,LEFT(CA1264,3),CB1264),CONCATENATE(BZ1264,LEFT(CA1264,2),CB1264))</f>
        <v/>
      </c>
      <c r="CD1264" s="18" t="n">
        <v>2</v>
      </c>
      <c r="CE1264" s="18">
        <f>IF(COUNTIFS([2]その１１!$CV$10:CV6259,リスト!CC1264),"該当","")</f>
        <v/>
      </c>
      <c r="CF1264" s="18">
        <f>IF($CE1264="","",COUNTIF($CC$5:CC1264,CC1264))</f>
        <v/>
      </c>
      <c r="CG1264" s="18">
        <f>IF($CE1264="","",CONCATENATE(CC1264,CF1264))</f>
        <v/>
      </c>
      <c r="CH1264" s="18" t="inlineStr">
        <is>
          <t>C,X</t>
        </is>
      </c>
      <c r="CI1264" s="18" t="inlineStr">
        <is>
          <t>縦断方向連結部</t>
        </is>
      </c>
      <c r="CJ1264" s="18" t="inlineStr">
        <is>
          <t>Lj</t>
        </is>
      </c>
      <c r="CK1264" s="18">
        <f>CONCATENATE(CH1264,LEFT(CI1264,2),CJ1264)</f>
        <v/>
      </c>
      <c r="CL1264" s="18" t="n">
        <v>12</v>
      </c>
      <c r="CM1264" s="18">
        <f>IF(COUNTIFS([2]その１２!$CU$10:CU6415,リスト!CK1264),"該当","")</f>
        <v/>
      </c>
      <c r="CN1264" s="18">
        <f>IF($CM1264="","",COUNTIF($CK$5:CK1264,CK1264))</f>
        <v/>
      </c>
      <c r="CO1264" s="18">
        <f>IF($CM1264="","",CONCATENATE(CK1264,CN1264))</f>
        <v/>
      </c>
      <c r="DC1264" s="21">
        <f>IF(CG1264="","",CONCATENATE(CC1264,CD1264))</f>
        <v/>
      </c>
      <c r="DD1264" s="21">
        <f>IF(CO1264="","",CONCATENATE(CK1264,CL1264))</f>
        <v/>
      </c>
    </row>
    <row r="1265">
      <c r="BZ1265" s="18" t="inlineStr">
        <is>
          <t>S,C</t>
        </is>
      </c>
      <c r="CA1265" s="18" t="inlineStr">
        <is>
          <t>主構（脚）</t>
        </is>
      </c>
      <c r="CB1265" s="18" t="inlineStr">
        <is>
          <t>Rp</t>
        </is>
      </c>
      <c r="CC1265" s="18">
        <f>IF(LEFT(CA1265,2)="基礎",CONCATENATE(BZ1265,LEFT(CA1265,3),CB1265),CONCATENATE(BZ1265,LEFT(CA1265,2),CB1265))</f>
        <v/>
      </c>
      <c r="CD1265" s="18" t="n">
        <v>3</v>
      </c>
      <c r="CE1265" s="18">
        <f>IF(COUNTIFS([2]その１１!$CV$10:CV6260,リスト!CC1265),"該当","")</f>
        <v/>
      </c>
      <c r="CF1265" s="18">
        <f>IF($CE1265="","",COUNTIF($CC$5:CC1265,CC1265))</f>
        <v/>
      </c>
      <c r="CG1265" s="18">
        <f>IF($CE1265="","",CONCATENATE(CC1265,CF1265))</f>
        <v/>
      </c>
      <c r="CH1265" s="18" t="inlineStr">
        <is>
          <t>C,X</t>
        </is>
      </c>
      <c r="CI1265" s="18" t="inlineStr">
        <is>
          <t>縦断方向連結部</t>
        </is>
      </c>
      <c r="CJ1265" s="18" t="inlineStr">
        <is>
          <t>Lj</t>
        </is>
      </c>
      <c r="CK1265" s="18">
        <f>CONCATENATE(CH1265,LEFT(CI1265,2),CJ1265)</f>
        <v/>
      </c>
      <c r="CL1265" s="18" t="n">
        <v>17</v>
      </c>
      <c r="CM1265" s="18">
        <f>IF(COUNTIFS([2]その１２!$CU$10:CU6416,リスト!CK1265),"該当","")</f>
        <v/>
      </c>
      <c r="CN1265" s="18">
        <f>IF($CM1265="","",COUNTIF($CK$5:CK1265,CK1265))</f>
        <v/>
      </c>
      <c r="CO1265" s="18">
        <f>IF($CM1265="","",CONCATENATE(CK1265,CN1265))</f>
        <v/>
      </c>
      <c r="DC1265" s="21">
        <f>IF(CG1265="","",CONCATENATE(CC1265,CD1265))</f>
        <v/>
      </c>
      <c r="DD1265" s="21">
        <f>IF(CO1265="","",CONCATENATE(CK1265,CL1265))</f>
        <v/>
      </c>
    </row>
    <row r="1266">
      <c r="BZ1266" s="18" t="inlineStr">
        <is>
          <t>S,C</t>
        </is>
      </c>
      <c r="CA1266" s="18" t="inlineStr">
        <is>
          <t>主構（脚）</t>
        </is>
      </c>
      <c r="CB1266" s="18" t="inlineStr">
        <is>
          <t>Rp</t>
        </is>
      </c>
      <c r="CC1266" s="18">
        <f>IF(LEFT(CA1266,2)="基礎",CONCATENATE(BZ1266,LEFT(CA1266,3),CB1266),CONCATENATE(BZ1266,LEFT(CA1266,2),CB1266))</f>
        <v/>
      </c>
      <c r="CD1266" s="18" t="n">
        <v>4</v>
      </c>
      <c r="CE1266" s="18">
        <f>IF(COUNTIFS([2]その１１!$CV$10:CV6261,リスト!CC1266),"該当","")</f>
        <v/>
      </c>
      <c r="CF1266" s="18">
        <f>IF($CE1266="","",COUNTIF($CC$5:CC1266,CC1266))</f>
        <v/>
      </c>
      <c r="CG1266" s="18">
        <f>IF($CE1266="","",CONCATENATE(CC1266,CF1266))</f>
        <v/>
      </c>
      <c r="CH1266" s="18" t="inlineStr">
        <is>
          <t>C,X</t>
        </is>
      </c>
      <c r="CI1266" s="18" t="inlineStr">
        <is>
          <t>縦断方向連結部</t>
        </is>
      </c>
      <c r="CJ1266" s="18" t="inlineStr">
        <is>
          <t>Lj</t>
        </is>
      </c>
      <c r="CK1266" s="18">
        <f>CONCATENATE(CH1266,LEFT(CI1266,2),CJ1266)</f>
        <v/>
      </c>
      <c r="CL1266" s="18" t="n">
        <v>18</v>
      </c>
      <c r="CM1266" s="18">
        <f>IF(COUNTIFS([2]その１２!$CU$10:CU6417,リスト!CK1266),"該当","")</f>
        <v/>
      </c>
      <c r="CN1266" s="18">
        <f>IF($CM1266="","",COUNTIF($CK$5:CK1266,CK1266))</f>
        <v/>
      </c>
      <c r="CO1266" s="18">
        <f>IF($CM1266="","",CONCATENATE(CK1266,CN1266))</f>
        <v/>
      </c>
      <c r="DC1266" s="21">
        <f>IF(CG1266="","",CONCATENATE(CC1266,CD1266))</f>
        <v/>
      </c>
      <c r="DD1266" s="21">
        <f>IF(CO1266="","",CONCATENATE(CK1266,CL1266))</f>
        <v/>
      </c>
    </row>
    <row r="1267">
      <c r="BZ1267" s="18" t="inlineStr">
        <is>
          <t>S,C</t>
        </is>
      </c>
      <c r="CA1267" s="18" t="inlineStr">
        <is>
          <t>主構（脚）</t>
        </is>
      </c>
      <c r="CB1267" s="18" t="inlineStr">
        <is>
          <t>Rp</t>
        </is>
      </c>
      <c r="CC1267" s="18">
        <f>IF(LEFT(CA1267,2)="基礎",CONCATENATE(BZ1267,LEFT(CA1267,3),CB1267),CONCATENATE(BZ1267,LEFT(CA1267,2),CB1267))</f>
        <v/>
      </c>
      <c r="CD1267" s="18" t="n">
        <v>5</v>
      </c>
      <c r="CE1267" s="18">
        <f>IF(COUNTIFS([2]その１１!$CV$10:CV6262,リスト!CC1267),"該当","")</f>
        <v/>
      </c>
      <c r="CF1267" s="18">
        <f>IF($CE1267="","",COUNTIF($CC$5:CC1267,CC1267))</f>
        <v/>
      </c>
      <c r="CG1267" s="18">
        <f>IF($CE1267="","",CONCATENATE(CC1267,CF1267))</f>
        <v/>
      </c>
      <c r="CH1267" s="18" t="inlineStr">
        <is>
          <t>C,X</t>
        </is>
      </c>
      <c r="CI1267" s="18" t="inlineStr">
        <is>
          <t>縦断方向連結部</t>
        </is>
      </c>
      <c r="CJ1267" s="18" t="inlineStr">
        <is>
          <t>Lj</t>
        </is>
      </c>
      <c r="CK1267" s="18">
        <f>CONCATENATE(CH1267,LEFT(CI1267,2),CJ1267)</f>
        <v/>
      </c>
      <c r="CL1267" s="18" t="n">
        <v>19</v>
      </c>
      <c r="CM1267" s="18">
        <f>IF(COUNTIFS([2]その１２!$CU$10:CU6418,リスト!CK1267),"該当","")</f>
        <v/>
      </c>
      <c r="CN1267" s="18">
        <f>IF($CM1267="","",COUNTIF($CK$5:CK1267,CK1267))</f>
        <v/>
      </c>
      <c r="CO1267" s="18">
        <f>IF($CM1267="","",CONCATENATE(CK1267,CN1267))</f>
        <v/>
      </c>
      <c r="DC1267" s="21">
        <f>IF(CG1267="","",CONCATENATE(CC1267,CD1267))</f>
        <v/>
      </c>
      <c r="DD1267" s="21">
        <f>IF(CO1267="","",CONCATENATE(CK1267,CL1267))</f>
        <v/>
      </c>
    </row>
    <row r="1268">
      <c r="BZ1268" s="18" t="inlineStr">
        <is>
          <t>S,C</t>
        </is>
      </c>
      <c r="CA1268" s="18" t="inlineStr">
        <is>
          <t>主構（脚）</t>
        </is>
      </c>
      <c r="CB1268" s="18" t="inlineStr">
        <is>
          <t>Rp</t>
        </is>
      </c>
      <c r="CC1268" s="18">
        <f>IF(LEFT(CA1268,2)="基礎",CONCATENATE(BZ1268,LEFT(CA1268,3),CB1268),CONCATENATE(BZ1268,LEFT(CA1268,2),CB1268))</f>
        <v/>
      </c>
      <c r="CD1268" s="18" t="n">
        <v>6</v>
      </c>
      <c r="CE1268" s="18">
        <f>IF(COUNTIFS([2]その１１!$CV$10:CV6263,リスト!CC1268),"該当","")</f>
        <v/>
      </c>
      <c r="CF1268" s="18">
        <f>IF($CE1268="","",COUNTIF($CC$5:CC1268,CC1268))</f>
        <v/>
      </c>
      <c r="CG1268" s="18">
        <f>IF($CE1268="","",CONCATENATE(CC1268,CF1268))</f>
        <v/>
      </c>
      <c r="CH1268" s="18" t="inlineStr">
        <is>
          <t>C,X</t>
        </is>
      </c>
      <c r="CI1268" s="18" t="inlineStr">
        <is>
          <t>縦断方向連結部</t>
        </is>
      </c>
      <c r="CJ1268" s="18" t="inlineStr">
        <is>
          <t>Lj</t>
        </is>
      </c>
      <c r="CK1268" s="18">
        <f>CONCATENATE(CH1268,LEFT(CI1268,2),CJ1268)</f>
        <v/>
      </c>
      <c r="CL1268" s="18" t="n">
        <v>23</v>
      </c>
      <c r="CM1268" s="18">
        <f>IF(COUNTIFS([2]その１２!$CU$10:CU6419,リスト!CK1268),"該当","")</f>
        <v/>
      </c>
      <c r="CN1268" s="18">
        <f>IF($CM1268="","",COUNTIF($CK$5:CK1268,CK1268))</f>
        <v/>
      </c>
      <c r="CO1268" s="18">
        <f>IF($CM1268="","",CONCATENATE(CK1268,CN1268))</f>
        <v/>
      </c>
      <c r="DC1268" s="21">
        <f>IF(CG1268="","",CONCATENATE(CC1268,CD1268))</f>
        <v/>
      </c>
      <c r="DD1268" s="21">
        <f>IF(CO1268="","",CONCATENATE(CK1268,CL1268))</f>
        <v/>
      </c>
    </row>
    <row r="1269">
      <c r="BZ1269" s="18" t="inlineStr">
        <is>
          <t>S,C</t>
        </is>
      </c>
      <c r="CA1269" s="18" t="inlineStr">
        <is>
          <t>主構（脚）</t>
        </is>
      </c>
      <c r="CB1269" s="18" t="inlineStr">
        <is>
          <t>Rp</t>
        </is>
      </c>
      <c r="CC1269" s="18">
        <f>IF(LEFT(CA1269,2)="基礎",CONCATENATE(BZ1269,LEFT(CA1269,3),CB1269),CONCATENATE(BZ1269,LEFT(CA1269,2),CB1269))</f>
        <v/>
      </c>
      <c r="CD1269" s="18" t="n">
        <v>7</v>
      </c>
      <c r="CE1269" s="18">
        <f>IF(COUNTIFS([2]その１１!$CV$10:CV6264,リスト!CC1269),"該当","")</f>
        <v/>
      </c>
      <c r="CF1269" s="18">
        <f>IF($CE1269="","",COUNTIF($CC$5:CC1269,CC1269))</f>
        <v/>
      </c>
      <c r="CG1269" s="18">
        <f>IF($CE1269="","",CONCATENATE(CC1269,CF1269))</f>
        <v/>
      </c>
      <c r="CH1269" s="18" t="inlineStr">
        <is>
          <t>C</t>
        </is>
      </c>
      <c r="CI1269" s="18" t="inlineStr">
        <is>
          <t>目地部</t>
        </is>
      </c>
      <c r="CJ1269" s="18" t="inlineStr">
        <is>
          <t>Eg</t>
        </is>
      </c>
      <c r="CK1269" s="18">
        <f>CONCATENATE(CH1269,LEFT(CI1269,2),CJ1269)</f>
        <v/>
      </c>
      <c r="CL1269" s="18" t="n">
        <v>6</v>
      </c>
      <c r="CM1269" s="18">
        <f>IF(COUNTIFS([2]その１２!$CU$10:CU6420,リスト!CK1269),"該当","")</f>
        <v/>
      </c>
      <c r="CN1269" s="18">
        <f>IF($CM1269="","",COUNTIF($CK$5:CK1269,CK1269))</f>
        <v/>
      </c>
      <c r="CO1269" s="18">
        <f>IF($CM1269="","",CONCATENATE(CK1269,CN1269))</f>
        <v/>
      </c>
      <c r="DC1269" s="21">
        <f>IF(CG1269="","",CONCATENATE(CC1269,CD1269))</f>
        <v/>
      </c>
      <c r="DD1269" s="21">
        <f>IF(CO1269="","",CONCATENATE(CK1269,CL1269))</f>
        <v/>
      </c>
    </row>
    <row r="1270">
      <c r="BZ1270" s="18" t="inlineStr">
        <is>
          <t>S,C</t>
        </is>
      </c>
      <c r="CA1270" s="18" t="inlineStr">
        <is>
          <t>主構（脚）</t>
        </is>
      </c>
      <c r="CB1270" s="18" t="inlineStr">
        <is>
          <t>Rp</t>
        </is>
      </c>
      <c r="CC1270" s="18">
        <f>IF(LEFT(CA1270,2)="基礎",CONCATENATE(BZ1270,LEFT(CA1270,3),CB1270),CONCATENATE(BZ1270,LEFT(CA1270,2),CB1270))</f>
        <v/>
      </c>
      <c r="CD1270" s="18" t="n">
        <v>8</v>
      </c>
      <c r="CE1270" s="18">
        <f>IF(COUNTIFS([2]その１１!$CV$10:CV6265,リスト!CC1270),"該当","")</f>
        <v/>
      </c>
      <c r="CF1270" s="18">
        <f>IF($CE1270="","",COUNTIF($CC$5:CC1270,CC1270))</f>
        <v/>
      </c>
      <c r="CG1270" s="18">
        <f>IF($CE1270="","",CONCATENATE(CC1270,CF1270))</f>
        <v/>
      </c>
      <c r="CH1270" s="18" t="inlineStr">
        <is>
          <t>C</t>
        </is>
      </c>
      <c r="CI1270" s="18" t="inlineStr">
        <is>
          <t>目地部</t>
        </is>
      </c>
      <c r="CJ1270" s="18" t="inlineStr">
        <is>
          <t>Eg</t>
        </is>
      </c>
      <c r="CK1270" s="18">
        <f>CONCATENATE(CH1270,LEFT(CI1270,2),CJ1270)</f>
        <v/>
      </c>
      <c r="CL1270" s="18" t="n">
        <v>7</v>
      </c>
      <c r="CM1270" s="18">
        <f>IF(COUNTIFS([2]その１２!$CU$10:CU6421,リスト!CK1270),"該当","")</f>
        <v/>
      </c>
      <c r="CN1270" s="18">
        <f>IF($CM1270="","",COUNTIF($CK$5:CK1270,CK1270))</f>
        <v/>
      </c>
      <c r="CO1270" s="18">
        <f>IF($CM1270="","",CONCATENATE(CK1270,CN1270))</f>
        <v/>
      </c>
      <c r="DC1270" s="21">
        <f>IF(CG1270="","",CONCATENATE(CC1270,CD1270))</f>
        <v/>
      </c>
      <c r="DD1270" s="21">
        <f>IF(CO1270="","",CONCATENATE(CK1270,CL1270))</f>
        <v/>
      </c>
    </row>
    <row r="1271">
      <c r="BZ1271" s="18" t="inlineStr">
        <is>
          <t>S,C</t>
        </is>
      </c>
      <c r="CA1271" s="18" t="inlineStr">
        <is>
          <t>主構（脚）</t>
        </is>
      </c>
      <c r="CB1271" s="18" t="inlineStr">
        <is>
          <t>Rp</t>
        </is>
      </c>
      <c r="CC1271" s="18">
        <f>IF(LEFT(CA1271,2)="基礎",CONCATENATE(BZ1271,LEFT(CA1271,3),CB1271),CONCATENATE(BZ1271,LEFT(CA1271,2),CB1271))</f>
        <v/>
      </c>
      <c r="CD1271" s="18" t="n">
        <v>9</v>
      </c>
      <c r="CE1271" s="18">
        <f>IF(COUNTIFS([2]その１１!$CV$10:CV6266,リスト!CC1271),"該当","")</f>
        <v/>
      </c>
      <c r="CF1271" s="18">
        <f>IF($CE1271="","",COUNTIF($CC$5:CC1271,CC1271))</f>
        <v/>
      </c>
      <c r="CG1271" s="18">
        <f>IF($CE1271="","",CONCATENATE(CC1271,CF1271))</f>
        <v/>
      </c>
      <c r="CH1271" s="18" t="inlineStr">
        <is>
          <t>C</t>
        </is>
      </c>
      <c r="CI1271" s="18" t="inlineStr">
        <is>
          <t>目地部</t>
        </is>
      </c>
      <c r="CJ1271" s="18" t="inlineStr">
        <is>
          <t>Eg</t>
        </is>
      </c>
      <c r="CK1271" s="18">
        <f>CONCATENATE(CH1271,LEFT(CI1271,2),CJ1271)</f>
        <v/>
      </c>
      <c r="CL1271" s="18" t="n">
        <v>8</v>
      </c>
      <c r="CM1271" s="18">
        <f>IF(COUNTIFS([2]その１２!$CU$10:CU6422,リスト!CK1271),"該当","")</f>
        <v/>
      </c>
      <c r="CN1271" s="18">
        <f>IF($CM1271="","",COUNTIF($CK$5:CK1271,CK1271))</f>
        <v/>
      </c>
      <c r="CO1271" s="18">
        <f>IF($CM1271="","",CONCATENATE(CK1271,CN1271))</f>
        <v/>
      </c>
      <c r="DC1271" s="21">
        <f>IF(CG1271="","",CONCATENATE(CC1271,CD1271))</f>
        <v/>
      </c>
      <c r="DD1271" s="21">
        <f>IF(CO1271="","",CONCATENATE(CK1271,CL1271))</f>
        <v/>
      </c>
    </row>
    <row r="1272">
      <c r="BZ1272" s="18" t="inlineStr">
        <is>
          <t>S,C</t>
        </is>
      </c>
      <c r="CA1272" s="18" t="inlineStr">
        <is>
          <t>主構（脚）</t>
        </is>
      </c>
      <c r="CB1272" s="18" t="inlineStr">
        <is>
          <t>Rp</t>
        </is>
      </c>
      <c r="CC1272" s="18">
        <f>IF(LEFT(CA1272,2)="基礎",CONCATENATE(BZ1272,LEFT(CA1272,3),CB1272),CONCATENATE(BZ1272,LEFT(CA1272,2),CB1272))</f>
        <v/>
      </c>
      <c r="CD1272" s="18" t="n">
        <v>10</v>
      </c>
      <c r="CE1272" s="18">
        <f>IF(COUNTIFS([2]その１１!$CV$10:CV6267,リスト!CC1272),"該当","")</f>
        <v/>
      </c>
      <c r="CF1272" s="18">
        <f>IF($CE1272="","",COUNTIF($CC$5:CC1272,CC1272))</f>
        <v/>
      </c>
      <c r="CG1272" s="18">
        <f>IF($CE1272="","",CONCATENATE(CC1272,CF1272))</f>
        <v/>
      </c>
      <c r="CH1272" s="18" t="inlineStr">
        <is>
          <t>C</t>
        </is>
      </c>
      <c r="CI1272" s="18" t="inlineStr">
        <is>
          <t>目地部</t>
        </is>
      </c>
      <c r="CJ1272" s="18" t="inlineStr">
        <is>
          <t>Eg</t>
        </is>
      </c>
      <c r="CK1272" s="18">
        <f>CONCATENATE(CH1272,LEFT(CI1272,2),CJ1272)</f>
        <v/>
      </c>
      <c r="CL1272" s="18" t="n">
        <v>9</v>
      </c>
      <c r="CM1272" s="18">
        <f>IF(COUNTIFS([2]その１２!$CU$10:CU6423,リスト!CK1272),"該当","")</f>
        <v/>
      </c>
      <c r="CN1272" s="18">
        <f>IF($CM1272="","",COUNTIF($CK$5:CK1272,CK1272))</f>
        <v/>
      </c>
      <c r="CO1272" s="18">
        <f>IF($CM1272="","",CONCATENATE(CK1272,CN1272))</f>
        <v/>
      </c>
      <c r="DC1272" s="21">
        <f>IF(CG1272="","",CONCATENATE(CC1272,CD1272))</f>
        <v/>
      </c>
      <c r="DD1272" s="21">
        <f>IF(CO1272="","",CONCATENATE(CK1272,CL1272))</f>
        <v/>
      </c>
    </row>
    <row r="1273">
      <c r="BZ1273" s="18" t="inlineStr">
        <is>
          <t>S,C</t>
        </is>
      </c>
      <c r="CA1273" s="18" t="inlineStr">
        <is>
          <t>主構（脚）</t>
        </is>
      </c>
      <c r="CB1273" s="18" t="inlineStr">
        <is>
          <t>Rp</t>
        </is>
      </c>
      <c r="CC1273" s="18">
        <f>IF(LEFT(CA1273,2)="基礎",CONCATENATE(BZ1273,LEFT(CA1273,3),CB1273),CONCATENATE(BZ1273,LEFT(CA1273,2),CB1273))</f>
        <v/>
      </c>
      <c r="CD1273" s="18" t="n">
        <v>11</v>
      </c>
      <c r="CE1273" s="18">
        <f>IF(COUNTIFS([2]その１１!$CV$10:CV6268,リスト!CC1273),"該当","")</f>
        <v/>
      </c>
      <c r="CF1273" s="18">
        <f>IF($CE1273="","",COUNTIF($CC$5:CC1273,CC1273))</f>
        <v/>
      </c>
      <c r="CG1273" s="18">
        <f>IF($CE1273="","",CONCATENATE(CC1273,CF1273))</f>
        <v/>
      </c>
      <c r="CH1273" s="18" t="inlineStr">
        <is>
          <t>C</t>
        </is>
      </c>
      <c r="CI1273" s="18" t="inlineStr">
        <is>
          <t>目地部</t>
        </is>
      </c>
      <c r="CJ1273" s="18" t="inlineStr">
        <is>
          <t>Eg</t>
        </is>
      </c>
      <c r="CK1273" s="18">
        <f>CONCATENATE(CH1273,LEFT(CI1273,2),CJ1273)</f>
        <v/>
      </c>
      <c r="CL1273" s="18" t="n">
        <v>10</v>
      </c>
      <c r="CM1273" s="18">
        <f>IF(COUNTIFS([2]その１２!$CU$10:CU6424,リスト!CK1273),"該当","")</f>
        <v/>
      </c>
      <c r="CN1273" s="18">
        <f>IF($CM1273="","",COUNTIF($CK$5:CK1273,CK1273))</f>
        <v/>
      </c>
      <c r="CO1273" s="18">
        <f>IF($CM1273="","",CONCATENATE(CK1273,CN1273))</f>
        <v/>
      </c>
      <c r="DC1273" s="21">
        <f>IF(CG1273="","",CONCATENATE(CC1273,CD1273))</f>
        <v/>
      </c>
      <c r="DD1273" s="21">
        <f>IF(CO1273="","",CONCATENATE(CK1273,CL1273))</f>
        <v/>
      </c>
    </row>
    <row r="1274">
      <c r="BZ1274" s="18" t="inlineStr">
        <is>
          <t>S,C</t>
        </is>
      </c>
      <c r="CA1274" s="18" t="inlineStr">
        <is>
          <t>主構（脚）</t>
        </is>
      </c>
      <c r="CB1274" s="18" t="inlineStr">
        <is>
          <t>Rp</t>
        </is>
      </c>
      <c r="CC1274" s="18">
        <f>IF(LEFT(CA1274,2)="基礎",CONCATENATE(BZ1274,LEFT(CA1274,3),CB1274),CONCATENATE(BZ1274,LEFT(CA1274,2),CB1274))</f>
        <v/>
      </c>
      <c r="CD1274" s="18" t="n">
        <v>12</v>
      </c>
      <c r="CE1274" s="18">
        <f>IF(COUNTIFS([2]その１１!$CV$10:CV6269,リスト!CC1274),"該当","")</f>
        <v/>
      </c>
      <c r="CF1274" s="18">
        <f>IF($CE1274="","",COUNTIF($CC$5:CC1274,CC1274))</f>
        <v/>
      </c>
      <c r="CG1274" s="18">
        <f>IF($CE1274="","",CONCATENATE(CC1274,CF1274))</f>
        <v/>
      </c>
      <c r="CH1274" s="18" t="inlineStr">
        <is>
          <t>C</t>
        </is>
      </c>
      <c r="CI1274" s="18" t="inlineStr">
        <is>
          <t>目地部</t>
        </is>
      </c>
      <c r="CJ1274" s="18" t="inlineStr">
        <is>
          <t>Eg</t>
        </is>
      </c>
      <c r="CK1274" s="18">
        <f>CONCATENATE(CH1274,LEFT(CI1274,2),CJ1274)</f>
        <v/>
      </c>
      <c r="CL1274" s="18" t="n">
        <v>11</v>
      </c>
      <c r="CM1274" s="18">
        <f>IF(COUNTIFS([2]その１２!$CU$10:CU6425,リスト!CK1274),"該当","")</f>
        <v/>
      </c>
      <c r="CN1274" s="18">
        <f>IF($CM1274="","",COUNTIF($CK$5:CK1274,CK1274))</f>
        <v/>
      </c>
      <c r="CO1274" s="18">
        <f>IF($CM1274="","",CONCATENATE(CK1274,CN1274))</f>
        <v/>
      </c>
      <c r="DC1274" s="21">
        <f>IF(CG1274="","",CONCATENATE(CC1274,CD1274))</f>
        <v/>
      </c>
      <c r="DD1274" s="21">
        <f>IF(CO1274="","",CONCATENATE(CK1274,CL1274))</f>
        <v/>
      </c>
    </row>
    <row r="1275">
      <c r="BZ1275" s="18" t="inlineStr">
        <is>
          <t>S,C</t>
        </is>
      </c>
      <c r="CA1275" s="18" t="inlineStr">
        <is>
          <t>主構（脚）</t>
        </is>
      </c>
      <c r="CB1275" s="18" t="inlineStr">
        <is>
          <t>Rp</t>
        </is>
      </c>
      <c r="CC1275" s="18">
        <f>IF(LEFT(CA1275,2)="基礎",CONCATENATE(BZ1275,LEFT(CA1275,3),CB1275),CONCATENATE(BZ1275,LEFT(CA1275,2),CB1275))</f>
        <v/>
      </c>
      <c r="CD1275" s="18" t="n">
        <v>13</v>
      </c>
      <c r="CE1275" s="18">
        <f>IF(COUNTIFS([2]その１１!$CV$10:CV6270,リスト!CC1275),"該当","")</f>
        <v/>
      </c>
      <c r="CF1275" s="18">
        <f>IF($CE1275="","",COUNTIF($CC$5:CC1275,CC1275))</f>
        <v/>
      </c>
      <c r="CG1275" s="18">
        <f>IF($CE1275="","",CONCATENATE(CC1275,CF1275))</f>
        <v/>
      </c>
      <c r="CH1275" s="18" t="inlineStr">
        <is>
          <t>C</t>
        </is>
      </c>
      <c r="CI1275" s="18" t="inlineStr">
        <is>
          <t>目地部</t>
        </is>
      </c>
      <c r="CJ1275" s="18" t="inlineStr">
        <is>
          <t>Eg</t>
        </is>
      </c>
      <c r="CK1275" s="18">
        <f>CONCATENATE(CH1275,LEFT(CI1275,2),CJ1275)</f>
        <v/>
      </c>
      <c r="CL1275" s="18" t="n">
        <v>12</v>
      </c>
      <c r="CM1275" s="18">
        <f>IF(COUNTIFS([2]その１２!$CU$10:CU6426,リスト!CK1275),"該当","")</f>
        <v/>
      </c>
      <c r="CN1275" s="18">
        <f>IF($CM1275="","",COUNTIF($CK$5:CK1275,CK1275))</f>
        <v/>
      </c>
      <c r="CO1275" s="18">
        <f>IF($CM1275="","",CONCATENATE(CK1275,CN1275))</f>
        <v/>
      </c>
      <c r="DC1275" s="21">
        <f>IF(CG1275="","",CONCATENATE(CC1275,CD1275))</f>
        <v/>
      </c>
      <c r="DD1275" s="21">
        <f>IF(CO1275="","",CONCATENATE(CK1275,CL1275))</f>
        <v/>
      </c>
    </row>
    <row r="1276">
      <c r="BZ1276" s="18" t="inlineStr">
        <is>
          <t>S,C</t>
        </is>
      </c>
      <c r="CA1276" s="18" t="inlineStr">
        <is>
          <t>主構（脚）</t>
        </is>
      </c>
      <c r="CB1276" s="18" t="inlineStr">
        <is>
          <t>Rp</t>
        </is>
      </c>
      <c r="CC1276" s="18">
        <f>IF(LEFT(CA1276,2)="基礎",CONCATENATE(BZ1276,LEFT(CA1276,3),CB1276),CONCATENATE(BZ1276,LEFT(CA1276,2),CB1276))</f>
        <v/>
      </c>
      <c r="CD1276" s="18" t="n">
        <v>17</v>
      </c>
      <c r="CE1276" s="18">
        <f>IF(COUNTIFS([2]その１１!$CV$10:CV6271,リスト!CC1276),"該当","")</f>
        <v/>
      </c>
      <c r="CF1276" s="18">
        <f>IF($CE1276="","",COUNTIF($CC$5:CC1276,CC1276))</f>
        <v/>
      </c>
      <c r="CG1276" s="18">
        <f>IF($CE1276="","",CONCATENATE(CC1276,CF1276))</f>
        <v/>
      </c>
      <c r="CH1276" s="18" t="inlineStr">
        <is>
          <t>C</t>
        </is>
      </c>
      <c r="CI1276" s="18" t="inlineStr">
        <is>
          <t>目地部</t>
        </is>
      </c>
      <c r="CJ1276" s="18" t="inlineStr">
        <is>
          <t>Eg</t>
        </is>
      </c>
      <c r="CK1276" s="18">
        <f>CONCATENATE(CH1276,LEFT(CI1276,2),CJ1276)</f>
        <v/>
      </c>
      <c r="CL1276" s="18" t="n">
        <v>13</v>
      </c>
      <c r="CM1276" s="18">
        <f>IF(COUNTIFS([2]その１２!$CU$10:CU6427,リスト!CK1276),"該当","")</f>
        <v/>
      </c>
      <c r="CN1276" s="18">
        <f>IF($CM1276="","",COUNTIF($CK$5:CK1276,CK1276))</f>
        <v/>
      </c>
      <c r="CO1276" s="18">
        <f>IF($CM1276="","",CONCATENATE(CK1276,CN1276))</f>
        <v/>
      </c>
      <c r="DC1276" s="21">
        <f>IF(CG1276="","",CONCATENATE(CC1276,CD1276))</f>
        <v/>
      </c>
      <c r="DD1276" s="21">
        <f>IF(CO1276="","",CONCATENATE(CK1276,CL1276))</f>
        <v/>
      </c>
    </row>
    <row r="1277">
      <c r="BZ1277" s="18" t="inlineStr">
        <is>
          <t>S,C</t>
        </is>
      </c>
      <c r="CA1277" s="18" t="inlineStr">
        <is>
          <t>主構（脚）</t>
        </is>
      </c>
      <c r="CB1277" s="18" t="inlineStr">
        <is>
          <t>Rp</t>
        </is>
      </c>
      <c r="CC1277" s="18">
        <f>IF(LEFT(CA1277,2)="基礎",CONCATENATE(BZ1277,LEFT(CA1277,3),CB1277),CONCATENATE(BZ1277,LEFT(CA1277,2),CB1277))</f>
        <v/>
      </c>
      <c r="CD1277" s="18" t="n">
        <v>18</v>
      </c>
      <c r="CE1277" s="18">
        <f>IF(COUNTIFS([2]その１１!$CV$10:CV6272,リスト!CC1277),"該当","")</f>
        <v/>
      </c>
      <c r="CF1277" s="18">
        <f>IF($CE1277="","",COUNTIF($CC$5:CC1277,CC1277))</f>
        <v/>
      </c>
      <c r="CG1277" s="18">
        <f>IF($CE1277="","",CONCATENATE(CC1277,CF1277))</f>
        <v/>
      </c>
      <c r="CH1277" s="18" t="inlineStr">
        <is>
          <t>C</t>
        </is>
      </c>
      <c r="CI1277" s="18" t="inlineStr">
        <is>
          <t>目地部</t>
        </is>
      </c>
      <c r="CJ1277" s="18" t="inlineStr">
        <is>
          <t>Eg</t>
        </is>
      </c>
      <c r="CK1277" s="18">
        <f>CONCATENATE(CH1277,LEFT(CI1277,2),CJ1277)</f>
        <v/>
      </c>
      <c r="CL1277" s="18" t="n">
        <v>17</v>
      </c>
      <c r="CM1277" s="18">
        <f>IF(COUNTIFS([2]その１２!$CU$10:CU6428,リスト!CK1277),"該当","")</f>
        <v/>
      </c>
      <c r="CN1277" s="18">
        <f>IF($CM1277="","",COUNTIF($CK$5:CK1277,CK1277))</f>
        <v/>
      </c>
      <c r="CO1277" s="18">
        <f>IF($CM1277="","",CONCATENATE(CK1277,CN1277))</f>
        <v/>
      </c>
      <c r="DC1277" s="21">
        <f>IF(CG1277="","",CONCATENATE(CC1277,CD1277))</f>
        <v/>
      </c>
      <c r="DD1277" s="21">
        <f>IF(CO1277="","",CONCATENATE(CK1277,CL1277))</f>
        <v/>
      </c>
    </row>
    <row r="1278">
      <c r="BZ1278" s="18" t="inlineStr">
        <is>
          <t>S,C</t>
        </is>
      </c>
      <c r="CA1278" s="18" t="inlineStr">
        <is>
          <t>主構（脚）</t>
        </is>
      </c>
      <c r="CB1278" s="18" t="inlineStr">
        <is>
          <t>Rp</t>
        </is>
      </c>
      <c r="CC1278" s="18">
        <f>IF(LEFT(CA1278,2)="基礎",CONCATENATE(BZ1278,LEFT(CA1278,3),CB1278),CONCATENATE(BZ1278,LEFT(CA1278,2),CB1278))</f>
        <v/>
      </c>
      <c r="CD1278" s="18" t="n">
        <v>19</v>
      </c>
      <c r="CE1278" s="18">
        <f>IF(COUNTIFS([2]その１１!$CV$10:CV6273,リスト!CC1278),"該当","")</f>
        <v/>
      </c>
      <c r="CF1278" s="18">
        <f>IF($CE1278="","",COUNTIF($CC$5:CC1278,CC1278))</f>
        <v/>
      </c>
      <c r="CG1278" s="18">
        <f>IF($CE1278="","",CONCATENATE(CC1278,CF1278))</f>
        <v/>
      </c>
      <c r="CH1278" s="18" t="inlineStr">
        <is>
          <t>C</t>
        </is>
      </c>
      <c r="CI1278" s="18" t="inlineStr">
        <is>
          <t>目地部</t>
        </is>
      </c>
      <c r="CJ1278" s="18" t="inlineStr">
        <is>
          <t>Eg</t>
        </is>
      </c>
      <c r="CK1278" s="18">
        <f>CONCATENATE(CH1278,LEFT(CI1278,2),CJ1278)</f>
        <v/>
      </c>
      <c r="CL1278" s="18" t="n">
        <v>18</v>
      </c>
      <c r="CM1278" s="18">
        <f>IF(COUNTIFS([2]その１２!$CU$10:CU6429,リスト!CK1278),"該当","")</f>
        <v/>
      </c>
      <c r="CN1278" s="18">
        <f>IF($CM1278="","",COUNTIF($CK$5:CK1278,CK1278))</f>
        <v/>
      </c>
      <c r="CO1278" s="18">
        <f>IF($CM1278="","",CONCATENATE(CK1278,CN1278))</f>
        <v/>
      </c>
      <c r="DC1278" s="21">
        <f>IF(CG1278="","",CONCATENATE(CC1278,CD1278))</f>
        <v/>
      </c>
      <c r="DD1278" s="21">
        <f>IF(CO1278="","",CONCATENATE(CK1278,CL1278))</f>
        <v/>
      </c>
    </row>
    <row r="1279">
      <c r="BZ1279" s="18" t="inlineStr">
        <is>
          <t>S,C</t>
        </is>
      </c>
      <c r="CA1279" s="18" t="inlineStr">
        <is>
          <t>主構（脚）</t>
        </is>
      </c>
      <c r="CB1279" s="18" t="inlineStr">
        <is>
          <t>Rp</t>
        </is>
      </c>
      <c r="CC1279" s="18">
        <f>IF(LEFT(CA1279,2)="基礎",CONCATENATE(BZ1279,LEFT(CA1279,3),CB1279),CONCATENATE(BZ1279,LEFT(CA1279,2),CB1279))</f>
        <v/>
      </c>
      <c r="CD1279" s="18" t="n">
        <v>20</v>
      </c>
      <c r="CE1279" s="18">
        <f>IF(COUNTIFS([2]その１１!$CV$10:CV6274,リスト!CC1279),"該当","")</f>
        <v/>
      </c>
      <c r="CF1279" s="18">
        <f>IF($CE1279="","",COUNTIF($CC$5:CC1279,CC1279))</f>
        <v/>
      </c>
      <c r="CG1279" s="18">
        <f>IF($CE1279="","",CONCATENATE(CC1279,CF1279))</f>
        <v/>
      </c>
      <c r="CH1279" s="18" t="inlineStr">
        <is>
          <t>C</t>
        </is>
      </c>
      <c r="CI1279" s="18" t="inlineStr">
        <is>
          <t>目地部</t>
        </is>
      </c>
      <c r="CJ1279" s="18" t="inlineStr">
        <is>
          <t>Eg</t>
        </is>
      </c>
      <c r="CK1279" s="18">
        <f>CONCATENATE(CH1279,LEFT(CI1279,2),CJ1279)</f>
        <v/>
      </c>
      <c r="CL1279" s="18" t="n">
        <v>19</v>
      </c>
      <c r="CM1279" s="18">
        <f>IF(COUNTIFS([2]その１２!$CU$10:CU6430,リスト!CK1279),"該当","")</f>
        <v/>
      </c>
      <c r="CN1279" s="18">
        <f>IF($CM1279="","",COUNTIF($CK$5:CK1279,CK1279))</f>
        <v/>
      </c>
      <c r="CO1279" s="18">
        <f>IF($CM1279="","",CONCATENATE(CK1279,CN1279))</f>
        <v/>
      </c>
      <c r="DC1279" s="21">
        <f>IF(CG1279="","",CONCATENATE(CC1279,CD1279))</f>
        <v/>
      </c>
      <c r="DD1279" s="21">
        <f>IF(CO1279="","",CONCATENATE(CK1279,CL1279))</f>
        <v/>
      </c>
    </row>
    <row r="1280">
      <c r="BZ1280" s="18" t="inlineStr">
        <is>
          <t>S,C</t>
        </is>
      </c>
      <c r="CA1280" s="18" t="inlineStr">
        <is>
          <t>主構（脚）</t>
        </is>
      </c>
      <c r="CB1280" s="18" t="inlineStr">
        <is>
          <t>Rp</t>
        </is>
      </c>
      <c r="CC1280" s="18">
        <f>IF(LEFT(CA1280,2)="基礎",CONCATENATE(BZ1280,LEFT(CA1280,3),CB1280),CONCATENATE(BZ1280,LEFT(CA1280,2),CB1280))</f>
        <v/>
      </c>
      <c r="CD1280" s="18" t="n">
        <v>21</v>
      </c>
      <c r="CE1280" s="18">
        <f>IF(COUNTIFS([2]その１１!$CV$10:CV6275,リスト!CC1280),"該当","")</f>
        <v/>
      </c>
      <c r="CF1280" s="18">
        <f>IF($CE1280="","",COUNTIF($CC$5:CC1280,CC1280))</f>
        <v/>
      </c>
      <c r="CG1280" s="18">
        <f>IF($CE1280="","",CONCATENATE(CC1280,CF1280))</f>
        <v/>
      </c>
      <c r="CH1280" s="18" t="inlineStr">
        <is>
          <t>C</t>
        </is>
      </c>
      <c r="CI1280" s="18" t="inlineStr">
        <is>
          <t>目地部</t>
        </is>
      </c>
      <c r="CJ1280" s="18" t="inlineStr">
        <is>
          <t>Eg</t>
        </is>
      </c>
      <c r="CK1280" s="18">
        <f>CONCATENATE(CH1280,LEFT(CI1280,2),CJ1280)</f>
        <v/>
      </c>
      <c r="CL1280" s="18" t="n">
        <v>20</v>
      </c>
      <c r="CM1280" s="18">
        <f>IF(COUNTIFS([2]その１２!$CU$10:CU6431,リスト!CK1280),"該当","")</f>
        <v/>
      </c>
      <c r="CN1280" s="18">
        <f>IF($CM1280="","",COUNTIF($CK$5:CK1280,CK1280))</f>
        <v/>
      </c>
      <c r="CO1280" s="18">
        <f>IF($CM1280="","",CONCATENATE(CK1280,CN1280))</f>
        <v/>
      </c>
      <c r="DC1280" s="21">
        <f>IF(CG1280="","",CONCATENATE(CC1280,CD1280))</f>
        <v/>
      </c>
      <c r="DD1280" s="21">
        <f>IF(CO1280="","",CONCATENATE(CK1280,CL1280))</f>
        <v/>
      </c>
    </row>
    <row r="1281">
      <c r="BZ1281" s="18" t="inlineStr">
        <is>
          <t>S,C</t>
        </is>
      </c>
      <c r="CA1281" s="18" t="inlineStr">
        <is>
          <t>主構（脚）</t>
        </is>
      </c>
      <c r="CB1281" s="18" t="inlineStr">
        <is>
          <t>Rp</t>
        </is>
      </c>
      <c r="CC1281" s="18">
        <f>IF(LEFT(CA1281,2)="基礎",CONCATENATE(BZ1281,LEFT(CA1281,3),CB1281),CONCATENATE(BZ1281,LEFT(CA1281,2),CB1281))</f>
        <v/>
      </c>
      <c r="CD1281" s="18" t="n">
        <v>22</v>
      </c>
      <c r="CE1281" s="18">
        <f>IF(COUNTIFS([2]その１１!$CV$10:CV6276,リスト!CC1281),"該当","")</f>
        <v/>
      </c>
      <c r="CF1281" s="18">
        <f>IF($CE1281="","",COUNTIF($CC$5:CC1281,CC1281))</f>
        <v/>
      </c>
      <c r="CG1281" s="18">
        <f>IF($CE1281="","",CONCATENATE(CC1281,CF1281))</f>
        <v/>
      </c>
      <c r="CH1281" s="18" t="inlineStr">
        <is>
          <t>C</t>
        </is>
      </c>
      <c r="CI1281" s="18" t="inlineStr">
        <is>
          <t>目地部</t>
        </is>
      </c>
      <c r="CJ1281" s="18" t="inlineStr">
        <is>
          <t>Eg</t>
        </is>
      </c>
      <c r="CK1281" s="18">
        <f>CONCATENATE(CH1281,LEFT(CI1281,2),CJ1281)</f>
        <v/>
      </c>
      <c r="CL1281" s="18" t="n">
        <v>21</v>
      </c>
      <c r="CM1281" s="18">
        <f>IF(COUNTIFS([2]その１２!$CU$10:CU6432,リスト!CK1281),"該当","")</f>
        <v/>
      </c>
      <c r="CN1281" s="18">
        <f>IF($CM1281="","",COUNTIF($CK$5:CK1281,CK1281))</f>
        <v/>
      </c>
      <c r="CO1281" s="18">
        <f>IF($CM1281="","",CONCATENATE(CK1281,CN1281))</f>
        <v/>
      </c>
      <c r="DC1281" s="21">
        <f>IF(CG1281="","",CONCATENATE(CC1281,CD1281))</f>
        <v/>
      </c>
      <c r="DD1281" s="21">
        <f>IF(CO1281="","",CONCATENATE(CK1281,CL1281))</f>
        <v/>
      </c>
    </row>
    <row r="1282">
      <c r="BZ1282" s="18" t="inlineStr">
        <is>
          <t>S,C</t>
        </is>
      </c>
      <c r="CA1282" s="18" t="inlineStr">
        <is>
          <t>主構（脚）</t>
        </is>
      </c>
      <c r="CB1282" s="18" t="inlineStr">
        <is>
          <t>Rp</t>
        </is>
      </c>
      <c r="CC1282" s="18">
        <f>IF(LEFT(CA1282,2)="基礎",CONCATENATE(BZ1282,LEFT(CA1282,3),CB1282),CONCATENATE(BZ1282,LEFT(CA1282,2),CB1282))</f>
        <v/>
      </c>
      <c r="CD1282" s="18" t="n">
        <v>23</v>
      </c>
      <c r="CE1282" s="18">
        <f>IF(COUNTIFS([2]その１１!$CV$10:CV6277,リスト!CC1282),"該当","")</f>
        <v/>
      </c>
      <c r="CF1282" s="18">
        <f>IF($CE1282="","",COUNTIF($CC$5:CC1282,CC1282))</f>
        <v/>
      </c>
      <c r="CG1282" s="18">
        <f>IF($CE1282="","",CONCATENATE(CC1282,CF1282))</f>
        <v/>
      </c>
      <c r="CH1282" s="18" t="inlineStr">
        <is>
          <t>C</t>
        </is>
      </c>
      <c r="CI1282" s="18" t="inlineStr">
        <is>
          <t>目地部</t>
        </is>
      </c>
      <c r="CJ1282" s="18" t="inlineStr">
        <is>
          <t>Eg</t>
        </is>
      </c>
      <c r="CK1282" s="18">
        <f>CONCATENATE(CH1282,LEFT(CI1282,2),CJ1282)</f>
        <v/>
      </c>
      <c r="CL1282" s="18" t="n">
        <v>22</v>
      </c>
      <c r="CM1282" s="18">
        <f>IF(COUNTIFS([2]その１２!$CU$10:CU6433,リスト!CK1282),"該当","")</f>
        <v/>
      </c>
      <c r="CN1282" s="18">
        <f>IF($CM1282="","",COUNTIF($CK$5:CK1282,CK1282))</f>
        <v/>
      </c>
      <c r="CO1282" s="18">
        <f>IF($CM1282="","",CONCATENATE(CK1282,CN1282))</f>
        <v/>
      </c>
      <c r="DC1282" s="21">
        <f>IF(CG1282="","",CONCATENATE(CC1282,CD1282))</f>
        <v/>
      </c>
      <c r="DD1282" s="21">
        <f>IF(CO1282="","",CONCATENATE(CK1282,CL1282))</f>
        <v/>
      </c>
    </row>
    <row r="1283">
      <c r="BZ1283" s="18" t="inlineStr">
        <is>
          <t>S,X</t>
        </is>
      </c>
      <c r="CA1283" s="18" t="inlineStr">
        <is>
          <t>主構（脚）</t>
        </is>
      </c>
      <c r="CB1283" s="18" t="inlineStr">
        <is>
          <t>Rp</t>
        </is>
      </c>
      <c r="CC1283" s="18">
        <f>IF(LEFT(CA1283,2)="基礎",CONCATENATE(BZ1283,LEFT(CA1283,3),CB1283),CONCATENATE(BZ1283,LEFT(CA1283,2),CB1283))</f>
        <v/>
      </c>
      <c r="CD1283" s="18" t="n">
        <v>1</v>
      </c>
      <c r="CE1283" s="18">
        <f>IF(COUNTIFS([2]その１１!$CV$10:CV6278,リスト!CC1283),"該当","")</f>
        <v/>
      </c>
      <c r="CF1283" s="18">
        <f>IF($CE1283="","",COUNTIF($CC$5:CC1283,CC1283))</f>
        <v/>
      </c>
      <c r="CG1283" s="18">
        <f>IF($CE1283="","",CONCATENATE(CC1283,CF1283))</f>
        <v/>
      </c>
      <c r="CH1283" s="18" t="inlineStr">
        <is>
          <t>C</t>
        </is>
      </c>
      <c r="CI1283" s="18" t="inlineStr">
        <is>
          <t>目地部</t>
        </is>
      </c>
      <c r="CJ1283" s="18" t="inlineStr">
        <is>
          <t>Eg</t>
        </is>
      </c>
      <c r="CK1283" s="18">
        <f>CONCATENATE(CH1283,LEFT(CI1283,2),CJ1283)</f>
        <v/>
      </c>
      <c r="CL1283" s="18" t="n">
        <v>23</v>
      </c>
      <c r="CM1283" s="18">
        <f>IF(COUNTIFS([2]その１２!$CU$10:CU6434,リスト!CK1283),"該当","")</f>
        <v/>
      </c>
      <c r="CN1283" s="18">
        <f>IF($CM1283="","",COUNTIF($CK$5:CK1283,CK1283))</f>
        <v/>
      </c>
      <c r="CO1283" s="18">
        <f>IF($CM1283="","",CONCATENATE(CK1283,CN1283))</f>
        <v/>
      </c>
      <c r="DC1283" s="21">
        <f>IF(CG1283="","",CONCATENATE(CC1283,CD1283))</f>
        <v/>
      </c>
      <c r="DD1283" s="21">
        <f>IF(CO1283="","",CONCATENATE(CK1283,CL1283))</f>
        <v/>
      </c>
    </row>
    <row r="1284">
      <c r="BZ1284" s="18" t="inlineStr">
        <is>
          <t>S,X</t>
        </is>
      </c>
      <c r="CA1284" s="18" t="inlineStr">
        <is>
          <t>主構（脚）</t>
        </is>
      </c>
      <c r="CB1284" s="18" t="inlineStr">
        <is>
          <t>Rp</t>
        </is>
      </c>
      <c r="CC1284" s="18">
        <f>IF(LEFT(CA1284,2)="基礎",CONCATENATE(BZ1284,LEFT(CA1284,3),CB1284),CONCATENATE(BZ1284,LEFT(CA1284,2),CB1284))</f>
        <v/>
      </c>
      <c r="CD1284" s="18" t="n">
        <v>2</v>
      </c>
      <c r="CE1284" s="18">
        <f>IF(COUNTIFS([2]その１１!$CV$10:CV6279,リスト!CC1284),"該当","")</f>
        <v/>
      </c>
      <c r="CF1284" s="18">
        <f>IF($CE1284="","",COUNTIF($CC$5:CC1284,CC1284))</f>
        <v/>
      </c>
      <c r="CG1284" s="18">
        <f>IF($CE1284="","",CONCATENATE(CC1284,CF1284))</f>
        <v/>
      </c>
      <c r="CH1284" s="18" t="inlineStr">
        <is>
          <t>C,X</t>
        </is>
      </c>
      <c r="CI1284" s="18" t="inlineStr">
        <is>
          <t>目地部</t>
        </is>
      </c>
      <c r="CJ1284" s="18" t="inlineStr">
        <is>
          <t>Eg</t>
        </is>
      </c>
      <c r="CK1284" s="18">
        <f>CONCATENATE(CH1284,LEFT(CI1284,2),CJ1284)</f>
        <v/>
      </c>
      <c r="CL1284" s="18" t="n">
        <v>6</v>
      </c>
      <c r="CM1284" s="18">
        <f>IF(COUNTIFS([2]その１２!$CU$10:CU6435,リスト!CK1284),"該当","")</f>
        <v/>
      </c>
      <c r="CN1284" s="18">
        <f>IF($CM1284="","",COUNTIF($CK$5:CK1284,CK1284))</f>
        <v/>
      </c>
      <c r="CO1284" s="18">
        <f>IF($CM1284="","",CONCATENATE(CK1284,CN1284))</f>
        <v/>
      </c>
      <c r="DC1284" s="21">
        <f>IF(CG1284="","",CONCATENATE(CC1284,CD1284))</f>
        <v/>
      </c>
      <c r="DD1284" s="21">
        <f>IF(CO1284="","",CONCATENATE(CK1284,CL1284))</f>
        <v/>
      </c>
    </row>
    <row r="1285">
      <c r="BZ1285" s="18" t="inlineStr">
        <is>
          <t>S,X</t>
        </is>
      </c>
      <c r="CA1285" s="18" t="inlineStr">
        <is>
          <t>主構（脚）</t>
        </is>
      </c>
      <c r="CB1285" s="18" t="inlineStr">
        <is>
          <t>Rp</t>
        </is>
      </c>
      <c r="CC1285" s="18">
        <f>IF(LEFT(CA1285,2)="基礎",CONCATENATE(BZ1285,LEFT(CA1285,3),CB1285),CONCATENATE(BZ1285,LEFT(CA1285,2),CB1285))</f>
        <v/>
      </c>
      <c r="CD1285" s="18" t="n">
        <v>3</v>
      </c>
      <c r="CE1285" s="18">
        <f>IF(COUNTIFS([2]その１１!$CV$10:CV6280,リスト!CC1285),"該当","")</f>
        <v/>
      </c>
      <c r="CF1285" s="18">
        <f>IF($CE1285="","",COUNTIF($CC$5:CC1285,CC1285))</f>
        <v/>
      </c>
      <c r="CG1285" s="18">
        <f>IF($CE1285="","",CONCATENATE(CC1285,CF1285))</f>
        <v/>
      </c>
      <c r="CH1285" s="18" t="inlineStr">
        <is>
          <t>C,X</t>
        </is>
      </c>
      <c r="CI1285" s="18" t="inlineStr">
        <is>
          <t>目地部</t>
        </is>
      </c>
      <c r="CJ1285" s="18" t="inlineStr">
        <is>
          <t>Eg</t>
        </is>
      </c>
      <c r="CK1285" s="18">
        <f>CONCATENATE(CH1285,LEFT(CI1285,2),CJ1285)</f>
        <v/>
      </c>
      <c r="CL1285" s="18" t="n">
        <v>7</v>
      </c>
      <c r="CM1285" s="18">
        <f>IF(COUNTIFS([2]その１２!$CU$10:CU6436,リスト!CK1285),"該当","")</f>
        <v/>
      </c>
      <c r="CN1285" s="18">
        <f>IF($CM1285="","",COUNTIF($CK$5:CK1285,CK1285))</f>
        <v/>
      </c>
      <c r="CO1285" s="18">
        <f>IF($CM1285="","",CONCATENATE(CK1285,CN1285))</f>
        <v/>
      </c>
      <c r="DC1285" s="21">
        <f>IF(CG1285="","",CONCATENATE(CC1285,CD1285))</f>
        <v/>
      </c>
      <c r="DD1285" s="21">
        <f>IF(CO1285="","",CONCATENATE(CK1285,CL1285))</f>
        <v/>
      </c>
    </row>
    <row r="1286">
      <c r="BZ1286" s="18" t="inlineStr">
        <is>
          <t>S,X</t>
        </is>
      </c>
      <c r="CA1286" s="18" t="inlineStr">
        <is>
          <t>主構（脚）</t>
        </is>
      </c>
      <c r="CB1286" s="18" t="inlineStr">
        <is>
          <t>Rp</t>
        </is>
      </c>
      <c r="CC1286" s="18">
        <f>IF(LEFT(CA1286,2)="基礎",CONCATENATE(BZ1286,LEFT(CA1286,3),CB1286),CONCATENATE(BZ1286,LEFT(CA1286,2),CB1286))</f>
        <v/>
      </c>
      <c r="CD1286" s="18" t="n">
        <v>4</v>
      </c>
      <c r="CE1286" s="18">
        <f>IF(COUNTIFS([2]その１１!$CV$10:CV6281,リスト!CC1286),"該当","")</f>
        <v/>
      </c>
      <c r="CF1286" s="18">
        <f>IF($CE1286="","",COUNTIF($CC$5:CC1286,CC1286))</f>
        <v/>
      </c>
      <c r="CG1286" s="18">
        <f>IF($CE1286="","",CONCATENATE(CC1286,CF1286))</f>
        <v/>
      </c>
      <c r="CH1286" s="18" t="inlineStr">
        <is>
          <t>C,X</t>
        </is>
      </c>
      <c r="CI1286" s="18" t="inlineStr">
        <is>
          <t>目地部</t>
        </is>
      </c>
      <c r="CJ1286" s="18" t="inlineStr">
        <is>
          <t>Eg</t>
        </is>
      </c>
      <c r="CK1286" s="18">
        <f>CONCATENATE(CH1286,LEFT(CI1286,2),CJ1286)</f>
        <v/>
      </c>
      <c r="CL1286" s="18" t="n">
        <v>8</v>
      </c>
      <c r="CM1286" s="18">
        <f>IF(COUNTIFS([2]その１２!$CU$10:CU6437,リスト!CK1286),"該当","")</f>
        <v/>
      </c>
      <c r="CN1286" s="18">
        <f>IF($CM1286="","",COUNTIF($CK$5:CK1286,CK1286))</f>
        <v/>
      </c>
      <c r="CO1286" s="18">
        <f>IF($CM1286="","",CONCATENATE(CK1286,CN1286))</f>
        <v/>
      </c>
      <c r="DC1286" s="21">
        <f>IF(CG1286="","",CONCATENATE(CC1286,CD1286))</f>
        <v/>
      </c>
      <c r="DD1286" s="21">
        <f>IF(CO1286="","",CONCATENATE(CK1286,CL1286))</f>
        <v/>
      </c>
    </row>
    <row r="1287">
      <c r="BZ1287" s="18" t="inlineStr">
        <is>
          <t>S,X</t>
        </is>
      </c>
      <c r="CA1287" s="18" t="inlineStr">
        <is>
          <t>主構（脚）</t>
        </is>
      </c>
      <c r="CB1287" s="18" t="inlineStr">
        <is>
          <t>Rp</t>
        </is>
      </c>
      <c r="CC1287" s="18">
        <f>IF(LEFT(CA1287,2)="基礎",CONCATENATE(BZ1287,LEFT(CA1287,3),CB1287),CONCATENATE(BZ1287,LEFT(CA1287,2),CB1287))</f>
        <v/>
      </c>
      <c r="CD1287" s="18" t="n">
        <v>5</v>
      </c>
      <c r="CE1287" s="18">
        <f>IF(COUNTIFS([2]その１１!$CV$10:CV6282,リスト!CC1287),"該当","")</f>
        <v/>
      </c>
      <c r="CF1287" s="18">
        <f>IF($CE1287="","",COUNTIF($CC$5:CC1287,CC1287))</f>
        <v/>
      </c>
      <c r="CG1287" s="18">
        <f>IF($CE1287="","",CONCATENATE(CC1287,CF1287))</f>
        <v/>
      </c>
      <c r="CH1287" s="18" t="inlineStr">
        <is>
          <t>C,X</t>
        </is>
      </c>
      <c r="CI1287" s="18" t="inlineStr">
        <is>
          <t>目地部</t>
        </is>
      </c>
      <c r="CJ1287" s="18" t="inlineStr">
        <is>
          <t>Eg</t>
        </is>
      </c>
      <c r="CK1287" s="18">
        <f>CONCATENATE(CH1287,LEFT(CI1287,2),CJ1287)</f>
        <v/>
      </c>
      <c r="CL1287" s="18" t="n">
        <v>9</v>
      </c>
      <c r="CM1287" s="18">
        <f>IF(COUNTIFS([2]その１２!$CU$10:CU6438,リスト!CK1287),"該当","")</f>
        <v/>
      </c>
      <c r="CN1287" s="18">
        <f>IF($CM1287="","",COUNTIF($CK$5:CK1287,CK1287))</f>
        <v/>
      </c>
      <c r="CO1287" s="18">
        <f>IF($CM1287="","",CONCATENATE(CK1287,CN1287))</f>
        <v/>
      </c>
      <c r="DC1287" s="21">
        <f>IF(CG1287="","",CONCATENATE(CC1287,CD1287))</f>
        <v/>
      </c>
      <c r="DD1287" s="21">
        <f>IF(CO1287="","",CONCATENATE(CK1287,CL1287))</f>
        <v/>
      </c>
    </row>
    <row r="1288">
      <c r="BZ1288" s="18" t="inlineStr">
        <is>
          <t>S,X</t>
        </is>
      </c>
      <c r="CA1288" s="18" t="inlineStr">
        <is>
          <t>主構（脚）</t>
        </is>
      </c>
      <c r="CB1288" s="18" t="inlineStr">
        <is>
          <t>Rp</t>
        </is>
      </c>
      <c r="CC1288" s="18">
        <f>IF(LEFT(CA1288,2)="基礎",CONCATENATE(BZ1288,LEFT(CA1288,3),CB1288),CONCATENATE(BZ1288,LEFT(CA1288,2),CB1288))</f>
        <v/>
      </c>
      <c r="CD1288" s="18" t="n">
        <v>10</v>
      </c>
      <c r="CE1288" s="18">
        <f>IF(COUNTIFS([2]その１１!$CV$10:CV6283,リスト!CC1288),"該当","")</f>
        <v/>
      </c>
      <c r="CF1288" s="18">
        <f>IF($CE1288="","",COUNTIF($CC$5:CC1288,CC1288))</f>
        <v/>
      </c>
      <c r="CG1288" s="18">
        <f>IF($CE1288="","",CONCATENATE(CC1288,CF1288))</f>
        <v/>
      </c>
      <c r="CH1288" s="18" t="inlineStr">
        <is>
          <t>C,X</t>
        </is>
      </c>
      <c r="CI1288" s="18" t="inlineStr">
        <is>
          <t>目地部</t>
        </is>
      </c>
      <c r="CJ1288" s="18" t="inlineStr">
        <is>
          <t>Eg</t>
        </is>
      </c>
      <c r="CK1288" s="18">
        <f>CONCATENATE(CH1288,LEFT(CI1288,2),CJ1288)</f>
        <v/>
      </c>
      <c r="CL1288" s="18" t="n">
        <v>10</v>
      </c>
      <c r="CM1288" s="18">
        <f>IF(COUNTIFS([2]その１２!$CU$10:CU6439,リスト!CK1288),"該当","")</f>
        <v/>
      </c>
      <c r="CN1288" s="18">
        <f>IF($CM1288="","",COUNTIF($CK$5:CK1288,CK1288))</f>
        <v/>
      </c>
      <c r="CO1288" s="18">
        <f>IF($CM1288="","",CONCATENATE(CK1288,CN1288))</f>
        <v/>
      </c>
      <c r="DC1288" s="21">
        <f>IF(CG1288="","",CONCATENATE(CC1288,CD1288))</f>
        <v/>
      </c>
      <c r="DD1288" s="21">
        <f>IF(CO1288="","",CONCATENATE(CK1288,CL1288))</f>
        <v/>
      </c>
    </row>
    <row r="1289">
      <c r="BZ1289" s="18" t="inlineStr">
        <is>
          <t>S,X</t>
        </is>
      </c>
      <c r="CA1289" s="18" t="inlineStr">
        <is>
          <t>主構（脚）</t>
        </is>
      </c>
      <c r="CB1289" s="18" t="inlineStr">
        <is>
          <t>Rp</t>
        </is>
      </c>
      <c r="CC1289" s="18">
        <f>IF(LEFT(CA1289,2)="基礎",CONCATENATE(BZ1289,LEFT(CA1289,3),CB1289),CONCATENATE(BZ1289,LEFT(CA1289,2),CB1289))</f>
        <v/>
      </c>
      <c r="CD1289" s="18" t="n">
        <v>13</v>
      </c>
      <c r="CE1289" s="18">
        <f>IF(COUNTIFS([2]その１１!$CV$10:CV6284,リスト!CC1289),"該当","")</f>
        <v/>
      </c>
      <c r="CF1289" s="18">
        <f>IF($CE1289="","",COUNTIF($CC$5:CC1289,CC1289))</f>
        <v/>
      </c>
      <c r="CG1289" s="18">
        <f>IF($CE1289="","",CONCATENATE(CC1289,CF1289))</f>
        <v/>
      </c>
      <c r="CH1289" s="18" t="inlineStr">
        <is>
          <t>C,X</t>
        </is>
      </c>
      <c r="CI1289" s="18" t="inlineStr">
        <is>
          <t>目地部</t>
        </is>
      </c>
      <c r="CJ1289" s="18" t="inlineStr">
        <is>
          <t>Eg</t>
        </is>
      </c>
      <c r="CK1289" s="18">
        <f>CONCATENATE(CH1289,LEFT(CI1289,2),CJ1289)</f>
        <v/>
      </c>
      <c r="CL1289" s="18" t="n">
        <v>11</v>
      </c>
      <c r="CM1289" s="18">
        <f>IF(COUNTIFS([2]その１２!$CU$10:CU6440,リスト!CK1289),"該当","")</f>
        <v/>
      </c>
      <c r="CN1289" s="18">
        <f>IF($CM1289="","",COUNTIF($CK$5:CK1289,CK1289))</f>
        <v/>
      </c>
      <c r="CO1289" s="18">
        <f>IF($CM1289="","",CONCATENATE(CK1289,CN1289))</f>
        <v/>
      </c>
      <c r="DC1289" s="21">
        <f>IF(CG1289="","",CONCATENATE(CC1289,CD1289))</f>
        <v/>
      </c>
      <c r="DD1289" s="21">
        <f>IF(CO1289="","",CONCATENATE(CK1289,CL1289))</f>
        <v/>
      </c>
    </row>
    <row r="1290">
      <c r="BZ1290" s="18" t="inlineStr">
        <is>
          <t>S,X</t>
        </is>
      </c>
      <c r="CA1290" s="18" t="inlineStr">
        <is>
          <t>主構（脚）</t>
        </is>
      </c>
      <c r="CB1290" s="18" t="inlineStr">
        <is>
          <t>Rp</t>
        </is>
      </c>
      <c r="CC1290" s="18">
        <f>IF(LEFT(CA1290,2)="基礎",CONCATENATE(BZ1290,LEFT(CA1290,3),CB1290),CONCATENATE(BZ1290,LEFT(CA1290,2),CB1290))</f>
        <v/>
      </c>
      <c r="CD1290" s="18" t="n">
        <v>17</v>
      </c>
      <c r="CE1290" s="18">
        <f>IF(COUNTIFS([2]その１１!$CV$10:CV6285,リスト!CC1290),"該当","")</f>
        <v/>
      </c>
      <c r="CF1290" s="18">
        <f>IF($CE1290="","",COUNTIF($CC$5:CC1290,CC1290))</f>
        <v/>
      </c>
      <c r="CG1290" s="18">
        <f>IF($CE1290="","",CONCATENATE(CC1290,CF1290))</f>
        <v/>
      </c>
      <c r="CH1290" s="18" t="inlineStr">
        <is>
          <t>C,X</t>
        </is>
      </c>
      <c r="CI1290" s="18" t="inlineStr">
        <is>
          <t>目地部</t>
        </is>
      </c>
      <c r="CJ1290" s="18" t="inlineStr">
        <is>
          <t>Eg</t>
        </is>
      </c>
      <c r="CK1290" s="18">
        <f>CONCATENATE(CH1290,LEFT(CI1290,2),CJ1290)</f>
        <v/>
      </c>
      <c r="CL1290" s="18" t="n">
        <v>12</v>
      </c>
      <c r="CM1290" s="18">
        <f>IF(COUNTIFS([2]その１２!$CU$10:CU6441,リスト!CK1290),"該当","")</f>
        <v/>
      </c>
      <c r="CN1290" s="18">
        <f>IF($CM1290="","",COUNTIF($CK$5:CK1290,CK1290))</f>
        <v/>
      </c>
      <c r="CO1290" s="18">
        <f>IF($CM1290="","",CONCATENATE(CK1290,CN1290))</f>
        <v/>
      </c>
      <c r="DC1290" s="21">
        <f>IF(CG1290="","",CONCATENATE(CC1290,CD1290))</f>
        <v/>
      </c>
      <c r="DD1290" s="21">
        <f>IF(CO1290="","",CONCATENATE(CK1290,CL1290))</f>
        <v/>
      </c>
    </row>
    <row r="1291">
      <c r="BZ1291" s="18" t="inlineStr">
        <is>
          <t>S,X</t>
        </is>
      </c>
      <c r="CA1291" s="18" t="inlineStr">
        <is>
          <t>主構（脚）</t>
        </is>
      </c>
      <c r="CB1291" s="18" t="inlineStr">
        <is>
          <t>Rp</t>
        </is>
      </c>
      <c r="CC1291" s="18">
        <f>IF(LEFT(CA1291,2)="基礎",CONCATENATE(BZ1291,LEFT(CA1291,3),CB1291),CONCATENATE(BZ1291,LEFT(CA1291,2),CB1291))</f>
        <v/>
      </c>
      <c r="CD1291" s="18" t="n">
        <v>18</v>
      </c>
      <c r="CE1291" s="18">
        <f>IF(COUNTIFS([2]その１１!$CV$10:CV6286,リスト!CC1291),"該当","")</f>
        <v/>
      </c>
      <c r="CF1291" s="18">
        <f>IF($CE1291="","",COUNTIF($CC$5:CC1291,CC1291))</f>
        <v/>
      </c>
      <c r="CG1291" s="18">
        <f>IF($CE1291="","",CONCATENATE(CC1291,CF1291))</f>
        <v/>
      </c>
      <c r="CH1291" s="18" t="inlineStr">
        <is>
          <t>C,X</t>
        </is>
      </c>
      <c r="CI1291" s="18" t="inlineStr">
        <is>
          <t>目地部</t>
        </is>
      </c>
      <c r="CJ1291" s="18" t="inlineStr">
        <is>
          <t>Eg</t>
        </is>
      </c>
      <c r="CK1291" s="18">
        <f>CONCATENATE(CH1291,LEFT(CI1291,2),CJ1291)</f>
        <v/>
      </c>
      <c r="CL1291" s="18" t="n">
        <v>13</v>
      </c>
      <c r="CM1291" s="18">
        <f>IF(COUNTIFS([2]その１２!$CU$10:CU6442,リスト!CK1291),"該当","")</f>
        <v/>
      </c>
      <c r="CN1291" s="18">
        <f>IF($CM1291="","",COUNTIF($CK$5:CK1291,CK1291))</f>
        <v/>
      </c>
      <c r="CO1291" s="18">
        <f>IF($CM1291="","",CONCATENATE(CK1291,CN1291))</f>
        <v/>
      </c>
      <c r="DC1291" s="21">
        <f>IF(CG1291="","",CONCATENATE(CC1291,CD1291))</f>
        <v/>
      </c>
      <c r="DD1291" s="21">
        <f>IF(CO1291="","",CONCATENATE(CK1291,CL1291))</f>
        <v/>
      </c>
    </row>
    <row r="1292">
      <c r="BZ1292" s="18" t="inlineStr">
        <is>
          <t>S,X</t>
        </is>
      </c>
      <c r="CA1292" s="18" t="inlineStr">
        <is>
          <t>主構（脚）</t>
        </is>
      </c>
      <c r="CB1292" s="18" t="inlineStr">
        <is>
          <t>Rp</t>
        </is>
      </c>
      <c r="CC1292" s="18">
        <f>IF(LEFT(CA1292,2)="基礎",CONCATENATE(BZ1292,LEFT(CA1292,3),CB1292),CONCATENATE(BZ1292,LEFT(CA1292,2),CB1292))</f>
        <v/>
      </c>
      <c r="CD1292" s="18" t="n">
        <v>20</v>
      </c>
      <c r="CE1292" s="18">
        <f>IF(COUNTIFS([2]その１１!$CV$10:CV6287,リスト!CC1292),"該当","")</f>
        <v/>
      </c>
      <c r="CF1292" s="18">
        <f>IF($CE1292="","",COUNTIF($CC$5:CC1292,CC1292))</f>
        <v/>
      </c>
      <c r="CG1292" s="18">
        <f>IF($CE1292="","",CONCATENATE(CC1292,CF1292))</f>
        <v/>
      </c>
      <c r="CH1292" s="18" t="inlineStr">
        <is>
          <t>C,X</t>
        </is>
      </c>
      <c r="CI1292" s="18" t="inlineStr">
        <is>
          <t>目地部</t>
        </is>
      </c>
      <c r="CJ1292" s="18" t="inlineStr">
        <is>
          <t>Eg</t>
        </is>
      </c>
      <c r="CK1292" s="18">
        <f>CONCATENATE(CH1292,LEFT(CI1292,2),CJ1292)</f>
        <v/>
      </c>
      <c r="CL1292" s="18" t="n">
        <v>17</v>
      </c>
      <c r="CM1292" s="18">
        <f>IF(COUNTIFS([2]その１２!$CU$10:CU6443,リスト!CK1292),"該当","")</f>
        <v/>
      </c>
      <c r="CN1292" s="18">
        <f>IF($CM1292="","",COUNTIF($CK$5:CK1292,CK1292))</f>
        <v/>
      </c>
      <c r="CO1292" s="18">
        <f>IF($CM1292="","",CONCATENATE(CK1292,CN1292))</f>
        <v/>
      </c>
      <c r="DC1292" s="21">
        <f>IF(CG1292="","",CONCATENATE(CC1292,CD1292))</f>
        <v/>
      </c>
      <c r="DD1292" s="21">
        <f>IF(CO1292="","",CONCATENATE(CK1292,CL1292))</f>
        <v/>
      </c>
    </row>
    <row r="1293">
      <c r="BZ1293" s="18" t="inlineStr">
        <is>
          <t>S,X</t>
        </is>
      </c>
      <c r="CA1293" s="18" t="inlineStr">
        <is>
          <t>主構（脚）</t>
        </is>
      </c>
      <c r="CB1293" s="18" t="inlineStr">
        <is>
          <t>Rp</t>
        </is>
      </c>
      <c r="CC1293" s="18">
        <f>IF(LEFT(CA1293,2)="基礎",CONCATENATE(BZ1293,LEFT(CA1293,3),CB1293),CONCATENATE(BZ1293,LEFT(CA1293,2),CB1293))</f>
        <v/>
      </c>
      <c r="CD1293" s="18" t="n">
        <v>21</v>
      </c>
      <c r="CE1293" s="18">
        <f>IF(COUNTIFS([2]その１１!$CV$10:CV6288,リスト!CC1293),"該当","")</f>
        <v/>
      </c>
      <c r="CF1293" s="18">
        <f>IF($CE1293="","",COUNTIF($CC$5:CC1293,CC1293))</f>
        <v/>
      </c>
      <c r="CG1293" s="18">
        <f>IF($CE1293="","",CONCATENATE(CC1293,CF1293))</f>
        <v/>
      </c>
      <c r="CH1293" s="18" t="inlineStr">
        <is>
          <t>C,X</t>
        </is>
      </c>
      <c r="CI1293" s="18" t="inlineStr">
        <is>
          <t>目地部</t>
        </is>
      </c>
      <c r="CJ1293" s="18" t="inlineStr">
        <is>
          <t>Eg</t>
        </is>
      </c>
      <c r="CK1293" s="18">
        <f>CONCATENATE(CH1293,LEFT(CI1293,2),CJ1293)</f>
        <v/>
      </c>
      <c r="CL1293" s="18" t="n">
        <v>18</v>
      </c>
      <c r="CM1293" s="18">
        <f>IF(COUNTIFS([2]その１２!$CU$10:CU6444,リスト!CK1293),"該当","")</f>
        <v/>
      </c>
      <c r="CN1293" s="18">
        <f>IF($CM1293="","",COUNTIF($CK$5:CK1293,CK1293))</f>
        <v/>
      </c>
      <c r="CO1293" s="18">
        <f>IF($CM1293="","",CONCATENATE(CK1293,CN1293))</f>
        <v/>
      </c>
      <c r="DC1293" s="21">
        <f>IF(CG1293="","",CONCATENATE(CC1293,CD1293))</f>
        <v/>
      </c>
      <c r="DD1293" s="21">
        <f>IF(CO1293="","",CONCATENATE(CK1293,CL1293))</f>
        <v/>
      </c>
    </row>
    <row r="1294">
      <c r="BZ1294" s="18" t="inlineStr">
        <is>
          <t>S,X</t>
        </is>
      </c>
      <c r="CA1294" s="18" t="inlineStr">
        <is>
          <t>主構（脚）</t>
        </is>
      </c>
      <c r="CB1294" s="18" t="inlineStr">
        <is>
          <t>Rp</t>
        </is>
      </c>
      <c r="CC1294" s="18">
        <f>IF(LEFT(CA1294,2)="基礎",CONCATENATE(BZ1294,LEFT(CA1294,3),CB1294),CONCATENATE(BZ1294,LEFT(CA1294,2),CB1294))</f>
        <v/>
      </c>
      <c r="CD1294" s="18" t="n">
        <v>22</v>
      </c>
      <c r="CE1294" s="18">
        <f>IF(COUNTIFS([2]その１１!$CV$10:CV6289,リスト!CC1294),"該当","")</f>
        <v/>
      </c>
      <c r="CF1294" s="18">
        <f>IF($CE1294="","",COUNTIF($CC$5:CC1294,CC1294))</f>
        <v/>
      </c>
      <c r="CG1294" s="18">
        <f>IF($CE1294="","",CONCATENATE(CC1294,CF1294))</f>
        <v/>
      </c>
      <c r="CH1294" s="18" t="inlineStr">
        <is>
          <t>C,X</t>
        </is>
      </c>
      <c r="CI1294" s="18" t="inlineStr">
        <is>
          <t>目地部</t>
        </is>
      </c>
      <c r="CJ1294" s="18" t="inlineStr">
        <is>
          <t>Eg</t>
        </is>
      </c>
      <c r="CK1294" s="18">
        <f>CONCATENATE(CH1294,LEFT(CI1294,2),CJ1294)</f>
        <v/>
      </c>
      <c r="CL1294" s="18" t="n">
        <v>19</v>
      </c>
      <c r="CM1294" s="18">
        <f>IF(COUNTIFS([2]その１２!$CU$10:CU6445,リスト!CK1294),"該当","")</f>
        <v/>
      </c>
      <c r="CN1294" s="18">
        <f>IF($CM1294="","",COUNTIF($CK$5:CK1294,CK1294))</f>
        <v/>
      </c>
      <c r="CO1294" s="18">
        <f>IF($CM1294="","",CONCATENATE(CK1294,CN1294))</f>
        <v/>
      </c>
      <c r="DC1294" s="21">
        <f>IF(CG1294="","",CONCATENATE(CC1294,CD1294))</f>
        <v/>
      </c>
      <c r="DD1294" s="21">
        <f>IF(CO1294="","",CONCATENATE(CK1294,CL1294))</f>
        <v/>
      </c>
    </row>
    <row r="1295">
      <c r="BZ1295" s="18" t="inlineStr">
        <is>
          <t>S,X</t>
        </is>
      </c>
      <c r="CA1295" s="18" t="inlineStr">
        <is>
          <t>主構（脚）</t>
        </is>
      </c>
      <c r="CB1295" s="18" t="inlineStr">
        <is>
          <t>Rp</t>
        </is>
      </c>
      <c r="CC1295" s="18">
        <f>IF(LEFT(CA1295,2)="基礎",CONCATENATE(BZ1295,LEFT(CA1295,3),CB1295),CONCATENATE(BZ1295,LEFT(CA1295,2),CB1295))</f>
        <v/>
      </c>
      <c r="CD1295" s="18" t="n">
        <v>23</v>
      </c>
      <c r="CE1295" s="18">
        <f>IF(COUNTIFS([2]その１１!$CV$10:CV6290,リスト!CC1295),"該当","")</f>
        <v/>
      </c>
      <c r="CF1295" s="18">
        <f>IF($CE1295="","",COUNTIF($CC$5:CC1295,CC1295))</f>
        <v/>
      </c>
      <c r="CG1295" s="18">
        <f>IF($CE1295="","",CONCATENATE(CC1295,CF1295))</f>
        <v/>
      </c>
      <c r="CH1295" s="18" t="inlineStr">
        <is>
          <t>C,X</t>
        </is>
      </c>
      <c r="CI1295" s="18" t="inlineStr">
        <is>
          <t>目地部</t>
        </is>
      </c>
      <c r="CJ1295" s="18" t="inlineStr">
        <is>
          <t>Eg</t>
        </is>
      </c>
      <c r="CK1295" s="18">
        <f>CONCATENATE(CH1295,LEFT(CI1295,2),CJ1295)</f>
        <v/>
      </c>
      <c r="CL1295" s="18" t="n">
        <v>20</v>
      </c>
      <c r="CM1295" s="18">
        <f>IF(COUNTIFS([2]その１２!$CU$10:CU6446,リスト!CK1295),"該当","")</f>
        <v/>
      </c>
      <c r="CN1295" s="18">
        <f>IF($CM1295="","",COUNTIF($CK$5:CK1295,CK1295))</f>
        <v/>
      </c>
      <c r="CO1295" s="18">
        <f>IF($CM1295="","",CONCATENATE(CK1295,CN1295))</f>
        <v/>
      </c>
      <c r="DC1295" s="21">
        <f>IF(CG1295="","",CONCATENATE(CC1295,CD1295))</f>
        <v/>
      </c>
      <c r="DD1295" s="21">
        <f>IF(CO1295="","",CONCATENATE(CK1295,CL1295))</f>
        <v/>
      </c>
    </row>
    <row r="1296">
      <c r="BZ1296" s="18" t="inlineStr">
        <is>
          <t>C,X</t>
        </is>
      </c>
      <c r="CA1296" s="18" t="inlineStr">
        <is>
          <t>主構（脚）</t>
        </is>
      </c>
      <c r="CB1296" s="18" t="inlineStr">
        <is>
          <t>Rp</t>
        </is>
      </c>
      <c r="CC1296" s="18">
        <f>IF(LEFT(CA1296,2)="基礎",CONCATENATE(BZ1296,LEFT(CA1296,3),CB1296),CONCATENATE(BZ1296,LEFT(CA1296,2),CB1296))</f>
        <v/>
      </c>
      <c r="CD1296" s="18" t="n">
        <v>6</v>
      </c>
      <c r="CE1296" s="18">
        <f>IF(COUNTIFS([2]その１１!$CV$10:CV6291,リスト!CC1296),"該当","")</f>
        <v/>
      </c>
      <c r="CF1296" s="18">
        <f>IF($CE1296="","",COUNTIF($CC$5:CC1296,CC1296))</f>
        <v/>
      </c>
      <c r="CG1296" s="18">
        <f>IF($CE1296="","",CONCATENATE(CC1296,CF1296))</f>
        <v/>
      </c>
      <c r="CH1296" s="18" t="inlineStr">
        <is>
          <t>C,X</t>
        </is>
      </c>
      <c r="CI1296" s="18" t="inlineStr">
        <is>
          <t>目地部</t>
        </is>
      </c>
      <c r="CJ1296" s="18" t="inlineStr">
        <is>
          <t>Eg</t>
        </is>
      </c>
      <c r="CK1296" s="18">
        <f>CONCATENATE(CH1296,LEFT(CI1296,2),CJ1296)</f>
        <v/>
      </c>
      <c r="CL1296" s="18" t="n">
        <v>21</v>
      </c>
      <c r="CM1296" s="18">
        <f>IF(COUNTIFS([2]その１２!$CU$10:CU6447,リスト!CK1296),"該当","")</f>
        <v/>
      </c>
      <c r="CN1296" s="18">
        <f>IF($CM1296="","",COUNTIF($CK$5:CK1296,CK1296))</f>
        <v/>
      </c>
      <c r="CO1296" s="18">
        <f>IF($CM1296="","",CONCATENATE(CK1296,CN1296))</f>
        <v/>
      </c>
      <c r="DC1296" s="21">
        <f>IF(CG1296="","",CONCATENATE(CC1296,CD1296))</f>
        <v/>
      </c>
      <c r="DD1296" s="21">
        <f>IF(CO1296="","",CONCATENATE(CK1296,CL1296))</f>
        <v/>
      </c>
    </row>
    <row r="1297">
      <c r="BZ1297" s="18" t="inlineStr">
        <is>
          <t>C,X</t>
        </is>
      </c>
      <c r="CA1297" s="18" t="inlineStr">
        <is>
          <t>主構（脚）</t>
        </is>
      </c>
      <c r="CB1297" s="18" t="inlineStr">
        <is>
          <t>Rp</t>
        </is>
      </c>
      <c r="CC1297" s="18">
        <f>IF(LEFT(CA1297,2)="基礎",CONCATENATE(BZ1297,LEFT(CA1297,3),CB1297),CONCATENATE(BZ1297,LEFT(CA1297,2),CB1297))</f>
        <v/>
      </c>
      <c r="CD1297" s="18" t="n">
        <v>7</v>
      </c>
      <c r="CE1297" s="18">
        <f>IF(COUNTIFS([2]その１１!$CV$10:CV6292,リスト!CC1297),"該当","")</f>
        <v/>
      </c>
      <c r="CF1297" s="18">
        <f>IF($CE1297="","",COUNTIF($CC$5:CC1297,CC1297))</f>
        <v/>
      </c>
      <c r="CG1297" s="18">
        <f>IF($CE1297="","",CONCATENATE(CC1297,CF1297))</f>
        <v/>
      </c>
      <c r="CH1297" s="18" t="inlineStr">
        <is>
          <t>C,X</t>
        </is>
      </c>
      <c r="CI1297" s="18" t="inlineStr">
        <is>
          <t>目地部</t>
        </is>
      </c>
      <c r="CJ1297" s="18" t="inlineStr">
        <is>
          <t>Eg</t>
        </is>
      </c>
      <c r="CK1297" s="18">
        <f>CONCATENATE(CH1297,LEFT(CI1297,2),CJ1297)</f>
        <v/>
      </c>
      <c r="CL1297" s="18" t="n">
        <v>22</v>
      </c>
      <c r="CM1297" s="18">
        <f>IF(COUNTIFS([2]その１２!$CU$10:CU6448,リスト!CK1297),"該当","")</f>
        <v/>
      </c>
      <c r="CN1297" s="18">
        <f>IF($CM1297="","",COUNTIF($CK$5:CK1297,CK1297))</f>
        <v/>
      </c>
      <c r="CO1297" s="18">
        <f>IF($CM1297="","",CONCATENATE(CK1297,CN1297))</f>
        <v/>
      </c>
      <c r="DC1297" s="21">
        <f>IF(CG1297="","",CONCATENATE(CC1297,CD1297))</f>
        <v/>
      </c>
      <c r="DD1297" s="21">
        <f>IF(CO1297="","",CONCATENATE(CK1297,CL1297))</f>
        <v/>
      </c>
    </row>
    <row r="1298">
      <c r="BZ1298" s="18" t="inlineStr">
        <is>
          <t>C,X</t>
        </is>
      </c>
      <c r="CA1298" s="18" t="inlineStr">
        <is>
          <t>主構（脚）</t>
        </is>
      </c>
      <c r="CB1298" s="18" t="inlineStr">
        <is>
          <t>Rp</t>
        </is>
      </c>
      <c r="CC1298" s="18">
        <f>IF(LEFT(CA1298,2)="基礎",CONCATENATE(BZ1298,LEFT(CA1298,3),CB1298),CONCATENATE(BZ1298,LEFT(CA1298,2),CB1298))</f>
        <v/>
      </c>
      <c r="CD1298" s="18" t="n">
        <v>8</v>
      </c>
      <c r="CE1298" s="18">
        <f>IF(COUNTIFS([2]その１１!$CV$10:CV6293,リスト!CC1298),"該当","")</f>
        <v/>
      </c>
      <c r="CF1298" s="18">
        <f>IF($CE1298="","",COUNTIF($CC$5:CC1298,CC1298))</f>
        <v/>
      </c>
      <c r="CG1298" s="18">
        <f>IF($CE1298="","",CONCATENATE(CC1298,CF1298))</f>
        <v/>
      </c>
      <c r="CH1298" s="18" t="inlineStr">
        <is>
          <t>C,X</t>
        </is>
      </c>
      <c r="CI1298" s="18" t="inlineStr">
        <is>
          <t>目地部</t>
        </is>
      </c>
      <c r="CJ1298" s="18" t="inlineStr">
        <is>
          <t>Eg</t>
        </is>
      </c>
      <c r="CK1298" s="18">
        <f>CONCATENATE(CH1298,LEFT(CI1298,2),CJ1298)</f>
        <v/>
      </c>
      <c r="CL1298" s="18" t="n">
        <v>23</v>
      </c>
      <c r="CM1298" s="18">
        <f>IF(COUNTIFS([2]その１２!$CU$10:CU6449,リスト!CK1298),"該当","")</f>
        <v/>
      </c>
      <c r="CN1298" s="18">
        <f>IF($CM1298="","",COUNTIF($CK$5:CK1298,CK1298))</f>
        <v/>
      </c>
      <c r="CO1298" s="18">
        <f>IF($CM1298="","",CONCATENATE(CK1298,CN1298))</f>
        <v/>
      </c>
      <c r="DC1298" s="21">
        <f>IF(CG1298="","",CONCATENATE(CC1298,CD1298))</f>
        <v/>
      </c>
      <c r="DD1298" s="21">
        <f>IF(CO1298="","",CONCATENATE(CK1298,CL1298))</f>
        <v/>
      </c>
    </row>
    <row r="1299">
      <c r="BZ1299" s="18" t="inlineStr">
        <is>
          <t>C,X</t>
        </is>
      </c>
      <c r="CA1299" s="18" t="inlineStr">
        <is>
          <t>主構（脚）</t>
        </is>
      </c>
      <c r="CB1299" s="18" t="inlineStr">
        <is>
          <t>Rp</t>
        </is>
      </c>
      <c r="CC1299" s="18">
        <f>IF(LEFT(CA1299,2)="基礎",CONCATENATE(BZ1299,LEFT(CA1299,3),CB1299),CONCATENATE(BZ1299,LEFT(CA1299,2),CB1299))</f>
        <v/>
      </c>
      <c r="CD1299" s="18" t="n">
        <v>9</v>
      </c>
      <c r="CE1299" s="18">
        <f>IF(COUNTIFS([2]その１１!$CV$10:CV6294,リスト!CC1299),"該当","")</f>
        <v/>
      </c>
      <c r="CF1299" s="18">
        <f>IF($CE1299="","",COUNTIF($CC$5:CC1299,CC1299))</f>
        <v/>
      </c>
      <c r="CG1299" s="18">
        <f>IF($CE1299="","",CONCATENATE(CC1299,CF1299))</f>
        <v/>
      </c>
      <c r="CH1299" s="18" t="inlineStr">
        <is>
          <t>C</t>
        </is>
      </c>
      <c r="CI1299" s="18" t="inlineStr">
        <is>
          <t>翼壁</t>
        </is>
      </c>
      <c r="CJ1299" s="18" t="inlineStr">
        <is>
          <t>Ww</t>
        </is>
      </c>
      <c r="CK1299" s="18">
        <f>CONCATENATE(CH1299,LEFT(CI1299,2),CJ1299)</f>
        <v/>
      </c>
      <c r="CL1299" s="18" t="n">
        <v>6</v>
      </c>
      <c r="CM1299" s="18">
        <f>IF(COUNTIFS([2]その１２!$CU$10:CU6450,リスト!CK1299),"該当","")</f>
        <v/>
      </c>
      <c r="CN1299" s="18">
        <f>IF($CM1299="","",COUNTIF($CK$5:CK1299,CK1299))</f>
        <v/>
      </c>
      <c r="CO1299" s="18">
        <f>IF($CM1299="","",CONCATENATE(CK1299,CN1299))</f>
        <v/>
      </c>
      <c r="DC1299" s="21">
        <f>IF(CG1299="","",CONCATENATE(CC1299,CD1299))</f>
        <v/>
      </c>
      <c r="DD1299" s="21">
        <f>IF(CO1299="","",CONCATENATE(CK1299,CL1299))</f>
        <v/>
      </c>
    </row>
    <row r="1300">
      <c r="BZ1300" s="18" t="inlineStr">
        <is>
          <t>C,X</t>
        </is>
      </c>
      <c r="CA1300" s="18" t="inlineStr">
        <is>
          <t>主構（脚）</t>
        </is>
      </c>
      <c r="CB1300" s="18" t="inlineStr">
        <is>
          <t>Rp</t>
        </is>
      </c>
      <c r="CC1300" s="18">
        <f>IF(LEFT(CA1300,2)="基礎",CONCATENATE(BZ1300,LEFT(CA1300,3),CB1300),CONCATENATE(BZ1300,LEFT(CA1300,2),CB1300))</f>
        <v/>
      </c>
      <c r="CD1300" s="18" t="n">
        <v>10</v>
      </c>
      <c r="CE1300" s="18">
        <f>IF(COUNTIFS([2]その１１!$CV$10:CV6295,リスト!CC1300),"該当","")</f>
        <v/>
      </c>
      <c r="CF1300" s="18">
        <f>IF($CE1300="","",COUNTIF($CC$5:CC1300,CC1300))</f>
        <v/>
      </c>
      <c r="CG1300" s="18">
        <f>IF($CE1300="","",CONCATENATE(CC1300,CF1300))</f>
        <v/>
      </c>
      <c r="CH1300" s="18" t="inlineStr">
        <is>
          <t>C</t>
        </is>
      </c>
      <c r="CI1300" s="18" t="inlineStr">
        <is>
          <t>翼壁</t>
        </is>
      </c>
      <c r="CJ1300" s="18" t="inlineStr">
        <is>
          <t>Ww</t>
        </is>
      </c>
      <c r="CK1300" s="18">
        <f>CONCATENATE(CH1300,LEFT(CI1300,2),CJ1300)</f>
        <v/>
      </c>
      <c r="CL1300" s="18" t="n">
        <v>7</v>
      </c>
      <c r="CM1300" s="18">
        <f>IF(COUNTIFS([2]その１２!$CU$10:CU6451,リスト!CK1300),"該当","")</f>
        <v/>
      </c>
      <c r="CN1300" s="18">
        <f>IF($CM1300="","",COUNTIF($CK$5:CK1300,CK1300))</f>
        <v/>
      </c>
      <c r="CO1300" s="18">
        <f>IF($CM1300="","",CONCATENATE(CK1300,CN1300))</f>
        <v/>
      </c>
      <c r="DC1300" s="21">
        <f>IF(CG1300="","",CONCATENATE(CC1300,CD1300))</f>
        <v/>
      </c>
      <c r="DD1300" s="21">
        <f>IF(CO1300="","",CONCATENATE(CK1300,CL1300))</f>
        <v/>
      </c>
    </row>
    <row r="1301">
      <c r="BZ1301" s="18" t="inlineStr">
        <is>
          <t>C,X</t>
        </is>
      </c>
      <c r="CA1301" s="18" t="inlineStr">
        <is>
          <t>主構（脚）</t>
        </is>
      </c>
      <c r="CB1301" s="18" t="inlineStr">
        <is>
          <t>Rp</t>
        </is>
      </c>
      <c r="CC1301" s="18">
        <f>IF(LEFT(CA1301,2)="基礎",CONCATENATE(BZ1301,LEFT(CA1301,3),CB1301),CONCATENATE(BZ1301,LEFT(CA1301,2),CB1301))</f>
        <v/>
      </c>
      <c r="CD1301" s="18" t="n">
        <v>11</v>
      </c>
      <c r="CE1301" s="18">
        <f>IF(COUNTIFS([2]その１１!$CV$10:CV6296,リスト!CC1301),"該当","")</f>
        <v/>
      </c>
      <c r="CF1301" s="18">
        <f>IF($CE1301="","",COUNTIF($CC$5:CC1301,CC1301))</f>
        <v/>
      </c>
      <c r="CG1301" s="18">
        <f>IF($CE1301="","",CONCATENATE(CC1301,CF1301))</f>
        <v/>
      </c>
      <c r="CH1301" s="18" t="inlineStr">
        <is>
          <t>C</t>
        </is>
      </c>
      <c r="CI1301" s="18" t="inlineStr">
        <is>
          <t>翼壁</t>
        </is>
      </c>
      <c r="CJ1301" s="18" t="inlineStr">
        <is>
          <t>Ww</t>
        </is>
      </c>
      <c r="CK1301" s="18">
        <f>CONCATENATE(CH1301,LEFT(CI1301,2),CJ1301)</f>
        <v/>
      </c>
      <c r="CL1301" s="18" t="n">
        <v>8</v>
      </c>
      <c r="CM1301" s="18">
        <f>IF(COUNTIFS([2]その１２!$CU$10:CU6452,リスト!CK1301),"該当","")</f>
        <v/>
      </c>
      <c r="CN1301" s="18">
        <f>IF($CM1301="","",COUNTIF($CK$5:CK1301,CK1301))</f>
        <v/>
      </c>
      <c r="CO1301" s="18">
        <f>IF($CM1301="","",CONCATENATE(CK1301,CN1301))</f>
        <v/>
      </c>
      <c r="DC1301" s="21">
        <f>IF(CG1301="","",CONCATENATE(CC1301,CD1301))</f>
        <v/>
      </c>
      <c r="DD1301" s="21">
        <f>IF(CO1301="","",CONCATENATE(CK1301,CL1301))</f>
        <v/>
      </c>
    </row>
    <row r="1302">
      <c r="BZ1302" s="18" t="inlineStr">
        <is>
          <t>C,X</t>
        </is>
      </c>
      <c r="CA1302" s="18" t="inlineStr">
        <is>
          <t>主構（脚）</t>
        </is>
      </c>
      <c r="CB1302" s="18" t="inlineStr">
        <is>
          <t>Rp</t>
        </is>
      </c>
      <c r="CC1302" s="18">
        <f>IF(LEFT(CA1302,2)="基礎",CONCATENATE(BZ1302,LEFT(CA1302,3),CB1302),CONCATENATE(BZ1302,LEFT(CA1302,2),CB1302))</f>
        <v/>
      </c>
      <c r="CD1302" s="18" t="n">
        <v>12</v>
      </c>
      <c r="CE1302" s="18">
        <f>IF(COUNTIFS([2]その１１!$CV$10:CV6297,リスト!CC1302),"該当","")</f>
        <v/>
      </c>
      <c r="CF1302" s="18">
        <f>IF($CE1302="","",COUNTIF($CC$5:CC1302,CC1302))</f>
        <v/>
      </c>
      <c r="CG1302" s="18">
        <f>IF($CE1302="","",CONCATENATE(CC1302,CF1302))</f>
        <v/>
      </c>
      <c r="CH1302" s="18" t="inlineStr">
        <is>
          <t>C</t>
        </is>
      </c>
      <c r="CI1302" s="18" t="inlineStr">
        <is>
          <t>翼壁</t>
        </is>
      </c>
      <c r="CJ1302" s="18" t="inlineStr">
        <is>
          <t>Ww</t>
        </is>
      </c>
      <c r="CK1302" s="18">
        <f>CONCATENATE(CH1302,LEFT(CI1302,2),CJ1302)</f>
        <v/>
      </c>
      <c r="CL1302" s="18" t="n">
        <v>10</v>
      </c>
      <c r="CM1302" s="18">
        <f>IF(COUNTIFS([2]その１２!$CU$10:CU6453,リスト!CK1302),"該当","")</f>
        <v/>
      </c>
      <c r="CN1302" s="18">
        <f>IF($CM1302="","",COUNTIF($CK$5:CK1302,CK1302))</f>
        <v/>
      </c>
      <c r="CO1302" s="18">
        <f>IF($CM1302="","",CONCATENATE(CK1302,CN1302))</f>
        <v/>
      </c>
      <c r="DC1302" s="21">
        <f>IF(CG1302="","",CONCATENATE(CC1302,CD1302))</f>
        <v/>
      </c>
      <c r="DD1302" s="21">
        <f>IF(CO1302="","",CONCATENATE(CK1302,CL1302))</f>
        <v/>
      </c>
    </row>
    <row r="1303">
      <c r="BZ1303" s="18" t="inlineStr">
        <is>
          <t>C,X</t>
        </is>
      </c>
      <c r="CA1303" s="18" t="inlineStr">
        <is>
          <t>主構（脚）</t>
        </is>
      </c>
      <c r="CB1303" s="18" t="inlineStr">
        <is>
          <t>Rp</t>
        </is>
      </c>
      <c r="CC1303" s="18">
        <f>IF(LEFT(CA1303,2)="基礎",CONCATENATE(BZ1303,LEFT(CA1303,3),CB1303),CONCATENATE(BZ1303,LEFT(CA1303,2),CB1303))</f>
        <v/>
      </c>
      <c r="CD1303" s="18" t="n">
        <v>13</v>
      </c>
      <c r="CE1303" s="18">
        <f>IF(COUNTIFS([2]その１１!$CV$10:CV6298,リスト!CC1303),"該当","")</f>
        <v/>
      </c>
      <c r="CF1303" s="18">
        <f>IF($CE1303="","",COUNTIF($CC$5:CC1303,CC1303))</f>
        <v/>
      </c>
      <c r="CG1303" s="18">
        <f>IF($CE1303="","",CONCATENATE(CC1303,CF1303))</f>
        <v/>
      </c>
      <c r="CH1303" s="18" t="inlineStr">
        <is>
          <t>C</t>
        </is>
      </c>
      <c r="CI1303" s="18" t="inlineStr">
        <is>
          <t>翼壁</t>
        </is>
      </c>
      <c r="CJ1303" s="18" t="inlineStr">
        <is>
          <t>Ww</t>
        </is>
      </c>
      <c r="CK1303" s="18">
        <f>CONCATENATE(CH1303,LEFT(CI1303,2),CJ1303)</f>
        <v/>
      </c>
      <c r="CL1303" s="18" t="n">
        <v>12</v>
      </c>
      <c r="CM1303" s="18">
        <f>IF(COUNTIFS([2]その１２!$CU$10:CU6454,リスト!CK1303),"該当","")</f>
        <v/>
      </c>
      <c r="CN1303" s="18">
        <f>IF($CM1303="","",COUNTIF($CK$5:CK1303,CK1303))</f>
        <v/>
      </c>
      <c r="CO1303" s="18">
        <f>IF($CM1303="","",CONCATENATE(CK1303,CN1303))</f>
        <v/>
      </c>
      <c r="DC1303" s="21">
        <f>IF(CG1303="","",CONCATENATE(CC1303,CD1303))</f>
        <v/>
      </c>
      <c r="DD1303" s="21">
        <f>IF(CO1303="","",CONCATENATE(CK1303,CL1303))</f>
        <v/>
      </c>
    </row>
    <row r="1304">
      <c r="BZ1304" s="18" t="inlineStr">
        <is>
          <t>C,X</t>
        </is>
      </c>
      <c r="CA1304" s="18" t="inlineStr">
        <is>
          <t>主構（脚）</t>
        </is>
      </c>
      <c r="CB1304" s="18" t="inlineStr">
        <is>
          <t>Rp</t>
        </is>
      </c>
      <c r="CC1304" s="18">
        <f>IF(LEFT(CA1304,2)="基礎",CONCATENATE(BZ1304,LEFT(CA1304,3),CB1304),CONCATENATE(BZ1304,LEFT(CA1304,2),CB1304))</f>
        <v/>
      </c>
      <c r="CD1304" s="18" t="n">
        <v>17</v>
      </c>
      <c r="CE1304" s="18">
        <f>IF(COUNTIFS([2]その１１!$CV$10:CV6299,リスト!CC1304),"該当","")</f>
        <v/>
      </c>
      <c r="CF1304" s="18">
        <f>IF($CE1304="","",COUNTIF($CC$5:CC1304,CC1304))</f>
        <v/>
      </c>
      <c r="CG1304" s="18">
        <f>IF($CE1304="","",CONCATENATE(CC1304,CF1304))</f>
        <v/>
      </c>
      <c r="CH1304" s="18" t="inlineStr">
        <is>
          <t>C</t>
        </is>
      </c>
      <c r="CI1304" s="18" t="inlineStr">
        <is>
          <t>翼壁</t>
        </is>
      </c>
      <c r="CJ1304" s="18" t="inlineStr">
        <is>
          <t>Ww</t>
        </is>
      </c>
      <c r="CK1304" s="18">
        <f>CONCATENATE(CH1304,LEFT(CI1304,2),CJ1304)</f>
        <v/>
      </c>
      <c r="CL1304" s="18" t="n">
        <v>17</v>
      </c>
      <c r="CM1304" s="18">
        <f>IF(COUNTIFS([2]その１２!$CU$10:CU6455,リスト!CK1304),"該当","")</f>
        <v/>
      </c>
      <c r="CN1304" s="18">
        <f>IF($CM1304="","",COUNTIF($CK$5:CK1304,CK1304))</f>
        <v/>
      </c>
      <c r="CO1304" s="18">
        <f>IF($CM1304="","",CONCATENATE(CK1304,CN1304))</f>
        <v/>
      </c>
      <c r="DC1304" s="21">
        <f>IF(CG1304="","",CONCATENATE(CC1304,CD1304))</f>
        <v/>
      </c>
      <c r="DD1304" s="21">
        <f>IF(CO1304="","",CONCATENATE(CK1304,CL1304))</f>
        <v/>
      </c>
    </row>
    <row r="1305">
      <c r="BZ1305" s="18" t="inlineStr">
        <is>
          <t>C,X</t>
        </is>
      </c>
      <c r="CA1305" s="18" t="inlineStr">
        <is>
          <t>主構（脚）</t>
        </is>
      </c>
      <c r="CB1305" s="18" t="inlineStr">
        <is>
          <t>Rp</t>
        </is>
      </c>
      <c r="CC1305" s="18">
        <f>IF(LEFT(CA1305,2)="基礎",CONCATENATE(BZ1305,LEFT(CA1305,3),CB1305),CONCATENATE(BZ1305,LEFT(CA1305,2),CB1305))</f>
        <v/>
      </c>
      <c r="CD1305" s="18" t="n">
        <v>18</v>
      </c>
      <c r="CE1305" s="18">
        <f>IF(COUNTIFS([2]その１１!$CV$10:CV6300,リスト!CC1305),"該当","")</f>
        <v/>
      </c>
      <c r="CF1305" s="18">
        <f>IF($CE1305="","",COUNTIF($CC$5:CC1305,CC1305))</f>
        <v/>
      </c>
      <c r="CG1305" s="18">
        <f>IF($CE1305="","",CONCATENATE(CC1305,CF1305))</f>
        <v/>
      </c>
      <c r="CH1305" s="18" t="inlineStr">
        <is>
          <t>C</t>
        </is>
      </c>
      <c r="CI1305" s="18" t="inlineStr">
        <is>
          <t>翼壁</t>
        </is>
      </c>
      <c r="CJ1305" s="18" t="inlineStr">
        <is>
          <t>Ww</t>
        </is>
      </c>
      <c r="CK1305" s="18">
        <f>CONCATENATE(CH1305,LEFT(CI1305,2),CJ1305)</f>
        <v/>
      </c>
      <c r="CL1305" s="18" t="n">
        <v>18</v>
      </c>
      <c r="CM1305" s="18">
        <f>IF(COUNTIFS([2]その１２!$CU$10:CU6456,リスト!CK1305),"該当","")</f>
        <v/>
      </c>
      <c r="CN1305" s="18">
        <f>IF($CM1305="","",COUNTIF($CK$5:CK1305,CK1305))</f>
        <v/>
      </c>
      <c r="CO1305" s="18">
        <f>IF($CM1305="","",CONCATENATE(CK1305,CN1305))</f>
        <v/>
      </c>
      <c r="DC1305" s="21">
        <f>IF(CG1305="","",CONCATENATE(CC1305,CD1305))</f>
        <v/>
      </c>
      <c r="DD1305" s="21">
        <f>IF(CO1305="","",CONCATENATE(CK1305,CL1305))</f>
        <v/>
      </c>
    </row>
    <row r="1306">
      <c r="BZ1306" s="18" t="inlineStr">
        <is>
          <t>C,X</t>
        </is>
      </c>
      <c r="CA1306" s="18" t="inlineStr">
        <is>
          <t>主構（脚）</t>
        </is>
      </c>
      <c r="CB1306" s="18" t="inlineStr">
        <is>
          <t>Rp</t>
        </is>
      </c>
      <c r="CC1306" s="18">
        <f>IF(LEFT(CA1306,2)="基礎",CONCATENATE(BZ1306,LEFT(CA1306,3),CB1306),CONCATENATE(BZ1306,LEFT(CA1306,2),CB1306))</f>
        <v/>
      </c>
      <c r="CD1306" s="18" t="n">
        <v>19</v>
      </c>
      <c r="CE1306" s="18">
        <f>IF(COUNTIFS([2]その１１!$CV$10:CV6301,リスト!CC1306),"該当","")</f>
        <v/>
      </c>
      <c r="CF1306" s="18">
        <f>IF($CE1306="","",COUNTIF($CC$5:CC1306,CC1306))</f>
        <v/>
      </c>
      <c r="CG1306" s="18">
        <f>IF($CE1306="","",CONCATENATE(CC1306,CF1306))</f>
        <v/>
      </c>
      <c r="CH1306" s="18" t="inlineStr">
        <is>
          <t>C</t>
        </is>
      </c>
      <c r="CI1306" s="18" t="inlineStr">
        <is>
          <t>翼壁</t>
        </is>
      </c>
      <c r="CJ1306" s="18" t="inlineStr">
        <is>
          <t>Ww</t>
        </is>
      </c>
      <c r="CK1306" s="18">
        <f>CONCATENATE(CH1306,LEFT(CI1306,2),CJ1306)</f>
        <v/>
      </c>
      <c r="CL1306" s="18" t="n">
        <v>19</v>
      </c>
      <c r="CM1306" s="18">
        <f>IF(COUNTIFS([2]その１２!$CU$10:CU6457,リスト!CK1306),"該当","")</f>
        <v/>
      </c>
      <c r="CN1306" s="18">
        <f>IF($CM1306="","",COUNTIF($CK$5:CK1306,CK1306))</f>
        <v/>
      </c>
      <c r="CO1306" s="18">
        <f>IF($CM1306="","",CONCATENATE(CK1306,CN1306))</f>
        <v/>
      </c>
      <c r="DC1306" s="21">
        <f>IF(CG1306="","",CONCATENATE(CC1306,CD1306))</f>
        <v/>
      </c>
      <c r="DD1306" s="21">
        <f>IF(CO1306="","",CONCATENATE(CK1306,CL1306))</f>
        <v/>
      </c>
    </row>
    <row r="1307">
      <c r="BZ1307" s="18" t="inlineStr">
        <is>
          <t>C,X</t>
        </is>
      </c>
      <c r="CA1307" s="18" t="inlineStr">
        <is>
          <t>主構（脚）</t>
        </is>
      </c>
      <c r="CB1307" s="18" t="inlineStr">
        <is>
          <t>Rp</t>
        </is>
      </c>
      <c r="CC1307" s="18">
        <f>IF(LEFT(CA1307,2)="基礎",CONCATENATE(BZ1307,LEFT(CA1307,3),CB1307),CONCATENATE(BZ1307,LEFT(CA1307,2),CB1307))</f>
        <v/>
      </c>
      <c r="CD1307" s="18" t="n">
        <v>20</v>
      </c>
      <c r="CE1307" s="18">
        <f>IF(COUNTIFS([2]その１１!$CV$10:CV6302,リスト!CC1307),"該当","")</f>
        <v/>
      </c>
      <c r="CF1307" s="18">
        <f>IF($CE1307="","",COUNTIF($CC$5:CC1307,CC1307))</f>
        <v/>
      </c>
      <c r="CG1307" s="18">
        <f>IF($CE1307="","",CONCATENATE(CC1307,CF1307))</f>
        <v/>
      </c>
      <c r="CH1307" s="18" t="inlineStr">
        <is>
          <t>C</t>
        </is>
      </c>
      <c r="CI1307" s="18" t="inlineStr">
        <is>
          <t>翼壁</t>
        </is>
      </c>
      <c r="CJ1307" s="18" t="inlineStr">
        <is>
          <t>Ww</t>
        </is>
      </c>
      <c r="CK1307" s="18">
        <f>CONCATENATE(CH1307,LEFT(CI1307,2),CJ1307)</f>
        <v/>
      </c>
      <c r="CL1307" s="18" t="n">
        <v>20</v>
      </c>
      <c r="CM1307" s="18">
        <f>IF(COUNTIFS([2]その１２!$CU$10:CU6458,リスト!CK1307),"該当","")</f>
        <v/>
      </c>
      <c r="CN1307" s="18">
        <f>IF($CM1307="","",COUNTIF($CK$5:CK1307,CK1307))</f>
        <v/>
      </c>
      <c r="CO1307" s="18">
        <f>IF($CM1307="","",CONCATENATE(CK1307,CN1307))</f>
        <v/>
      </c>
      <c r="DC1307" s="21">
        <f>IF(CG1307="","",CONCATENATE(CC1307,CD1307))</f>
        <v/>
      </c>
      <c r="DD1307" s="21">
        <f>IF(CO1307="","",CONCATENATE(CK1307,CL1307))</f>
        <v/>
      </c>
    </row>
    <row r="1308">
      <c r="BZ1308" s="18" t="inlineStr">
        <is>
          <t>C,X</t>
        </is>
      </c>
      <c r="CA1308" s="18" t="inlineStr">
        <is>
          <t>主構（脚）</t>
        </is>
      </c>
      <c r="CB1308" s="18" t="inlineStr">
        <is>
          <t>Rp</t>
        </is>
      </c>
      <c r="CC1308" s="18">
        <f>IF(LEFT(CA1308,2)="基礎",CONCATENATE(BZ1308,LEFT(CA1308,3),CB1308),CONCATENATE(BZ1308,LEFT(CA1308,2),CB1308))</f>
        <v/>
      </c>
      <c r="CD1308" s="18" t="n">
        <v>21</v>
      </c>
      <c r="CE1308" s="18">
        <f>IF(COUNTIFS([2]その１１!$CV$10:CV6303,リスト!CC1308),"該当","")</f>
        <v/>
      </c>
      <c r="CF1308" s="18">
        <f>IF($CE1308="","",COUNTIF($CC$5:CC1308,CC1308))</f>
        <v/>
      </c>
      <c r="CG1308" s="18">
        <f>IF($CE1308="","",CONCATENATE(CC1308,CF1308))</f>
        <v/>
      </c>
      <c r="CH1308" s="18" t="inlineStr">
        <is>
          <t>C</t>
        </is>
      </c>
      <c r="CI1308" s="18" t="inlineStr">
        <is>
          <t>翼壁</t>
        </is>
      </c>
      <c r="CJ1308" s="18" t="inlineStr">
        <is>
          <t>Ww</t>
        </is>
      </c>
      <c r="CK1308" s="18">
        <f>CONCATENATE(CH1308,LEFT(CI1308,2),CJ1308)</f>
        <v/>
      </c>
      <c r="CL1308" s="18" t="n">
        <v>21</v>
      </c>
      <c r="CM1308" s="18">
        <f>IF(COUNTIFS([2]その１２!$CU$10:CU6459,リスト!CK1308),"該当","")</f>
        <v/>
      </c>
      <c r="CN1308" s="18">
        <f>IF($CM1308="","",COUNTIF($CK$5:CK1308,CK1308))</f>
        <v/>
      </c>
      <c r="CO1308" s="18">
        <f>IF($CM1308="","",CONCATENATE(CK1308,CN1308))</f>
        <v/>
      </c>
      <c r="DC1308" s="21">
        <f>IF(CG1308="","",CONCATENATE(CC1308,CD1308))</f>
        <v/>
      </c>
      <c r="DD1308" s="21">
        <f>IF(CO1308="","",CONCATENATE(CK1308,CL1308))</f>
        <v/>
      </c>
    </row>
    <row r="1309">
      <c r="BZ1309" s="18" t="inlineStr">
        <is>
          <t>C,X</t>
        </is>
      </c>
      <c r="CA1309" s="18" t="inlineStr">
        <is>
          <t>主構（脚）</t>
        </is>
      </c>
      <c r="CB1309" s="18" t="inlineStr">
        <is>
          <t>Rp</t>
        </is>
      </c>
      <c r="CC1309" s="18">
        <f>IF(LEFT(CA1309,2)="基礎",CONCATENATE(BZ1309,LEFT(CA1309,3),CB1309),CONCATENATE(BZ1309,LEFT(CA1309,2),CB1309))</f>
        <v/>
      </c>
      <c r="CD1309" s="18" t="n">
        <v>22</v>
      </c>
      <c r="CE1309" s="18">
        <f>IF(COUNTIFS([2]その１１!$CV$10:CV6304,リスト!CC1309),"該当","")</f>
        <v/>
      </c>
      <c r="CF1309" s="18">
        <f>IF($CE1309="","",COUNTIF($CC$5:CC1309,CC1309))</f>
        <v/>
      </c>
      <c r="CG1309" s="18">
        <f>IF($CE1309="","",CONCATENATE(CC1309,CF1309))</f>
        <v/>
      </c>
      <c r="CH1309" s="18" t="inlineStr">
        <is>
          <t>C</t>
        </is>
      </c>
      <c r="CI1309" s="18" t="inlineStr">
        <is>
          <t>翼壁</t>
        </is>
      </c>
      <c r="CJ1309" s="18" t="inlineStr">
        <is>
          <t>Ww</t>
        </is>
      </c>
      <c r="CK1309" s="18">
        <f>CONCATENATE(CH1309,LEFT(CI1309,2),CJ1309)</f>
        <v/>
      </c>
      <c r="CL1309" s="18" t="n">
        <v>22</v>
      </c>
      <c r="CM1309" s="18">
        <f>IF(COUNTIFS([2]その１２!$CU$10:CU6460,リスト!CK1309),"該当","")</f>
        <v/>
      </c>
      <c r="CN1309" s="18">
        <f>IF($CM1309="","",COUNTIF($CK$5:CK1309,CK1309))</f>
        <v/>
      </c>
      <c r="CO1309" s="18">
        <f>IF($CM1309="","",CONCATENATE(CK1309,CN1309))</f>
        <v/>
      </c>
      <c r="DC1309" s="21">
        <f>IF(CG1309="","",CONCATENATE(CC1309,CD1309))</f>
        <v/>
      </c>
      <c r="DD1309" s="21">
        <f>IF(CO1309="","",CONCATENATE(CK1309,CL1309))</f>
        <v/>
      </c>
    </row>
    <row r="1310">
      <c r="BZ1310" s="18" t="inlineStr">
        <is>
          <t>C,X</t>
        </is>
      </c>
      <c r="CA1310" s="18" t="inlineStr">
        <is>
          <t>主構（脚）</t>
        </is>
      </c>
      <c r="CB1310" s="18" t="inlineStr">
        <is>
          <t>Rp</t>
        </is>
      </c>
      <c r="CC1310" s="18">
        <f>IF(LEFT(CA1310,2)="基礎",CONCATENATE(BZ1310,LEFT(CA1310,3),CB1310),CONCATENATE(BZ1310,LEFT(CA1310,2),CB1310))</f>
        <v/>
      </c>
      <c r="CD1310" s="18" t="n">
        <v>23</v>
      </c>
      <c r="CE1310" s="18">
        <f>IF(COUNTIFS([2]その１１!$CV$10:CV6305,リスト!CC1310),"該当","")</f>
        <v/>
      </c>
      <c r="CF1310" s="18">
        <f>IF($CE1310="","",COUNTIF($CC$5:CC1310,CC1310))</f>
        <v/>
      </c>
      <c r="CG1310" s="18">
        <f>IF($CE1310="","",CONCATENATE(CC1310,CF1310))</f>
        <v/>
      </c>
      <c r="CH1310" s="18" t="inlineStr">
        <is>
          <t>C</t>
        </is>
      </c>
      <c r="CI1310" s="18" t="inlineStr">
        <is>
          <t>翼壁</t>
        </is>
      </c>
      <c r="CJ1310" s="18" t="inlineStr">
        <is>
          <t>Ww</t>
        </is>
      </c>
      <c r="CK1310" s="18">
        <f>CONCATENATE(CH1310,LEFT(CI1310,2),CJ1310)</f>
        <v/>
      </c>
      <c r="CL1310" s="18" t="n">
        <v>23</v>
      </c>
      <c r="CM1310" s="18">
        <f>IF(COUNTIFS([2]その１２!$CU$10:CU6461,リスト!CK1310),"該当","")</f>
        <v/>
      </c>
      <c r="CN1310" s="18">
        <f>IF($CM1310="","",COUNTIF($CK$5:CK1310,CK1310))</f>
        <v/>
      </c>
      <c r="CO1310" s="18">
        <f>IF($CM1310="","",CONCATENATE(CK1310,CN1310))</f>
        <v/>
      </c>
      <c r="DC1310" s="21">
        <f>IF(CG1310="","",CONCATENATE(CC1310,CD1310))</f>
        <v/>
      </c>
      <c r="DD1310" s="21">
        <f>IF(CO1310="","",CONCATENATE(CK1310,CL1310))</f>
        <v/>
      </c>
    </row>
    <row r="1311">
      <c r="BZ1311" s="18" t="inlineStr">
        <is>
          <t>S,C,X</t>
        </is>
      </c>
      <c r="CA1311" s="18" t="inlineStr">
        <is>
          <t>主構（脚）</t>
        </is>
      </c>
      <c r="CB1311" s="18" t="inlineStr">
        <is>
          <t>Rp</t>
        </is>
      </c>
      <c r="CC1311" s="18">
        <f>IF(LEFT(CA1311,2)="基礎",CONCATENATE(BZ1311,LEFT(CA1311,3),CB1311),CONCATENATE(BZ1311,LEFT(CA1311,2),CB1311))</f>
        <v/>
      </c>
      <c r="CD1311" s="18" t="n">
        <v>1</v>
      </c>
      <c r="CE1311" s="18">
        <f>IF(COUNTIFS([2]その１１!$CV$10:CV6306,リスト!CC1311),"該当","")</f>
        <v/>
      </c>
      <c r="CF1311" s="18">
        <f>IF($CE1311="","",COUNTIF($CC$5:CC1311,CC1311))</f>
        <v/>
      </c>
      <c r="CG1311" s="18">
        <f>IF($CE1311="","",CONCATENATE(CC1311,CF1311))</f>
        <v/>
      </c>
      <c r="CH1311" s="18" t="inlineStr">
        <is>
          <t>C,X</t>
        </is>
      </c>
      <c r="CI1311" s="18" t="inlineStr">
        <is>
          <t>翼壁</t>
        </is>
      </c>
      <c r="CJ1311" s="18" t="inlineStr">
        <is>
          <t>Ww</t>
        </is>
      </c>
      <c r="CK1311" s="18">
        <f>CONCATENATE(CH1311,LEFT(CI1311,2),CJ1311)</f>
        <v/>
      </c>
      <c r="CL1311" s="18" t="n">
        <v>6</v>
      </c>
      <c r="CM1311" s="18">
        <f>IF(COUNTIFS([2]その１２!$CU$10:CU6462,リスト!CK1311),"該当","")</f>
        <v/>
      </c>
      <c r="CN1311" s="18">
        <f>IF($CM1311="","",COUNTIF($CK$5:CK1311,CK1311))</f>
        <v/>
      </c>
      <c r="CO1311" s="18">
        <f>IF($CM1311="","",CONCATENATE(CK1311,CN1311))</f>
        <v/>
      </c>
      <c r="DC1311" s="21">
        <f>IF(CG1311="","",CONCATENATE(CC1311,CD1311))</f>
        <v/>
      </c>
      <c r="DD1311" s="21">
        <f>IF(CO1311="","",CONCATENATE(CK1311,CL1311))</f>
        <v/>
      </c>
    </row>
    <row r="1312">
      <c r="BZ1312" s="18" t="inlineStr">
        <is>
          <t>S,C,X</t>
        </is>
      </c>
      <c r="CA1312" s="18" t="inlineStr">
        <is>
          <t>主構（脚）</t>
        </is>
      </c>
      <c r="CB1312" s="18" t="inlineStr">
        <is>
          <t>Rp</t>
        </is>
      </c>
      <c r="CC1312" s="18">
        <f>IF(LEFT(CA1312,2)="基礎",CONCATENATE(BZ1312,LEFT(CA1312,3),CB1312),CONCATENATE(BZ1312,LEFT(CA1312,2),CB1312))</f>
        <v/>
      </c>
      <c r="CD1312" s="18" t="n">
        <v>2</v>
      </c>
      <c r="CE1312" s="18">
        <f>IF(COUNTIFS([2]その１１!$CV$10:CV6307,リスト!CC1312),"該当","")</f>
        <v/>
      </c>
      <c r="CF1312" s="18">
        <f>IF($CE1312="","",COUNTIF($CC$5:CC1312,CC1312))</f>
        <v/>
      </c>
      <c r="CG1312" s="18">
        <f>IF($CE1312="","",CONCATENATE(CC1312,CF1312))</f>
        <v/>
      </c>
      <c r="CH1312" s="18" t="inlineStr">
        <is>
          <t>C,X</t>
        </is>
      </c>
      <c r="CI1312" s="18" t="inlineStr">
        <is>
          <t>翼壁</t>
        </is>
      </c>
      <c r="CJ1312" s="18" t="inlineStr">
        <is>
          <t>Ww</t>
        </is>
      </c>
      <c r="CK1312" s="18">
        <f>CONCATENATE(CH1312,LEFT(CI1312,2),CJ1312)</f>
        <v/>
      </c>
      <c r="CL1312" s="18" t="n">
        <v>7</v>
      </c>
      <c r="CM1312" s="18">
        <f>IF(COUNTIFS([2]その１２!$CU$10:CU6463,リスト!CK1312),"該当","")</f>
        <v/>
      </c>
      <c r="CN1312" s="18">
        <f>IF($CM1312="","",COUNTIF($CK$5:CK1312,CK1312))</f>
        <v/>
      </c>
      <c r="CO1312" s="18">
        <f>IF($CM1312="","",CONCATENATE(CK1312,CN1312))</f>
        <v/>
      </c>
      <c r="DC1312" s="21">
        <f>IF(CG1312="","",CONCATENATE(CC1312,CD1312))</f>
        <v/>
      </c>
      <c r="DD1312" s="21">
        <f>IF(CO1312="","",CONCATENATE(CK1312,CL1312))</f>
        <v/>
      </c>
    </row>
    <row r="1313">
      <c r="BZ1313" s="18" t="inlineStr">
        <is>
          <t>S,C,X</t>
        </is>
      </c>
      <c r="CA1313" s="18" t="inlineStr">
        <is>
          <t>主構（脚）</t>
        </is>
      </c>
      <c r="CB1313" s="18" t="inlineStr">
        <is>
          <t>Rp</t>
        </is>
      </c>
      <c r="CC1313" s="18">
        <f>IF(LEFT(CA1313,2)="基礎",CONCATENATE(BZ1313,LEFT(CA1313,3),CB1313),CONCATENATE(BZ1313,LEFT(CA1313,2),CB1313))</f>
        <v/>
      </c>
      <c r="CD1313" s="18" t="n">
        <v>3</v>
      </c>
      <c r="CE1313" s="18">
        <f>IF(COUNTIFS([2]その１１!$CV$10:CV6308,リスト!CC1313),"該当","")</f>
        <v/>
      </c>
      <c r="CF1313" s="18">
        <f>IF($CE1313="","",COUNTIF($CC$5:CC1313,CC1313))</f>
        <v/>
      </c>
      <c r="CG1313" s="18">
        <f>IF($CE1313="","",CONCATENATE(CC1313,CF1313))</f>
        <v/>
      </c>
      <c r="CH1313" s="18" t="inlineStr">
        <is>
          <t>C,X</t>
        </is>
      </c>
      <c r="CI1313" s="18" t="inlineStr">
        <is>
          <t>翼壁</t>
        </is>
      </c>
      <c r="CJ1313" s="18" t="inlineStr">
        <is>
          <t>Ww</t>
        </is>
      </c>
      <c r="CK1313" s="18">
        <f>CONCATENATE(CH1313,LEFT(CI1313,2),CJ1313)</f>
        <v/>
      </c>
      <c r="CL1313" s="18" t="n">
        <v>8</v>
      </c>
      <c r="CM1313" s="18">
        <f>IF(COUNTIFS([2]その１２!$CU$10:CU6464,リスト!CK1313),"該当","")</f>
        <v/>
      </c>
      <c r="CN1313" s="18">
        <f>IF($CM1313="","",COUNTIF($CK$5:CK1313,CK1313))</f>
        <v/>
      </c>
      <c r="CO1313" s="18">
        <f>IF($CM1313="","",CONCATENATE(CK1313,CN1313))</f>
        <v/>
      </c>
      <c r="DC1313" s="21">
        <f>IF(CG1313="","",CONCATENATE(CC1313,CD1313))</f>
        <v/>
      </c>
      <c r="DD1313" s="21">
        <f>IF(CO1313="","",CONCATENATE(CK1313,CL1313))</f>
        <v/>
      </c>
    </row>
    <row r="1314">
      <c r="BZ1314" s="18" t="inlineStr">
        <is>
          <t>S,C,X</t>
        </is>
      </c>
      <c r="CA1314" s="18" t="inlineStr">
        <is>
          <t>主構（脚）</t>
        </is>
      </c>
      <c r="CB1314" s="18" t="inlineStr">
        <is>
          <t>Rp</t>
        </is>
      </c>
      <c r="CC1314" s="18">
        <f>IF(LEFT(CA1314,2)="基礎",CONCATENATE(BZ1314,LEFT(CA1314,3),CB1314),CONCATENATE(BZ1314,LEFT(CA1314,2),CB1314))</f>
        <v/>
      </c>
      <c r="CD1314" s="18" t="n">
        <v>4</v>
      </c>
      <c r="CE1314" s="18">
        <f>IF(COUNTIFS([2]その１１!$CV$10:CV6309,リスト!CC1314),"該当","")</f>
        <v/>
      </c>
      <c r="CF1314" s="18">
        <f>IF($CE1314="","",COUNTIF($CC$5:CC1314,CC1314))</f>
        <v/>
      </c>
      <c r="CG1314" s="18">
        <f>IF($CE1314="","",CONCATENATE(CC1314,CF1314))</f>
        <v/>
      </c>
      <c r="CH1314" s="18" t="inlineStr">
        <is>
          <t>C,X</t>
        </is>
      </c>
      <c r="CI1314" s="18" t="inlineStr">
        <is>
          <t>翼壁</t>
        </is>
      </c>
      <c r="CJ1314" s="18" t="inlineStr">
        <is>
          <t>Ww</t>
        </is>
      </c>
      <c r="CK1314" s="18">
        <f>CONCATENATE(CH1314,LEFT(CI1314,2),CJ1314)</f>
        <v/>
      </c>
      <c r="CL1314" s="18" t="n">
        <v>10</v>
      </c>
      <c r="CM1314" s="18">
        <f>IF(COUNTIFS([2]その１２!$CU$10:CU6465,リスト!CK1314),"該当","")</f>
        <v/>
      </c>
      <c r="CN1314" s="18">
        <f>IF($CM1314="","",COUNTIF($CK$5:CK1314,CK1314))</f>
        <v/>
      </c>
      <c r="CO1314" s="18">
        <f>IF($CM1314="","",CONCATENATE(CK1314,CN1314))</f>
        <v/>
      </c>
      <c r="DC1314" s="21">
        <f>IF(CG1314="","",CONCATENATE(CC1314,CD1314))</f>
        <v/>
      </c>
      <c r="DD1314" s="21">
        <f>IF(CO1314="","",CONCATENATE(CK1314,CL1314))</f>
        <v/>
      </c>
    </row>
    <row r="1315">
      <c r="BZ1315" s="18" t="inlineStr">
        <is>
          <t>S,C,X</t>
        </is>
      </c>
      <c r="CA1315" s="18" t="inlineStr">
        <is>
          <t>主構（脚）</t>
        </is>
      </c>
      <c r="CB1315" s="18" t="inlineStr">
        <is>
          <t>Rp</t>
        </is>
      </c>
      <c r="CC1315" s="18">
        <f>IF(LEFT(CA1315,2)="基礎",CONCATENATE(BZ1315,LEFT(CA1315,3),CB1315),CONCATENATE(BZ1315,LEFT(CA1315,2),CB1315))</f>
        <v/>
      </c>
      <c r="CD1315" s="18" t="n">
        <v>5</v>
      </c>
      <c r="CE1315" s="18">
        <f>IF(COUNTIFS([2]その１１!$CV$10:CV6310,リスト!CC1315),"該当","")</f>
        <v/>
      </c>
      <c r="CF1315" s="18">
        <f>IF($CE1315="","",COUNTIF($CC$5:CC1315,CC1315))</f>
        <v/>
      </c>
      <c r="CG1315" s="18">
        <f>IF($CE1315="","",CONCATENATE(CC1315,CF1315))</f>
        <v/>
      </c>
      <c r="CH1315" s="18" t="inlineStr">
        <is>
          <t>C,X</t>
        </is>
      </c>
      <c r="CI1315" s="18" t="inlineStr">
        <is>
          <t>翼壁</t>
        </is>
      </c>
      <c r="CJ1315" s="18" t="inlineStr">
        <is>
          <t>Ww</t>
        </is>
      </c>
      <c r="CK1315" s="18">
        <f>CONCATENATE(CH1315,LEFT(CI1315,2),CJ1315)</f>
        <v/>
      </c>
      <c r="CL1315" s="18" t="n">
        <v>12</v>
      </c>
      <c r="CM1315" s="18">
        <f>IF(COUNTIFS([2]その１２!$CU$10:CU6466,リスト!CK1315),"該当","")</f>
        <v/>
      </c>
      <c r="CN1315" s="18">
        <f>IF($CM1315="","",COUNTIF($CK$5:CK1315,CK1315))</f>
        <v/>
      </c>
      <c r="CO1315" s="18">
        <f>IF($CM1315="","",CONCATENATE(CK1315,CN1315))</f>
        <v/>
      </c>
      <c r="DC1315" s="21">
        <f>IF(CG1315="","",CONCATENATE(CC1315,CD1315))</f>
        <v/>
      </c>
      <c r="DD1315" s="21">
        <f>IF(CO1315="","",CONCATENATE(CK1315,CL1315))</f>
        <v/>
      </c>
    </row>
    <row r="1316">
      <c r="BZ1316" s="18" t="inlineStr">
        <is>
          <t>S,C,X</t>
        </is>
      </c>
      <c r="CA1316" s="18" t="inlineStr">
        <is>
          <t>主構（脚）</t>
        </is>
      </c>
      <c r="CB1316" s="18" t="inlineStr">
        <is>
          <t>Rp</t>
        </is>
      </c>
      <c r="CC1316" s="18">
        <f>IF(LEFT(CA1316,2)="基礎",CONCATENATE(BZ1316,LEFT(CA1316,3),CB1316),CONCATENATE(BZ1316,LEFT(CA1316,2),CB1316))</f>
        <v/>
      </c>
      <c r="CD1316" s="18" t="n">
        <v>6</v>
      </c>
      <c r="CE1316" s="18">
        <f>IF(COUNTIFS([2]その１１!$CV$10:CV6311,リスト!CC1316),"該当","")</f>
        <v/>
      </c>
      <c r="CF1316" s="18">
        <f>IF($CE1316="","",COUNTIF($CC$5:CC1316,CC1316))</f>
        <v/>
      </c>
      <c r="CG1316" s="18">
        <f>IF($CE1316="","",CONCATENATE(CC1316,CF1316))</f>
        <v/>
      </c>
      <c r="CH1316" s="18" t="inlineStr">
        <is>
          <t>C,X</t>
        </is>
      </c>
      <c r="CI1316" s="18" t="inlineStr">
        <is>
          <t>翼壁</t>
        </is>
      </c>
      <c r="CJ1316" s="18" t="inlineStr">
        <is>
          <t>Ww</t>
        </is>
      </c>
      <c r="CK1316" s="18">
        <f>CONCATENATE(CH1316,LEFT(CI1316,2),CJ1316)</f>
        <v/>
      </c>
      <c r="CL1316" s="18" t="n">
        <v>17</v>
      </c>
      <c r="CM1316" s="18">
        <f>IF(COUNTIFS([2]その１２!$CU$10:CU6467,リスト!CK1316),"該当","")</f>
        <v/>
      </c>
      <c r="CN1316" s="18">
        <f>IF($CM1316="","",COUNTIF($CK$5:CK1316,CK1316))</f>
        <v/>
      </c>
      <c r="CO1316" s="18">
        <f>IF($CM1316="","",CONCATENATE(CK1316,CN1316))</f>
        <v/>
      </c>
      <c r="DC1316" s="21">
        <f>IF(CG1316="","",CONCATENATE(CC1316,CD1316))</f>
        <v/>
      </c>
      <c r="DD1316" s="21">
        <f>IF(CO1316="","",CONCATENATE(CK1316,CL1316))</f>
        <v/>
      </c>
    </row>
    <row r="1317">
      <c r="BZ1317" s="18" t="inlineStr">
        <is>
          <t>S,C,X</t>
        </is>
      </c>
      <c r="CA1317" s="18" t="inlineStr">
        <is>
          <t>主構（脚）</t>
        </is>
      </c>
      <c r="CB1317" s="18" t="inlineStr">
        <is>
          <t>Rp</t>
        </is>
      </c>
      <c r="CC1317" s="18">
        <f>IF(LEFT(CA1317,2)="基礎",CONCATENATE(BZ1317,LEFT(CA1317,3),CB1317),CONCATENATE(BZ1317,LEFT(CA1317,2),CB1317))</f>
        <v/>
      </c>
      <c r="CD1317" s="18" t="n">
        <v>7</v>
      </c>
      <c r="CE1317" s="18">
        <f>IF(COUNTIFS([2]その１１!$CV$10:CV6312,リスト!CC1317),"該当","")</f>
        <v/>
      </c>
      <c r="CF1317" s="18">
        <f>IF($CE1317="","",COUNTIF($CC$5:CC1317,CC1317))</f>
        <v/>
      </c>
      <c r="CG1317" s="18">
        <f>IF($CE1317="","",CONCATENATE(CC1317,CF1317))</f>
        <v/>
      </c>
      <c r="CH1317" s="18" t="inlineStr">
        <is>
          <t>C,X</t>
        </is>
      </c>
      <c r="CI1317" s="18" t="inlineStr">
        <is>
          <t>翼壁</t>
        </is>
      </c>
      <c r="CJ1317" s="18" t="inlineStr">
        <is>
          <t>Ww</t>
        </is>
      </c>
      <c r="CK1317" s="18">
        <f>CONCATENATE(CH1317,LEFT(CI1317,2),CJ1317)</f>
        <v/>
      </c>
      <c r="CL1317" s="18" t="n">
        <v>18</v>
      </c>
      <c r="CM1317" s="18">
        <f>IF(COUNTIFS([2]その１２!$CU$10:CU6468,リスト!CK1317),"該当","")</f>
        <v/>
      </c>
      <c r="CN1317" s="18">
        <f>IF($CM1317="","",COUNTIF($CK$5:CK1317,CK1317))</f>
        <v/>
      </c>
      <c r="CO1317" s="18">
        <f>IF($CM1317="","",CONCATENATE(CK1317,CN1317))</f>
        <v/>
      </c>
      <c r="DC1317" s="21">
        <f>IF(CG1317="","",CONCATENATE(CC1317,CD1317))</f>
        <v/>
      </c>
      <c r="DD1317" s="21">
        <f>IF(CO1317="","",CONCATENATE(CK1317,CL1317))</f>
        <v/>
      </c>
    </row>
    <row r="1318">
      <c r="BZ1318" s="18" t="inlineStr">
        <is>
          <t>S,C,X</t>
        </is>
      </c>
      <c r="CA1318" s="18" t="inlineStr">
        <is>
          <t>主構（脚）</t>
        </is>
      </c>
      <c r="CB1318" s="18" t="inlineStr">
        <is>
          <t>Rp</t>
        </is>
      </c>
      <c r="CC1318" s="18">
        <f>IF(LEFT(CA1318,2)="基礎",CONCATENATE(BZ1318,LEFT(CA1318,3),CB1318),CONCATENATE(BZ1318,LEFT(CA1318,2),CB1318))</f>
        <v/>
      </c>
      <c r="CD1318" s="18" t="n">
        <v>8</v>
      </c>
      <c r="CE1318" s="18">
        <f>IF(COUNTIFS([2]その１１!$CV$10:CV6313,リスト!CC1318),"該当","")</f>
        <v/>
      </c>
      <c r="CF1318" s="18">
        <f>IF($CE1318="","",COUNTIF($CC$5:CC1318,CC1318))</f>
        <v/>
      </c>
      <c r="CG1318" s="18">
        <f>IF($CE1318="","",CONCATENATE(CC1318,CF1318))</f>
        <v/>
      </c>
      <c r="CH1318" s="18" t="inlineStr">
        <is>
          <t>C,X</t>
        </is>
      </c>
      <c r="CI1318" s="18" t="inlineStr">
        <is>
          <t>翼壁</t>
        </is>
      </c>
      <c r="CJ1318" s="18" t="inlineStr">
        <is>
          <t>Ww</t>
        </is>
      </c>
      <c r="CK1318" s="18">
        <f>CONCATENATE(CH1318,LEFT(CI1318,2),CJ1318)</f>
        <v/>
      </c>
      <c r="CL1318" s="18" t="n">
        <v>19</v>
      </c>
      <c r="CM1318" s="18">
        <f>IF(COUNTIFS([2]その１２!$CU$10:CU6469,リスト!CK1318),"該当","")</f>
        <v/>
      </c>
      <c r="CN1318" s="18">
        <f>IF($CM1318="","",COUNTIF($CK$5:CK1318,CK1318))</f>
        <v/>
      </c>
      <c r="CO1318" s="18">
        <f>IF($CM1318="","",CONCATENATE(CK1318,CN1318))</f>
        <v/>
      </c>
      <c r="DC1318" s="21">
        <f>IF(CG1318="","",CONCATENATE(CC1318,CD1318))</f>
        <v/>
      </c>
      <c r="DD1318" s="21">
        <f>IF(CO1318="","",CONCATENATE(CK1318,CL1318))</f>
        <v/>
      </c>
    </row>
    <row r="1319">
      <c r="BZ1319" s="18" t="inlineStr">
        <is>
          <t>S,C,X</t>
        </is>
      </c>
      <c r="CA1319" s="18" t="inlineStr">
        <is>
          <t>主構（脚）</t>
        </is>
      </c>
      <c r="CB1319" s="18" t="inlineStr">
        <is>
          <t>Rp</t>
        </is>
      </c>
      <c r="CC1319" s="18">
        <f>IF(LEFT(CA1319,2)="基礎",CONCATENATE(BZ1319,LEFT(CA1319,3),CB1319),CONCATENATE(BZ1319,LEFT(CA1319,2),CB1319))</f>
        <v/>
      </c>
      <c r="CD1319" s="18" t="n">
        <v>9</v>
      </c>
      <c r="CE1319" s="18">
        <f>IF(COUNTIFS([2]その１１!$CV$10:CV6314,リスト!CC1319),"該当","")</f>
        <v/>
      </c>
      <c r="CF1319" s="18">
        <f>IF($CE1319="","",COUNTIF($CC$5:CC1319,CC1319))</f>
        <v/>
      </c>
      <c r="CG1319" s="18">
        <f>IF($CE1319="","",CONCATENATE(CC1319,CF1319))</f>
        <v/>
      </c>
      <c r="CH1319" s="18" t="inlineStr">
        <is>
          <t>C,X</t>
        </is>
      </c>
      <c r="CI1319" s="18" t="inlineStr">
        <is>
          <t>翼壁</t>
        </is>
      </c>
      <c r="CJ1319" s="18" t="inlineStr">
        <is>
          <t>Ww</t>
        </is>
      </c>
      <c r="CK1319" s="18">
        <f>CONCATENATE(CH1319,LEFT(CI1319,2),CJ1319)</f>
        <v/>
      </c>
      <c r="CL1319" s="18" t="n">
        <v>20</v>
      </c>
      <c r="CM1319" s="18">
        <f>IF(COUNTIFS([2]その１２!$CU$10:CU6470,リスト!CK1319),"該当","")</f>
        <v/>
      </c>
      <c r="CN1319" s="18">
        <f>IF($CM1319="","",COUNTIF($CK$5:CK1319,CK1319))</f>
        <v/>
      </c>
      <c r="CO1319" s="18">
        <f>IF($CM1319="","",CONCATENATE(CK1319,CN1319))</f>
        <v/>
      </c>
      <c r="DC1319" s="21">
        <f>IF(CG1319="","",CONCATENATE(CC1319,CD1319))</f>
        <v/>
      </c>
      <c r="DD1319" s="21">
        <f>IF(CO1319="","",CONCATENATE(CK1319,CL1319))</f>
        <v/>
      </c>
    </row>
    <row r="1320">
      <c r="BZ1320" s="18" t="inlineStr">
        <is>
          <t>S,C,X</t>
        </is>
      </c>
      <c r="CA1320" s="18" t="inlineStr">
        <is>
          <t>主構（脚）</t>
        </is>
      </c>
      <c r="CB1320" s="18" t="inlineStr">
        <is>
          <t>Rp</t>
        </is>
      </c>
      <c r="CC1320" s="18">
        <f>IF(LEFT(CA1320,2)="基礎",CONCATENATE(BZ1320,LEFT(CA1320,3),CB1320),CONCATENATE(BZ1320,LEFT(CA1320,2),CB1320))</f>
        <v/>
      </c>
      <c r="CD1320" s="18" t="n">
        <v>10</v>
      </c>
      <c r="CE1320" s="18">
        <f>IF(COUNTIFS([2]その１１!$CV$10:CV6315,リスト!CC1320),"該当","")</f>
        <v/>
      </c>
      <c r="CF1320" s="18">
        <f>IF($CE1320="","",COUNTIF($CC$5:CC1320,CC1320))</f>
        <v/>
      </c>
      <c r="CG1320" s="18">
        <f>IF($CE1320="","",CONCATENATE(CC1320,CF1320))</f>
        <v/>
      </c>
      <c r="CH1320" s="18" t="inlineStr">
        <is>
          <t>C,X</t>
        </is>
      </c>
      <c r="CI1320" s="18" t="inlineStr">
        <is>
          <t>翼壁</t>
        </is>
      </c>
      <c r="CJ1320" s="18" t="inlineStr">
        <is>
          <t>Ww</t>
        </is>
      </c>
      <c r="CK1320" s="18">
        <f>CONCATENATE(CH1320,LEFT(CI1320,2),CJ1320)</f>
        <v/>
      </c>
      <c r="CL1320" s="18" t="n">
        <v>21</v>
      </c>
      <c r="CM1320" s="18">
        <f>IF(COUNTIFS([2]その１２!$CU$10:CU6471,リスト!CK1320),"該当","")</f>
        <v/>
      </c>
      <c r="CN1320" s="18">
        <f>IF($CM1320="","",COUNTIF($CK$5:CK1320,CK1320))</f>
        <v/>
      </c>
      <c r="CO1320" s="18">
        <f>IF($CM1320="","",CONCATENATE(CK1320,CN1320))</f>
        <v/>
      </c>
      <c r="DC1320" s="21">
        <f>IF(CG1320="","",CONCATENATE(CC1320,CD1320))</f>
        <v/>
      </c>
      <c r="DD1320" s="21">
        <f>IF(CO1320="","",CONCATENATE(CK1320,CL1320))</f>
        <v/>
      </c>
    </row>
    <row r="1321">
      <c r="BZ1321" s="18" t="inlineStr">
        <is>
          <t>S,C,X</t>
        </is>
      </c>
      <c r="CA1321" s="18" t="inlineStr">
        <is>
          <t>主構（脚）</t>
        </is>
      </c>
      <c r="CB1321" s="18" t="inlineStr">
        <is>
          <t>Rp</t>
        </is>
      </c>
      <c r="CC1321" s="18">
        <f>IF(LEFT(CA1321,2)="基礎",CONCATENATE(BZ1321,LEFT(CA1321,3),CB1321),CONCATENATE(BZ1321,LEFT(CA1321,2),CB1321))</f>
        <v/>
      </c>
      <c r="CD1321" s="18" t="n">
        <v>11</v>
      </c>
      <c r="CE1321" s="18">
        <f>IF(COUNTIFS([2]その１１!$CV$10:CV6316,リスト!CC1321),"該当","")</f>
        <v/>
      </c>
      <c r="CF1321" s="18">
        <f>IF($CE1321="","",COUNTIF($CC$5:CC1321,CC1321))</f>
        <v/>
      </c>
      <c r="CG1321" s="18">
        <f>IF($CE1321="","",CONCATENATE(CC1321,CF1321))</f>
        <v/>
      </c>
      <c r="CH1321" s="18" t="inlineStr">
        <is>
          <t>C,X</t>
        </is>
      </c>
      <c r="CI1321" s="18" t="inlineStr">
        <is>
          <t>翼壁</t>
        </is>
      </c>
      <c r="CJ1321" s="18" t="inlineStr">
        <is>
          <t>Ww</t>
        </is>
      </c>
      <c r="CK1321" s="18">
        <f>CONCATENATE(CH1321,LEFT(CI1321,2),CJ1321)</f>
        <v/>
      </c>
      <c r="CL1321" s="18" t="n">
        <v>22</v>
      </c>
      <c r="CM1321" s="18">
        <f>IF(COUNTIFS([2]その１２!$CU$10:CU6472,リスト!CK1321),"該当","")</f>
        <v/>
      </c>
      <c r="CN1321" s="18">
        <f>IF($CM1321="","",COUNTIF($CK$5:CK1321,CK1321))</f>
        <v/>
      </c>
      <c r="CO1321" s="18">
        <f>IF($CM1321="","",CONCATENATE(CK1321,CN1321))</f>
        <v/>
      </c>
      <c r="DC1321" s="21">
        <f>IF(CG1321="","",CONCATENATE(CC1321,CD1321))</f>
        <v/>
      </c>
      <c r="DD1321" s="21">
        <f>IF(CO1321="","",CONCATENATE(CK1321,CL1321))</f>
        <v/>
      </c>
    </row>
    <row r="1322">
      <c r="BZ1322" s="18" t="inlineStr">
        <is>
          <t>S,C,X</t>
        </is>
      </c>
      <c r="CA1322" s="18" t="inlineStr">
        <is>
          <t>主構（脚）</t>
        </is>
      </c>
      <c r="CB1322" s="18" t="inlineStr">
        <is>
          <t>Rp</t>
        </is>
      </c>
      <c r="CC1322" s="18">
        <f>IF(LEFT(CA1322,2)="基礎",CONCATENATE(BZ1322,LEFT(CA1322,3),CB1322),CONCATENATE(BZ1322,LEFT(CA1322,2),CB1322))</f>
        <v/>
      </c>
      <c r="CD1322" s="18" t="n">
        <v>12</v>
      </c>
      <c r="CE1322" s="18">
        <f>IF(COUNTIFS([2]その１１!$CV$10:CV6317,リスト!CC1322),"該当","")</f>
        <v/>
      </c>
      <c r="CF1322" s="18">
        <f>IF($CE1322="","",COUNTIF($CC$5:CC1322,CC1322))</f>
        <v/>
      </c>
      <c r="CG1322" s="18">
        <f>IF($CE1322="","",CONCATENATE(CC1322,CF1322))</f>
        <v/>
      </c>
      <c r="CH1322" s="39" t="inlineStr">
        <is>
          <t>C,X</t>
        </is>
      </c>
      <c r="CI1322" s="39" t="inlineStr">
        <is>
          <t>翼壁</t>
        </is>
      </c>
      <c r="CJ1322" s="39" t="inlineStr">
        <is>
          <t>Ww</t>
        </is>
      </c>
      <c r="CK1322" s="39">
        <f>CONCATENATE(CH1322,LEFT(CI1322,2),CJ1322)</f>
        <v/>
      </c>
      <c r="CL1322" s="39" t="n">
        <v>23</v>
      </c>
      <c r="CM1322" s="39">
        <f>IF(COUNTIFS([2]その１２!$CU$10:CU6467,リスト!CK1322),"該当","")</f>
        <v/>
      </c>
      <c r="CN1322" s="39">
        <f>IF($CM1322="","",COUNTIF($CK$5:CK1322,CK1322))</f>
        <v/>
      </c>
      <c r="CO1322" s="39">
        <f>IF($CM1322="","",CONCATENATE(CK1322,CN1322))</f>
        <v/>
      </c>
      <c r="DC1322" s="67">
        <f>IF(CG1322="","",CONCATENATE(CC1322,CD1322))</f>
        <v/>
      </c>
      <c r="DD1322" s="52">
        <f>IF(CO1322="","",CONCATENATE(CK1322,CL1322))</f>
        <v/>
      </c>
    </row>
    <row r="1323">
      <c r="BZ1323" s="18" t="inlineStr">
        <is>
          <t>S,C,X</t>
        </is>
      </c>
      <c r="CA1323" s="18" t="inlineStr">
        <is>
          <t>主構（脚）</t>
        </is>
      </c>
      <c r="CB1323" s="18" t="inlineStr">
        <is>
          <t>Rp</t>
        </is>
      </c>
      <c r="CC1323" s="18">
        <f>IF(LEFT(CA1323,2)="基礎",CONCATENATE(BZ1323,LEFT(CA1323,3),CB1323),CONCATENATE(BZ1323,LEFT(CA1323,2),CB1323))</f>
        <v/>
      </c>
      <c r="CD1323" s="18" t="n">
        <v>13</v>
      </c>
      <c r="CE1323" s="18">
        <f>IF(COUNTIFS([2]その１１!$CV$10:CV6318,リスト!CC1323),"該当","")</f>
        <v/>
      </c>
      <c r="CF1323" s="18">
        <f>IF($CE1323="","",COUNTIF($CC$5:CC1323,CC1323))</f>
        <v/>
      </c>
      <c r="CG1323" s="18">
        <f>IF($CE1323="","",CONCATENATE(CC1323,CF1323))</f>
        <v/>
      </c>
      <c r="DC1323" s="21">
        <f>IF(CG1323="","",CONCATENATE(CC1323,CD1323))</f>
        <v/>
      </c>
    </row>
    <row r="1324">
      <c r="BZ1324" s="18" t="inlineStr">
        <is>
          <t>S,C,X</t>
        </is>
      </c>
      <c r="CA1324" s="18" t="inlineStr">
        <is>
          <t>主構（脚）</t>
        </is>
      </c>
      <c r="CB1324" s="18" t="inlineStr">
        <is>
          <t>Rp</t>
        </is>
      </c>
      <c r="CC1324" s="18">
        <f>IF(LEFT(CA1324,2)="基礎",CONCATENATE(BZ1324,LEFT(CA1324,3),CB1324),CONCATENATE(BZ1324,LEFT(CA1324,2),CB1324))</f>
        <v/>
      </c>
      <c r="CD1324" s="18" t="n">
        <v>17</v>
      </c>
      <c r="CE1324" s="18">
        <f>IF(COUNTIFS([2]その１１!$CV$10:CV6319,リスト!CC1324),"該当","")</f>
        <v/>
      </c>
      <c r="CF1324" s="18">
        <f>IF($CE1324="","",COUNTIF($CC$5:CC1324,CC1324))</f>
        <v/>
      </c>
      <c r="CG1324" s="18">
        <f>IF($CE1324="","",CONCATENATE(CC1324,CF1324))</f>
        <v/>
      </c>
      <c r="DC1324" s="21">
        <f>IF(CG1324="","",CONCATENATE(CC1324,CD1324))</f>
        <v/>
      </c>
    </row>
    <row r="1325">
      <c r="BZ1325" s="18" t="inlineStr">
        <is>
          <t>S,C,X</t>
        </is>
      </c>
      <c r="CA1325" s="18" t="inlineStr">
        <is>
          <t>主構（脚）</t>
        </is>
      </c>
      <c r="CB1325" s="18" t="inlineStr">
        <is>
          <t>Rp</t>
        </is>
      </c>
      <c r="CC1325" s="18">
        <f>IF(LEFT(CA1325,2)="基礎",CONCATENATE(BZ1325,LEFT(CA1325,3),CB1325),CONCATENATE(BZ1325,LEFT(CA1325,2),CB1325))</f>
        <v/>
      </c>
      <c r="CD1325" s="18" t="n">
        <v>18</v>
      </c>
      <c r="CE1325" s="18">
        <f>IF(COUNTIFS([2]その１１!$CV$10:CV6320,リスト!CC1325),"該当","")</f>
        <v/>
      </c>
      <c r="CF1325" s="18">
        <f>IF($CE1325="","",COUNTIF($CC$5:CC1325,CC1325))</f>
        <v/>
      </c>
      <c r="CG1325" s="18">
        <f>IF($CE1325="","",CONCATENATE(CC1325,CF1325))</f>
        <v/>
      </c>
      <c r="DC1325" s="21">
        <f>IF(CG1325="","",CONCATENATE(CC1325,CD1325))</f>
        <v/>
      </c>
    </row>
    <row r="1326">
      <c r="BZ1326" s="18" t="inlineStr">
        <is>
          <t>S,C,X</t>
        </is>
      </c>
      <c r="CA1326" s="18" t="inlineStr">
        <is>
          <t>主構（脚）</t>
        </is>
      </c>
      <c r="CB1326" s="18" t="inlineStr">
        <is>
          <t>Rp</t>
        </is>
      </c>
      <c r="CC1326" s="18">
        <f>IF(LEFT(CA1326,2)="基礎",CONCATENATE(BZ1326,LEFT(CA1326,3),CB1326),CONCATENATE(BZ1326,LEFT(CA1326,2),CB1326))</f>
        <v/>
      </c>
      <c r="CD1326" s="18" t="n">
        <v>19</v>
      </c>
      <c r="CE1326" s="18">
        <f>IF(COUNTIFS([2]その１１!$CV$10:CV6321,リスト!CC1326),"該当","")</f>
        <v/>
      </c>
      <c r="CF1326" s="18">
        <f>IF($CE1326="","",COUNTIF($CC$5:CC1326,CC1326))</f>
        <v/>
      </c>
      <c r="CG1326" s="18">
        <f>IF($CE1326="","",CONCATENATE(CC1326,CF1326))</f>
        <v/>
      </c>
      <c r="DC1326" s="21">
        <f>IF(CG1326="","",CONCATENATE(CC1326,CD1326))</f>
        <v/>
      </c>
    </row>
    <row r="1327">
      <c r="BZ1327" s="18" t="inlineStr">
        <is>
          <t>S,C,X</t>
        </is>
      </c>
      <c r="CA1327" s="18" t="inlineStr">
        <is>
          <t>主構（脚）</t>
        </is>
      </c>
      <c r="CB1327" s="18" t="inlineStr">
        <is>
          <t>Rp</t>
        </is>
      </c>
      <c r="CC1327" s="18">
        <f>IF(LEFT(CA1327,2)="基礎",CONCATENATE(BZ1327,LEFT(CA1327,3),CB1327),CONCATENATE(BZ1327,LEFT(CA1327,2),CB1327))</f>
        <v/>
      </c>
      <c r="CD1327" s="18" t="n">
        <v>20</v>
      </c>
      <c r="CE1327" s="18">
        <f>IF(COUNTIFS([2]その１１!$CV$10:CV6322,リスト!CC1327),"該当","")</f>
        <v/>
      </c>
      <c r="CF1327" s="18">
        <f>IF($CE1327="","",COUNTIF($CC$5:CC1327,CC1327))</f>
        <v/>
      </c>
      <c r="CG1327" s="18">
        <f>IF($CE1327="","",CONCATENATE(CC1327,CF1327))</f>
        <v/>
      </c>
      <c r="DC1327" s="21">
        <f>IF(CG1327="","",CONCATENATE(CC1327,CD1327))</f>
        <v/>
      </c>
    </row>
    <row r="1328">
      <c r="BZ1328" s="18" t="inlineStr">
        <is>
          <t>S,C,X</t>
        </is>
      </c>
      <c r="CA1328" s="18" t="inlineStr">
        <is>
          <t>主構（脚）</t>
        </is>
      </c>
      <c r="CB1328" s="18" t="inlineStr">
        <is>
          <t>Rp</t>
        </is>
      </c>
      <c r="CC1328" s="18">
        <f>IF(LEFT(CA1328,2)="基礎",CONCATENATE(BZ1328,LEFT(CA1328,3),CB1328),CONCATENATE(BZ1328,LEFT(CA1328,2),CB1328))</f>
        <v/>
      </c>
      <c r="CD1328" s="18" t="n">
        <v>21</v>
      </c>
      <c r="CE1328" s="18">
        <f>IF(COUNTIFS([2]その１１!$CV$10:CV6323,リスト!CC1328),"該当","")</f>
        <v/>
      </c>
      <c r="CF1328" s="18">
        <f>IF($CE1328="","",COUNTIF($CC$5:CC1328,CC1328))</f>
        <v/>
      </c>
      <c r="CG1328" s="18">
        <f>IF($CE1328="","",CONCATENATE(CC1328,CF1328))</f>
        <v/>
      </c>
      <c r="DC1328" s="21">
        <f>IF(CG1328="","",CONCATENATE(CC1328,CD1328))</f>
        <v/>
      </c>
    </row>
    <row r="1329">
      <c r="BZ1329" s="18" t="inlineStr">
        <is>
          <t>S,C,X</t>
        </is>
      </c>
      <c r="CA1329" s="18" t="inlineStr">
        <is>
          <t>主構（脚）</t>
        </is>
      </c>
      <c r="CB1329" s="18" t="inlineStr">
        <is>
          <t>Rp</t>
        </is>
      </c>
      <c r="CC1329" s="18">
        <f>IF(LEFT(CA1329,2)="基礎",CONCATENATE(BZ1329,LEFT(CA1329,3),CB1329),CONCATENATE(BZ1329,LEFT(CA1329,2),CB1329))</f>
        <v/>
      </c>
      <c r="CD1329" s="18" t="n">
        <v>22</v>
      </c>
      <c r="CE1329" s="18">
        <f>IF(COUNTIFS([2]その１１!$CV$10:CV6324,リスト!CC1329),"該当","")</f>
        <v/>
      </c>
      <c r="CF1329" s="18">
        <f>IF($CE1329="","",COUNTIF($CC$5:CC1329,CC1329))</f>
        <v/>
      </c>
      <c r="CG1329" s="18">
        <f>IF($CE1329="","",CONCATENATE(CC1329,CF1329))</f>
        <v/>
      </c>
      <c r="DC1329" s="21">
        <f>IF(CG1329="","",CONCATENATE(CC1329,CD1329))</f>
        <v/>
      </c>
    </row>
    <row r="1330">
      <c r="BZ1330" s="18" t="inlineStr">
        <is>
          <t>S,C,X</t>
        </is>
      </c>
      <c r="CA1330" s="18" t="inlineStr">
        <is>
          <t>主構（脚）</t>
        </is>
      </c>
      <c r="CB1330" s="18" t="inlineStr">
        <is>
          <t>Rp</t>
        </is>
      </c>
      <c r="CC1330" s="18">
        <f>IF(LEFT(CA1330,2)="基礎",CONCATENATE(BZ1330,LEFT(CA1330,3),CB1330),CONCATENATE(BZ1330,LEFT(CA1330,2),CB1330))</f>
        <v/>
      </c>
      <c r="CD1330" s="18" t="n">
        <v>23</v>
      </c>
      <c r="CE1330" s="18">
        <f>IF(COUNTIFS([2]その１１!$CV$10:CV6325,リスト!CC1330),"該当","")</f>
        <v/>
      </c>
      <c r="CF1330" s="18">
        <f>IF($CE1330="","",COUNTIF($CC$5:CC1330,CC1330))</f>
        <v/>
      </c>
      <c r="CG1330" s="18">
        <f>IF($CE1330="","",CONCATENATE(CC1330,CF1330))</f>
        <v/>
      </c>
      <c r="DC1330" s="21">
        <f>IF(CG1330="","",CONCATENATE(CC1330,CD1330))</f>
        <v/>
      </c>
    </row>
    <row r="1331">
      <c r="BZ1331" s="18" t="inlineStr">
        <is>
          <t>S</t>
        </is>
      </c>
      <c r="CA1331" s="18" t="inlineStr">
        <is>
          <t>斜材</t>
        </is>
      </c>
      <c r="CB1331" s="18" t="inlineStr">
        <is>
          <t>Sc</t>
        </is>
      </c>
      <c r="CC1331" s="18">
        <f>IF(LEFT(CA1331,2)="基礎",CONCATENATE(BZ1331,LEFT(CA1331,3),CB1331),CONCATENATE(BZ1331,LEFT(CA1331,2),CB1331))</f>
        <v/>
      </c>
      <c r="CD1331" s="18" t="n">
        <v>1</v>
      </c>
      <c r="CE1331" s="18">
        <f>IF(COUNTIFS([2]その１１!$CV$10:CV6326,リスト!CC1331),"該当","")</f>
        <v/>
      </c>
      <c r="CF1331" s="18">
        <f>IF($CE1331="","",COUNTIF($CC$5:CC1331,CC1331))</f>
        <v/>
      </c>
      <c r="CG1331" s="18">
        <f>IF($CE1331="","",CONCATENATE(CC1331,CF1331))</f>
        <v/>
      </c>
      <c r="DC1331" s="21">
        <f>IF(CG1331="","",CONCATENATE(CC1331,CD1331))</f>
        <v/>
      </c>
    </row>
    <row r="1332">
      <c r="BZ1332" s="18" t="inlineStr">
        <is>
          <t>S</t>
        </is>
      </c>
      <c r="CA1332" s="18" t="inlineStr">
        <is>
          <t>斜材</t>
        </is>
      </c>
      <c r="CB1332" s="18" t="inlineStr">
        <is>
          <t>Sc</t>
        </is>
      </c>
      <c r="CC1332" s="18">
        <f>IF(LEFT(CA1332,2)="基礎",CONCATENATE(BZ1332,LEFT(CA1332,3),CB1332),CONCATENATE(BZ1332,LEFT(CA1332,2),CB1332))</f>
        <v/>
      </c>
      <c r="CD1332" s="18" t="n">
        <v>2</v>
      </c>
      <c r="CE1332" s="18">
        <f>IF(COUNTIFS([2]その１１!$CV$10:CV6327,リスト!CC1332),"該当","")</f>
        <v/>
      </c>
      <c r="CF1332" s="18">
        <f>IF($CE1332="","",COUNTIF($CC$5:CC1332,CC1332))</f>
        <v/>
      </c>
      <c r="CG1332" s="18">
        <f>IF($CE1332="","",CONCATENATE(CC1332,CF1332))</f>
        <v/>
      </c>
      <c r="DC1332" s="21">
        <f>IF(CG1332="","",CONCATENATE(CC1332,CD1332))</f>
        <v/>
      </c>
    </row>
    <row r="1333">
      <c r="BZ1333" s="18" t="inlineStr">
        <is>
          <t>S</t>
        </is>
      </c>
      <c r="CA1333" s="18" t="inlineStr">
        <is>
          <t>斜材</t>
        </is>
      </c>
      <c r="CB1333" s="18" t="inlineStr">
        <is>
          <t>Sc</t>
        </is>
      </c>
      <c r="CC1333" s="18">
        <f>IF(LEFT(CA1333,2)="基礎",CONCATENATE(BZ1333,LEFT(CA1333,3),CB1333),CONCATENATE(BZ1333,LEFT(CA1333,2),CB1333))</f>
        <v/>
      </c>
      <c r="CD1333" s="18" t="n">
        <v>3</v>
      </c>
      <c r="CE1333" s="18">
        <f>IF(COUNTIFS([2]その１１!$CV$10:CV6328,リスト!CC1333),"該当","")</f>
        <v/>
      </c>
      <c r="CF1333" s="18">
        <f>IF($CE1333="","",COUNTIF($CC$5:CC1333,CC1333))</f>
        <v/>
      </c>
      <c r="CG1333" s="18">
        <f>IF($CE1333="","",CONCATENATE(CC1333,CF1333))</f>
        <v/>
      </c>
      <c r="DC1333" s="21">
        <f>IF(CG1333="","",CONCATENATE(CC1333,CD1333))</f>
        <v/>
      </c>
    </row>
    <row r="1334">
      <c r="BZ1334" s="18" t="inlineStr">
        <is>
          <t>S</t>
        </is>
      </c>
      <c r="CA1334" s="18" t="inlineStr">
        <is>
          <t>斜材</t>
        </is>
      </c>
      <c r="CB1334" s="18" t="inlineStr">
        <is>
          <t>Sc</t>
        </is>
      </c>
      <c r="CC1334" s="18">
        <f>IF(LEFT(CA1334,2)="基礎",CONCATENATE(BZ1334,LEFT(CA1334,3),CB1334),CONCATENATE(BZ1334,LEFT(CA1334,2),CB1334))</f>
        <v/>
      </c>
      <c r="CD1334" s="18" t="n">
        <v>4</v>
      </c>
      <c r="CE1334" s="18">
        <f>IF(COUNTIFS([2]その１１!$CV$10:CV6329,リスト!CC1334),"該当","")</f>
        <v/>
      </c>
      <c r="CF1334" s="18">
        <f>IF($CE1334="","",COUNTIF($CC$5:CC1334,CC1334))</f>
        <v/>
      </c>
      <c r="CG1334" s="18">
        <f>IF($CE1334="","",CONCATENATE(CC1334,CF1334))</f>
        <v/>
      </c>
      <c r="DC1334" s="21">
        <f>IF(CG1334="","",CONCATENATE(CC1334,CD1334))</f>
        <v/>
      </c>
    </row>
    <row r="1335">
      <c r="BZ1335" s="18" t="inlineStr">
        <is>
          <t>S</t>
        </is>
      </c>
      <c r="CA1335" s="18" t="inlineStr">
        <is>
          <t>斜材</t>
        </is>
      </c>
      <c r="CB1335" s="18" t="inlineStr">
        <is>
          <t>Sc</t>
        </is>
      </c>
      <c r="CC1335" s="18">
        <f>IF(LEFT(CA1335,2)="基礎",CONCATENATE(BZ1335,LEFT(CA1335,3),CB1335),CONCATENATE(BZ1335,LEFT(CA1335,2),CB1335))</f>
        <v/>
      </c>
      <c r="CD1335" s="18" t="n">
        <v>5</v>
      </c>
      <c r="CE1335" s="18">
        <f>IF(COUNTIFS([2]その１１!$CV$10:CV6330,リスト!CC1335),"該当","")</f>
        <v/>
      </c>
      <c r="CF1335" s="18">
        <f>IF($CE1335="","",COUNTIF($CC$5:CC1335,CC1335))</f>
        <v/>
      </c>
      <c r="CG1335" s="18">
        <f>IF($CE1335="","",CONCATENATE(CC1335,CF1335))</f>
        <v/>
      </c>
      <c r="DC1335" s="21">
        <f>IF(CG1335="","",CONCATENATE(CC1335,CD1335))</f>
        <v/>
      </c>
    </row>
    <row r="1336">
      <c r="BZ1336" s="18" t="inlineStr">
        <is>
          <t>S</t>
        </is>
      </c>
      <c r="CA1336" s="18" t="inlineStr">
        <is>
          <t>斜材</t>
        </is>
      </c>
      <c r="CB1336" s="18" t="inlineStr">
        <is>
          <t>Sc</t>
        </is>
      </c>
      <c r="CC1336" s="18">
        <f>IF(LEFT(CA1336,2)="基礎",CONCATENATE(BZ1336,LEFT(CA1336,3),CB1336),CONCATENATE(BZ1336,LEFT(CA1336,2),CB1336))</f>
        <v/>
      </c>
      <c r="CD1336" s="18" t="n">
        <v>10</v>
      </c>
      <c r="CE1336" s="18">
        <f>IF(COUNTIFS([2]その１１!$CV$10:CV6331,リスト!CC1336),"該当","")</f>
        <v/>
      </c>
      <c r="CF1336" s="18">
        <f>IF($CE1336="","",COUNTIF($CC$5:CC1336,CC1336))</f>
        <v/>
      </c>
      <c r="CG1336" s="18">
        <f>IF($CE1336="","",CONCATENATE(CC1336,CF1336))</f>
        <v/>
      </c>
      <c r="DC1336" s="21">
        <f>IF(CG1336="","",CONCATENATE(CC1336,CD1336))</f>
        <v/>
      </c>
    </row>
    <row r="1337">
      <c r="BZ1337" s="18" t="inlineStr">
        <is>
          <t>S</t>
        </is>
      </c>
      <c r="CA1337" s="18" t="inlineStr">
        <is>
          <t>斜材</t>
        </is>
      </c>
      <c r="CB1337" s="18" t="inlineStr">
        <is>
          <t>Sc</t>
        </is>
      </c>
      <c r="CC1337" s="18">
        <f>IF(LEFT(CA1337,2)="基礎",CONCATENATE(BZ1337,LEFT(CA1337,3),CB1337),CONCATENATE(BZ1337,LEFT(CA1337,2),CB1337))</f>
        <v/>
      </c>
      <c r="CD1337" s="18" t="n">
        <v>13</v>
      </c>
      <c r="CE1337" s="18">
        <f>IF(COUNTIFS([2]その１１!$CV$10:CV6332,リスト!CC1337),"該当","")</f>
        <v/>
      </c>
      <c r="CF1337" s="18">
        <f>IF($CE1337="","",COUNTIF($CC$5:CC1337,CC1337))</f>
        <v/>
      </c>
      <c r="CG1337" s="18">
        <f>IF($CE1337="","",CONCATENATE(CC1337,CF1337))</f>
        <v/>
      </c>
      <c r="DC1337" s="21">
        <f>IF(CG1337="","",CONCATENATE(CC1337,CD1337))</f>
        <v/>
      </c>
    </row>
    <row r="1338">
      <c r="BZ1338" s="18" t="inlineStr">
        <is>
          <t>S</t>
        </is>
      </c>
      <c r="CA1338" s="18" t="inlineStr">
        <is>
          <t>斜材</t>
        </is>
      </c>
      <c r="CB1338" s="18" t="inlineStr">
        <is>
          <t>Sc</t>
        </is>
      </c>
      <c r="CC1338" s="18">
        <f>IF(LEFT(CA1338,2)="基礎",CONCATENATE(BZ1338,LEFT(CA1338,3),CB1338),CONCATENATE(BZ1338,LEFT(CA1338,2),CB1338))</f>
        <v/>
      </c>
      <c r="CD1338" s="18" t="n">
        <v>17</v>
      </c>
      <c r="CE1338" s="18">
        <f>IF(COUNTIFS([2]その１１!$CV$10:CV6333,リスト!CC1338),"該当","")</f>
        <v/>
      </c>
      <c r="CF1338" s="18">
        <f>IF($CE1338="","",COUNTIF($CC$5:CC1338,CC1338))</f>
        <v/>
      </c>
      <c r="CG1338" s="18">
        <f>IF($CE1338="","",CONCATENATE(CC1338,CF1338))</f>
        <v/>
      </c>
      <c r="DC1338" s="21">
        <f>IF(CG1338="","",CONCATENATE(CC1338,CD1338))</f>
        <v/>
      </c>
    </row>
    <row r="1339">
      <c r="BZ1339" s="18" t="inlineStr">
        <is>
          <t>S</t>
        </is>
      </c>
      <c r="CA1339" s="18" t="inlineStr">
        <is>
          <t>斜材</t>
        </is>
      </c>
      <c r="CB1339" s="18" t="inlineStr">
        <is>
          <t>Sc</t>
        </is>
      </c>
      <c r="CC1339" s="18">
        <f>IF(LEFT(CA1339,2)="基礎",CONCATENATE(BZ1339,LEFT(CA1339,3),CB1339),CONCATENATE(BZ1339,LEFT(CA1339,2),CB1339))</f>
        <v/>
      </c>
      <c r="CD1339" s="18" t="n">
        <v>18</v>
      </c>
      <c r="CE1339" s="18">
        <f>IF(COUNTIFS([2]その１１!$CV$10:CV6334,リスト!CC1339),"該当","")</f>
        <v/>
      </c>
      <c r="CF1339" s="18">
        <f>IF($CE1339="","",COUNTIF($CC$5:CC1339,CC1339))</f>
        <v/>
      </c>
      <c r="CG1339" s="18">
        <f>IF($CE1339="","",CONCATENATE(CC1339,CF1339))</f>
        <v/>
      </c>
      <c r="DC1339" s="21">
        <f>IF(CG1339="","",CONCATENATE(CC1339,CD1339))</f>
        <v/>
      </c>
    </row>
    <row r="1340">
      <c r="BZ1340" s="18" t="inlineStr">
        <is>
          <t>S</t>
        </is>
      </c>
      <c r="CA1340" s="18" t="inlineStr">
        <is>
          <t>斜材</t>
        </is>
      </c>
      <c r="CB1340" s="18" t="inlineStr">
        <is>
          <t>Sc</t>
        </is>
      </c>
      <c r="CC1340" s="18">
        <f>IF(LEFT(CA1340,2)="基礎",CONCATENATE(BZ1340,LEFT(CA1340,3),CB1340),CONCATENATE(BZ1340,LEFT(CA1340,2),CB1340))</f>
        <v/>
      </c>
      <c r="CD1340" s="18" t="n">
        <v>20</v>
      </c>
      <c r="CE1340" s="18">
        <f>IF(COUNTIFS([2]その１１!$CV$10:CV6335,リスト!CC1340),"該当","")</f>
        <v/>
      </c>
      <c r="CF1340" s="18">
        <f>IF($CE1340="","",COUNTIF($CC$5:CC1340,CC1340))</f>
        <v/>
      </c>
      <c r="CG1340" s="18">
        <f>IF($CE1340="","",CONCATENATE(CC1340,CF1340))</f>
        <v/>
      </c>
      <c r="DC1340" s="21">
        <f>IF(CG1340="","",CONCATENATE(CC1340,CD1340))</f>
        <v/>
      </c>
    </row>
    <row r="1341">
      <c r="BZ1341" s="18" t="inlineStr">
        <is>
          <t>S</t>
        </is>
      </c>
      <c r="CA1341" s="18" t="inlineStr">
        <is>
          <t>斜材</t>
        </is>
      </c>
      <c r="CB1341" s="18" t="inlineStr">
        <is>
          <t>Sc</t>
        </is>
      </c>
      <c r="CC1341" s="18">
        <f>IF(LEFT(CA1341,2)="基礎",CONCATENATE(BZ1341,LEFT(CA1341,3),CB1341),CONCATENATE(BZ1341,LEFT(CA1341,2),CB1341))</f>
        <v/>
      </c>
      <c r="CD1341" s="18" t="n">
        <v>21</v>
      </c>
      <c r="CE1341" s="18">
        <f>IF(COUNTIFS([2]その１１!$CV$10:CV6336,リスト!CC1341),"該当","")</f>
        <v/>
      </c>
      <c r="CF1341" s="18">
        <f>IF($CE1341="","",COUNTIF($CC$5:CC1341,CC1341))</f>
        <v/>
      </c>
      <c r="CG1341" s="18">
        <f>IF($CE1341="","",CONCATENATE(CC1341,CF1341))</f>
        <v/>
      </c>
      <c r="DC1341" s="21">
        <f>IF(CG1341="","",CONCATENATE(CC1341,CD1341))</f>
        <v/>
      </c>
    </row>
    <row r="1342">
      <c r="BZ1342" s="18" t="inlineStr">
        <is>
          <t>S</t>
        </is>
      </c>
      <c r="CA1342" s="18" t="inlineStr">
        <is>
          <t>斜材</t>
        </is>
      </c>
      <c r="CB1342" s="18" t="inlineStr">
        <is>
          <t>Sc</t>
        </is>
      </c>
      <c r="CC1342" s="18">
        <f>IF(LEFT(CA1342,2)="基礎",CONCATENATE(BZ1342,LEFT(CA1342,3),CB1342),CONCATENATE(BZ1342,LEFT(CA1342,2),CB1342))</f>
        <v/>
      </c>
      <c r="CD1342" s="18" t="n">
        <v>22</v>
      </c>
      <c r="CE1342" s="18">
        <f>IF(COUNTIFS([2]その１１!$CV$10:CV6337,リスト!CC1342),"該当","")</f>
        <v/>
      </c>
      <c r="CF1342" s="18">
        <f>IF($CE1342="","",COUNTIF($CC$5:CC1342,CC1342))</f>
        <v/>
      </c>
      <c r="CG1342" s="18">
        <f>IF($CE1342="","",CONCATENATE(CC1342,CF1342))</f>
        <v/>
      </c>
      <c r="DC1342" s="21">
        <f>IF(CG1342="","",CONCATENATE(CC1342,CD1342))</f>
        <v/>
      </c>
    </row>
    <row r="1343">
      <c r="BZ1343" s="18" t="inlineStr">
        <is>
          <t>S</t>
        </is>
      </c>
      <c r="CA1343" s="18" t="inlineStr">
        <is>
          <t>斜材</t>
        </is>
      </c>
      <c r="CB1343" s="18" t="inlineStr">
        <is>
          <t>Sc</t>
        </is>
      </c>
      <c r="CC1343" s="18">
        <f>IF(LEFT(CA1343,2)="基礎",CONCATENATE(BZ1343,LEFT(CA1343,3),CB1343),CONCATENATE(BZ1343,LEFT(CA1343,2),CB1343))</f>
        <v/>
      </c>
      <c r="CD1343" s="18" t="n">
        <v>23</v>
      </c>
      <c r="CE1343" s="18">
        <f>IF(COUNTIFS([2]その１１!$CV$10:CV6338,リスト!CC1343),"該当","")</f>
        <v/>
      </c>
      <c r="CF1343" s="18">
        <f>IF($CE1343="","",COUNTIF($CC$5:CC1343,CC1343))</f>
        <v/>
      </c>
      <c r="CG1343" s="18">
        <f>IF($CE1343="","",CONCATENATE(CC1343,CF1343))</f>
        <v/>
      </c>
      <c r="DC1343" s="21">
        <f>IF(CG1343="","",CONCATENATE(CC1343,CD1343))</f>
        <v/>
      </c>
    </row>
    <row r="1344">
      <c r="BZ1344" s="18" t="inlineStr">
        <is>
          <t>C</t>
        </is>
      </c>
      <c r="CA1344" s="18" t="inlineStr">
        <is>
          <t>斜材</t>
        </is>
      </c>
      <c r="CB1344" s="18" t="inlineStr">
        <is>
          <t>Sc</t>
        </is>
      </c>
      <c r="CC1344" s="18">
        <f>IF(LEFT(CA1344,2)="基礎",CONCATENATE(BZ1344,LEFT(CA1344,3),CB1344),CONCATENATE(BZ1344,LEFT(CA1344,2),CB1344))</f>
        <v/>
      </c>
      <c r="CD1344" s="18" t="n">
        <v>6</v>
      </c>
      <c r="CE1344" s="18">
        <f>IF(COUNTIFS([2]その１１!$CV$10:CV6339,リスト!CC1344),"該当","")</f>
        <v/>
      </c>
      <c r="CF1344" s="18">
        <f>IF($CE1344="","",COUNTIF($CC$5:CC1344,CC1344))</f>
        <v/>
      </c>
      <c r="CG1344" s="18">
        <f>IF($CE1344="","",CONCATENATE(CC1344,CF1344))</f>
        <v/>
      </c>
      <c r="DC1344" s="21">
        <f>IF(CG1344="","",CONCATENATE(CC1344,CD1344))</f>
        <v/>
      </c>
    </row>
    <row r="1345">
      <c r="BZ1345" s="18" t="inlineStr">
        <is>
          <t>C</t>
        </is>
      </c>
      <c r="CA1345" s="18" t="inlineStr">
        <is>
          <t>斜材</t>
        </is>
      </c>
      <c r="CB1345" s="18" t="inlineStr">
        <is>
          <t>Sc</t>
        </is>
      </c>
      <c r="CC1345" s="18">
        <f>IF(LEFT(CA1345,2)="基礎",CONCATENATE(BZ1345,LEFT(CA1345,3),CB1345),CONCATENATE(BZ1345,LEFT(CA1345,2),CB1345))</f>
        <v/>
      </c>
      <c r="CD1345" s="18" t="n">
        <v>7</v>
      </c>
      <c r="CE1345" s="18">
        <f>IF(COUNTIFS([2]その１１!$CV$10:CV6340,リスト!CC1345),"該当","")</f>
        <v/>
      </c>
      <c r="CF1345" s="18">
        <f>IF($CE1345="","",COUNTIF($CC$5:CC1345,CC1345))</f>
        <v/>
      </c>
      <c r="CG1345" s="18">
        <f>IF($CE1345="","",CONCATENATE(CC1345,CF1345))</f>
        <v/>
      </c>
      <c r="DC1345" s="21">
        <f>IF(CG1345="","",CONCATENATE(CC1345,CD1345))</f>
        <v/>
      </c>
    </row>
    <row r="1346">
      <c r="BZ1346" s="18" t="inlineStr">
        <is>
          <t>C</t>
        </is>
      </c>
      <c r="CA1346" s="18" t="inlineStr">
        <is>
          <t>斜材</t>
        </is>
      </c>
      <c r="CB1346" s="18" t="inlineStr">
        <is>
          <t>Sc</t>
        </is>
      </c>
      <c r="CC1346" s="18">
        <f>IF(LEFT(CA1346,2)="基礎",CONCATENATE(BZ1346,LEFT(CA1346,3),CB1346),CONCATENATE(BZ1346,LEFT(CA1346,2),CB1346))</f>
        <v/>
      </c>
      <c r="CD1346" s="18" t="n">
        <v>8</v>
      </c>
      <c r="CE1346" s="18">
        <f>IF(COUNTIFS([2]その１１!$CV$10:CV6341,リスト!CC1346),"該当","")</f>
        <v/>
      </c>
      <c r="CF1346" s="18">
        <f>IF($CE1346="","",COUNTIF($CC$5:CC1346,CC1346))</f>
        <v/>
      </c>
      <c r="CG1346" s="18">
        <f>IF($CE1346="","",CONCATENATE(CC1346,CF1346))</f>
        <v/>
      </c>
      <c r="DC1346" s="21">
        <f>IF(CG1346="","",CONCATENATE(CC1346,CD1346))</f>
        <v/>
      </c>
    </row>
    <row r="1347">
      <c r="BZ1347" s="18" t="inlineStr">
        <is>
          <t>C</t>
        </is>
      </c>
      <c r="CA1347" s="18" t="inlineStr">
        <is>
          <t>斜材</t>
        </is>
      </c>
      <c r="CB1347" s="18" t="inlineStr">
        <is>
          <t>Sc</t>
        </is>
      </c>
      <c r="CC1347" s="18">
        <f>IF(LEFT(CA1347,2)="基礎",CONCATENATE(BZ1347,LEFT(CA1347,3),CB1347),CONCATENATE(BZ1347,LEFT(CA1347,2),CB1347))</f>
        <v/>
      </c>
      <c r="CD1347" s="18" t="n">
        <v>9</v>
      </c>
      <c r="CE1347" s="18">
        <f>IF(COUNTIFS([2]その１１!$CV$10:CV6342,リスト!CC1347),"該当","")</f>
        <v/>
      </c>
      <c r="CF1347" s="18">
        <f>IF($CE1347="","",COUNTIF($CC$5:CC1347,CC1347))</f>
        <v/>
      </c>
      <c r="CG1347" s="18">
        <f>IF($CE1347="","",CONCATENATE(CC1347,CF1347))</f>
        <v/>
      </c>
      <c r="DC1347" s="21">
        <f>IF(CG1347="","",CONCATENATE(CC1347,CD1347))</f>
        <v/>
      </c>
    </row>
    <row r="1348">
      <c r="BZ1348" s="18" t="inlineStr">
        <is>
          <t>C</t>
        </is>
      </c>
      <c r="CA1348" s="18" t="inlineStr">
        <is>
          <t>斜材</t>
        </is>
      </c>
      <c r="CB1348" s="18" t="inlineStr">
        <is>
          <t>Sc</t>
        </is>
      </c>
      <c r="CC1348" s="18">
        <f>IF(LEFT(CA1348,2)="基礎",CONCATENATE(BZ1348,LEFT(CA1348,3),CB1348),CONCATENATE(BZ1348,LEFT(CA1348,2),CB1348))</f>
        <v/>
      </c>
      <c r="CD1348" s="18" t="n">
        <v>10</v>
      </c>
      <c r="CE1348" s="18">
        <f>IF(COUNTIFS([2]その１１!$CV$10:CV6343,リスト!CC1348),"該当","")</f>
        <v/>
      </c>
      <c r="CF1348" s="18">
        <f>IF($CE1348="","",COUNTIF($CC$5:CC1348,CC1348))</f>
        <v/>
      </c>
      <c r="CG1348" s="18">
        <f>IF($CE1348="","",CONCATENATE(CC1348,CF1348))</f>
        <v/>
      </c>
      <c r="DC1348" s="21">
        <f>IF(CG1348="","",CONCATENATE(CC1348,CD1348))</f>
        <v/>
      </c>
    </row>
    <row r="1349">
      <c r="BZ1349" s="18" t="inlineStr">
        <is>
          <t>C</t>
        </is>
      </c>
      <c r="CA1349" s="18" t="inlineStr">
        <is>
          <t>斜材</t>
        </is>
      </c>
      <c r="CB1349" s="18" t="inlineStr">
        <is>
          <t>Sc</t>
        </is>
      </c>
      <c r="CC1349" s="18">
        <f>IF(LEFT(CA1349,2)="基礎",CONCATENATE(BZ1349,LEFT(CA1349,3),CB1349),CONCATENATE(BZ1349,LEFT(CA1349,2),CB1349))</f>
        <v/>
      </c>
      <c r="CD1349" s="18" t="n">
        <v>11</v>
      </c>
      <c r="CE1349" s="18">
        <f>IF(COUNTIFS([2]その１１!$CV$10:CV6344,リスト!CC1349),"該当","")</f>
        <v/>
      </c>
      <c r="CF1349" s="18">
        <f>IF($CE1349="","",COUNTIF($CC$5:CC1349,CC1349))</f>
        <v/>
      </c>
      <c r="CG1349" s="18">
        <f>IF($CE1349="","",CONCATENATE(CC1349,CF1349))</f>
        <v/>
      </c>
      <c r="DC1349" s="21">
        <f>IF(CG1349="","",CONCATENATE(CC1349,CD1349))</f>
        <v/>
      </c>
    </row>
    <row r="1350">
      <c r="BZ1350" s="18" t="inlineStr">
        <is>
          <t>C</t>
        </is>
      </c>
      <c r="CA1350" s="18" t="inlineStr">
        <is>
          <t>斜材</t>
        </is>
      </c>
      <c r="CB1350" s="18" t="inlineStr">
        <is>
          <t>Sc</t>
        </is>
      </c>
      <c r="CC1350" s="18">
        <f>IF(LEFT(CA1350,2)="基礎",CONCATENATE(BZ1350,LEFT(CA1350,3),CB1350),CONCATENATE(BZ1350,LEFT(CA1350,2),CB1350))</f>
        <v/>
      </c>
      <c r="CD1350" s="18" t="n">
        <v>12</v>
      </c>
      <c r="CE1350" s="18">
        <f>IF(COUNTIFS([2]その１１!$CV$10:CV6345,リスト!CC1350),"該当","")</f>
        <v/>
      </c>
      <c r="CF1350" s="18">
        <f>IF($CE1350="","",COUNTIF($CC$5:CC1350,CC1350))</f>
        <v/>
      </c>
      <c r="CG1350" s="18">
        <f>IF($CE1350="","",CONCATENATE(CC1350,CF1350))</f>
        <v/>
      </c>
      <c r="DC1350" s="21">
        <f>IF(CG1350="","",CONCATENATE(CC1350,CD1350))</f>
        <v/>
      </c>
    </row>
    <row r="1351">
      <c r="BZ1351" s="18" t="inlineStr">
        <is>
          <t>C</t>
        </is>
      </c>
      <c r="CA1351" s="18" t="inlineStr">
        <is>
          <t>斜材</t>
        </is>
      </c>
      <c r="CB1351" s="18" t="inlineStr">
        <is>
          <t>Sc</t>
        </is>
      </c>
      <c r="CC1351" s="18">
        <f>IF(LEFT(CA1351,2)="基礎",CONCATENATE(BZ1351,LEFT(CA1351,3),CB1351),CONCATENATE(BZ1351,LEFT(CA1351,2),CB1351))</f>
        <v/>
      </c>
      <c r="CD1351" s="18" t="n">
        <v>13</v>
      </c>
      <c r="CE1351" s="18">
        <f>IF(COUNTIFS([2]その１１!$CV$10:CV6346,リスト!CC1351),"該当","")</f>
        <v/>
      </c>
      <c r="CF1351" s="18">
        <f>IF($CE1351="","",COUNTIF($CC$5:CC1351,CC1351))</f>
        <v/>
      </c>
      <c r="CG1351" s="18">
        <f>IF($CE1351="","",CONCATENATE(CC1351,CF1351))</f>
        <v/>
      </c>
      <c r="DC1351" s="21">
        <f>IF(CG1351="","",CONCATENATE(CC1351,CD1351))</f>
        <v/>
      </c>
    </row>
    <row r="1352">
      <c r="BZ1352" s="18" t="inlineStr">
        <is>
          <t>C</t>
        </is>
      </c>
      <c r="CA1352" s="18" t="inlineStr">
        <is>
          <t>斜材</t>
        </is>
      </c>
      <c r="CB1352" s="18" t="inlineStr">
        <is>
          <t>Sc</t>
        </is>
      </c>
      <c r="CC1352" s="18">
        <f>IF(LEFT(CA1352,2)="基礎",CONCATENATE(BZ1352,LEFT(CA1352,3),CB1352),CONCATENATE(BZ1352,LEFT(CA1352,2),CB1352))</f>
        <v/>
      </c>
      <c r="CD1352" s="18" t="n">
        <v>17</v>
      </c>
      <c r="CE1352" s="18">
        <f>IF(COUNTIFS([2]その１１!$CV$10:CV6347,リスト!CC1352),"該当","")</f>
        <v/>
      </c>
      <c r="CF1352" s="18">
        <f>IF($CE1352="","",COUNTIF($CC$5:CC1352,CC1352))</f>
        <v/>
      </c>
      <c r="CG1352" s="18">
        <f>IF($CE1352="","",CONCATENATE(CC1352,CF1352))</f>
        <v/>
      </c>
      <c r="DC1352" s="21">
        <f>IF(CG1352="","",CONCATENATE(CC1352,CD1352))</f>
        <v/>
      </c>
    </row>
    <row r="1353">
      <c r="BZ1353" s="18" t="inlineStr">
        <is>
          <t>C</t>
        </is>
      </c>
      <c r="CA1353" s="18" t="inlineStr">
        <is>
          <t>斜材</t>
        </is>
      </c>
      <c r="CB1353" s="18" t="inlineStr">
        <is>
          <t>Sc</t>
        </is>
      </c>
      <c r="CC1353" s="18">
        <f>IF(LEFT(CA1353,2)="基礎",CONCATENATE(BZ1353,LEFT(CA1353,3),CB1353),CONCATENATE(BZ1353,LEFT(CA1353,2),CB1353))</f>
        <v/>
      </c>
      <c r="CD1353" s="18" t="n">
        <v>18</v>
      </c>
      <c r="CE1353" s="18">
        <f>IF(COUNTIFS([2]その１１!$CV$10:CV6348,リスト!CC1353),"該当","")</f>
        <v/>
      </c>
      <c r="CF1353" s="18">
        <f>IF($CE1353="","",COUNTIF($CC$5:CC1353,CC1353))</f>
        <v/>
      </c>
      <c r="CG1353" s="18">
        <f>IF($CE1353="","",CONCATENATE(CC1353,CF1353))</f>
        <v/>
      </c>
      <c r="DC1353" s="21">
        <f>IF(CG1353="","",CONCATENATE(CC1353,CD1353))</f>
        <v/>
      </c>
    </row>
    <row r="1354">
      <c r="BZ1354" s="18" t="inlineStr">
        <is>
          <t>C</t>
        </is>
      </c>
      <c r="CA1354" s="18" t="inlineStr">
        <is>
          <t>斜材</t>
        </is>
      </c>
      <c r="CB1354" s="18" t="inlineStr">
        <is>
          <t>Sc</t>
        </is>
      </c>
      <c r="CC1354" s="18">
        <f>IF(LEFT(CA1354,2)="基礎",CONCATENATE(BZ1354,LEFT(CA1354,3),CB1354),CONCATENATE(BZ1354,LEFT(CA1354,2),CB1354))</f>
        <v/>
      </c>
      <c r="CD1354" s="18" t="n">
        <v>19</v>
      </c>
      <c r="CE1354" s="18">
        <f>IF(COUNTIFS([2]その１１!$CV$10:CV6349,リスト!CC1354),"該当","")</f>
        <v/>
      </c>
      <c r="CF1354" s="18">
        <f>IF($CE1354="","",COUNTIF($CC$5:CC1354,CC1354))</f>
        <v/>
      </c>
      <c r="CG1354" s="18">
        <f>IF($CE1354="","",CONCATENATE(CC1354,CF1354))</f>
        <v/>
      </c>
      <c r="DC1354" s="21">
        <f>IF(CG1354="","",CONCATENATE(CC1354,CD1354))</f>
        <v/>
      </c>
    </row>
    <row r="1355">
      <c r="BZ1355" s="18" t="inlineStr">
        <is>
          <t>C</t>
        </is>
      </c>
      <c r="CA1355" s="18" t="inlineStr">
        <is>
          <t>斜材</t>
        </is>
      </c>
      <c r="CB1355" s="18" t="inlineStr">
        <is>
          <t>Sc</t>
        </is>
      </c>
      <c r="CC1355" s="18">
        <f>IF(LEFT(CA1355,2)="基礎",CONCATENATE(BZ1355,LEFT(CA1355,3),CB1355),CONCATENATE(BZ1355,LEFT(CA1355,2),CB1355))</f>
        <v/>
      </c>
      <c r="CD1355" s="18" t="n">
        <v>20</v>
      </c>
      <c r="CE1355" s="18">
        <f>IF(COUNTIFS([2]その１１!$CV$10:CV6350,リスト!CC1355),"該当","")</f>
        <v/>
      </c>
      <c r="CF1355" s="18">
        <f>IF($CE1355="","",COUNTIF($CC$5:CC1355,CC1355))</f>
        <v/>
      </c>
      <c r="CG1355" s="18">
        <f>IF($CE1355="","",CONCATENATE(CC1355,CF1355))</f>
        <v/>
      </c>
      <c r="DC1355" s="21">
        <f>IF(CG1355="","",CONCATENATE(CC1355,CD1355))</f>
        <v/>
      </c>
    </row>
    <row r="1356">
      <c r="BZ1356" s="18" t="inlineStr">
        <is>
          <t>C</t>
        </is>
      </c>
      <c r="CA1356" s="18" t="inlineStr">
        <is>
          <t>斜材</t>
        </is>
      </c>
      <c r="CB1356" s="18" t="inlineStr">
        <is>
          <t>Sc</t>
        </is>
      </c>
      <c r="CC1356" s="18">
        <f>IF(LEFT(CA1356,2)="基礎",CONCATENATE(BZ1356,LEFT(CA1356,3),CB1356),CONCATENATE(BZ1356,LEFT(CA1356,2),CB1356))</f>
        <v/>
      </c>
      <c r="CD1356" s="18" t="n">
        <v>21</v>
      </c>
      <c r="CE1356" s="18">
        <f>IF(COUNTIFS([2]その１１!$CV$10:CV6351,リスト!CC1356),"該当","")</f>
        <v/>
      </c>
      <c r="CF1356" s="18">
        <f>IF($CE1356="","",COUNTIF($CC$5:CC1356,CC1356))</f>
        <v/>
      </c>
      <c r="CG1356" s="18">
        <f>IF($CE1356="","",CONCATENATE(CC1356,CF1356))</f>
        <v/>
      </c>
      <c r="DC1356" s="21">
        <f>IF(CG1356="","",CONCATENATE(CC1356,CD1356))</f>
        <v/>
      </c>
    </row>
    <row r="1357">
      <c r="BZ1357" s="18" t="inlineStr">
        <is>
          <t>C</t>
        </is>
      </c>
      <c r="CA1357" s="18" t="inlineStr">
        <is>
          <t>斜材</t>
        </is>
      </c>
      <c r="CB1357" s="18" t="inlineStr">
        <is>
          <t>Sc</t>
        </is>
      </c>
      <c r="CC1357" s="18">
        <f>IF(LEFT(CA1357,2)="基礎",CONCATENATE(BZ1357,LEFT(CA1357,3),CB1357),CONCATENATE(BZ1357,LEFT(CA1357,2),CB1357))</f>
        <v/>
      </c>
      <c r="CD1357" s="18" t="n">
        <v>22</v>
      </c>
      <c r="CE1357" s="18">
        <f>IF(COUNTIFS([2]その１１!$CV$10:CV6352,リスト!CC1357),"該当","")</f>
        <v/>
      </c>
      <c r="CF1357" s="18">
        <f>IF($CE1357="","",COUNTIF($CC$5:CC1357,CC1357))</f>
        <v/>
      </c>
      <c r="CG1357" s="18">
        <f>IF($CE1357="","",CONCATENATE(CC1357,CF1357))</f>
        <v/>
      </c>
      <c r="DC1357" s="21">
        <f>IF(CG1357="","",CONCATENATE(CC1357,CD1357))</f>
        <v/>
      </c>
    </row>
    <row r="1358">
      <c r="BZ1358" s="18" t="inlineStr">
        <is>
          <t>C</t>
        </is>
      </c>
      <c r="CA1358" s="18" t="inlineStr">
        <is>
          <t>斜材</t>
        </is>
      </c>
      <c r="CB1358" s="18" t="inlineStr">
        <is>
          <t>Sc</t>
        </is>
      </c>
      <c r="CC1358" s="18">
        <f>IF(LEFT(CA1358,2)="基礎",CONCATENATE(BZ1358,LEFT(CA1358,3),CB1358),CONCATENATE(BZ1358,LEFT(CA1358,2),CB1358))</f>
        <v/>
      </c>
      <c r="CD1358" s="18" t="n">
        <v>23</v>
      </c>
      <c r="CE1358" s="18">
        <f>IF(COUNTIFS([2]その１１!$CV$10:CV6353,リスト!CC1358),"該当","")</f>
        <v/>
      </c>
      <c r="CF1358" s="18">
        <f>IF($CE1358="","",COUNTIF($CC$5:CC1358,CC1358))</f>
        <v/>
      </c>
      <c r="CG1358" s="18">
        <f>IF($CE1358="","",CONCATENATE(CC1358,CF1358))</f>
        <v/>
      </c>
      <c r="DC1358" s="21">
        <f>IF(CG1358="","",CONCATENATE(CC1358,CD1358))</f>
        <v/>
      </c>
    </row>
    <row r="1359">
      <c r="BZ1359" s="18" t="inlineStr">
        <is>
          <t>S,C</t>
        </is>
      </c>
      <c r="CA1359" s="18" t="inlineStr">
        <is>
          <t>斜材</t>
        </is>
      </c>
      <c r="CB1359" s="18" t="inlineStr">
        <is>
          <t>Sc</t>
        </is>
      </c>
      <c r="CC1359" s="18">
        <f>IF(LEFT(CA1359,2)="基礎",CONCATENATE(BZ1359,LEFT(CA1359,3),CB1359),CONCATENATE(BZ1359,LEFT(CA1359,2),CB1359))</f>
        <v/>
      </c>
      <c r="CD1359" s="18" t="n">
        <v>1</v>
      </c>
      <c r="CE1359" s="18">
        <f>IF(COUNTIFS([2]その１１!$CV$10:CV6354,リスト!CC1359),"該当","")</f>
        <v/>
      </c>
      <c r="CF1359" s="18">
        <f>IF($CE1359="","",COUNTIF($CC$5:CC1359,CC1359))</f>
        <v/>
      </c>
      <c r="CG1359" s="18">
        <f>IF($CE1359="","",CONCATENATE(CC1359,CF1359))</f>
        <v/>
      </c>
      <c r="DC1359" s="21">
        <f>IF(CG1359="","",CONCATENATE(CC1359,CD1359))</f>
        <v/>
      </c>
    </row>
    <row r="1360">
      <c r="BZ1360" s="18" t="inlineStr">
        <is>
          <t>S,C</t>
        </is>
      </c>
      <c r="CA1360" s="18" t="inlineStr">
        <is>
          <t>斜材</t>
        </is>
      </c>
      <c r="CB1360" s="18" t="inlineStr">
        <is>
          <t>Sc</t>
        </is>
      </c>
      <c r="CC1360" s="18">
        <f>IF(LEFT(CA1360,2)="基礎",CONCATENATE(BZ1360,LEFT(CA1360,3),CB1360),CONCATENATE(BZ1360,LEFT(CA1360,2),CB1360))</f>
        <v/>
      </c>
      <c r="CD1360" s="18" t="n">
        <v>2</v>
      </c>
      <c r="CE1360" s="18">
        <f>IF(COUNTIFS([2]その１１!$CV$10:CV6355,リスト!CC1360),"該当","")</f>
        <v/>
      </c>
      <c r="CF1360" s="18">
        <f>IF($CE1360="","",COUNTIF($CC$5:CC1360,CC1360))</f>
        <v/>
      </c>
      <c r="CG1360" s="18">
        <f>IF($CE1360="","",CONCATENATE(CC1360,CF1360))</f>
        <v/>
      </c>
      <c r="DC1360" s="21">
        <f>IF(CG1360="","",CONCATENATE(CC1360,CD1360))</f>
        <v/>
      </c>
    </row>
    <row r="1361">
      <c r="BZ1361" s="18" t="inlineStr">
        <is>
          <t>S,C</t>
        </is>
      </c>
      <c r="CA1361" s="18" t="inlineStr">
        <is>
          <t>斜材</t>
        </is>
      </c>
      <c r="CB1361" s="18" t="inlineStr">
        <is>
          <t>Sc</t>
        </is>
      </c>
      <c r="CC1361" s="18">
        <f>IF(LEFT(CA1361,2)="基礎",CONCATENATE(BZ1361,LEFT(CA1361,3),CB1361),CONCATENATE(BZ1361,LEFT(CA1361,2),CB1361))</f>
        <v/>
      </c>
      <c r="CD1361" s="18" t="n">
        <v>3</v>
      </c>
      <c r="CE1361" s="18">
        <f>IF(COUNTIFS([2]その１１!$CV$10:CV6356,リスト!CC1361),"該当","")</f>
        <v/>
      </c>
      <c r="CF1361" s="18">
        <f>IF($CE1361="","",COUNTIF($CC$5:CC1361,CC1361))</f>
        <v/>
      </c>
      <c r="CG1361" s="18">
        <f>IF($CE1361="","",CONCATENATE(CC1361,CF1361))</f>
        <v/>
      </c>
      <c r="DC1361" s="21">
        <f>IF(CG1361="","",CONCATENATE(CC1361,CD1361))</f>
        <v/>
      </c>
    </row>
    <row r="1362">
      <c r="BZ1362" s="18" t="inlineStr">
        <is>
          <t>S,C</t>
        </is>
      </c>
      <c r="CA1362" s="18" t="inlineStr">
        <is>
          <t>斜材</t>
        </is>
      </c>
      <c r="CB1362" s="18" t="inlineStr">
        <is>
          <t>Sc</t>
        </is>
      </c>
      <c r="CC1362" s="18">
        <f>IF(LEFT(CA1362,2)="基礎",CONCATENATE(BZ1362,LEFT(CA1362,3),CB1362),CONCATENATE(BZ1362,LEFT(CA1362,2),CB1362))</f>
        <v/>
      </c>
      <c r="CD1362" s="18" t="n">
        <v>4</v>
      </c>
      <c r="CE1362" s="18">
        <f>IF(COUNTIFS([2]その１１!$CV$10:CV6357,リスト!CC1362),"該当","")</f>
        <v/>
      </c>
      <c r="CF1362" s="18">
        <f>IF($CE1362="","",COUNTIF($CC$5:CC1362,CC1362))</f>
        <v/>
      </c>
      <c r="CG1362" s="18">
        <f>IF($CE1362="","",CONCATENATE(CC1362,CF1362))</f>
        <v/>
      </c>
      <c r="DC1362" s="21">
        <f>IF(CG1362="","",CONCATENATE(CC1362,CD1362))</f>
        <v/>
      </c>
    </row>
    <row r="1363">
      <c r="BZ1363" s="18" t="inlineStr">
        <is>
          <t>S,C</t>
        </is>
      </c>
      <c r="CA1363" s="18" t="inlineStr">
        <is>
          <t>斜材</t>
        </is>
      </c>
      <c r="CB1363" s="18" t="inlineStr">
        <is>
          <t>Sc</t>
        </is>
      </c>
      <c r="CC1363" s="18">
        <f>IF(LEFT(CA1363,2)="基礎",CONCATENATE(BZ1363,LEFT(CA1363,3),CB1363),CONCATENATE(BZ1363,LEFT(CA1363,2),CB1363))</f>
        <v/>
      </c>
      <c r="CD1363" s="18" t="n">
        <v>5</v>
      </c>
      <c r="CE1363" s="18">
        <f>IF(COUNTIFS([2]その１１!$CV$10:CV6358,リスト!CC1363),"該当","")</f>
        <v/>
      </c>
      <c r="CF1363" s="18">
        <f>IF($CE1363="","",COUNTIF($CC$5:CC1363,CC1363))</f>
        <v/>
      </c>
      <c r="CG1363" s="18">
        <f>IF($CE1363="","",CONCATENATE(CC1363,CF1363))</f>
        <v/>
      </c>
      <c r="DC1363" s="21">
        <f>IF(CG1363="","",CONCATENATE(CC1363,CD1363))</f>
        <v/>
      </c>
    </row>
    <row r="1364">
      <c r="BZ1364" s="18" t="inlineStr">
        <is>
          <t>S,C</t>
        </is>
      </c>
      <c r="CA1364" s="18" t="inlineStr">
        <is>
          <t>斜材</t>
        </is>
      </c>
      <c r="CB1364" s="18" t="inlineStr">
        <is>
          <t>Sc</t>
        </is>
      </c>
      <c r="CC1364" s="18">
        <f>IF(LEFT(CA1364,2)="基礎",CONCATENATE(BZ1364,LEFT(CA1364,3),CB1364),CONCATENATE(BZ1364,LEFT(CA1364,2),CB1364))</f>
        <v/>
      </c>
      <c r="CD1364" s="18" t="n">
        <v>6</v>
      </c>
      <c r="CE1364" s="18">
        <f>IF(COUNTIFS([2]その１１!$CV$10:CV6359,リスト!CC1364),"該当","")</f>
        <v/>
      </c>
      <c r="CF1364" s="18">
        <f>IF($CE1364="","",COUNTIF($CC$5:CC1364,CC1364))</f>
        <v/>
      </c>
      <c r="CG1364" s="18">
        <f>IF($CE1364="","",CONCATENATE(CC1364,CF1364))</f>
        <v/>
      </c>
      <c r="DC1364" s="21">
        <f>IF(CG1364="","",CONCATENATE(CC1364,CD1364))</f>
        <v/>
      </c>
    </row>
    <row r="1365">
      <c r="BZ1365" s="18" t="inlineStr">
        <is>
          <t>S,C</t>
        </is>
      </c>
      <c r="CA1365" s="18" t="inlineStr">
        <is>
          <t>斜材</t>
        </is>
      </c>
      <c r="CB1365" s="18" t="inlineStr">
        <is>
          <t>Sc</t>
        </is>
      </c>
      <c r="CC1365" s="18">
        <f>IF(LEFT(CA1365,2)="基礎",CONCATENATE(BZ1365,LEFT(CA1365,3),CB1365),CONCATENATE(BZ1365,LEFT(CA1365,2),CB1365))</f>
        <v/>
      </c>
      <c r="CD1365" s="18" t="n">
        <v>7</v>
      </c>
      <c r="CE1365" s="18">
        <f>IF(COUNTIFS([2]その１１!$CV$10:CV6360,リスト!CC1365),"該当","")</f>
        <v/>
      </c>
      <c r="CF1365" s="18">
        <f>IF($CE1365="","",COUNTIF($CC$5:CC1365,CC1365))</f>
        <v/>
      </c>
      <c r="CG1365" s="18">
        <f>IF($CE1365="","",CONCATENATE(CC1365,CF1365))</f>
        <v/>
      </c>
      <c r="DC1365" s="21">
        <f>IF(CG1365="","",CONCATENATE(CC1365,CD1365))</f>
        <v/>
      </c>
    </row>
    <row r="1366">
      <c r="BZ1366" s="18" t="inlineStr">
        <is>
          <t>S,C</t>
        </is>
      </c>
      <c r="CA1366" s="18" t="inlineStr">
        <is>
          <t>斜材</t>
        </is>
      </c>
      <c r="CB1366" s="18" t="inlineStr">
        <is>
          <t>Sc</t>
        </is>
      </c>
      <c r="CC1366" s="18">
        <f>IF(LEFT(CA1366,2)="基礎",CONCATENATE(BZ1366,LEFT(CA1366,3),CB1366),CONCATENATE(BZ1366,LEFT(CA1366,2),CB1366))</f>
        <v/>
      </c>
      <c r="CD1366" s="18" t="n">
        <v>8</v>
      </c>
      <c r="CE1366" s="18">
        <f>IF(COUNTIFS([2]その１１!$CV$10:CV6361,リスト!CC1366),"該当","")</f>
        <v/>
      </c>
      <c r="CF1366" s="18">
        <f>IF($CE1366="","",COUNTIF($CC$5:CC1366,CC1366))</f>
        <v/>
      </c>
      <c r="CG1366" s="18">
        <f>IF($CE1366="","",CONCATENATE(CC1366,CF1366))</f>
        <v/>
      </c>
      <c r="DC1366" s="21">
        <f>IF(CG1366="","",CONCATENATE(CC1366,CD1366))</f>
        <v/>
      </c>
    </row>
    <row r="1367">
      <c r="BZ1367" s="18" t="inlineStr">
        <is>
          <t>S,C</t>
        </is>
      </c>
      <c r="CA1367" s="18" t="inlineStr">
        <is>
          <t>斜材</t>
        </is>
      </c>
      <c r="CB1367" s="18" t="inlineStr">
        <is>
          <t>Sc</t>
        </is>
      </c>
      <c r="CC1367" s="18">
        <f>IF(LEFT(CA1367,2)="基礎",CONCATENATE(BZ1367,LEFT(CA1367,3),CB1367),CONCATENATE(BZ1367,LEFT(CA1367,2),CB1367))</f>
        <v/>
      </c>
      <c r="CD1367" s="18" t="n">
        <v>9</v>
      </c>
      <c r="CE1367" s="18">
        <f>IF(COUNTIFS([2]その１１!$CV$10:CV6362,リスト!CC1367),"該当","")</f>
        <v/>
      </c>
      <c r="CF1367" s="18">
        <f>IF($CE1367="","",COUNTIF($CC$5:CC1367,CC1367))</f>
        <v/>
      </c>
      <c r="CG1367" s="18">
        <f>IF($CE1367="","",CONCATENATE(CC1367,CF1367))</f>
        <v/>
      </c>
      <c r="DC1367" s="21">
        <f>IF(CG1367="","",CONCATENATE(CC1367,CD1367))</f>
        <v/>
      </c>
    </row>
    <row r="1368">
      <c r="BZ1368" s="18" t="inlineStr">
        <is>
          <t>S,C</t>
        </is>
      </c>
      <c r="CA1368" s="18" t="inlineStr">
        <is>
          <t>斜材</t>
        </is>
      </c>
      <c r="CB1368" s="18" t="inlineStr">
        <is>
          <t>Sc</t>
        </is>
      </c>
      <c r="CC1368" s="18">
        <f>IF(LEFT(CA1368,2)="基礎",CONCATENATE(BZ1368,LEFT(CA1368,3),CB1368),CONCATENATE(BZ1368,LEFT(CA1368,2),CB1368))</f>
        <v/>
      </c>
      <c r="CD1368" s="18" t="n">
        <v>10</v>
      </c>
      <c r="CE1368" s="18">
        <f>IF(COUNTIFS([2]その１１!$CV$10:CV6363,リスト!CC1368),"該当","")</f>
        <v/>
      </c>
      <c r="CF1368" s="18">
        <f>IF($CE1368="","",COUNTIF($CC$5:CC1368,CC1368))</f>
        <v/>
      </c>
      <c r="CG1368" s="18">
        <f>IF($CE1368="","",CONCATENATE(CC1368,CF1368))</f>
        <v/>
      </c>
      <c r="DC1368" s="21">
        <f>IF(CG1368="","",CONCATENATE(CC1368,CD1368))</f>
        <v/>
      </c>
    </row>
    <row r="1369">
      <c r="BZ1369" s="18" t="inlineStr">
        <is>
          <t>S,C</t>
        </is>
      </c>
      <c r="CA1369" s="18" t="inlineStr">
        <is>
          <t>斜材</t>
        </is>
      </c>
      <c r="CB1369" s="18" t="inlineStr">
        <is>
          <t>Sc</t>
        </is>
      </c>
      <c r="CC1369" s="18">
        <f>IF(LEFT(CA1369,2)="基礎",CONCATENATE(BZ1369,LEFT(CA1369,3),CB1369),CONCATENATE(BZ1369,LEFT(CA1369,2),CB1369))</f>
        <v/>
      </c>
      <c r="CD1369" s="18" t="n">
        <v>11</v>
      </c>
      <c r="CE1369" s="18">
        <f>IF(COUNTIFS([2]その１１!$CV$10:CV6364,リスト!CC1369),"該当","")</f>
        <v/>
      </c>
      <c r="CF1369" s="18">
        <f>IF($CE1369="","",COUNTIF($CC$5:CC1369,CC1369))</f>
        <v/>
      </c>
      <c r="CG1369" s="18">
        <f>IF($CE1369="","",CONCATENATE(CC1369,CF1369))</f>
        <v/>
      </c>
      <c r="DC1369" s="21">
        <f>IF(CG1369="","",CONCATENATE(CC1369,CD1369))</f>
        <v/>
      </c>
    </row>
    <row r="1370">
      <c r="BZ1370" s="18" t="inlineStr">
        <is>
          <t>S,C</t>
        </is>
      </c>
      <c r="CA1370" s="18" t="inlineStr">
        <is>
          <t>斜材</t>
        </is>
      </c>
      <c r="CB1370" s="18" t="inlineStr">
        <is>
          <t>Sc</t>
        </is>
      </c>
      <c r="CC1370" s="18">
        <f>IF(LEFT(CA1370,2)="基礎",CONCATENATE(BZ1370,LEFT(CA1370,3),CB1370),CONCATENATE(BZ1370,LEFT(CA1370,2),CB1370))</f>
        <v/>
      </c>
      <c r="CD1370" s="18" t="n">
        <v>12</v>
      </c>
      <c r="CE1370" s="18">
        <f>IF(COUNTIFS([2]その１１!$CV$10:CV6365,リスト!CC1370),"該当","")</f>
        <v/>
      </c>
      <c r="CF1370" s="18">
        <f>IF($CE1370="","",COUNTIF($CC$5:CC1370,CC1370))</f>
        <v/>
      </c>
      <c r="CG1370" s="18">
        <f>IF($CE1370="","",CONCATENATE(CC1370,CF1370))</f>
        <v/>
      </c>
      <c r="DC1370" s="21">
        <f>IF(CG1370="","",CONCATENATE(CC1370,CD1370))</f>
        <v/>
      </c>
    </row>
    <row r="1371">
      <c r="BZ1371" s="18" t="inlineStr">
        <is>
          <t>S,C</t>
        </is>
      </c>
      <c r="CA1371" s="18" t="inlineStr">
        <is>
          <t>斜材</t>
        </is>
      </c>
      <c r="CB1371" s="18" t="inlineStr">
        <is>
          <t>Sc</t>
        </is>
      </c>
      <c r="CC1371" s="18">
        <f>IF(LEFT(CA1371,2)="基礎",CONCATENATE(BZ1371,LEFT(CA1371,3),CB1371),CONCATENATE(BZ1371,LEFT(CA1371,2),CB1371))</f>
        <v/>
      </c>
      <c r="CD1371" s="18" t="n">
        <v>13</v>
      </c>
      <c r="CE1371" s="18">
        <f>IF(COUNTIFS([2]その１１!$CV$10:CV6366,リスト!CC1371),"該当","")</f>
        <v/>
      </c>
      <c r="CF1371" s="18">
        <f>IF($CE1371="","",COUNTIF($CC$5:CC1371,CC1371))</f>
        <v/>
      </c>
      <c r="CG1371" s="18">
        <f>IF($CE1371="","",CONCATENATE(CC1371,CF1371))</f>
        <v/>
      </c>
      <c r="DC1371" s="21">
        <f>IF(CG1371="","",CONCATENATE(CC1371,CD1371))</f>
        <v/>
      </c>
    </row>
    <row r="1372">
      <c r="BZ1372" s="18" t="inlineStr">
        <is>
          <t>S,C</t>
        </is>
      </c>
      <c r="CA1372" s="18" t="inlineStr">
        <is>
          <t>斜材</t>
        </is>
      </c>
      <c r="CB1372" s="18" t="inlineStr">
        <is>
          <t>Sc</t>
        </is>
      </c>
      <c r="CC1372" s="18">
        <f>IF(LEFT(CA1372,2)="基礎",CONCATENATE(BZ1372,LEFT(CA1372,3),CB1372),CONCATENATE(BZ1372,LEFT(CA1372,2),CB1372))</f>
        <v/>
      </c>
      <c r="CD1372" s="18" t="n">
        <v>17</v>
      </c>
      <c r="CE1372" s="18">
        <f>IF(COUNTIFS([2]その１１!$CV$10:CV6367,リスト!CC1372),"該当","")</f>
        <v/>
      </c>
      <c r="CF1372" s="18">
        <f>IF($CE1372="","",COUNTIF($CC$5:CC1372,CC1372))</f>
        <v/>
      </c>
      <c r="CG1372" s="18">
        <f>IF($CE1372="","",CONCATENATE(CC1372,CF1372))</f>
        <v/>
      </c>
      <c r="DC1372" s="21">
        <f>IF(CG1372="","",CONCATENATE(CC1372,CD1372))</f>
        <v/>
      </c>
    </row>
    <row r="1373">
      <c r="BZ1373" s="18" t="inlineStr">
        <is>
          <t>S,C</t>
        </is>
      </c>
      <c r="CA1373" s="18" t="inlineStr">
        <is>
          <t>斜材</t>
        </is>
      </c>
      <c r="CB1373" s="18" t="inlineStr">
        <is>
          <t>Sc</t>
        </is>
      </c>
      <c r="CC1373" s="18">
        <f>IF(LEFT(CA1373,2)="基礎",CONCATENATE(BZ1373,LEFT(CA1373,3),CB1373),CONCATENATE(BZ1373,LEFT(CA1373,2),CB1373))</f>
        <v/>
      </c>
      <c r="CD1373" s="18" t="n">
        <v>18</v>
      </c>
      <c r="CE1373" s="18">
        <f>IF(COUNTIFS([2]その１１!$CV$10:CV6368,リスト!CC1373),"該当","")</f>
        <v/>
      </c>
      <c r="CF1373" s="18">
        <f>IF($CE1373="","",COUNTIF($CC$5:CC1373,CC1373))</f>
        <v/>
      </c>
      <c r="CG1373" s="18">
        <f>IF($CE1373="","",CONCATENATE(CC1373,CF1373))</f>
        <v/>
      </c>
      <c r="DC1373" s="21">
        <f>IF(CG1373="","",CONCATENATE(CC1373,CD1373))</f>
        <v/>
      </c>
    </row>
    <row r="1374">
      <c r="BZ1374" s="18" t="inlineStr">
        <is>
          <t>S,C</t>
        </is>
      </c>
      <c r="CA1374" s="18" t="inlineStr">
        <is>
          <t>斜材</t>
        </is>
      </c>
      <c r="CB1374" s="18" t="inlineStr">
        <is>
          <t>Sc</t>
        </is>
      </c>
      <c r="CC1374" s="18">
        <f>IF(LEFT(CA1374,2)="基礎",CONCATENATE(BZ1374,LEFT(CA1374,3),CB1374),CONCATENATE(BZ1374,LEFT(CA1374,2),CB1374))</f>
        <v/>
      </c>
      <c r="CD1374" s="18" t="n">
        <v>19</v>
      </c>
      <c r="CE1374" s="18">
        <f>IF(COUNTIFS([2]その１１!$CV$10:CV6369,リスト!CC1374),"該当","")</f>
        <v/>
      </c>
      <c r="CF1374" s="18">
        <f>IF($CE1374="","",COUNTIF($CC$5:CC1374,CC1374))</f>
        <v/>
      </c>
      <c r="CG1374" s="18">
        <f>IF($CE1374="","",CONCATENATE(CC1374,CF1374))</f>
        <v/>
      </c>
      <c r="DC1374" s="21">
        <f>IF(CG1374="","",CONCATENATE(CC1374,CD1374))</f>
        <v/>
      </c>
    </row>
    <row r="1375">
      <c r="BZ1375" s="18" t="inlineStr">
        <is>
          <t>S,C</t>
        </is>
      </c>
      <c r="CA1375" s="18" t="inlineStr">
        <is>
          <t>斜材</t>
        </is>
      </c>
      <c r="CB1375" s="18" t="inlineStr">
        <is>
          <t>Sc</t>
        </is>
      </c>
      <c r="CC1375" s="18">
        <f>IF(LEFT(CA1375,2)="基礎",CONCATENATE(BZ1375,LEFT(CA1375,3),CB1375),CONCATENATE(BZ1375,LEFT(CA1375,2),CB1375))</f>
        <v/>
      </c>
      <c r="CD1375" s="18" t="n">
        <v>20</v>
      </c>
      <c r="CE1375" s="18">
        <f>IF(COUNTIFS([2]その１１!$CV$10:CV6370,リスト!CC1375),"該当","")</f>
        <v/>
      </c>
      <c r="CF1375" s="18">
        <f>IF($CE1375="","",COUNTIF($CC$5:CC1375,CC1375))</f>
        <v/>
      </c>
      <c r="CG1375" s="18">
        <f>IF($CE1375="","",CONCATENATE(CC1375,CF1375))</f>
        <v/>
      </c>
      <c r="DC1375" s="21">
        <f>IF(CG1375="","",CONCATENATE(CC1375,CD1375))</f>
        <v/>
      </c>
    </row>
    <row r="1376">
      <c r="BZ1376" s="18" t="inlineStr">
        <is>
          <t>S,C</t>
        </is>
      </c>
      <c r="CA1376" s="18" t="inlineStr">
        <is>
          <t>斜材</t>
        </is>
      </c>
      <c r="CB1376" s="18" t="inlineStr">
        <is>
          <t>Sc</t>
        </is>
      </c>
      <c r="CC1376" s="18">
        <f>IF(LEFT(CA1376,2)="基礎",CONCATENATE(BZ1376,LEFT(CA1376,3),CB1376),CONCATENATE(BZ1376,LEFT(CA1376,2),CB1376))</f>
        <v/>
      </c>
      <c r="CD1376" s="18" t="n">
        <v>21</v>
      </c>
      <c r="CE1376" s="18">
        <f>IF(COUNTIFS([2]その１１!$CV$10:CV6371,リスト!CC1376),"該当","")</f>
        <v/>
      </c>
      <c r="CF1376" s="18">
        <f>IF($CE1376="","",COUNTIF($CC$5:CC1376,CC1376))</f>
        <v/>
      </c>
      <c r="CG1376" s="18">
        <f>IF($CE1376="","",CONCATENATE(CC1376,CF1376))</f>
        <v/>
      </c>
      <c r="DC1376" s="21">
        <f>IF(CG1376="","",CONCATENATE(CC1376,CD1376))</f>
        <v/>
      </c>
    </row>
    <row r="1377">
      <c r="BZ1377" s="18" t="inlineStr">
        <is>
          <t>S,C</t>
        </is>
      </c>
      <c r="CA1377" s="18" t="inlineStr">
        <is>
          <t>斜材</t>
        </is>
      </c>
      <c r="CB1377" s="18" t="inlineStr">
        <is>
          <t>Sc</t>
        </is>
      </c>
      <c r="CC1377" s="18">
        <f>IF(LEFT(CA1377,2)="基礎",CONCATENATE(BZ1377,LEFT(CA1377,3),CB1377),CONCATENATE(BZ1377,LEFT(CA1377,2),CB1377))</f>
        <v/>
      </c>
      <c r="CD1377" s="18" t="n">
        <v>22</v>
      </c>
      <c r="CE1377" s="18">
        <f>IF(COUNTIFS([2]その１１!$CV$10:CV6372,リスト!CC1377),"該当","")</f>
        <v/>
      </c>
      <c r="CF1377" s="18">
        <f>IF($CE1377="","",COUNTIF($CC$5:CC1377,CC1377))</f>
        <v/>
      </c>
      <c r="CG1377" s="18">
        <f>IF($CE1377="","",CONCATENATE(CC1377,CF1377))</f>
        <v/>
      </c>
      <c r="DC1377" s="21">
        <f>IF(CG1377="","",CONCATENATE(CC1377,CD1377))</f>
        <v/>
      </c>
    </row>
    <row r="1378">
      <c r="BZ1378" s="18" t="inlineStr">
        <is>
          <t>S,C</t>
        </is>
      </c>
      <c r="CA1378" s="18" t="inlineStr">
        <is>
          <t>斜材</t>
        </is>
      </c>
      <c r="CB1378" s="18" t="inlineStr">
        <is>
          <t>Sc</t>
        </is>
      </c>
      <c r="CC1378" s="18">
        <f>IF(LEFT(CA1378,2)="基礎",CONCATENATE(BZ1378,LEFT(CA1378,3),CB1378),CONCATENATE(BZ1378,LEFT(CA1378,2),CB1378))</f>
        <v/>
      </c>
      <c r="CD1378" s="18" t="n">
        <v>23</v>
      </c>
      <c r="CE1378" s="18">
        <f>IF(COUNTIFS([2]その１１!$CV$10:CV6373,リスト!CC1378),"該当","")</f>
        <v/>
      </c>
      <c r="CF1378" s="18">
        <f>IF($CE1378="","",COUNTIF($CC$5:CC1378,CC1378))</f>
        <v/>
      </c>
      <c r="CG1378" s="18">
        <f>IF($CE1378="","",CONCATENATE(CC1378,CF1378))</f>
        <v/>
      </c>
      <c r="DC1378" s="21">
        <f>IF(CG1378="","",CONCATENATE(CC1378,CD1378))</f>
        <v/>
      </c>
    </row>
    <row r="1379">
      <c r="BZ1379" s="18" t="inlineStr">
        <is>
          <t>S,X</t>
        </is>
      </c>
      <c r="CA1379" s="18" t="inlineStr">
        <is>
          <t>斜材</t>
        </is>
      </c>
      <c r="CB1379" s="18" t="inlineStr">
        <is>
          <t>Sc</t>
        </is>
      </c>
      <c r="CC1379" s="18">
        <f>IF(LEFT(CA1379,2)="基礎",CONCATENATE(BZ1379,LEFT(CA1379,3),CB1379),CONCATENATE(BZ1379,LEFT(CA1379,2),CB1379))</f>
        <v/>
      </c>
      <c r="CD1379" s="18" t="n">
        <v>1</v>
      </c>
      <c r="CE1379" s="18">
        <f>IF(COUNTIFS([2]その１１!$CV$10:CV6374,リスト!CC1379),"該当","")</f>
        <v/>
      </c>
      <c r="CF1379" s="18">
        <f>IF($CE1379="","",COUNTIF($CC$5:CC1379,CC1379))</f>
        <v/>
      </c>
      <c r="CG1379" s="18">
        <f>IF($CE1379="","",CONCATENATE(CC1379,CF1379))</f>
        <v/>
      </c>
      <c r="DC1379" s="21">
        <f>IF(CG1379="","",CONCATENATE(CC1379,CD1379))</f>
        <v/>
      </c>
    </row>
    <row r="1380">
      <c r="BZ1380" s="18" t="inlineStr">
        <is>
          <t>S,X</t>
        </is>
      </c>
      <c r="CA1380" s="18" t="inlineStr">
        <is>
          <t>斜材</t>
        </is>
      </c>
      <c r="CB1380" s="18" t="inlineStr">
        <is>
          <t>Sc</t>
        </is>
      </c>
      <c r="CC1380" s="18">
        <f>IF(LEFT(CA1380,2)="基礎",CONCATENATE(BZ1380,LEFT(CA1380,3),CB1380),CONCATENATE(BZ1380,LEFT(CA1380,2),CB1380))</f>
        <v/>
      </c>
      <c r="CD1380" s="18" t="n">
        <v>2</v>
      </c>
      <c r="CE1380" s="18">
        <f>IF(COUNTIFS([2]その１１!$CV$10:CV6375,リスト!CC1380),"該当","")</f>
        <v/>
      </c>
      <c r="CF1380" s="18">
        <f>IF($CE1380="","",COUNTIF($CC$5:CC1380,CC1380))</f>
        <v/>
      </c>
      <c r="CG1380" s="18">
        <f>IF($CE1380="","",CONCATENATE(CC1380,CF1380))</f>
        <v/>
      </c>
      <c r="DC1380" s="21">
        <f>IF(CG1380="","",CONCATENATE(CC1380,CD1380))</f>
        <v/>
      </c>
    </row>
    <row r="1381">
      <c r="BZ1381" s="18" t="inlineStr">
        <is>
          <t>S,X</t>
        </is>
      </c>
      <c r="CA1381" s="18" t="inlineStr">
        <is>
          <t>斜材</t>
        </is>
      </c>
      <c r="CB1381" s="18" t="inlineStr">
        <is>
          <t>Sc</t>
        </is>
      </c>
      <c r="CC1381" s="18">
        <f>IF(LEFT(CA1381,2)="基礎",CONCATENATE(BZ1381,LEFT(CA1381,3),CB1381),CONCATENATE(BZ1381,LEFT(CA1381,2),CB1381))</f>
        <v/>
      </c>
      <c r="CD1381" s="18" t="n">
        <v>3</v>
      </c>
      <c r="CE1381" s="18">
        <f>IF(COUNTIFS([2]その１１!$CV$10:CV6376,リスト!CC1381),"該当","")</f>
        <v/>
      </c>
      <c r="CF1381" s="18">
        <f>IF($CE1381="","",COUNTIF($CC$5:CC1381,CC1381))</f>
        <v/>
      </c>
      <c r="CG1381" s="18">
        <f>IF($CE1381="","",CONCATENATE(CC1381,CF1381))</f>
        <v/>
      </c>
      <c r="DC1381" s="21">
        <f>IF(CG1381="","",CONCATENATE(CC1381,CD1381))</f>
        <v/>
      </c>
    </row>
    <row r="1382">
      <c r="BZ1382" s="18" t="inlineStr">
        <is>
          <t>S,X</t>
        </is>
      </c>
      <c r="CA1382" s="18" t="inlineStr">
        <is>
          <t>斜材</t>
        </is>
      </c>
      <c r="CB1382" s="18" t="inlineStr">
        <is>
          <t>Sc</t>
        </is>
      </c>
      <c r="CC1382" s="18">
        <f>IF(LEFT(CA1382,2)="基礎",CONCATENATE(BZ1382,LEFT(CA1382,3),CB1382),CONCATENATE(BZ1382,LEFT(CA1382,2),CB1382))</f>
        <v/>
      </c>
      <c r="CD1382" s="18" t="n">
        <v>4</v>
      </c>
      <c r="CE1382" s="18">
        <f>IF(COUNTIFS([2]その１１!$CV$10:CV6377,リスト!CC1382),"該当","")</f>
        <v/>
      </c>
      <c r="CF1382" s="18">
        <f>IF($CE1382="","",COUNTIF($CC$5:CC1382,CC1382))</f>
        <v/>
      </c>
      <c r="CG1382" s="18">
        <f>IF($CE1382="","",CONCATENATE(CC1382,CF1382))</f>
        <v/>
      </c>
      <c r="DC1382" s="21">
        <f>IF(CG1382="","",CONCATENATE(CC1382,CD1382))</f>
        <v/>
      </c>
    </row>
    <row r="1383">
      <c r="BZ1383" s="18" t="inlineStr">
        <is>
          <t>S,X</t>
        </is>
      </c>
      <c r="CA1383" s="18" t="inlineStr">
        <is>
          <t>斜材</t>
        </is>
      </c>
      <c r="CB1383" s="18" t="inlineStr">
        <is>
          <t>Sc</t>
        </is>
      </c>
      <c r="CC1383" s="18">
        <f>IF(LEFT(CA1383,2)="基礎",CONCATENATE(BZ1383,LEFT(CA1383,3),CB1383),CONCATENATE(BZ1383,LEFT(CA1383,2),CB1383))</f>
        <v/>
      </c>
      <c r="CD1383" s="18" t="n">
        <v>5</v>
      </c>
      <c r="CE1383" s="18">
        <f>IF(COUNTIFS([2]その１１!$CV$10:CV6378,リスト!CC1383),"該当","")</f>
        <v/>
      </c>
      <c r="CF1383" s="18">
        <f>IF($CE1383="","",COUNTIF($CC$5:CC1383,CC1383))</f>
        <v/>
      </c>
      <c r="CG1383" s="18">
        <f>IF($CE1383="","",CONCATENATE(CC1383,CF1383))</f>
        <v/>
      </c>
      <c r="DC1383" s="21">
        <f>IF(CG1383="","",CONCATENATE(CC1383,CD1383))</f>
        <v/>
      </c>
    </row>
    <row r="1384">
      <c r="BZ1384" s="18" t="inlineStr">
        <is>
          <t>S,X</t>
        </is>
      </c>
      <c r="CA1384" s="18" t="inlineStr">
        <is>
          <t>斜材</t>
        </is>
      </c>
      <c r="CB1384" s="18" t="inlineStr">
        <is>
          <t>Sc</t>
        </is>
      </c>
      <c r="CC1384" s="18">
        <f>IF(LEFT(CA1384,2)="基礎",CONCATENATE(BZ1384,LEFT(CA1384,3),CB1384),CONCATENATE(BZ1384,LEFT(CA1384,2),CB1384))</f>
        <v/>
      </c>
      <c r="CD1384" s="18" t="n">
        <v>10</v>
      </c>
      <c r="CE1384" s="18">
        <f>IF(COUNTIFS([2]その１１!$CV$10:CV6379,リスト!CC1384),"該当","")</f>
        <v/>
      </c>
      <c r="CF1384" s="18">
        <f>IF($CE1384="","",COUNTIF($CC$5:CC1384,CC1384))</f>
        <v/>
      </c>
      <c r="CG1384" s="18">
        <f>IF($CE1384="","",CONCATENATE(CC1384,CF1384))</f>
        <v/>
      </c>
      <c r="DC1384" s="21">
        <f>IF(CG1384="","",CONCATENATE(CC1384,CD1384))</f>
        <v/>
      </c>
    </row>
    <row r="1385">
      <c r="BZ1385" s="18" t="inlineStr">
        <is>
          <t>S,X</t>
        </is>
      </c>
      <c r="CA1385" s="18" t="inlineStr">
        <is>
          <t>斜材</t>
        </is>
      </c>
      <c r="CB1385" s="18" t="inlineStr">
        <is>
          <t>Sc</t>
        </is>
      </c>
      <c r="CC1385" s="18">
        <f>IF(LEFT(CA1385,2)="基礎",CONCATENATE(BZ1385,LEFT(CA1385,3),CB1385),CONCATENATE(BZ1385,LEFT(CA1385,2),CB1385))</f>
        <v/>
      </c>
      <c r="CD1385" s="18" t="n">
        <v>13</v>
      </c>
      <c r="CE1385" s="18">
        <f>IF(COUNTIFS([2]その１１!$CV$10:CV6380,リスト!CC1385),"該当","")</f>
        <v/>
      </c>
      <c r="CF1385" s="18">
        <f>IF($CE1385="","",COUNTIF($CC$5:CC1385,CC1385))</f>
        <v/>
      </c>
      <c r="CG1385" s="18">
        <f>IF($CE1385="","",CONCATENATE(CC1385,CF1385))</f>
        <v/>
      </c>
      <c r="DC1385" s="21">
        <f>IF(CG1385="","",CONCATENATE(CC1385,CD1385))</f>
        <v/>
      </c>
    </row>
    <row r="1386">
      <c r="BZ1386" s="18" t="inlineStr">
        <is>
          <t>S,X</t>
        </is>
      </c>
      <c r="CA1386" s="18" t="inlineStr">
        <is>
          <t>斜材</t>
        </is>
      </c>
      <c r="CB1386" s="18" t="inlineStr">
        <is>
          <t>Sc</t>
        </is>
      </c>
      <c r="CC1386" s="18">
        <f>IF(LEFT(CA1386,2)="基礎",CONCATENATE(BZ1386,LEFT(CA1386,3),CB1386),CONCATENATE(BZ1386,LEFT(CA1386,2),CB1386))</f>
        <v/>
      </c>
      <c r="CD1386" s="18" t="n">
        <v>17</v>
      </c>
      <c r="CE1386" s="18">
        <f>IF(COUNTIFS([2]その１１!$CV$10:CV6381,リスト!CC1386),"該当","")</f>
        <v/>
      </c>
      <c r="CF1386" s="18">
        <f>IF($CE1386="","",COUNTIF($CC$5:CC1386,CC1386))</f>
        <v/>
      </c>
      <c r="CG1386" s="18">
        <f>IF($CE1386="","",CONCATENATE(CC1386,CF1386))</f>
        <v/>
      </c>
      <c r="DC1386" s="21">
        <f>IF(CG1386="","",CONCATENATE(CC1386,CD1386))</f>
        <v/>
      </c>
    </row>
    <row r="1387">
      <c r="BZ1387" s="18" t="inlineStr">
        <is>
          <t>S,X</t>
        </is>
      </c>
      <c r="CA1387" s="18" t="inlineStr">
        <is>
          <t>斜材</t>
        </is>
      </c>
      <c r="CB1387" s="18" t="inlineStr">
        <is>
          <t>Sc</t>
        </is>
      </c>
      <c r="CC1387" s="18">
        <f>IF(LEFT(CA1387,2)="基礎",CONCATENATE(BZ1387,LEFT(CA1387,3),CB1387),CONCATENATE(BZ1387,LEFT(CA1387,2),CB1387))</f>
        <v/>
      </c>
      <c r="CD1387" s="18" t="n">
        <v>18</v>
      </c>
      <c r="CE1387" s="18">
        <f>IF(COUNTIFS([2]その１１!$CV$10:CV6382,リスト!CC1387),"該当","")</f>
        <v/>
      </c>
      <c r="CF1387" s="18">
        <f>IF($CE1387="","",COUNTIF($CC$5:CC1387,CC1387))</f>
        <v/>
      </c>
      <c r="CG1387" s="18">
        <f>IF($CE1387="","",CONCATENATE(CC1387,CF1387))</f>
        <v/>
      </c>
      <c r="DC1387" s="21">
        <f>IF(CG1387="","",CONCATENATE(CC1387,CD1387))</f>
        <v/>
      </c>
    </row>
    <row r="1388">
      <c r="BZ1388" s="18" t="inlineStr">
        <is>
          <t>S,X</t>
        </is>
      </c>
      <c r="CA1388" s="18" t="inlineStr">
        <is>
          <t>斜材</t>
        </is>
      </c>
      <c r="CB1388" s="18" t="inlineStr">
        <is>
          <t>Sc</t>
        </is>
      </c>
      <c r="CC1388" s="18">
        <f>IF(LEFT(CA1388,2)="基礎",CONCATENATE(BZ1388,LEFT(CA1388,3),CB1388),CONCATENATE(BZ1388,LEFT(CA1388,2),CB1388))</f>
        <v/>
      </c>
      <c r="CD1388" s="18" t="n">
        <v>20</v>
      </c>
      <c r="CE1388" s="18">
        <f>IF(COUNTIFS([2]その１１!$CV$10:CV6383,リスト!CC1388),"該当","")</f>
        <v/>
      </c>
      <c r="CF1388" s="18">
        <f>IF($CE1388="","",COUNTIF($CC$5:CC1388,CC1388))</f>
        <v/>
      </c>
      <c r="CG1388" s="18">
        <f>IF($CE1388="","",CONCATENATE(CC1388,CF1388))</f>
        <v/>
      </c>
      <c r="DC1388" s="21">
        <f>IF(CG1388="","",CONCATENATE(CC1388,CD1388))</f>
        <v/>
      </c>
    </row>
    <row r="1389">
      <c r="BZ1389" s="18" t="inlineStr">
        <is>
          <t>S,X</t>
        </is>
      </c>
      <c r="CA1389" s="18" t="inlineStr">
        <is>
          <t>斜材</t>
        </is>
      </c>
      <c r="CB1389" s="18" t="inlineStr">
        <is>
          <t>Sc</t>
        </is>
      </c>
      <c r="CC1389" s="18">
        <f>IF(LEFT(CA1389,2)="基礎",CONCATENATE(BZ1389,LEFT(CA1389,3),CB1389),CONCATENATE(BZ1389,LEFT(CA1389,2),CB1389))</f>
        <v/>
      </c>
      <c r="CD1389" s="18" t="n">
        <v>21</v>
      </c>
      <c r="CE1389" s="18">
        <f>IF(COUNTIFS([2]その１１!$CV$10:CV6384,リスト!CC1389),"該当","")</f>
        <v/>
      </c>
      <c r="CF1389" s="18">
        <f>IF($CE1389="","",COUNTIF($CC$5:CC1389,CC1389))</f>
        <v/>
      </c>
      <c r="CG1389" s="18">
        <f>IF($CE1389="","",CONCATENATE(CC1389,CF1389))</f>
        <v/>
      </c>
      <c r="DC1389" s="21">
        <f>IF(CG1389="","",CONCATENATE(CC1389,CD1389))</f>
        <v/>
      </c>
    </row>
    <row r="1390">
      <c r="BZ1390" s="18" t="inlineStr">
        <is>
          <t>S,X</t>
        </is>
      </c>
      <c r="CA1390" s="18" t="inlineStr">
        <is>
          <t>斜材</t>
        </is>
      </c>
      <c r="CB1390" s="18" t="inlineStr">
        <is>
          <t>Sc</t>
        </is>
      </c>
      <c r="CC1390" s="18">
        <f>IF(LEFT(CA1390,2)="基礎",CONCATENATE(BZ1390,LEFT(CA1390,3),CB1390),CONCATENATE(BZ1390,LEFT(CA1390,2),CB1390))</f>
        <v/>
      </c>
      <c r="CD1390" s="18" t="n">
        <v>22</v>
      </c>
      <c r="CE1390" s="18">
        <f>IF(COUNTIFS([2]その１１!$CV$10:CV6385,リスト!CC1390),"該当","")</f>
        <v/>
      </c>
      <c r="CF1390" s="18">
        <f>IF($CE1390="","",COUNTIF($CC$5:CC1390,CC1390))</f>
        <v/>
      </c>
      <c r="CG1390" s="18">
        <f>IF($CE1390="","",CONCATENATE(CC1390,CF1390))</f>
        <v/>
      </c>
      <c r="DC1390" s="21">
        <f>IF(CG1390="","",CONCATENATE(CC1390,CD1390))</f>
        <v/>
      </c>
    </row>
    <row r="1391">
      <c r="BZ1391" s="18" t="inlineStr">
        <is>
          <t>S,X</t>
        </is>
      </c>
      <c r="CA1391" s="18" t="inlineStr">
        <is>
          <t>斜材</t>
        </is>
      </c>
      <c r="CB1391" s="18" t="inlineStr">
        <is>
          <t>Sc</t>
        </is>
      </c>
      <c r="CC1391" s="18">
        <f>IF(LEFT(CA1391,2)="基礎",CONCATENATE(BZ1391,LEFT(CA1391,3),CB1391),CONCATENATE(BZ1391,LEFT(CA1391,2),CB1391))</f>
        <v/>
      </c>
      <c r="CD1391" s="18" t="n">
        <v>23</v>
      </c>
      <c r="CE1391" s="18">
        <f>IF(COUNTIFS([2]その１１!$CV$10:CV6386,リスト!CC1391),"該当","")</f>
        <v/>
      </c>
      <c r="CF1391" s="18">
        <f>IF($CE1391="","",COUNTIF($CC$5:CC1391,CC1391))</f>
        <v/>
      </c>
      <c r="CG1391" s="18">
        <f>IF($CE1391="","",CONCATENATE(CC1391,CF1391))</f>
        <v/>
      </c>
      <c r="DC1391" s="21">
        <f>IF(CG1391="","",CONCATENATE(CC1391,CD1391))</f>
        <v/>
      </c>
    </row>
    <row r="1392">
      <c r="BZ1392" s="18" t="inlineStr">
        <is>
          <t>C,X</t>
        </is>
      </c>
      <c r="CA1392" s="18" t="inlineStr">
        <is>
          <t>斜材</t>
        </is>
      </c>
      <c r="CB1392" s="18" t="inlineStr">
        <is>
          <t>Sc</t>
        </is>
      </c>
      <c r="CC1392" s="18">
        <f>IF(LEFT(CA1392,2)="基礎",CONCATENATE(BZ1392,LEFT(CA1392,3),CB1392),CONCATENATE(BZ1392,LEFT(CA1392,2),CB1392))</f>
        <v/>
      </c>
      <c r="CD1392" s="18" t="n">
        <v>6</v>
      </c>
      <c r="CE1392" s="18">
        <f>IF(COUNTIFS([2]その１１!$CV$10:CV6387,リスト!CC1392),"該当","")</f>
        <v/>
      </c>
      <c r="CF1392" s="18">
        <f>IF($CE1392="","",COUNTIF($CC$5:CC1392,CC1392))</f>
        <v/>
      </c>
      <c r="CG1392" s="18">
        <f>IF($CE1392="","",CONCATENATE(CC1392,CF1392))</f>
        <v/>
      </c>
      <c r="DC1392" s="21">
        <f>IF(CG1392="","",CONCATENATE(CC1392,CD1392))</f>
        <v/>
      </c>
    </row>
    <row r="1393">
      <c r="BZ1393" s="18" t="inlineStr">
        <is>
          <t>C,X</t>
        </is>
      </c>
      <c r="CA1393" s="18" t="inlineStr">
        <is>
          <t>斜材</t>
        </is>
      </c>
      <c r="CB1393" s="18" t="inlineStr">
        <is>
          <t>Sc</t>
        </is>
      </c>
      <c r="CC1393" s="18">
        <f>IF(LEFT(CA1393,2)="基礎",CONCATENATE(BZ1393,LEFT(CA1393,3),CB1393),CONCATENATE(BZ1393,LEFT(CA1393,2),CB1393))</f>
        <v/>
      </c>
      <c r="CD1393" s="18" t="n">
        <v>7</v>
      </c>
      <c r="CE1393" s="18">
        <f>IF(COUNTIFS([2]その１１!$CV$10:CV6388,リスト!CC1393),"該当","")</f>
        <v/>
      </c>
      <c r="CF1393" s="18">
        <f>IF($CE1393="","",COUNTIF($CC$5:CC1393,CC1393))</f>
        <v/>
      </c>
      <c r="CG1393" s="18">
        <f>IF($CE1393="","",CONCATENATE(CC1393,CF1393))</f>
        <v/>
      </c>
      <c r="DC1393" s="21">
        <f>IF(CG1393="","",CONCATENATE(CC1393,CD1393))</f>
        <v/>
      </c>
    </row>
    <row r="1394">
      <c r="BZ1394" s="18" t="inlineStr">
        <is>
          <t>C,X</t>
        </is>
      </c>
      <c r="CA1394" s="18" t="inlineStr">
        <is>
          <t>斜材</t>
        </is>
      </c>
      <c r="CB1394" s="18" t="inlineStr">
        <is>
          <t>Sc</t>
        </is>
      </c>
      <c r="CC1394" s="18">
        <f>IF(LEFT(CA1394,2)="基礎",CONCATENATE(BZ1394,LEFT(CA1394,3),CB1394),CONCATENATE(BZ1394,LEFT(CA1394,2),CB1394))</f>
        <v/>
      </c>
      <c r="CD1394" s="18" t="n">
        <v>8</v>
      </c>
      <c r="CE1394" s="18">
        <f>IF(COUNTIFS([2]その１１!$CV$10:CV6389,リスト!CC1394),"該当","")</f>
        <v/>
      </c>
      <c r="CF1394" s="18">
        <f>IF($CE1394="","",COUNTIF($CC$5:CC1394,CC1394))</f>
        <v/>
      </c>
      <c r="CG1394" s="18">
        <f>IF($CE1394="","",CONCATENATE(CC1394,CF1394))</f>
        <v/>
      </c>
      <c r="DC1394" s="21">
        <f>IF(CG1394="","",CONCATENATE(CC1394,CD1394))</f>
        <v/>
      </c>
    </row>
    <row r="1395">
      <c r="BZ1395" s="18" t="inlineStr">
        <is>
          <t>C,X</t>
        </is>
      </c>
      <c r="CA1395" s="18" t="inlineStr">
        <is>
          <t>斜材</t>
        </is>
      </c>
      <c r="CB1395" s="18" t="inlineStr">
        <is>
          <t>Sc</t>
        </is>
      </c>
      <c r="CC1395" s="18">
        <f>IF(LEFT(CA1395,2)="基礎",CONCATENATE(BZ1395,LEFT(CA1395,3),CB1395),CONCATENATE(BZ1395,LEFT(CA1395,2),CB1395))</f>
        <v/>
      </c>
      <c r="CD1395" s="18" t="n">
        <v>9</v>
      </c>
      <c r="CE1395" s="18">
        <f>IF(COUNTIFS([2]その１１!$CV$10:CV6390,リスト!CC1395),"該当","")</f>
        <v/>
      </c>
      <c r="CF1395" s="18">
        <f>IF($CE1395="","",COUNTIF($CC$5:CC1395,CC1395))</f>
        <v/>
      </c>
      <c r="CG1395" s="18">
        <f>IF($CE1395="","",CONCATENATE(CC1395,CF1395))</f>
        <v/>
      </c>
      <c r="DC1395" s="21">
        <f>IF(CG1395="","",CONCATENATE(CC1395,CD1395))</f>
        <v/>
      </c>
    </row>
    <row r="1396">
      <c r="BZ1396" s="18" t="inlineStr">
        <is>
          <t>C,X</t>
        </is>
      </c>
      <c r="CA1396" s="18" t="inlineStr">
        <is>
          <t>斜材</t>
        </is>
      </c>
      <c r="CB1396" s="18" t="inlineStr">
        <is>
          <t>Sc</t>
        </is>
      </c>
      <c r="CC1396" s="18">
        <f>IF(LEFT(CA1396,2)="基礎",CONCATENATE(BZ1396,LEFT(CA1396,3),CB1396),CONCATENATE(BZ1396,LEFT(CA1396,2),CB1396))</f>
        <v/>
      </c>
      <c r="CD1396" s="18" t="n">
        <v>10</v>
      </c>
      <c r="CE1396" s="18">
        <f>IF(COUNTIFS([2]その１１!$CV$10:CV6391,リスト!CC1396),"該当","")</f>
        <v/>
      </c>
      <c r="CF1396" s="18">
        <f>IF($CE1396="","",COUNTIF($CC$5:CC1396,CC1396))</f>
        <v/>
      </c>
      <c r="CG1396" s="18">
        <f>IF($CE1396="","",CONCATENATE(CC1396,CF1396))</f>
        <v/>
      </c>
      <c r="DC1396" s="21">
        <f>IF(CG1396="","",CONCATENATE(CC1396,CD1396))</f>
        <v/>
      </c>
    </row>
    <row r="1397">
      <c r="BZ1397" s="18" t="inlineStr">
        <is>
          <t>C,X</t>
        </is>
      </c>
      <c r="CA1397" s="18" t="inlineStr">
        <is>
          <t>斜材</t>
        </is>
      </c>
      <c r="CB1397" s="18" t="inlineStr">
        <is>
          <t>Sc</t>
        </is>
      </c>
      <c r="CC1397" s="18">
        <f>IF(LEFT(CA1397,2)="基礎",CONCATENATE(BZ1397,LEFT(CA1397,3),CB1397),CONCATENATE(BZ1397,LEFT(CA1397,2),CB1397))</f>
        <v/>
      </c>
      <c r="CD1397" s="18" t="n">
        <v>11</v>
      </c>
      <c r="CE1397" s="18">
        <f>IF(COUNTIFS([2]その１１!$CV$10:CV6392,リスト!CC1397),"該当","")</f>
        <v/>
      </c>
      <c r="CF1397" s="18">
        <f>IF($CE1397="","",COUNTIF($CC$5:CC1397,CC1397))</f>
        <v/>
      </c>
      <c r="CG1397" s="18">
        <f>IF($CE1397="","",CONCATENATE(CC1397,CF1397))</f>
        <v/>
      </c>
      <c r="DC1397" s="21">
        <f>IF(CG1397="","",CONCATENATE(CC1397,CD1397))</f>
        <v/>
      </c>
    </row>
    <row r="1398">
      <c r="BZ1398" s="18" t="inlineStr">
        <is>
          <t>C,X</t>
        </is>
      </c>
      <c r="CA1398" s="18" t="inlineStr">
        <is>
          <t>斜材</t>
        </is>
      </c>
      <c r="CB1398" s="18" t="inlineStr">
        <is>
          <t>Sc</t>
        </is>
      </c>
      <c r="CC1398" s="18">
        <f>IF(LEFT(CA1398,2)="基礎",CONCATENATE(BZ1398,LEFT(CA1398,3),CB1398),CONCATENATE(BZ1398,LEFT(CA1398,2),CB1398))</f>
        <v/>
      </c>
      <c r="CD1398" s="18" t="n">
        <v>12</v>
      </c>
      <c r="CE1398" s="18">
        <f>IF(COUNTIFS([2]その１１!$CV$10:CV6393,リスト!CC1398),"該当","")</f>
        <v/>
      </c>
      <c r="CF1398" s="18">
        <f>IF($CE1398="","",COUNTIF($CC$5:CC1398,CC1398))</f>
        <v/>
      </c>
      <c r="CG1398" s="18">
        <f>IF($CE1398="","",CONCATENATE(CC1398,CF1398))</f>
        <v/>
      </c>
      <c r="DC1398" s="21">
        <f>IF(CG1398="","",CONCATENATE(CC1398,CD1398))</f>
        <v/>
      </c>
    </row>
    <row r="1399">
      <c r="BZ1399" s="18" t="inlineStr">
        <is>
          <t>C,X</t>
        </is>
      </c>
      <c r="CA1399" s="18" t="inlineStr">
        <is>
          <t>斜材</t>
        </is>
      </c>
      <c r="CB1399" s="18" t="inlineStr">
        <is>
          <t>Sc</t>
        </is>
      </c>
      <c r="CC1399" s="18">
        <f>IF(LEFT(CA1399,2)="基礎",CONCATENATE(BZ1399,LEFT(CA1399,3),CB1399),CONCATENATE(BZ1399,LEFT(CA1399,2),CB1399))</f>
        <v/>
      </c>
      <c r="CD1399" s="18" t="n">
        <v>13</v>
      </c>
      <c r="CE1399" s="18">
        <f>IF(COUNTIFS([2]その１１!$CV$10:CV6394,リスト!CC1399),"該当","")</f>
        <v/>
      </c>
      <c r="CF1399" s="18">
        <f>IF($CE1399="","",COUNTIF($CC$5:CC1399,CC1399))</f>
        <v/>
      </c>
      <c r="CG1399" s="18">
        <f>IF($CE1399="","",CONCATENATE(CC1399,CF1399))</f>
        <v/>
      </c>
      <c r="DC1399" s="21">
        <f>IF(CG1399="","",CONCATENATE(CC1399,CD1399))</f>
        <v/>
      </c>
    </row>
    <row r="1400">
      <c r="BZ1400" s="18" t="inlineStr">
        <is>
          <t>C,X</t>
        </is>
      </c>
      <c r="CA1400" s="18" t="inlineStr">
        <is>
          <t>斜材</t>
        </is>
      </c>
      <c r="CB1400" s="18" t="inlineStr">
        <is>
          <t>Sc</t>
        </is>
      </c>
      <c r="CC1400" s="18">
        <f>IF(LEFT(CA1400,2)="基礎",CONCATENATE(BZ1400,LEFT(CA1400,3),CB1400),CONCATENATE(BZ1400,LEFT(CA1400,2),CB1400))</f>
        <v/>
      </c>
      <c r="CD1400" s="18" t="n">
        <v>17</v>
      </c>
      <c r="CE1400" s="18">
        <f>IF(COUNTIFS([2]その１１!$CV$10:CV6395,リスト!CC1400),"該当","")</f>
        <v/>
      </c>
      <c r="CF1400" s="18">
        <f>IF($CE1400="","",COUNTIF($CC$5:CC1400,CC1400))</f>
        <v/>
      </c>
      <c r="CG1400" s="18">
        <f>IF($CE1400="","",CONCATENATE(CC1400,CF1400))</f>
        <v/>
      </c>
      <c r="DC1400" s="21">
        <f>IF(CG1400="","",CONCATENATE(CC1400,CD1400))</f>
        <v/>
      </c>
    </row>
    <row r="1401">
      <c r="BZ1401" s="18" t="inlineStr">
        <is>
          <t>C,X</t>
        </is>
      </c>
      <c r="CA1401" s="18" t="inlineStr">
        <is>
          <t>斜材</t>
        </is>
      </c>
      <c r="CB1401" s="18" t="inlineStr">
        <is>
          <t>Sc</t>
        </is>
      </c>
      <c r="CC1401" s="18">
        <f>IF(LEFT(CA1401,2)="基礎",CONCATENATE(BZ1401,LEFT(CA1401,3),CB1401),CONCATENATE(BZ1401,LEFT(CA1401,2),CB1401))</f>
        <v/>
      </c>
      <c r="CD1401" s="18" t="n">
        <v>18</v>
      </c>
      <c r="CE1401" s="18">
        <f>IF(COUNTIFS([2]その１１!$CV$10:CV6396,リスト!CC1401),"該当","")</f>
        <v/>
      </c>
      <c r="CF1401" s="18">
        <f>IF($CE1401="","",COUNTIF($CC$5:CC1401,CC1401))</f>
        <v/>
      </c>
      <c r="CG1401" s="18">
        <f>IF($CE1401="","",CONCATENATE(CC1401,CF1401))</f>
        <v/>
      </c>
      <c r="DC1401" s="21">
        <f>IF(CG1401="","",CONCATENATE(CC1401,CD1401))</f>
        <v/>
      </c>
    </row>
    <row r="1402">
      <c r="BZ1402" s="18" t="inlineStr">
        <is>
          <t>C,X</t>
        </is>
      </c>
      <c r="CA1402" s="18" t="inlineStr">
        <is>
          <t>斜材</t>
        </is>
      </c>
      <c r="CB1402" s="18" t="inlineStr">
        <is>
          <t>Sc</t>
        </is>
      </c>
      <c r="CC1402" s="18">
        <f>IF(LEFT(CA1402,2)="基礎",CONCATENATE(BZ1402,LEFT(CA1402,3),CB1402),CONCATENATE(BZ1402,LEFT(CA1402,2),CB1402))</f>
        <v/>
      </c>
      <c r="CD1402" s="18" t="n">
        <v>19</v>
      </c>
      <c r="CE1402" s="18">
        <f>IF(COUNTIFS([2]その１１!$CV$10:CV6397,リスト!CC1402),"該当","")</f>
        <v/>
      </c>
      <c r="CF1402" s="18">
        <f>IF($CE1402="","",COUNTIF($CC$5:CC1402,CC1402))</f>
        <v/>
      </c>
      <c r="CG1402" s="18">
        <f>IF($CE1402="","",CONCATENATE(CC1402,CF1402))</f>
        <v/>
      </c>
      <c r="DC1402" s="21">
        <f>IF(CG1402="","",CONCATENATE(CC1402,CD1402))</f>
        <v/>
      </c>
    </row>
    <row r="1403">
      <c r="BZ1403" s="18" t="inlineStr">
        <is>
          <t>C,X</t>
        </is>
      </c>
      <c r="CA1403" s="18" t="inlineStr">
        <is>
          <t>斜材</t>
        </is>
      </c>
      <c r="CB1403" s="18" t="inlineStr">
        <is>
          <t>Sc</t>
        </is>
      </c>
      <c r="CC1403" s="18">
        <f>IF(LEFT(CA1403,2)="基礎",CONCATENATE(BZ1403,LEFT(CA1403,3),CB1403),CONCATENATE(BZ1403,LEFT(CA1403,2),CB1403))</f>
        <v/>
      </c>
      <c r="CD1403" s="18" t="n">
        <v>20</v>
      </c>
      <c r="CE1403" s="18">
        <f>IF(COUNTIFS([2]その１１!$CV$10:CV6398,リスト!CC1403),"該当","")</f>
        <v/>
      </c>
      <c r="CF1403" s="18">
        <f>IF($CE1403="","",COUNTIF($CC$5:CC1403,CC1403))</f>
        <v/>
      </c>
      <c r="CG1403" s="18">
        <f>IF($CE1403="","",CONCATENATE(CC1403,CF1403))</f>
        <v/>
      </c>
      <c r="DC1403" s="21">
        <f>IF(CG1403="","",CONCATENATE(CC1403,CD1403))</f>
        <v/>
      </c>
    </row>
    <row r="1404">
      <c r="BZ1404" s="18" t="inlineStr">
        <is>
          <t>C,X</t>
        </is>
      </c>
      <c r="CA1404" s="18" t="inlineStr">
        <is>
          <t>斜材</t>
        </is>
      </c>
      <c r="CB1404" s="18" t="inlineStr">
        <is>
          <t>Sc</t>
        </is>
      </c>
      <c r="CC1404" s="18">
        <f>IF(LEFT(CA1404,2)="基礎",CONCATENATE(BZ1404,LEFT(CA1404,3),CB1404),CONCATENATE(BZ1404,LEFT(CA1404,2),CB1404))</f>
        <v/>
      </c>
      <c r="CD1404" s="18" t="n">
        <v>21</v>
      </c>
      <c r="CE1404" s="18">
        <f>IF(COUNTIFS([2]その１１!$CV$10:CV6399,リスト!CC1404),"該当","")</f>
        <v/>
      </c>
      <c r="CF1404" s="18">
        <f>IF($CE1404="","",COUNTIF($CC$5:CC1404,CC1404))</f>
        <v/>
      </c>
      <c r="CG1404" s="18">
        <f>IF($CE1404="","",CONCATENATE(CC1404,CF1404))</f>
        <v/>
      </c>
      <c r="DC1404" s="21">
        <f>IF(CG1404="","",CONCATENATE(CC1404,CD1404))</f>
        <v/>
      </c>
    </row>
    <row r="1405">
      <c r="BZ1405" s="18" t="inlineStr">
        <is>
          <t>C,X</t>
        </is>
      </c>
      <c r="CA1405" s="18" t="inlineStr">
        <is>
          <t>斜材</t>
        </is>
      </c>
      <c r="CB1405" s="18" t="inlineStr">
        <is>
          <t>Sc</t>
        </is>
      </c>
      <c r="CC1405" s="18">
        <f>IF(LEFT(CA1405,2)="基礎",CONCATENATE(BZ1405,LEFT(CA1405,3),CB1405),CONCATENATE(BZ1405,LEFT(CA1405,2),CB1405))</f>
        <v/>
      </c>
      <c r="CD1405" s="18" t="n">
        <v>22</v>
      </c>
      <c r="CE1405" s="18">
        <f>IF(COUNTIFS([2]その１１!$CV$10:CV6400,リスト!CC1405),"該当","")</f>
        <v/>
      </c>
      <c r="CF1405" s="18">
        <f>IF($CE1405="","",COUNTIF($CC$5:CC1405,CC1405))</f>
        <v/>
      </c>
      <c r="CG1405" s="18">
        <f>IF($CE1405="","",CONCATENATE(CC1405,CF1405))</f>
        <v/>
      </c>
      <c r="DC1405" s="21">
        <f>IF(CG1405="","",CONCATENATE(CC1405,CD1405))</f>
        <v/>
      </c>
    </row>
    <row r="1406">
      <c r="BZ1406" s="18" t="inlineStr">
        <is>
          <t>C,X</t>
        </is>
      </c>
      <c r="CA1406" s="18" t="inlineStr">
        <is>
          <t>斜材</t>
        </is>
      </c>
      <c r="CB1406" s="18" t="inlineStr">
        <is>
          <t>Sc</t>
        </is>
      </c>
      <c r="CC1406" s="18">
        <f>IF(LEFT(CA1406,2)="基礎",CONCATENATE(BZ1406,LEFT(CA1406,3),CB1406),CONCATENATE(BZ1406,LEFT(CA1406,2),CB1406))</f>
        <v/>
      </c>
      <c r="CD1406" s="18" t="n">
        <v>23</v>
      </c>
      <c r="CE1406" s="18">
        <f>IF(COUNTIFS([2]その１１!$CV$10:CV6401,リスト!CC1406),"該当","")</f>
        <v/>
      </c>
      <c r="CF1406" s="18">
        <f>IF($CE1406="","",COUNTIF($CC$5:CC1406,CC1406))</f>
        <v/>
      </c>
      <c r="CG1406" s="18">
        <f>IF($CE1406="","",CONCATENATE(CC1406,CF1406))</f>
        <v/>
      </c>
      <c r="DC1406" s="21">
        <f>IF(CG1406="","",CONCATENATE(CC1406,CD1406))</f>
        <v/>
      </c>
    </row>
    <row r="1407">
      <c r="BZ1407" s="18" t="inlineStr">
        <is>
          <t>S,C,X</t>
        </is>
      </c>
      <c r="CA1407" s="18" t="inlineStr">
        <is>
          <t>斜材</t>
        </is>
      </c>
      <c r="CB1407" s="18" t="inlineStr">
        <is>
          <t>Sc</t>
        </is>
      </c>
      <c r="CC1407" s="18">
        <f>IF(LEFT(CA1407,2)="基礎",CONCATENATE(BZ1407,LEFT(CA1407,3),CB1407),CONCATENATE(BZ1407,LEFT(CA1407,2),CB1407))</f>
        <v/>
      </c>
      <c r="CD1407" s="18" t="n">
        <v>1</v>
      </c>
      <c r="CE1407" s="18">
        <f>IF(COUNTIFS([2]その１１!$CV$10:CV6402,リスト!CC1407),"該当","")</f>
        <v/>
      </c>
      <c r="CF1407" s="18">
        <f>IF($CE1407="","",COUNTIF($CC$5:CC1407,CC1407))</f>
        <v/>
      </c>
      <c r="CG1407" s="18">
        <f>IF($CE1407="","",CONCATENATE(CC1407,CF1407))</f>
        <v/>
      </c>
      <c r="DC1407" s="21">
        <f>IF(CG1407="","",CONCATENATE(CC1407,CD1407))</f>
        <v/>
      </c>
    </row>
    <row r="1408">
      <c r="BZ1408" s="18" t="inlineStr">
        <is>
          <t>S,C,X</t>
        </is>
      </c>
      <c r="CA1408" s="18" t="inlineStr">
        <is>
          <t>斜材</t>
        </is>
      </c>
      <c r="CB1408" s="18" t="inlineStr">
        <is>
          <t>Sc</t>
        </is>
      </c>
      <c r="CC1408" s="18">
        <f>IF(LEFT(CA1408,2)="基礎",CONCATENATE(BZ1408,LEFT(CA1408,3),CB1408),CONCATENATE(BZ1408,LEFT(CA1408,2),CB1408))</f>
        <v/>
      </c>
      <c r="CD1408" s="18" t="n">
        <v>2</v>
      </c>
      <c r="CE1408" s="18">
        <f>IF(COUNTIFS([2]その１１!$CV$10:CV6403,リスト!CC1408),"該当","")</f>
        <v/>
      </c>
      <c r="CF1408" s="18">
        <f>IF($CE1408="","",COUNTIF($CC$5:CC1408,CC1408))</f>
        <v/>
      </c>
      <c r="CG1408" s="18">
        <f>IF($CE1408="","",CONCATENATE(CC1408,CF1408))</f>
        <v/>
      </c>
      <c r="DC1408" s="21">
        <f>IF(CG1408="","",CONCATENATE(CC1408,CD1408))</f>
        <v/>
      </c>
    </row>
    <row r="1409">
      <c r="BZ1409" s="18" t="inlineStr">
        <is>
          <t>S,C,X</t>
        </is>
      </c>
      <c r="CA1409" s="18" t="inlineStr">
        <is>
          <t>斜材</t>
        </is>
      </c>
      <c r="CB1409" s="18" t="inlineStr">
        <is>
          <t>Sc</t>
        </is>
      </c>
      <c r="CC1409" s="18">
        <f>IF(LEFT(CA1409,2)="基礎",CONCATENATE(BZ1409,LEFT(CA1409,3),CB1409),CONCATENATE(BZ1409,LEFT(CA1409,2),CB1409))</f>
        <v/>
      </c>
      <c r="CD1409" s="18" t="n">
        <v>3</v>
      </c>
      <c r="CE1409" s="18">
        <f>IF(COUNTIFS([2]その１１!$CV$10:CV6404,リスト!CC1409),"該当","")</f>
        <v/>
      </c>
      <c r="CF1409" s="18">
        <f>IF($CE1409="","",COUNTIF($CC$5:CC1409,CC1409))</f>
        <v/>
      </c>
      <c r="CG1409" s="18">
        <f>IF($CE1409="","",CONCATENATE(CC1409,CF1409))</f>
        <v/>
      </c>
      <c r="DC1409" s="21">
        <f>IF(CG1409="","",CONCATENATE(CC1409,CD1409))</f>
        <v/>
      </c>
    </row>
    <row r="1410">
      <c r="BZ1410" s="18" t="inlineStr">
        <is>
          <t>S,C,X</t>
        </is>
      </c>
      <c r="CA1410" s="18" t="inlineStr">
        <is>
          <t>斜材</t>
        </is>
      </c>
      <c r="CB1410" s="18" t="inlineStr">
        <is>
          <t>Sc</t>
        </is>
      </c>
      <c r="CC1410" s="18">
        <f>IF(LEFT(CA1410,2)="基礎",CONCATENATE(BZ1410,LEFT(CA1410,3),CB1410),CONCATENATE(BZ1410,LEFT(CA1410,2),CB1410))</f>
        <v/>
      </c>
      <c r="CD1410" s="18" t="n">
        <v>4</v>
      </c>
      <c r="CE1410" s="18">
        <f>IF(COUNTIFS([2]その１１!$CV$10:CV6405,リスト!CC1410),"該当","")</f>
        <v/>
      </c>
      <c r="CF1410" s="18">
        <f>IF($CE1410="","",COUNTIF($CC$5:CC1410,CC1410))</f>
        <v/>
      </c>
      <c r="CG1410" s="18">
        <f>IF($CE1410="","",CONCATENATE(CC1410,CF1410))</f>
        <v/>
      </c>
      <c r="DC1410" s="21">
        <f>IF(CG1410="","",CONCATENATE(CC1410,CD1410))</f>
        <v/>
      </c>
    </row>
    <row r="1411">
      <c r="BZ1411" s="18" t="inlineStr">
        <is>
          <t>S,C,X</t>
        </is>
      </c>
      <c r="CA1411" s="18" t="inlineStr">
        <is>
          <t>斜材</t>
        </is>
      </c>
      <c r="CB1411" s="18" t="inlineStr">
        <is>
          <t>Sc</t>
        </is>
      </c>
      <c r="CC1411" s="18">
        <f>IF(LEFT(CA1411,2)="基礎",CONCATENATE(BZ1411,LEFT(CA1411,3),CB1411),CONCATENATE(BZ1411,LEFT(CA1411,2),CB1411))</f>
        <v/>
      </c>
      <c r="CD1411" s="18" t="n">
        <v>5</v>
      </c>
      <c r="CE1411" s="18">
        <f>IF(COUNTIFS([2]その１１!$CV$10:CV6406,リスト!CC1411),"該当","")</f>
        <v/>
      </c>
      <c r="CF1411" s="18">
        <f>IF($CE1411="","",COUNTIF($CC$5:CC1411,CC1411))</f>
        <v/>
      </c>
      <c r="CG1411" s="18">
        <f>IF($CE1411="","",CONCATENATE(CC1411,CF1411))</f>
        <v/>
      </c>
      <c r="DC1411" s="21">
        <f>IF(CG1411="","",CONCATENATE(CC1411,CD1411))</f>
        <v/>
      </c>
    </row>
    <row r="1412">
      <c r="BZ1412" s="18" t="inlineStr">
        <is>
          <t>S,C,X</t>
        </is>
      </c>
      <c r="CA1412" s="18" t="inlineStr">
        <is>
          <t>斜材</t>
        </is>
      </c>
      <c r="CB1412" s="18" t="inlineStr">
        <is>
          <t>Sc</t>
        </is>
      </c>
      <c r="CC1412" s="18">
        <f>IF(LEFT(CA1412,2)="基礎",CONCATENATE(BZ1412,LEFT(CA1412,3),CB1412),CONCATENATE(BZ1412,LEFT(CA1412,2),CB1412))</f>
        <v/>
      </c>
      <c r="CD1412" s="18" t="n">
        <v>6</v>
      </c>
      <c r="CE1412" s="18">
        <f>IF(COUNTIFS([2]その１１!$CV$10:CV6407,リスト!CC1412),"該当","")</f>
        <v/>
      </c>
      <c r="CF1412" s="18">
        <f>IF($CE1412="","",COUNTIF($CC$5:CC1412,CC1412))</f>
        <v/>
      </c>
      <c r="CG1412" s="18">
        <f>IF($CE1412="","",CONCATENATE(CC1412,CF1412))</f>
        <v/>
      </c>
      <c r="DC1412" s="21">
        <f>IF(CG1412="","",CONCATENATE(CC1412,CD1412))</f>
        <v/>
      </c>
    </row>
    <row r="1413">
      <c r="BZ1413" s="18" t="inlineStr">
        <is>
          <t>S,C,X</t>
        </is>
      </c>
      <c r="CA1413" s="18" t="inlineStr">
        <is>
          <t>斜材</t>
        </is>
      </c>
      <c r="CB1413" s="18" t="inlineStr">
        <is>
          <t>Sc</t>
        </is>
      </c>
      <c r="CC1413" s="18">
        <f>IF(LEFT(CA1413,2)="基礎",CONCATENATE(BZ1413,LEFT(CA1413,3),CB1413),CONCATENATE(BZ1413,LEFT(CA1413,2),CB1413))</f>
        <v/>
      </c>
      <c r="CD1413" s="18" t="n">
        <v>7</v>
      </c>
      <c r="CE1413" s="18">
        <f>IF(COUNTIFS([2]その１１!$CV$10:CV6408,リスト!CC1413),"該当","")</f>
        <v/>
      </c>
      <c r="CF1413" s="18">
        <f>IF($CE1413="","",COUNTIF($CC$5:CC1413,CC1413))</f>
        <v/>
      </c>
      <c r="CG1413" s="18">
        <f>IF($CE1413="","",CONCATENATE(CC1413,CF1413))</f>
        <v/>
      </c>
      <c r="DC1413" s="21">
        <f>IF(CG1413="","",CONCATENATE(CC1413,CD1413))</f>
        <v/>
      </c>
    </row>
    <row r="1414">
      <c r="BZ1414" s="18" t="inlineStr">
        <is>
          <t>S,C,X</t>
        </is>
      </c>
      <c r="CA1414" s="18" t="inlineStr">
        <is>
          <t>斜材</t>
        </is>
      </c>
      <c r="CB1414" s="18" t="inlineStr">
        <is>
          <t>Sc</t>
        </is>
      </c>
      <c r="CC1414" s="18">
        <f>IF(LEFT(CA1414,2)="基礎",CONCATENATE(BZ1414,LEFT(CA1414,3),CB1414),CONCATENATE(BZ1414,LEFT(CA1414,2),CB1414))</f>
        <v/>
      </c>
      <c r="CD1414" s="18" t="n">
        <v>8</v>
      </c>
      <c r="CE1414" s="18">
        <f>IF(COUNTIFS([2]その１１!$CV$10:CV6409,リスト!CC1414),"該当","")</f>
        <v/>
      </c>
      <c r="CF1414" s="18">
        <f>IF($CE1414="","",COUNTIF($CC$5:CC1414,CC1414))</f>
        <v/>
      </c>
      <c r="CG1414" s="18">
        <f>IF($CE1414="","",CONCATENATE(CC1414,CF1414))</f>
        <v/>
      </c>
      <c r="DC1414" s="21">
        <f>IF(CG1414="","",CONCATENATE(CC1414,CD1414))</f>
        <v/>
      </c>
    </row>
    <row r="1415">
      <c r="BZ1415" s="18" t="inlineStr">
        <is>
          <t>S,C,X</t>
        </is>
      </c>
      <c r="CA1415" s="18" t="inlineStr">
        <is>
          <t>斜材</t>
        </is>
      </c>
      <c r="CB1415" s="18" t="inlineStr">
        <is>
          <t>Sc</t>
        </is>
      </c>
      <c r="CC1415" s="18">
        <f>IF(LEFT(CA1415,2)="基礎",CONCATENATE(BZ1415,LEFT(CA1415,3),CB1415),CONCATENATE(BZ1415,LEFT(CA1415,2),CB1415))</f>
        <v/>
      </c>
      <c r="CD1415" s="18" t="n">
        <v>9</v>
      </c>
      <c r="CE1415" s="18">
        <f>IF(COUNTIFS([2]その１１!$CV$10:CV6410,リスト!CC1415),"該当","")</f>
        <v/>
      </c>
      <c r="CF1415" s="18">
        <f>IF($CE1415="","",COUNTIF($CC$5:CC1415,CC1415))</f>
        <v/>
      </c>
      <c r="CG1415" s="18">
        <f>IF($CE1415="","",CONCATENATE(CC1415,CF1415))</f>
        <v/>
      </c>
      <c r="DC1415" s="21">
        <f>IF(CG1415="","",CONCATENATE(CC1415,CD1415))</f>
        <v/>
      </c>
    </row>
    <row r="1416">
      <c r="BZ1416" s="18" t="inlineStr">
        <is>
          <t>S,C,X</t>
        </is>
      </c>
      <c r="CA1416" s="18" t="inlineStr">
        <is>
          <t>斜材</t>
        </is>
      </c>
      <c r="CB1416" s="18" t="inlineStr">
        <is>
          <t>Sc</t>
        </is>
      </c>
      <c r="CC1416" s="18">
        <f>IF(LEFT(CA1416,2)="基礎",CONCATENATE(BZ1416,LEFT(CA1416,3),CB1416),CONCATENATE(BZ1416,LEFT(CA1416,2),CB1416))</f>
        <v/>
      </c>
      <c r="CD1416" s="18" t="n">
        <v>10</v>
      </c>
      <c r="CE1416" s="18">
        <f>IF(COUNTIFS([2]その１１!$CV$10:CV6411,リスト!CC1416),"該当","")</f>
        <v/>
      </c>
      <c r="CF1416" s="18">
        <f>IF($CE1416="","",COUNTIF($CC$5:CC1416,CC1416))</f>
        <v/>
      </c>
      <c r="CG1416" s="18">
        <f>IF($CE1416="","",CONCATENATE(CC1416,CF1416))</f>
        <v/>
      </c>
      <c r="DC1416" s="21">
        <f>IF(CG1416="","",CONCATENATE(CC1416,CD1416))</f>
        <v/>
      </c>
    </row>
    <row r="1417">
      <c r="BZ1417" s="18" t="inlineStr">
        <is>
          <t>S,C,X</t>
        </is>
      </c>
      <c r="CA1417" s="18" t="inlineStr">
        <is>
          <t>斜材</t>
        </is>
      </c>
      <c r="CB1417" s="18" t="inlineStr">
        <is>
          <t>Sc</t>
        </is>
      </c>
      <c r="CC1417" s="18">
        <f>IF(LEFT(CA1417,2)="基礎",CONCATENATE(BZ1417,LEFT(CA1417,3),CB1417),CONCATENATE(BZ1417,LEFT(CA1417,2),CB1417))</f>
        <v/>
      </c>
      <c r="CD1417" s="18" t="n">
        <v>11</v>
      </c>
      <c r="CE1417" s="18">
        <f>IF(COUNTIFS([2]その１１!$CV$10:CV6412,リスト!CC1417),"該当","")</f>
        <v/>
      </c>
      <c r="CF1417" s="18">
        <f>IF($CE1417="","",COUNTIF($CC$5:CC1417,CC1417))</f>
        <v/>
      </c>
      <c r="CG1417" s="18">
        <f>IF($CE1417="","",CONCATENATE(CC1417,CF1417))</f>
        <v/>
      </c>
      <c r="DC1417" s="21">
        <f>IF(CG1417="","",CONCATENATE(CC1417,CD1417))</f>
        <v/>
      </c>
    </row>
    <row r="1418">
      <c r="BZ1418" s="18" t="inlineStr">
        <is>
          <t>S,C,X</t>
        </is>
      </c>
      <c r="CA1418" s="18" t="inlineStr">
        <is>
          <t>斜材</t>
        </is>
      </c>
      <c r="CB1418" s="18" t="inlineStr">
        <is>
          <t>Sc</t>
        </is>
      </c>
      <c r="CC1418" s="18">
        <f>IF(LEFT(CA1418,2)="基礎",CONCATENATE(BZ1418,LEFT(CA1418,3),CB1418),CONCATENATE(BZ1418,LEFT(CA1418,2),CB1418))</f>
        <v/>
      </c>
      <c r="CD1418" s="18" t="n">
        <v>12</v>
      </c>
      <c r="CE1418" s="18">
        <f>IF(COUNTIFS([2]その１１!$CV$10:CV6413,リスト!CC1418),"該当","")</f>
        <v/>
      </c>
      <c r="CF1418" s="18">
        <f>IF($CE1418="","",COUNTIF($CC$5:CC1418,CC1418))</f>
        <v/>
      </c>
      <c r="CG1418" s="18">
        <f>IF($CE1418="","",CONCATENATE(CC1418,CF1418))</f>
        <v/>
      </c>
      <c r="DC1418" s="21">
        <f>IF(CG1418="","",CONCATENATE(CC1418,CD1418))</f>
        <v/>
      </c>
    </row>
    <row r="1419">
      <c r="BZ1419" s="18" t="inlineStr">
        <is>
          <t>S,C,X</t>
        </is>
      </c>
      <c r="CA1419" s="18" t="inlineStr">
        <is>
          <t>斜材</t>
        </is>
      </c>
      <c r="CB1419" s="18" t="inlineStr">
        <is>
          <t>Sc</t>
        </is>
      </c>
      <c r="CC1419" s="18">
        <f>IF(LEFT(CA1419,2)="基礎",CONCATENATE(BZ1419,LEFT(CA1419,3),CB1419),CONCATENATE(BZ1419,LEFT(CA1419,2),CB1419))</f>
        <v/>
      </c>
      <c r="CD1419" s="18" t="n">
        <v>13</v>
      </c>
      <c r="CE1419" s="18">
        <f>IF(COUNTIFS([2]その１１!$CV$10:CV6414,リスト!CC1419),"該当","")</f>
        <v/>
      </c>
      <c r="CF1419" s="18">
        <f>IF($CE1419="","",COUNTIF($CC$5:CC1419,CC1419))</f>
        <v/>
      </c>
      <c r="CG1419" s="18">
        <f>IF($CE1419="","",CONCATENATE(CC1419,CF1419))</f>
        <v/>
      </c>
      <c r="DC1419" s="21">
        <f>IF(CG1419="","",CONCATENATE(CC1419,CD1419))</f>
        <v/>
      </c>
    </row>
    <row r="1420">
      <c r="BZ1420" s="18" t="inlineStr">
        <is>
          <t>S,C,X</t>
        </is>
      </c>
      <c r="CA1420" s="18" t="inlineStr">
        <is>
          <t>斜材</t>
        </is>
      </c>
      <c r="CB1420" s="18" t="inlineStr">
        <is>
          <t>Sc</t>
        </is>
      </c>
      <c r="CC1420" s="18">
        <f>IF(LEFT(CA1420,2)="基礎",CONCATENATE(BZ1420,LEFT(CA1420,3),CB1420),CONCATENATE(BZ1420,LEFT(CA1420,2),CB1420))</f>
        <v/>
      </c>
      <c r="CD1420" s="18" t="n">
        <v>17</v>
      </c>
      <c r="CE1420" s="18">
        <f>IF(COUNTIFS([2]その１１!$CV$10:CV6415,リスト!CC1420),"該当","")</f>
        <v/>
      </c>
      <c r="CF1420" s="18">
        <f>IF($CE1420="","",COUNTIF($CC$5:CC1420,CC1420))</f>
        <v/>
      </c>
      <c r="CG1420" s="18">
        <f>IF($CE1420="","",CONCATENATE(CC1420,CF1420))</f>
        <v/>
      </c>
      <c r="DC1420" s="21">
        <f>IF(CG1420="","",CONCATENATE(CC1420,CD1420))</f>
        <v/>
      </c>
    </row>
    <row r="1421">
      <c r="BZ1421" s="18" t="inlineStr">
        <is>
          <t>S,C,X</t>
        </is>
      </c>
      <c r="CA1421" s="18" t="inlineStr">
        <is>
          <t>斜材</t>
        </is>
      </c>
      <c r="CB1421" s="18" t="inlineStr">
        <is>
          <t>Sc</t>
        </is>
      </c>
      <c r="CC1421" s="18">
        <f>IF(LEFT(CA1421,2)="基礎",CONCATENATE(BZ1421,LEFT(CA1421,3),CB1421),CONCATENATE(BZ1421,LEFT(CA1421,2),CB1421))</f>
        <v/>
      </c>
      <c r="CD1421" s="18" t="n">
        <v>18</v>
      </c>
      <c r="CE1421" s="18">
        <f>IF(COUNTIFS([2]その１１!$CV$10:CV6416,リスト!CC1421),"該当","")</f>
        <v/>
      </c>
      <c r="CF1421" s="18">
        <f>IF($CE1421="","",COUNTIF($CC$5:CC1421,CC1421))</f>
        <v/>
      </c>
      <c r="CG1421" s="18">
        <f>IF($CE1421="","",CONCATENATE(CC1421,CF1421))</f>
        <v/>
      </c>
      <c r="DC1421" s="21">
        <f>IF(CG1421="","",CONCATENATE(CC1421,CD1421))</f>
        <v/>
      </c>
    </row>
    <row r="1422">
      <c r="BZ1422" s="18" t="inlineStr">
        <is>
          <t>S,C,X</t>
        </is>
      </c>
      <c r="CA1422" s="18" t="inlineStr">
        <is>
          <t>斜材</t>
        </is>
      </c>
      <c r="CB1422" s="18" t="inlineStr">
        <is>
          <t>Sc</t>
        </is>
      </c>
      <c r="CC1422" s="18">
        <f>IF(LEFT(CA1422,2)="基礎",CONCATENATE(BZ1422,LEFT(CA1422,3),CB1422),CONCATENATE(BZ1422,LEFT(CA1422,2),CB1422))</f>
        <v/>
      </c>
      <c r="CD1422" s="18" t="n">
        <v>19</v>
      </c>
      <c r="CE1422" s="18">
        <f>IF(COUNTIFS([2]その１１!$CV$10:CV6417,リスト!CC1422),"該当","")</f>
        <v/>
      </c>
      <c r="CF1422" s="18">
        <f>IF($CE1422="","",COUNTIF($CC$5:CC1422,CC1422))</f>
        <v/>
      </c>
      <c r="CG1422" s="18">
        <f>IF($CE1422="","",CONCATENATE(CC1422,CF1422))</f>
        <v/>
      </c>
      <c r="DC1422" s="21">
        <f>IF(CG1422="","",CONCATENATE(CC1422,CD1422))</f>
        <v/>
      </c>
    </row>
    <row r="1423">
      <c r="BZ1423" s="18" t="inlineStr">
        <is>
          <t>S,C,X</t>
        </is>
      </c>
      <c r="CA1423" s="18" t="inlineStr">
        <is>
          <t>斜材</t>
        </is>
      </c>
      <c r="CB1423" s="18" t="inlineStr">
        <is>
          <t>Sc</t>
        </is>
      </c>
      <c r="CC1423" s="18">
        <f>IF(LEFT(CA1423,2)="基礎",CONCATENATE(BZ1423,LEFT(CA1423,3),CB1423),CONCATENATE(BZ1423,LEFT(CA1423,2),CB1423))</f>
        <v/>
      </c>
      <c r="CD1423" s="18" t="n">
        <v>20</v>
      </c>
      <c r="CE1423" s="18">
        <f>IF(COUNTIFS([2]その１１!$CV$10:CV6418,リスト!CC1423),"該当","")</f>
        <v/>
      </c>
      <c r="CF1423" s="18">
        <f>IF($CE1423="","",COUNTIF($CC$5:CC1423,CC1423))</f>
        <v/>
      </c>
      <c r="CG1423" s="18">
        <f>IF($CE1423="","",CONCATENATE(CC1423,CF1423))</f>
        <v/>
      </c>
      <c r="DC1423" s="21">
        <f>IF(CG1423="","",CONCATENATE(CC1423,CD1423))</f>
        <v/>
      </c>
    </row>
    <row r="1424">
      <c r="BZ1424" s="18" t="inlineStr">
        <is>
          <t>S,C,X</t>
        </is>
      </c>
      <c r="CA1424" s="18" t="inlineStr">
        <is>
          <t>斜材</t>
        </is>
      </c>
      <c r="CB1424" s="18" t="inlineStr">
        <is>
          <t>Sc</t>
        </is>
      </c>
      <c r="CC1424" s="18">
        <f>IF(LEFT(CA1424,2)="基礎",CONCATENATE(BZ1424,LEFT(CA1424,3),CB1424),CONCATENATE(BZ1424,LEFT(CA1424,2),CB1424))</f>
        <v/>
      </c>
      <c r="CD1424" s="18" t="n">
        <v>21</v>
      </c>
      <c r="CE1424" s="18">
        <f>IF(COUNTIFS([2]その１１!$CV$10:CV6419,リスト!CC1424),"該当","")</f>
        <v/>
      </c>
      <c r="CF1424" s="18">
        <f>IF($CE1424="","",COUNTIF($CC$5:CC1424,CC1424))</f>
        <v/>
      </c>
      <c r="CG1424" s="18">
        <f>IF($CE1424="","",CONCATENATE(CC1424,CF1424))</f>
        <v/>
      </c>
      <c r="DC1424" s="21">
        <f>IF(CG1424="","",CONCATENATE(CC1424,CD1424))</f>
        <v/>
      </c>
    </row>
    <row r="1425">
      <c r="BZ1425" s="18" t="inlineStr">
        <is>
          <t>S,C,X</t>
        </is>
      </c>
      <c r="CA1425" s="18" t="inlineStr">
        <is>
          <t>斜材</t>
        </is>
      </c>
      <c r="CB1425" s="18" t="inlineStr">
        <is>
          <t>Sc</t>
        </is>
      </c>
      <c r="CC1425" s="18">
        <f>IF(LEFT(CA1425,2)="基礎",CONCATENATE(BZ1425,LEFT(CA1425,3),CB1425),CONCATENATE(BZ1425,LEFT(CA1425,2),CB1425))</f>
        <v/>
      </c>
      <c r="CD1425" s="18" t="n">
        <v>22</v>
      </c>
      <c r="CE1425" s="18">
        <f>IF(COUNTIFS([2]その１１!$CV$10:CV6420,リスト!CC1425),"該当","")</f>
        <v/>
      </c>
      <c r="CF1425" s="18">
        <f>IF($CE1425="","",COUNTIF($CC$5:CC1425,CC1425))</f>
        <v/>
      </c>
      <c r="CG1425" s="18">
        <f>IF($CE1425="","",CONCATENATE(CC1425,CF1425))</f>
        <v/>
      </c>
      <c r="DC1425" s="21">
        <f>IF(CG1425="","",CONCATENATE(CC1425,CD1425))</f>
        <v/>
      </c>
    </row>
    <row r="1426">
      <c r="BZ1426" s="18" t="inlineStr">
        <is>
          <t>S,C,X</t>
        </is>
      </c>
      <c r="CA1426" s="18" t="inlineStr">
        <is>
          <t>斜材</t>
        </is>
      </c>
      <c r="CB1426" s="18" t="inlineStr">
        <is>
          <t>Sc</t>
        </is>
      </c>
      <c r="CC1426" s="18">
        <f>IF(LEFT(CA1426,2)="基礎",CONCATENATE(BZ1426,LEFT(CA1426,3),CB1426),CONCATENATE(BZ1426,LEFT(CA1426,2),CB1426))</f>
        <v/>
      </c>
      <c r="CD1426" s="18" t="n">
        <v>23</v>
      </c>
      <c r="CE1426" s="18">
        <f>IF(COUNTIFS([2]その１１!$CV$10:CV6421,リスト!CC1426),"該当","")</f>
        <v/>
      </c>
      <c r="CF1426" s="18">
        <f>IF($CE1426="","",COUNTIF($CC$5:CC1426,CC1426))</f>
        <v/>
      </c>
      <c r="CG1426" s="18">
        <f>IF($CE1426="","",CONCATENATE(CC1426,CF1426))</f>
        <v/>
      </c>
      <c r="DC1426" s="21">
        <f>IF(CG1426="","",CONCATENATE(CC1426,CD1426))</f>
        <v/>
      </c>
    </row>
    <row r="1427">
      <c r="BZ1427" s="18" t="inlineStr">
        <is>
          <t>S</t>
        </is>
      </c>
      <c r="CA1427" s="18" t="inlineStr">
        <is>
          <t>塔柱</t>
        </is>
      </c>
      <c r="CB1427" s="18" t="inlineStr">
        <is>
          <t>Ts</t>
        </is>
      </c>
      <c r="CC1427" s="18">
        <f>IF(LEFT(CA1427,2)="基礎",CONCATENATE(BZ1427,LEFT(CA1427,3),CB1427),CONCATENATE(BZ1427,LEFT(CA1427,2),CB1427))</f>
        <v/>
      </c>
      <c r="CD1427" s="18" t="n">
        <v>1</v>
      </c>
      <c r="CE1427" s="18">
        <f>IF(COUNTIFS([2]その１１!$CV$10:CV6422,リスト!CC1427),"該当","")</f>
        <v/>
      </c>
      <c r="CF1427" s="18">
        <f>IF($CE1427="","",COUNTIF($CC$5:CC1427,CC1427))</f>
        <v/>
      </c>
      <c r="CG1427" s="18">
        <f>IF($CE1427="","",CONCATENATE(CC1427,CF1427))</f>
        <v/>
      </c>
      <c r="DC1427" s="21">
        <f>IF(CG1427="","",CONCATENATE(CC1427,CD1427))</f>
        <v/>
      </c>
    </row>
    <row r="1428">
      <c r="BZ1428" s="18" t="inlineStr">
        <is>
          <t>S</t>
        </is>
      </c>
      <c r="CA1428" s="18" t="inlineStr">
        <is>
          <t>塔柱</t>
        </is>
      </c>
      <c r="CB1428" s="18" t="inlineStr">
        <is>
          <t>Ts</t>
        </is>
      </c>
      <c r="CC1428" s="18">
        <f>IF(LEFT(CA1428,2)="基礎",CONCATENATE(BZ1428,LEFT(CA1428,3),CB1428),CONCATENATE(BZ1428,LEFT(CA1428,2),CB1428))</f>
        <v/>
      </c>
      <c r="CD1428" s="18" t="n">
        <v>2</v>
      </c>
      <c r="CE1428" s="18">
        <f>IF(COUNTIFS([2]その１１!$CV$10:CV6423,リスト!CC1428),"該当","")</f>
        <v/>
      </c>
      <c r="CF1428" s="18">
        <f>IF($CE1428="","",COUNTIF($CC$5:CC1428,CC1428))</f>
        <v/>
      </c>
      <c r="CG1428" s="18">
        <f>IF($CE1428="","",CONCATENATE(CC1428,CF1428))</f>
        <v/>
      </c>
      <c r="DC1428" s="21">
        <f>IF(CG1428="","",CONCATENATE(CC1428,CD1428))</f>
        <v/>
      </c>
    </row>
    <row r="1429">
      <c r="BZ1429" s="18" t="inlineStr">
        <is>
          <t>S</t>
        </is>
      </c>
      <c r="CA1429" s="18" t="inlineStr">
        <is>
          <t>塔柱</t>
        </is>
      </c>
      <c r="CB1429" s="18" t="inlineStr">
        <is>
          <t>Ts</t>
        </is>
      </c>
      <c r="CC1429" s="18">
        <f>IF(LEFT(CA1429,2)="基礎",CONCATENATE(BZ1429,LEFT(CA1429,3),CB1429),CONCATENATE(BZ1429,LEFT(CA1429,2),CB1429))</f>
        <v/>
      </c>
      <c r="CD1429" s="18" t="n">
        <v>3</v>
      </c>
      <c r="CE1429" s="18">
        <f>IF(COUNTIFS([2]その１１!$CV$10:CV6424,リスト!CC1429),"該当","")</f>
        <v/>
      </c>
      <c r="CF1429" s="18">
        <f>IF($CE1429="","",COUNTIF($CC$5:CC1429,CC1429))</f>
        <v/>
      </c>
      <c r="CG1429" s="18">
        <f>IF($CE1429="","",CONCATENATE(CC1429,CF1429))</f>
        <v/>
      </c>
      <c r="DC1429" s="21">
        <f>IF(CG1429="","",CONCATENATE(CC1429,CD1429))</f>
        <v/>
      </c>
    </row>
    <row r="1430">
      <c r="BZ1430" s="18" t="inlineStr">
        <is>
          <t>S</t>
        </is>
      </c>
      <c r="CA1430" s="18" t="inlineStr">
        <is>
          <t>塔柱</t>
        </is>
      </c>
      <c r="CB1430" s="18" t="inlineStr">
        <is>
          <t>Ts</t>
        </is>
      </c>
      <c r="CC1430" s="18">
        <f>IF(LEFT(CA1430,2)="基礎",CONCATENATE(BZ1430,LEFT(CA1430,3),CB1430),CONCATENATE(BZ1430,LEFT(CA1430,2),CB1430))</f>
        <v/>
      </c>
      <c r="CD1430" s="18" t="n">
        <v>4</v>
      </c>
      <c r="CE1430" s="18">
        <f>IF(COUNTIFS([2]その１１!$CV$10:CV6425,リスト!CC1430),"該当","")</f>
        <v/>
      </c>
      <c r="CF1430" s="18">
        <f>IF($CE1430="","",COUNTIF($CC$5:CC1430,CC1430))</f>
        <v/>
      </c>
      <c r="CG1430" s="18">
        <f>IF($CE1430="","",CONCATENATE(CC1430,CF1430))</f>
        <v/>
      </c>
      <c r="DC1430" s="21">
        <f>IF(CG1430="","",CONCATENATE(CC1430,CD1430))</f>
        <v/>
      </c>
    </row>
    <row r="1431">
      <c r="BZ1431" s="18" t="inlineStr">
        <is>
          <t>S</t>
        </is>
      </c>
      <c r="CA1431" s="18" t="inlineStr">
        <is>
          <t>塔柱</t>
        </is>
      </c>
      <c r="CB1431" s="18" t="inlineStr">
        <is>
          <t>Ts</t>
        </is>
      </c>
      <c r="CC1431" s="18">
        <f>IF(LEFT(CA1431,2)="基礎",CONCATENATE(BZ1431,LEFT(CA1431,3),CB1431),CONCATENATE(BZ1431,LEFT(CA1431,2),CB1431))</f>
        <v/>
      </c>
      <c r="CD1431" s="18" t="n">
        <v>5</v>
      </c>
      <c r="CE1431" s="18">
        <f>IF(COUNTIFS([2]その１１!$CV$10:CV6426,リスト!CC1431),"該当","")</f>
        <v/>
      </c>
      <c r="CF1431" s="18">
        <f>IF($CE1431="","",COUNTIF($CC$5:CC1431,CC1431))</f>
        <v/>
      </c>
      <c r="CG1431" s="18">
        <f>IF($CE1431="","",CONCATENATE(CC1431,CF1431))</f>
        <v/>
      </c>
      <c r="DC1431" s="21">
        <f>IF(CG1431="","",CONCATENATE(CC1431,CD1431))</f>
        <v/>
      </c>
    </row>
    <row r="1432">
      <c r="BZ1432" s="18" t="inlineStr">
        <is>
          <t>S</t>
        </is>
      </c>
      <c r="CA1432" s="18" t="inlineStr">
        <is>
          <t>塔柱</t>
        </is>
      </c>
      <c r="CB1432" s="18" t="inlineStr">
        <is>
          <t>Ts</t>
        </is>
      </c>
      <c r="CC1432" s="18">
        <f>IF(LEFT(CA1432,2)="基礎",CONCATENATE(BZ1432,LEFT(CA1432,3),CB1432),CONCATENATE(BZ1432,LEFT(CA1432,2),CB1432))</f>
        <v/>
      </c>
      <c r="CD1432" s="18" t="n">
        <v>10</v>
      </c>
      <c r="CE1432" s="18">
        <f>IF(COUNTIFS([2]その１１!$CV$10:CV6427,リスト!CC1432),"該当","")</f>
        <v/>
      </c>
      <c r="CF1432" s="18">
        <f>IF($CE1432="","",COUNTIF($CC$5:CC1432,CC1432))</f>
        <v/>
      </c>
      <c r="CG1432" s="18">
        <f>IF($CE1432="","",CONCATENATE(CC1432,CF1432))</f>
        <v/>
      </c>
      <c r="DC1432" s="21">
        <f>IF(CG1432="","",CONCATENATE(CC1432,CD1432))</f>
        <v/>
      </c>
    </row>
    <row r="1433">
      <c r="BZ1433" s="18" t="inlineStr">
        <is>
          <t>S</t>
        </is>
      </c>
      <c r="CA1433" s="18" t="inlineStr">
        <is>
          <t>塔柱</t>
        </is>
      </c>
      <c r="CB1433" s="18" t="inlineStr">
        <is>
          <t>Ts</t>
        </is>
      </c>
      <c r="CC1433" s="18">
        <f>IF(LEFT(CA1433,2)="基礎",CONCATENATE(BZ1433,LEFT(CA1433,3),CB1433),CONCATENATE(BZ1433,LEFT(CA1433,2),CB1433))</f>
        <v/>
      </c>
      <c r="CD1433" s="18" t="n">
        <v>13</v>
      </c>
      <c r="CE1433" s="18">
        <f>IF(COUNTIFS([2]その１１!$CV$10:CV6428,リスト!CC1433),"該当","")</f>
        <v/>
      </c>
      <c r="CF1433" s="18">
        <f>IF($CE1433="","",COUNTIF($CC$5:CC1433,CC1433))</f>
        <v/>
      </c>
      <c r="CG1433" s="18">
        <f>IF($CE1433="","",CONCATENATE(CC1433,CF1433))</f>
        <v/>
      </c>
      <c r="DC1433" s="21">
        <f>IF(CG1433="","",CONCATENATE(CC1433,CD1433))</f>
        <v/>
      </c>
    </row>
    <row r="1434">
      <c r="BZ1434" s="18" t="inlineStr">
        <is>
          <t>S</t>
        </is>
      </c>
      <c r="CA1434" s="18" t="inlineStr">
        <is>
          <t>塔柱</t>
        </is>
      </c>
      <c r="CB1434" s="18" t="inlineStr">
        <is>
          <t>Ts</t>
        </is>
      </c>
      <c r="CC1434" s="18">
        <f>IF(LEFT(CA1434,2)="基礎",CONCATENATE(BZ1434,LEFT(CA1434,3),CB1434),CONCATENATE(BZ1434,LEFT(CA1434,2),CB1434))</f>
        <v/>
      </c>
      <c r="CD1434" s="18" t="n">
        <v>17</v>
      </c>
      <c r="CE1434" s="18">
        <f>IF(COUNTIFS([2]その１１!$CV$10:CV6429,リスト!CC1434),"該当","")</f>
        <v/>
      </c>
      <c r="CF1434" s="18">
        <f>IF($CE1434="","",COUNTIF($CC$5:CC1434,CC1434))</f>
        <v/>
      </c>
      <c r="CG1434" s="18">
        <f>IF($CE1434="","",CONCATENATE(CC1434,CF1434))</f>
        <v/>
      </c>
      <c r="DC1434" s="21">
        <f>IF(CG1434="","",CONCATENATE(CC1434,CD1434))</f>
        <v/>
      </c>
    </row>
    <row r="1435">
      <c r="BZ1435" s="18" t="inlineStr">
        <is>
          <t>S</t>
        </is>
      </c>
      <c r="CA1435" s="18" t="inlineStr">
        <is>
          <t>塔柱</t>
        </is>
      </c>
      <c r="CB1435" s="18" t="inlineStr">
        <is>
          <t>Ts</t>
        </is>
      </c>
      <c r="CC1435" s="18">
        <f>IF(LEFT(CA1435,2)="基礎",CONCATENATE(BZ1435,LEFT(CA1435,3),CB1435),CONCATENATE(BZ1435,LEFT(CA1435,2),CB1435))</f>
        <v/>
      </c>
      <c r="CD1435" s="18" t="n">
        <v>18</v>
      </c>
      <c r="CE1435" s="18">
        <f>IF(COUNTIFS([2]その１１!$CV$10:CV6430,リスト!CC1435),"該当","")</f>
        <v/>
      </c>
      <c r="CF1435" s="18">
        <f>IF($CE1435="","",COUNTIF($CC$5:CC1435,CC1435))</f>
        <v/>
      </c>
      <c r="CG1435" s="18">
        <f>IF($CE1435="","",CONCATENATE(CC1435,CF1435))</f>
        <v/>
      </c>
      <c r="DC1435" s="21">
        <f>IF(CG1435="","",CONCATENATE(CC1435,CD1435))</f>
        <v/>
      </c>
    </row>
    <row r="1436">
      <c r="BZ1436" s="18" t="inlineStr">
        <is>
          <t>S</t>
        </is>
      </c>
      <c r="CA1436" s="18" t="inlineStr">
        <is>
          <t>塔柱</t>
        </is>
      </c>
      <c r="CB1436" s="18" t="inlineStr">
        <is>
          <t>Ts</t>
        </is>
      </c>
      <c r="CC1436" s="18">
        <f>IF(LEFT(CA1436,2)="基礎",CONCATENATE(BZ1436,LEFT(CA1436,3),CB1436),CONCATENATE(BZ1436,LEFT(CA1436,2),CB1436))</f>
        <v/>
      </c>
      <c r="CD1436" s="18" t="n">
        <v>20</v>
      </c>
      <c r="CE1436" s="18">
        <f>IF(COUNTIFS([2]その１１!$CV$10:CV6431,リスト!CC1436),"該当","")</f>
        <v/>
      </c>
      <c r="CF1436" s="18">
        <f>IF($CE1436="","",COUNTIF($CC$5:CC1436,CC1436))</f>
        <v/>
      </c>
      <c r="CG1436" s="18">
        <f>IF($CE1436="","",CONCATENATE(CC1436,CF1436))</f>
        <v/>
      </c>
      <c r="DC1436" s="21">
        <f>IF(CG1436="","",CONCATENATE(CC1436,CD1436))</f>
        <v/>
      </c>
    </row>
    <row r="1437">
      <c r="BZ1437" s="18" t="inlineStr">
        <is>
          <t>S</t>
        </is>
      </c>
      <c r="CA1437" s="18" t="inlineStr">
        <is>
          <t>塔柱</t>
        </is>
      </c>
      <c r="CB1437" s="18" t="inlineStr">
        <is>
          <t>Ts</t>
        </is>
      </c>
      <c r="CC1437" s="18">
        <f>IF(LEFT(CA1437,2)="基礎",CONCATENATE(BZ1437,LEFT(CA1437,3),CB1437),CONCATENATE(BZ1437,LEFT(CA1437,2),CB1437))</f>
        <v/>
      </c>
      <c r="CD1437" s="18" t="n">
        <v>21</v>
      </c>
      <c r="CE1437" s="18">
        <f>IF(COUNTIFS([2]その１１!$CV$10:CV6432,リスト!CC1437),"該当","")</f>
        <v/>
      </c>
      <c r="CF1437" s="18">
        <f>IF($CE1437="","",COUNTIF($CC$5:CC1437,CC1437))</f>
        <v/>
      </c>
      <c r="CG1437" s="18">
        <f>IF($CE1437="","",CONCATENATE(CC1437,CF1437))</f>
        <v/>
      </c>
      <c r="DC1437" s="21">
        <f>IF(CG1437="","",CONCATENATE(CC1437,CD1437))</f>
        <v/>
      </c>
    </row>
    <row r="1438">
      <c r="BZ1438" s="18" t="inlineStr">
        <is>
          <t>S</t>
        </is>
      </c>
      <c r="CA1438" s="18" t="inlineStr">
        <is>
          <t>塔柱</t>
        </is>
      </c>
      <c r="CB1438" s="18" t="inlineStr">
        <is>
          <t>Ts</t>
        </is>
      </c>
      <c r="CC1438" s="18">
        <f>IF(LEFT(CA1438,2)="基礎",CONCATENATE(BZ1438,LEFT(CA1438,3),CB1438),CONCATENATE(BZ1438,LEFT(CA1438,2),CB1438))</f>
        <v/>
      </c>
      <c r="CD1438" s="18" t="n">
        <v>22</v>
      </c>
      <c r="CE1438" s="18">
        <f>IF(COUNTIFS([2]その１１!$CV$10:CV6433,リスト!CC1438),"該当","")</f>
        <v/>
      </c>
      <c r="CF1438" s="18">
        <f>IF($CE1438="","",COUNTIF($CC$5:CC1438,CC1438))</f>
        <v/>
      </c>
      <c r="CG1438" s="18">
        <f>IF($CE1438="","",CONCATENATE(CC1438,CF1438))</f>
        <v/>
      </c>
      <c r="DC1438" s="21">
        <f>IF(CG1438="","",CONCATENATE(CC1438,CD1438))</f>
        <v/>
      </c>
    </row>
    <row r="1439">
      <c r="BZ1439" s="18" t="inlineStr">
        <is>
          <t>S</t>
        </is>
      </c>
      <c r="CA1439" s="18" t="inlineStr">
        <is>
          <t>塔柱</t>
        </is>
      </c>
      <c r="CB1439" s="18" t="inlineStr">
        <is>
          <t>Ts</t>
        </is>
      </c>
      <c r="CC1439" s="18">
        <f>IF(LEFT(CA1439,2)="基礎",CONCATENATE(BZ1439,LEFT(CA1439,3),CB1439),CONCATENATE(BZ1439,LEFT(CA1439,2),CB1439))</f>
        <v/>
      </c>
      <c r="CD1439" s="18" t="n">
        <v>23</v>
      </c>
      <c r="CE1439" s="18">
        <f>IF(COUNTIFS([2]その１１!$CV$10:CV6434,リスト!CC1439),"該当","")</f>
        <v/>
      </c>
      <c r="CF1439" s="18">
        <f>IF($CE1439="","",COUNTIF($CC$5:CC1439,CC1439))</f>
        <v/>
      </c>
      <c r="CG1439" s="18">
        <f>IF($CE1439="","",CONCATENATE(CC1439,CF1439))</f>
        <v/>
      </c>
      <c r="DC1439" s="21">
        <f>IF(CG1439="","",CONCATENATE(CC1439,CD1439))</f>
        <v/>
      </c>
    </row>
    <row r="1440">
      <c r="BZ1440" s="18" t="inlineStr">
        <is>
          <t>C</t>
        </is>
      </c>
      <c r="CA1440" s="18" t="inlineStr">
        <is>
          <t>塔柱</t>
        </is>
      </c>
      <c r="CB1440" s="18" t="inlineStr">
        <is>
          <t>Ts</t>
        </is>
      </c>
      <c r="CC1440" s="18">
        <f>IF(LEFT(CA1440,2)="基礎",CONCATENATE(BZ1440,LEFT(CA1440,3),CB1440),CONCATENATE(BZ1440,LEFT(CA1440,2),CB1440))</f>
        <v/>
      </c>
      <c r="CD1440" s="18" t="n">
        <v>6</v>
      </c>
      <c r="CE1440" s="18">
        <f>IF(COUNTIFS([2]その１１!$CV$10:CV6435,リスト!CC1440),"該当","")</f>
        <v/>
      </c>
      <c r="CF1440" s="18">
        <f>IF($CE1440="","",COUNTIF($CC$5:CC1440,CC1440))</f>
        <v/>
      </c>
      <c r="CG1440" s="18">
        <f>IF($CE1440="","",CONCATENATE(CC1440,CF1440))</f>
        <v/>
      </c>
      <c r="DC1440" s="21">
        <f>IF(CG1440="","",CONCATENATE(CC1440,CD1440))</f>
        <v/>
      </c>
    </row>
    <row r="1441">
      <c r="BZ1441" s="18" t="inlineStr">
        <is>
          <t>C</t>
        </is>
      </c>
      <c r="CA1441" s="18" t="inlineStr">
        <is>
          <t>塔柱</t>
        </is>
      </c>
      <c r="CB1441" s="18" t="inlineStr">
        <is>
          <t>Ts</t>
        </is>
      </c>
      <c r="CC1441" s="18">
        <f>IF(LEFT(CA1441,2)="基礎",CONCATENATE(BZ1441,LEFT(CA1441,3),CB1441),CONCATENATE(BZ1441,LEFT(CA1441,2),CB1441))</f>
        <v/>
      </c>
      <c r="CD1441" s="18" t="n">
        <v>7</v>
      </c>
      <c r="CE1441" s="18">
        <f>IF(COUNTIFS([2]その１１!$CV$10:CV6436,リスト!CC1441),"該当","")</f>
        <v/>
      </c>
      <c r="CF1441" s="18">
        <f>IF($CE1441="","",COUNTIF($CC$5:CC1441,CC1441))</f>
        <v/>
      </c>
      <c r="CG1441" s="18">
        <f>IF($CE1441="","",CONCATENATE(CC1441,CF1441))</f>
        <v/>
      </c>
      <c r="DC1441" s="21">
        <f>IF(CG1441="","",CONCATENATE(CC1441,CD1441))</f>
        <v/>
      </c>
    </row>
    <row r="1442">
      <c r="BZ1442" s="18" t="inlineStr">
        <is>
          <t>C</t>
        </is>
      </c>
      <c r="CA1442" s="18" t="inlineStr">
        <is>
          <t>塔柱</t>
        </is>
      </c>
      <c r="CB1442" s="18" t="inlineStr">
        <is>
          <t>Ts</t>
        </is>
      </c>
      <c r="CC1442" s="18">
        <f>IF(LEFT(CA1442,2)="基礎",CONCATENATE(BZ1442,LEFT(CA1442,3),CB1442),CONCATENATE(BZ1442,LEFT(CA1442,2),CB1442))</f>
        <v/>
      </c>
      <c r="CD1442" s="18" t="n">
        <v>8</v>
      </c>
      <c r="CE1442" s="18">
        <f>IF(COUNTIFS([2]その１１!$CV$10:CV6437,リスト!CC1442),"該当","")</f>
        <v/>
      </c>
      <c r="CF1442" s="18">
        <f>IF($CE1442="","",COUNTIF($CC$5:CC1442,CC1442))</f>
        <v/>
      </c>
      <c r="CG1442" s="18">
        <f>IF($CE1442="","",CONCATENATE(CC1442,CF1442))</f>
        <v/>
      </c>
      <c r="DC1442" s="21">
        <f>IF(CG1442="","",CONCATENATE(CC1442,CD1442))</f>
        <v/>
      </c>
    </row>
    <row r="1443">
      <c r="BZ1443" s="18" t="inlineStr">
        <is>
          <t>C</t>
        </is>
      </c>
      <c r="CA1443" s="18" t="inlineStr">
        <is>
          <t>塔柱</t>
        </is>
      </c>
      <c r="CB1443" s="18" t="inlineStr">
        <is>
          <t>Ts</t>
        </is>
      </c>
      <c r="CC1443" s="18">
        <f>IF(LEFT(CA1443,2)="基礎",CONCATENATE(BZ1443,LEFT(CA1443,3),CB1443),CONCATENATE(BZ1443,LEFT(CA1443,2),CB1443))</f>
        <v/>
      </c>
      <c r="CD1443" s="18" t="n">
        <v>9</v>
      </c>
      <c r="CE1443" s="18">
        <f>IF(COUNTIFS([2]その１１!$CV$10:CV6438,リスト!CC1443),"該当","")</f>
        <v/>
      </c>
      <c r="CF1443" s="18">
        <f>IF($CE1443="","",COUNTIF($CC$5:CC1443,CC1443))</f>
        <v/>
      </c>
      <c r="CG1443" s="18">
        <f>IF($CE1443="","",CONCATENATE(CC1443,CF1443))</f>
        <v/>
      </c>
      <c r="DC1443" s="21">
        <f>IF(CG1443="","",CONCATENATE(CC1443,CD1443))</f>
        <v/>
      </c>
    </row>
    <row r="1444">
      <c r="BZ1444" s="18" t="inlineStr">
        <is>
          <t>C</t>
        </is>
      </c>
      <c r="CA1444" s="18" t="inlineStr">
        <is>
          <t>塔柱</t>
        </is>
      </c>
      <c r="CB1444" s="18" t="inlineStr">
        <is>
          <t>Ts</t>
        </is>
      </c>
      <c r="CC1444" s="18">
        <f>IF(LEFT(CA1444,2)="基礎",CONCATENATE(BZ1444,LEFT(CA1444,3),CB1444),CONCATENATE(BZ1444,LEFT(CA1444,2),CB1444))</f>
        <v/>
      </c>
      <c r="CD1444" s="18" t="n">
        <v>10</v>
      </c>
      <c r="CE1444" s="18">
        <f>IF(COUNTIFS([2]その１１!$CV$10:CV6439,リスト!CC1444),"該当","")</f>
        <v/>
      </c>
      <c r="CF1444" s="18">
        <f>IF($CE1444="","",COUNTIF($CC$5:CC1444,CC1444))</f>
        <v/>
      </c>
      <c r="CG1444" s="18">
        <f>IF($CE1444="","",CONCATENATE(CC1444,CF1444))</f>
        <v/>
      </c>
      <c r="DC1444" s="21">
        <f>IF(CG1444="","",CONCATENATE(CC1444,CD1444))</f>
        <v/>
      </c>
    </row>
    <row r="1445">
      <c r="BZ1445" s="18" t="inlineStr">
        <is>
          <t>C</t>
        </is>
      </c>
      <c r="CA1445" s="18" t="inlineStr">
        <is>
          <t>塔柱</t>
        </is>
      </c>
      <c r="CB1445" s="18" t="inlineStr">
        <is>
          <t>Ts</t>
        </is>
      </c>
      <c r="CC1445" s="18">
        <f>IF(LEFT(CA1445,2)="基礎",CONCATENATE(BZ1445,LEFT(CA1445,3),CB1445),CONCATENATE(BZ1445,LEFT(CA1445,2),CB1445))</f>
        <v/>
      </c>
      <c r="CD1445" s="18" t="n">
        <v>11</v>
      </c>
      <c r="CE1445" s="18">
        <f>IF(COUNTIFS([2]その１１!$CV$10:CV6440,リスト!CC1445),"該当","")</f>
        <v/>
      </c>
      <c r="CF1445" s="18">
        <f>IF($CE1445="","",COUNTIF($CC$5:CC1445,CC1445))</f>
        <v/>
      </c>
      <c r="CG1445" s="18">
        <f>IF($CE1445="","",CONCATENATE(CC1445,CF1445))</f>
        <v/>
      </c>
      <c r="DC1445" s="21">
        <f>IF(CG1445="","",CONCATENATE(CC1445,CD1445))</f>
        <v/>
      </c>
    </row>
    <row r="1446">
      <c r="BZ1446" s="18" t="inlineStr">
        <is>
          <t>C</t>
        </is>
      </c>
      <c r="CA1446" s="18" t="inlineStr">
        <is>
          <t>塔柱</t>
        </is>
      </c>
      <c r="CB1446" s="18" t="inlineStr">
        <is>
          <t>Ts</t>
        </is>
      </c>
      <c r="CC1446" s="18">
        <f>IF(LEFT(CA1446,2)="基礎",CONCATENATE(BZ1446,LEFT(CA1446,3),CB1446),CONCATENATE(BZ1446,LEFT(CA1446,2),CB1446))</f>
        <v/>
      </c>
      <c r="CD1446" s="18" t="n">
        <v>12</v>
      </c>
      <c r="CE1446" s="18">
        <f>IF(COUNTIFS([2]その１１!$CV$10:CV6441,リスト!CC1446),"該当","")</f>
        <v/>
      </c>
      <c r="CF1446" s="18">
        <f>IF($CE1446="","",COUNTIF($CC$5:CC1446,CC1446))</f>
        <v/>
      </c>
      <c r="CG1446" s="18">
        <f>IF($CE1446="","",CONCATENATE(CC1446,CF1446))</f>
        <v/>
      </c>
      <c r="DC1446" s="21">
        <f>IF(CG1446="","",CONCATENATE(CC1446,CD1446))</f>
        <v/>
      </c>
    </row>
    <row r="1447">
      <c r="BZ1447" s="18" t="inlineStr">
        <is>
          <t>C</t>
        </is>
      </c>
      <c r="CA1447" s="18" t="inlineStr">
        <is>
          <t>塔柱</t>
        </is>
      </c>
      <c r="CB1447" s="18" t="inlineStr">
        <is>
          <t>Ts</t>
        </is>
      </c>
      <c r="CC1447" s="18">
        <f>IF(LEFT(CA1447,2)="基礎",CONCATENATE(BZ1447,LEFT(CA1447,3),CB1447),CONCATENATE(BZ1447,LEFT(CA1447,2),CB1447))</f>
        <v/>
      </c>
      <c r="CD1447" s="18" t="n">
        <v>13</v>
      </c>
      <c r="CE1447" s="18">
        <f>IF(COUNTIFS([2]その１１!$CV$10:CV6442,リスト!CC1447),"該当","")</f>
        <v/>
      </c>
      <c r="CF1447" s="18">
        <f>IF($CE1447="","",COUNTIF($CC$5:CC1447,CC1447))</f>
        <v/>
      </c>
      <c r="CG1447" s="18">
        <f>IF($CE1447="","",CONCATENATE(CC1447,CF1447))</f>
        <v/>
      </c>
      <c r="DC1447" s="21">
        <f>IF(CG1447="","",CONCATENATE(CC1447,CD1447))</f>
        <v/>
      </c>
    </row>
    <row r="1448">
      <c r="BZ1448" s="18" t="inlineStr">
        <is>
          <t>C</t>
        </is>
      </c>
      <c r="CA1448" s="18" t="inlineStr">
        <is>
          <t>塔柱</t>
        </is>
      </c>
      <c r="CB1448" s="18" t="inlineStr">
        <is>
          <t>Ts</t>
        </is>
      </c>
      <c r="CC1448" s="18">
        <f>IF(LEFT(CA1448,2)="基礎",CONCATENATE(BZ1448,LEFT(CA1448,3),CB1448),CONCATENATE(BZ1448,LEFT(CA1448,2),CB1448))</f>
        <v/>
      </c>
      <c r="CD1448" s="18" t="n">
        <v>17</v>
      </c>
      <c r="CE1448" s="18">
        <f>IF(COUNTIFS([2]その１１!$CV$10:CV6443,リスト!CC1448),"該当","")</f>
        <v/>
      </c>
      <c r="CF1448" s="18">
        <f>IF($CE1448="","",COUNTIF($CC$5:CC1448,CC1448))</f>
        <v/>
      </c>
      <c r="CG1448" s="18">
        <f>IF($CE1448="","",CONCATENATE(CC1448,CF1448))</f>
        <v/>
      </c>
      <c r="DC1448" s="21">
        <f>IF(CG1448="","",CONCATENATE(CC1448,CD1448))</f>
        <v/>
      </c>
    </row>
    <row r="1449">
      <c r="BZ1449" s="18" t="inlineStr">
        <is>
          <t>C</t>
        </is>
      </c>
      <c r="CA1449" s="18" t="inlineStr">
        <is>
          <t>塔柱</t>
        </is>
      </c>
      <c r="CB1449" s="18" t="inlineStr">
        <is>
          <t>Ts</t>
        </is>
      </c>
      <c r="CC1449" s="18">
        <f>IF(LEFT(CA1449,2)="基礎",CONCATENATE(BZ1449,LEFT(CA1449,3),CB1449),CONCATENATE(BZ1449,LEFT(CA1449,2),CB1449))</f>
        <v/>
      </c>
      <c r="CD1449" s="18" t="n">
        <v>18</v>
      </c>
      <c r="CE1449" s="18">
        <f>IF(COUNTIFS([2]その１１!$CV$10:CV6444,リスト!CC1449),"該当","")</f>
        <v/>
      </c>
      <c r="CF1449" s="18">
        <f>IF($CE1449="","",COUNTIF($CC$5:CC1449,CC1449))</f>
        <v/>
      </c>
      <c r="CG1449" s="18">
        <f>IF($CE1449="","",CONCATENATE(CC1449,CF1449))</f>
        <v/>
      </c>
      <c r="DC1449" s="21">
        <f>IF(CG1449="","",CONCATENATE(CC1449,CD1449))</f>
        <v/>
      </c>
    </row>
    <row r="1450">
      <c r="BZ1450" s="18" t="inlineStr">
        <is>
          <t>C</t>
        </is>
      </c>
      <c r="CA1450" s="18" t="inlineStr">
        <is>
          <t>塔柱</t>
        </is>
      </c>
      <c r="CB1450" s="18" t="inlineStr">
        <is>
          <t>Ts</t>
        </is>
      </c>
      <c r="CC1450" s="18">
        <f>IF(LEFT(CA1450,2)="基礎",CONCATENATE(BZ1450,LEFT(CA1450,3),CB1450),CONCATENATE(BZ1450,LEFT(CA1450,2),CB1450))</f>
        <v/>
      </c>
      <c r="CD1450" s="18" t="n">
        <v>19</v>
      </c>
      <c r="CE1450" s="18">
        <f>IF(COUNTIFS([2]その１１!$CV$10:CV6445,リスト!CC1450),"該当","")</f>
        <v/>
      </c>
      <c r="CF1450" s="18">
        <f>IF($CE1450="","",COUNTIF($CC$5:CC1450,CC1450))</f>
        <v/>
      </c>
      <c r="CG1450" s="18">
        <f>IF($CE1450="","",CONCATENATE(CC1450,CF1450))</f>
        <v/>
      </c>
      <c r="DC1450" s="21">
        <f>IF(CG1450="","",CONCATENATE(CC1450,CD1450))</f>
        <v/>
      </c>
    </row>
    <row r="1451">
      <c r="BZ1451" s="18" t="inlineStr">
        <is>
          <t>C</t>
        </is>
      </c>
      <c r="CA1451" s="18" t="inlineStr">
        <is>
          <t>塔柱</t>
        </is>
      </c>
      <c r="CB1451" s="18" t="inlineStr">
        <is>
          <t>Ts</t>
        </is>
      </c>
      <c r="CC1451" s="18">
        <f>IF(LEFT(CA1451,2)="基礎",CONCATENATE(BZ1451,LEFT(CA1451,3),CB1451),CONCATENATE(BZ1451,LEFT(CA1451,2),CB1451))</f>
        <v/>
      </c>
      <c r="CD1451" s="18" t="n">
        <v>20</v>
      </c>
      <c r="CE1451" s="18">
        <f>IF(COUNTIFS([2]その１１!$CV$10:CV6446,リスト!CC1451),"該当","")</f>
        <v/>
      </c>
      <c r="CF1451" s="18">
        <f>IF($CE1451="","",COUNTIF($CC$5:CC1451,CC1451))</f>
        <v/>
      </c>
      <c r="CG1451" s="18">
        <f>IF($CE1451="","",CONCATENATE(CC1451,CF1451))</f>
        <v/>
      </c>
      <c r="DC1451" s="21">
        <f>IF(CG1451="","",CONCATENATE(CC1451,CD1451))</f>
        <v/>
      </c>
    </row>
    <row r="1452">
      <c r="BZ1452" s="18" t="inlineStr">
        <is>
          <t>C</t>
        </is>
      </c>
      <c r="CA1452" s="18" t="inlineStr">
        <is>
          <t>塔柱</t>
        </is>
      </c>
      <c r="CB1452" s="18" t="inlineStr">
        <is>
          <t>Ts</t>
        </is>
      </c>
      <c r="CC1452" s="18">
        <f>IF(LEFT(CA1452,2)="基礎",CONCATENATE(BZ1452,LEFT(CA1452,3),CB1452),CONCATENATE(BZ1452,LEFT(CA1452,2),CB1452))</f>
        <v/>
      </c>
      <c r="CD1452" s="18" t="n">
        <v>21</v>
      </c>
      <c r="CE1452" s="18">
        <f>IF(COUNTIFS([2]その１１!$CV$10:CV6447,リスト!CC1452),"該当","")</f>
        <v/>
      </c>
      <c r="CF1452" s="18">
        <f>IF($CE1452="","",COUNTIF($CC$5:CC1452,CC1452))</f>
        <v/>
      </c>
      <c r="CG1452" s="18">
        <f>IF($CE1452="","",CONCATENATE(CC1452,CF1452))</f>
        <v/>
      </c>
      <c r="DC1452" s="21">
        <f>IF(CG1452="","",CONCATENATE(CC1452,CD1452))</f>
        <v/>
      </c>
    </row>
    <row r="1453">
      <c r="BZ1453" s="18" t="inlineStr">
        <is>
          <t>C</t>
        </is>
      </c>
      <c r="CA1453" s="18" t="inlineStr">
        <is>
          <t>塔柱</t>
        </is>
      </c>
      <c r="CB1453" s="18" t="inlineStr">
        <is>
          <t>Ts</t>
        </is>
      </c>
      <c r="CC1453" s="18">
        <f>IF(LEFT(CA1453,2)="基礎",CONCATENATE(BZ1453,LEFT(CA1453,3),CB1453),CONCATENATE(BZ1453,LEFT(CA1453,2),CB1453))</f>
        <v/>
      </c>
      <c r="CD1453" s="18" t="n">
        <v>22</v>
      </c>
      <c r="CE1453" s="18">
        <f>IF(COUNTIFS([2]その１１!$CV$10:CV6448,リスト!CC1453),"該当","")</f>
        <v/>
      </c>
      <c r="CF1453" s="18">
        <f>IF($CE1453="","",COUNTIF($CC$5:CC1453,CC1453))</f>
        <v/>
      </c>
      <c r="CG1453" s="18">
        <f>IF($CE1453="","",CONCATENATE(CC1453,CF1453))</f>
        <v/>
      </c>
      <c r="DC1453" s="21">
        <f>IF(CG1453="","",CONCATENATE(CC1453,CD1453))</f>
        <v/>
      </c>
    </row>
    <row r="1454">
      <c r="BZ1454" s="18" t="inlineStr">
        <is>
          <t>C</t>
        </is>
      </c>
      <c r="CA1454" s="18" t="inlineStr">
        <is>
          <t>塔柱</t>
        </is>
      </c>
      <c r="CB1454" s="18" t="inlineStr">
        <is>
          <t>Ts</t>
        </is>
      </c>
      <c r="CC1454" s="18">
        <f>IF(LEFT(CA1454,2)="基礎",CONCATENATE(BZ1454,LEFT(CA1454,3),CB1454),CONCATENATE(BZ1454,LEFT(CA1454,2),CB1454))</f>
        <v/>
      </c>
      <c r="CD1454" s="18" t="n">
        <v>23</v>
      </c>
      <c r="CE1454" s="18">
        <f>IF(COUNTIFS([2]その１１!$CV$10:CV6449,リスト!CC1454),"該当","")</f>
        <v/>
      </c>
      <c r="CF1454" s="18">
        <f>IF($CE1454="","",COUNTIF($CC$5:CC1454,CC1454))</f>
        <v/>
      </c>
      <c r="CG1454" s="18">
        <f>IF($CE1454="","",CONCATENATE(CC1454,CF1454))</f>
        <v/>
      </c>
      <c r="DC1454" s="21">
        <f>IF(CG1454="","",CONCATENATE(CC1454,CD1454))</f>
        <v/>
      </c>
    </row>
    <row r="1455">
      <c r="BZ1455" s="18" t="inlineStr">
        <is>
          <t>S,C</t>
        </is>
      </c>
      <c r="CA1455" s="18" t="inlineStr">
        <is>
          <t>塔柱</t>
        </is>
      </c>
      <c r="CB1455" s="18" t="inlineStr">
        <is>
          <t>Ts</t>
        </is>
      </c>
      <c r="CC1455" s="18">
        <f>IF(LEFT(CA1455,2)="基礎",CONCATENATE(BZ1455,LEFT(CA1455,3),CB1455),CONCATENATE(BZ1455,LEFT(CA1455,2),CB1455))</f>
        <v/>
      </c>
      <c r="CD1455" s="18" t="n">
        <v>1</v>
      </c>
      <c r="CE1455" s="18">
        <f>IF(COUNTIFS([2]その１１!$CV$10:CV6450,リスト!CC1455),"該当","")</f>
        <v/>
      </c>
      <c r="CF1455" s="18">
        <f>IF($CE1455="","",COUNTIF($CC$5:CC1455,CC1455))</f>
        <v/>
      </c>
      <c r="CG1455" s="18">
        <f>IF($CE1455="","",CONCATENATE(CC1455,CF1455))</f>
        <v/>
      </c>
      <c r="DC1455" s="21">
        <f>IF(CG1455="","",CONCATENATE(CC1455,CD1455))</f>
        <v/>
      </c>
    </row>
    <row r="1456">
      <c r="BZ1456" s="18" t="inlineStr">
        <is>
          <t>S,C</t>
        </is>
      </c>
      <c r="CA1456" s="18" t="inlineStr">
        <is>
          <t>塔柱</t>
        </is>
      </c>
      <c r="CB1456" s="18" t="inlineStr">
        <is>
          <t>Ts</t>
        </is>
      </c>
      <c r="CC1456" s="18">
        <f>IF(LEFT(CA1456,2)="基礎",CONCATENATE(BZ1456,LEFT(CA1456,3),CB1456),CONCATENATE(BZ1456,LEFT(CA1456,2),CB1456))</f>
        <v/>
      </c>
      <c r="CD1456" s="18" t="n">
        <v>2</v>
      </c>
      <c r="CE1456" s="18">
        <f>IF(COUNTIFS([2]その１１!$CV$10:CV6451,リスト!CC1456),"該当","")</f>
        <v/>
      </c>
      <c r="CF1456" s="18">
        <f>IF($CE1456="","",COUNTIF($CC$5:CC1456,CC1456))</f>
        <v/>
      </c>
      <c r="CG1456" s="18">
        <f>IF($CE1456="","",CONCATENATE(CC1456,CF1456))</f>
        <v/>
      </c>
      <c r="DC1456" s="21">
        <f>IF(CG1456="","",CONCATENATE(CC1456,CD1456))</f>
        <v/>
      </c>
    </row>
    <row r="1457">
      <c r="BZ1457" s="18" t="inlineStr">
        <is>
          <t>S,C</t>
        </is>
      </c>
      <c r="CA1457" s="18" t="inlineStr">
        <is>
          <t>塔柱</t>
        </is>
      </c>
      <c r="CB1457" s="18" t="inlineStr">
        <is>
          <t>Ts</t>
        </is>
      </c>
      <c r="CC1457" s="18">
        <f>IF(LEFT(CA1457,2)="基礎",CONCATENATE(BZ1457,LEFT(CA1457,3),CB1457),CONCATENATE(BZ1457,LEFT(CA1457,2),CB1457))</f>
        <v/>
      </c>
      <c r="CD1457" s="18" t="n">
        <v>3</v>
      </c>
      <c r="CE1457" s="18">
        <f>IF(COUNTIFS([2]その１１!$CV$10:CV6452,リスト!CC1457),"該当","")</f>
        <v/>
      </c>
      <c r="CF1457" s="18">
        <f>IF($CE1457="","",COUNTIF($CC$5:CC1457,CC1457))</f>
        <v/>
      </c>
      <c r="CG1457" s="18">
        <f>IF($CE1457="","",CONCATENATE(CC1457,CF1457))</f>
        <v/>
      </c>
      <c r="DC1457" s="21">
        <f>IF(CG1457="","",CONCATENATE(CC1457,CD1457))</f>
        <v/>
      </c>
    </row>
    <row r="1458">
      <c r="BZ1458" s="18" t="inlineStr">
        <is>
          <t>S,C</t>
        </is>
      </c>
      <c r="CA1458" s="18" t="inlineStr">
        <is>
          <t>塔柱</t>
        </is>
      </c>
      <c r="CB1458" s="18" t="inlineStr">
        <is>
          <t>Ts</t>
        </is>
      </c>
      <c r="CC1458" s="18">
        <f>IF(LEFT(CA1458,2)="基礎",CONCATENATE(BZ1458,LEFT(CA1458,3),CB1458),CONCATENATE(BZ1458,LEFT(CA1458,2),CB1458))</f>
        <v/>
      </c>
      <c r="CD1458" s="18" t="n">
        <v>4</v>
      </c>
      <c r="CE1458" s="18">
        <f>IF(COUNTIFS([2]その１１!$CV$10:CV6453,リスト!CC1458),"該当","")</f>
        <v/>
      </c>
      <c r="CF1458" s="18">
        <f>IF($CE1458="","",COUNTIF($CC$5:CC1458,CC1458))</f>
        <v/>
      </c>
      <c r="CG1458" s="18">
        <f>IF($CE1458="","",CONCATENATE(CC1458,CF1458))</f>
        <v/>
      </c>
      <c r="DC1458" s="21">
        <f>IF(CG1458="","",CONCATENATE(CC1458,CD1458))</f>
        <v/>
      </c>
    </row>
    <row r="1459">
      <c r="BZ1459" s="18" t="inlineStr">
        <is>
          <t>S,C</t>
        </is>
      </c>
      <c r="CA1459" s="18" t="inlineStr">
        <is>
          <t>塔柱</t>
        </is>
      </c>
      <c r="CB1459" s="18" t="inlineStr">
        <is>
          <t>Ts</t>
        </is>
      </c>
      <c r="CC1459" s="18">
        <f>IF(LEFT(CA1459,2)="基礎",CONCATENATE(BZ1459,LEFT(CA1459,3),CB1459),CONCATENATE(BZ1459,LEFT(CA1459,2),CB1459))</f>
        <v/>
      </c>
      <c r="CD1459" s="18" t="n">
        <v>5</v>
      </c>
      <c r="CE1459" s="18">
        <f>IF(COUNTIFS([2]その１１!$CV$10:CV6454,リスト!CC1459),"該当","")</f>
        <v/>
      </c>
      <c r="CF1459" s="18">
        <f>IF($CE1459="","",COUNTIF($CC$5:CC1459,CC1459))</f>
        <v/>
      </c>
      <c r="CG1459" s="18">
        <f>IF($CE1459="","",CONCATENATE(CC1459,CF1459))</f>
        <v/>
      </c>
      <c r="DC1459" s="21">
        <f>IF(CG1459="","",CONCATENATE(CC1459,CD1459))</f>
        <v/>
      </c>
    </row>
    <row r="1460">
      <c r="BZ1460" s="18" t="inlineStr">
        <is>
          <t>S,C</t>
        </is>
      </c>
      <c r="CA1460" s="18" t="inlineStr">
        <is>
          <t>塔柱</t>
        </is>
      </c>
      <c r="CB1460" s="18" t="inlineStr">
        <is>
          <t>Ts</t>
        </is>
      </c>
      <c r="CC1460" s="18">
        <f>IF(LEFT(CA1460,2)="基礎",CONCATENATE(BZ1460,LEFT(CA1460,3),CB1460),CONCATENATE(BZ1460,LEFT(CA1460,2),CB1460))</f>
        <v/>
      </c>
      <c r="CD1460" s="18" t="n">
        <v>6</v>
      </c>
      <c r="CE1460" s="18">
        <f>IF(COUNTIFS([2]その１１!$CV$10:CV6455,リスト!CC1460),"該当","")</f>
        <v/>
      </c>
      <c r="CF1460" s="18">
        <f>IF($CE1460="","",COUNTIF($CC$5:CC1460,CC1460))</f>
        <v/>
      </c>
      <c r="CG1460" s="18">
        <f>IF($CE1460="","",CONCATENATE(CC1460,CF1460))</f>
        <v/>
      </c>
      <c r="DC1460" s="21">
        <f>IF(CG1460="","",CONCATENATE(CC1460,CD1460))</f>
        <v/>
      </c>
    </row>
    <row r="1461">
      <c r="BZ1461" s="18" t="inlineStr">
        <is>
          <t>S,C</t>
        </is>
      </c>
      <c r="CA1461" s="18" t="inlineStr">
        <is>
          <t>塔柱</t>
        </is>
      </c>
      <c r="CB1461" s="18" t="inlineStr">
        <is>
          <t>Ts</t>
        </is>
      </c>
      <c r="CC1461" s="18">
        <f>IF(LEFT(CA1461,2)="基礎",CONCATENATE(BZ1461,LEFT(CA1461,3),CB1461),CONCATENATE(BZ1461,LEFT(CA1461,2),CB1461))</f>
        <v/>
      </c>
      <c r="CD1461" s="18" t="n">
        <v>7</v>
      </c>
      <c r="CE1461" s="18">
        <f>IF(COUNTIFS([2]その１１!$CV$10:CV6456,リスト!CC1461),"該当","")</f>
        <v/>
      </c>
      <c r="CF1461" s="18">
        <f>IF($CE1461="","",COUNTIF($CC$5:CC1461,CC1461))</f>
        <v/>
      </c>
      <c r="CG1461" s="18">
        <f>IF($CE1461="","",CONCATENATE(CC1461,CF1461))</f>
        <v/>
      </c>
      <c r="DC1461" s="21">
        <f>IF(CG1461="","",CONCATENATE(CC1461,CD1461))</f>
        <v/>
      </c>
    </row>
    <row r="1462">
      <c r="BZ1462" s="18" t="inlineStr">
        <is>
          <t>S,C</t>
        </is>
      </c>
      <c r="CA1462" s="18" t="inlineStr">
        <is>
          <t>塔柱</t>
        </is>
      </c>
      <c r="CB1462" s="18" t="inlineStr">
        <is>
          <t>Ts</t>
        </is>
      </c>
      <c r="CC1462" s="18">
        <f>IF(LEFT(CA1462,2)="基礎",CONCATENATE(BZ1462,LEFT(CA1462,3),CB1462),CONCATENATE(BZ1462,LEFT(CA1462,2),CB1462))</f>
        <v/>
      </c>
      <c r="CD1462" s="18" t="n">
        <v>8</v>
      </c>
      <c r="CE1462" s="18">
        <f>IF(COUNTIFS([2]その１１!$CV$10:CV6457,リスト!CC1462),"該当","")</f>
        <v/>
      </c>
      <c r="CF1462" s="18">
        <f>IF($CE1462="","",COUNTIF($CC$5:CC1462,CC1462))</f>
        <v/>
      </c>
      <c r="CG1462" s="18">
        <f>IF($CE1462="","",CONCATENATE(CC1462,CF1462))</f>
        <v/>
      </c>
      <c r="DC1462" s="21">
        <f>IF(CG1462="","",CONCATENATE(CC1462,CD1462))</f>
        <v/>
      </c>
    </row>
    <row r="1463">
      <c r="BZ1463" s="18" t="inlineStr">
        <is>
          <t>S,C</t>
        </is>
      </c>
      <c r="CA1463" s="18" t="inlineStr">
        <is>
          <t>塔柱</t>
        </is>
      </c>
      <c r="CB1463" s="18" t="inlineStr">
        <is>
          <t>Ts</t>
        </is>
      </c>
      <c r="CC1463" s="18">
        <f>IF(LEFT(CA1463,2)="基礎",CONCATENATE(BZ1463,LEFT(CA1463,3),CB1463),CONCATENATE(BZ1463,LEFT(CA1463,2),CB1463))</f>
        <v/>
      </c>
      <c r="CD1463" s="18" t="n">
        <v>9</v>
      </c>
      <c r="CE1463" s="18">
        <f>IF(COUNTIFS([2]その１１!$CV$10:CV6458,リスト!CC1463),"該当","")</f>
        <v/>
      </c>
      <c r="CF1463" s="18">
        <f>IF($CE1463="","",COUNTIF($CC$5:CC1463,CC1463))</f>
        <v/>
      </c>
      <c r="CG1463" s="18">
        <f>IF($CE1463="","",CONCATENATE(CC1463,CF1463))</f>
        <v/>
      </c>
      <c r="DC1463" s="21">
        <f>IF(CG1463="","",CONCATENATE(CC1463,CD1463))</f>
        <v/>
      </c>
    </row>
    <row r="1464">
      <c r="BZ1464" s="18" t="inlineStr">
        <is>
          <t>S,C</t>
        </is>
      </c>
      <c r="CA1464" s="18" t="inlineStr">
        <is>
          <t>塔柱</t>
        </is>
      </c>
      <c r="CB1464" s="18" t="inlineStr">
        <is>
          <t>Ts</t>
        </is>
      </c>
      <c r="CC1464" s="18">
        <f>IF(LEFT(CA1464,2)="基礎",CONCATENATE(BZ1464,LEFT(CA1464,3),CB1464),CONCATENATE(BZ1464,LEFT(CA1464,2),CB1464))</f>
        <v/>
      </c>
      <c r="CD1464" s="18" t="n">
        <v>10</v>
      </c>
      <c r="CE1464" s="18">
        <f>IF(COUNTIFS([2]その１１!$CV$10:CV6459,リスト!CC1464),"該当","")</f>
        <v/>
      </c>
      <c r="CF1464" s="18">
        <f>IF($CE1464="","",COUNTIF($CC$5:CC1464,CC1464))</f>
        <v/>
      </c>
      <c r="CG1464" s="18">
        <f>IF($CE1464="","",CONCATENATE(CC1464,CF1464))</f>
        <v/>
      </c>
      <c r="DC1464" s="21">
        <f>IF(CG1464="","",CONCATENATE(CC1464,CD1464))</f>
        <v/>
      </c>
    </row>
    <row r="1465">
      <c r="BZ1465" s="18" t="inlineStr">
        <is>
          <t>S,C</t>
        </is>
      </c>
      <c r="CA1465" s="18" t="inlineStr">
        <is>
          <t>塔柱</t>
        </is>
      </c>
      <c r="CB1465" s="18" t="inlineStr">
        <is>
          <t>Ts</t>
        </is>
      </c>
      <c r="CC1465" s="18">
        <f>IF(LEFT(CA1465,2)="基礎",CONCATENATE(BZ1465,LEFT(CA1465,3),CB1465),CONCATENATE(BZ1465,LEFT(CA1465,2),CB1465))</f>
        <v/>
      </c>
      <c r="CD1465" s="18" t="n">
        <v>11</v>
      </c>
      <c r="CE1465" s="18">
        <f>IF(COUNTIFS([2]その１１!$CV$10:CV6460,リスト!CC1465),"該当","")</f>
        <v/>
      </c>
      <c r="CF1465" s="18">
        <f>IF($CE1465="","",COUNTIF($CC$5:CC1465,CC1465))</f>
        <v/>
      </c>
      <c r="CG1465" s="18">
        <f>IF($CE1465="","",CONCATENATE(CC1465,CF1465))</f>
        <v/>
      </c>
      <c r="DC1465" s="21">
        <f>IF(CG1465="","",CONCATENATE(CC1465,CD1465))</f>
        <v/>
      </c>
    </row>
    <row r="1466">
      <c r="BZ1466" s="18" t="inlineStr">
        <is>
          <t>S,C</t>
        </is>
      </c>
      <c r="CA1466" s="18" t="inlineStr">
        <is>
          <t>塔柱</t>
        </is>
      </c>
      <c r="CB1466" s="18" t="inlineStr">
        <is>
          <t>Ts</t>
        </is>
      </c>
      <c r="CC1466" s="18">
        <f>IF(LEFT(CA1466,2)="基礎",CONCATENATE(BZ1466,LEFT(CA1466,3),CB1466),CONCATENATE(BZ1466,LEFT(CA1466,2),CB1466))</f>
        <v/>
      </c>
      <c r="CD1466" s="18" t="n">
        <v>12</v>
      </c>
      <c r="CE1466" s="18">
        <f>IF(COUNTIFS([2]その１１!$CV$10:CV6461,リスト!CC1466),"該当","")</f>
        <v/>
      </c>
      <c r="CF1466" s="18">
        <f>IF($CE1466="","",COUNTIF($CC$5:CC1466,CC1466))</f>
        <v/>
      </c>
      <c r="CG1466" s="18">
        <f>IF($CE1466="","",CONCATENATE(CC1466,CF1466))</f>
        <v/>
      </c>
      <c r="DC1466" s="21">
        <f>IF(CG1466="","",CONCATENATE(CC1466,CD1466))</f>
        <v/>
      </c>
    </row>
    <row r="1467">
      <c r="BZ1467" s="18" t="inlineStr">
        <is>
          <t>S,C</t>
        </is>
      </c>
      <c r="CA1467" s="18" t="inlineStr">
        <is>
          <t>塔柱</t>
        </is>
      </c>
      <c r="CB1467" s="18" t="inlineStr">
        <is>
          <t>Ts</t>
        </is>
      </c>
      <c r="CC1467" s="18">
        <f>IF(LEFT(CA1467,2)="基礎",CONCATENATE(BZ1467,LEFT(CA1467,3),CB1467),CONCATENATE(BZ1467,LEFT(CA1467,2),CB1467))</f>
        <v/>
      </c>
      <c r="CD1467" s="18" t="n">
        <v>13</v>
      </c>
      <c r="CE1467" s="18">
        <f>IF(COUNTIFS([2]その１１!$CV$10:CV6462,リスト!CC1467),"該当","")</f>
        <v/>
      </c>
      <c r="CF1467" s="18">
        <f>IF($CE1467="","",COUNTIF($CC$5:CC1467,CC1467))</f>
        <v/>
      </c>
      <c r="CG1467" s="18">
        <f>IF($CE1467="","",CONCATENATE(CC1467,CF1467))</f>
        <v/>
      </c>
      <c r="DC1467" s="21">
        <f>IF(CG1467="","",CONCATENATE(CC1467,CD1467))</f>
        <v/>
      </c>
    </row>
    <row r="1468">
      <c r="BZ1468" s="18" t="inlineStr">
        <is>
          <t>S,C</t>
        </is>
      </c>
      <c r="CA1468" s="18" t="inlineStr">
        <is>
          <t>塔柱</t>
        </is>
      </c>
      <c r="CB1468" s="18" t="inlineStr">
        <is>
          <t>Ts</t>
        </is>
      </c>
      <c r="CC1468" s="18">
        <f>IF(LEFT(CA1468,2)="基礎",CONCATENATE(BZ1468,LEFT(CA1468,3),CB1468),CONCATENATE(BZ1468,LEFT(CA1468,2),CB1468))</f>
        <v/>
      </c>
      <c r="CD1468" s="18" t="n">
        <v>17</v>
      </c>
      <c r="CE1468" s="18">
        <f>IF(COUNTIFS([2]その１１!$CV$10:CV6463,リスト!CC1468),"該当","")</f>
        <v/>
      </c>
      <c r="CF1468" s="18">
        <f>IF($CE1468="","",COUNTIF($CC$5:CC1468,CC1468))</f>
        <v/>
      </c>
      <c r="CG1468" s="18">
        <f>IF($CE1468="","",CONCATENATE(CC1468,CF1468))</f>
        <v/>
      </c>
      <c r="DC1468" s="21">
        <f>IF(CG1468="","",CONCATENATE(CC1468,CD1468))</f>
        <v/>
      </c>
    </row>
    <row r="1469">
      <c r="BZ1469" s="18" t="inlineStr">
        <is>
          <t>S,C</t>
        </is>
      </c>
      <c r="CA1469" s="18" t="inlineStr">
        <is>
          <t>塔柱</t>
        </is>
      </c>
      <c r="CB1469" s="18" t="inlineStr">
        <is>
          <t>Ts</t>
        </is>
      </c>
      <c r="CC1469" s="18">
        <f>IF(LEFT(CA1469,2)="基礎",CONCATENATE(BZ1469,LEFT(CA1469,3),CB1469),CONCATENATE(BZ1469,LEFT(CA1469,2),CB1469))</f>
        <v/>
      </c>
      <c r="CD1469" s="18" t="n">
        <v>18</v>
      </c>
      <c r="CE1469" s="18">
        <f>IF(COUNTIFS([2]その１１!$CV$10:CV6464,リスト!CC1469),"該当","")</f>
        <v/>
      </c>
      <c r="CF1469" s="18">
        <f>IF($CE1469="","",COUNTIF($CC$5:CC1469,CC1469))</f>
        <v/>
      </c>
      <c r="CG1469" s="18">
        <f>IF($CE1469="","",CONCATENATE(CC1469,CF1469))</f>
        <v/>
      </c>
      <c r="DC1469" s="21">
        <f>IF(CG1469="","",CONCATENATE(CC1469,CD1469))</f>
        <v/>
      </c>
    </row>
    <row r="1470">
      <c r="BZ1470" s="18" t="inlineStr">
        <is>
          <t>S,C</t>
        </is>
      </c>
      <c r="CA1470" s="18" t="inlineStr">
        <is>
          <t>塔柱</t>
        </is>
      </c>
      <c r="CB1470" s="18" t="inlineStr">
        <is>
          <t>Ts</t>
        </is>
      </c>
      <c r="CC1470" s="18">
        <f>IF(LEFT(CA1470,2)="基礎",CONCATENATE(BZ1470,LEFT(CA1470,3),CB1470),CONCATENATE(BZ1470,LEFT(CA1470,2),CB1470))</f>
        <v/>
      </c>
      <c r="CD1470" s="18" t="n">
        <v>19</v>
      </c>
      <c r="CE1470" s="18">
        <f>IF(COUNTIFS([2]その１１!$CV$10:CV6465,リスト!CC1470),"該当","")</f>
        <v/>
      </c>
      <c r="CF1470" s="18">
        <f>IF($CE1470="","",COUNTIF($CC$5:CC1470,CC1470))</f>
        <v/>
      </c>
      <c r="CG1470" s="18">
        <f>IF($CE1470="","",CONCATENATE(CC1470,CF1470))</f>
        <v/>
      </c>
      <c r="DC1470" s="21">
        <f>IF(CG1470="","",CONCATENATE(CC1470,CD1470))</f>
        <v/>
      </c>
    </row>
    <row r="1471">
      <c r="BZ1471" s="18" t="inlineStr">
        <is>
          <t>S,C</t>
        </is>
      </c>
      <c r="CA1471" s="18" t="inlineStr">
        <is>
          <t>塔柱</t>
        </is>
      </c>
      <c r="CB1471" s="18" t="inlineStr">
        <is>
          <t>Ts</t>
        </is>
      </c>
      <c r="CC1471" s="18">
        <f>IF(LEFT(CA1471,2)="基礎",CONCATENATE(BZ1471,LEFT(CA1471,3),CB1471),CONCATENATE(BZ1471,LEFT(CA1471,2),CB1471))</f>
        <v/>
      </c>
      <c r="CD1471" s="18" t="n">
        <v>20</v>
      </c>
      <c r="CE1471" s="18">
        <f>IF(COUNTIFS([2]その１１!$CV$10:CV6466,リスト!CC1471),"該当","")</f>
        <v/>
      </c>
      <c r="CF1471" s="18">
        <f>IF($CE1471="","",COUNTIF($CC$5:CC1471,CC1471))</f>
        <v/>
      </c>
      <c r="CG1471" s="18">
        <f>IF($CE1471="","",CONCATENATE(CC1471,CF1471))</f>
        <v/>
      </c>
      <c r="DC1471" s="21">
        <f>IF(CG1471="","",CONCATENATE(CC1471,CD1471))</f>
        <v/>
      </c>
    </row>
    <row r="1472">
      <c r="BZ1472" s="18" t="inlineStr">
        <is>
          <t>S,C</t>
        </is>
      </c>
      <c r="CA1472" s="18" t="inlineStr">
        <is>
          <t>塔柱</t>
        </is>
      </c>
      <c r="CB1472" s="18" t="inlineStr">
        <is>
          <t>Ts</t>
        </is>
      </c>
      <c r="CC1472" s="18">
        <f>IF(LEFT(CA1472,2)="基礎",CONCATENATE(BZ1472,LEFT(CA1472,3),CB1472),CONCATENATE(BZ1472,LEFT(CA1472,2),CB1472))</f>
        <v/>
      </c>
      <c r="CD1472" s="18" t="n">
        <v>21</v>
      </c>
      <c r="CE1472" s="18">
        <f>IF(COUNTIFS([2]その１１!$CV$10:CV6467,リスト!CC1472),"該当","")</f>
        <v/>
      </c>
      <c r="CF1472" s="18">
        <f>IF($CE1472="","",COUNTIF($CC$5:CC1472,CC1472))</f>
        <v/>
      </c>
      <c r="CG1472" s="18">
        <f>IF($CE1472="","",CONCATENATE(CC1472,CF1472))</f>
        <v/>
      </c>
      <c r="DC1472" s="21">
        <f>IF(CG1472="","",CONCATENATE(CC1472,CD1472))</f>
        <v/>
      </c>
    </row>
    <row r="1473">
      <c r="BZ1473" s="18" t="inlineStr">
        <is>
          <t>S,C</t>
        </is>
      </c>
      <c r="CA1473" s="18" t="inlineStr">
        <is>
          <t>塔柱</t>
        </is>
      </c>
      <c r="CB1473" s="18" t="inlineStr">
        <is>
          <t>Ts</t>
        </is>
      </c>
      <c r="CC1473" s="18">
        <f>IF(LEFT(CA1473,2)="基礎",CONCATENATE(BZ1473,LEFT(CA1473,3),CB1473),CONCATENATE(BZ1473,LEFT(CA1473,2),CB1473))</f>
        <v/>
      </c>
      <c r="CD1473" s="18" t="n">
        <v>22</v>
      </c>
      <c r="CE1473" s="18">
        <f>IF(COUNTIFS([2]その１１!$CV$10:CV6468,リスト!CC1473),"該当","")</f>
        <v/>
      </c>
      <c r="CF1473" s="18">
        <f>IF($CE1473="","",COUNTIF($CC$5:CC1473,CC1473))</f>
        <v/>
      </c>
      <c r="CG1473" s="18">
        <f>IF($CE1473="","",CONCATENATE(CC1473,CF1473))</f>
        <v/>
      </c>
      <c r="DC1473" s="21">
        <f>IF(CG1473="","",CONCATENATE(CC1473,CD1473))</f>
        <v/>
      </c>
    </row>
    <row r="1474">
      <c r="BZ1474" s="18" t="inlineStr">
        <is>
          <t>S,C</t>
        </is>
      </c>
      <c r="CA1474" s="18" t="inlineStr">
        <is>
          <t>塔柱</t>
        </is>
      </c>
      <c r="CB1474" s="18" t="inlineStr">
        <is>
          <t>Ts</t>
        </is>
      </c>
      <c r="CC1474" s="18">
        <f>IF(LEFT(CA1474,2)="基礎",CONCATENATE(BZ1474,LEFT(CA1474,3),CB1474),CONCATENATE(BZ1474,LEFT(CA1474,2),CB1474))</f>
        <v/>
      </c>
      <c r="CD1474" s="18" t="n">
        <v>23</v>
      </c>
      <c r="CE1474" s="18">
        <f>IF(COUNTIFS([2]その１１!$CV$10:CV6469,リスト!CC1474),"該当","")</f>
        <v/>
      </c>
      <c r="CF1474" s="18">
        <f>IF($CE1474="","",COUNTIF($CC$5:CC1474,CC1474))</f>
        <v/>
      </c>
      <c r="CG1474" s="18">
        <f>IF($CE1474="","",CONCATENATE(CC1474,CF1474))</f>
        <v/>
      </c>
      <c r="DC1474" s="21">
        <f>IF(CG1474="","",CONCATENATE(CC1474,CD1474))</f>
        <v/>
      </c>
    </row>
    <row r="1475">
      <c r="BZ1475" s="18" t="inlineStr">
        <is>
          <t>S,X</t>
        </is>
      </c>
      <c r="CA1475" s="18" t="inlineStr">
        <is>
          <t>塔柱</t>
        </is>
      </c>
      <c r="CB1475" s="18" t="inlineStr">
        <is>
          <t>Ts</t>
        </is>
      </c>
      <c r="CC1475" s="18">
        <f>IF(LEFT(CA1475,2)="基礎",CONCATENATE(BZ1475,LEFT(CA1475,3),CB1475),CONCATENATE(BZ1475,LEFT(CA1475,2),CB1475))</f>
        <v/>
      </c>
      <c r="CD1475" s="18" t="n">
        <v>1</v>
      </c>
      <c r="CE1475" s="18">
        <f>IF(COUNTIFS([2]その１１!$CV$10:CV6470,リスト!CC1475),"該当","")</f>
        <v/>
      </c>
      <c r="CF1475" s="18">
        <f>IF($CE1475="","",COUNTIF($CC$5:CC1475,CC1475))</f>
        <v/>
      </c>
      <c r="CG1475" s="18">
        <f>IF($CE1475="","",CONCATENATE(CC1475,CF1475))</f>
        <v/>
      </c>
      <c r="DC1475" s="21">
        <f>IF(CG1475="","",CONCATENATE(CC1475,CD1475))</f>
        <v/>
      </c>
    </row>
    <row r="1476">
      <c r="BZ1476" s="18" t="inlineStr">
        <is>
          <t>S,X</t>
        </is>
      </c>
      <c r="CA1476" s="18" t="inlineStr">
        <is>
          <t>塔柱</t>
        </is>
      </c>
      <c r="CB1476" s="18" t="inlineStr">
        <is>
          <t>Ts</t>
        </is>
      </c>
      <c r="CC1476" s="18">
        <f>IF(LEFT(CA1476,2)="基礎",CONCATENATE(BZ1476,LEFT(CA1476,3),CB1476),CONCATENATE(BZ1476,LEFT(CA1476,2),CB1476))</f>
        <v/>
      </c>
      <c r="CD1476" s="18" t="n">
        <v>2</v>
      </c>
      <c r="CE1476" s="18">
        <f>IF(COUNTIFS([2]その１１!$CV$10:CV6471,リスト!CC1476),"該当","")</f>
        <v/>
      </c>
      <c r="CF1476" s="18">
        <f>IF($CE1476="","",COUNTIF($CC$5:CC1476,CC1476))</f>
        <v/>
      </c>
      <c r="CG1476" s="18">
        <f>IF($CE1476="","",CONCATENATE(CC1476,CF1476))</f>
        <v/>
      </c>
      <c r="DC1476" s="21">
        <f>IF(CG1476="","",CONCATENATE(CC1476,CD1476))</f>
        <v/>
      </c>
    </row>
    <row r="1477">
      <c r="BZ1477" s="18" t="inlineStr">
        <is>
          <t>S,X</t>
        </is>
      </c>
      <c r="CA1477" s="18" t="inlineStr">
        <is>
          <t>塔柱</t>
        </is>
      </c>
      <c r="CB1477" s="18" t="inlineStr">
        <is>
          <t>Ts</t>
        </is>
      </c>
      <c r="CC1477" s="18">
        <f>IF(LEFT(CA1477,2)="基礎",CONCATENATE(BZ1477,LEFT(CA1477,3),CB1477),CONCATENATE(BZ1477,LEFT(CA1477,2),CB1477))</f>
        <v/>
      </c>
      <c r="CD1477" s="18" t="n">
        <v>3</v>
      </c>
      <c r="CE1477" s="18">
        <f>IF(COUNTIFS([2]その１１!$CV$10:CV6472,リスト!CC1477),"該当","")</f>
        <v/>
      </c>
      <c r="CF1477" s="18">
        <f>IF($CE1477="","",COUNTIF($CC$5:CC1477,CC1477))</f>
        <v/>
      </c>
      <c r="CG1477" s="18">
        <f>IF($CE1477="","",CONCATENATE(CC1477,CF1477))</f>
        <v/>
      </c>
      <c r="DC1477" s="21">
        <f>IF(CG1477="","",CONCATENATE(CC1477,CD1477))</f>
        <v/>
      </c>
    </row>
    <row r="1478">
      <c r="BZ1478" s="18" t="inlineStr">
        <is>
          <t>S,X</t>
        </is>
      </c>
      <c r="CA1478" s="18" t="inlineStr">
        <is>
          <t>塔柱</t>
        </is>
      </c>
      <c r="CB1478" s="18" t="inlineStr">
        <is>
          <t>Ts</t>
        </is>
      </c>
      <c r="CC1478" s="18">
        <f>IF(LEFT(CA1478,2)="基礎",CONCATENATE(BZ1478,LEFT(CA1478,3),CB1478),CONCATENATE(BZ1478,LEFT(CA1478,2),CB1478))</f>
        <v/>
      </c>
      <c r="CD1478" s="18" t="n">
        <v>4</v>
      </c>
      <c r="CE1478" s="18">
        <f>IF(COUNTIFS([2]その１１!$CV$10:CV6473,リスト!CC1478),"該当","")</f>
        <v/>
      </c>
      <c r="CF1478" s="18">
        <f>IF($CE1478="","",COUNTIF($CC$5:CC1478,CC1478))</f>
        <v/>
      </c>
      <c r="CG1478" s="18">
        <f>IF($CE1478="","",CONCATENATE(CC1478,CF1478))</f>
        <v/>
      </c>
      <c r="DC1478" s="21">
        <f>IF(CG1478="","",CONCATENATE(CC1478,CD1478))</f>
        <v/>
      </c>
    </row>
    <row r="1479">
      <c r="BZ1479" s="18" t="inlineStr">
        <is>
          <t>S,X</t>
        </is>
      </c>
      <c r="CA1479" s="18" t="inlineStr">
        <is>
          <t>塔柱</t>
        </is>
      </c>
      <c r="CB1479" s="18" t="inlineStr">
        <is>
          <t>Ts</t>
        </is>
      </c>
      <c r="CC1479" s="18">
        <f>IF(LEFT(CA1479,2)="基礎",CONCATENATE(BZ1479,LEFT(CA1479,3),CB1479),CONCATENATE(BZ1479,LEFT(CA1479,2),CB1479))</f>
        <v/>
      </c>
      <c r="CD1479" s="18" t="n">
        <v>5</v>
      </c>
      <c r="CE1479" s="18">
        <f>IF(COUNTIFS([2]その１１!$CV$10:CV6474,リスト!CC1479),"該当","")</f>
        <v/>
      </c>
      <c r="CF1479" s="18">
        <f>IF($CE1479="","",COUNTIF($CC$5:CC1479,CC1479))</f>
        <v/>
      </c>
      <c r="CG1479" s="18">
        <f>IF($CE1479="","",CONCATENATE(CC1479,CF1479))</f>
        <v/>
      </c>
      <c r="DC1479" s="21">
        <f>IF(CG1479="","",CONCATENATE(CC1479,CD1479))</f>
        <v/>
      </c>
    </row>
    <row r="1480">
      <c r="BZ1480" s="18" t="inlineStr">
        <is>
          <t>S,X</t>
        </is>
      </c>
      <c r="CA1480" s="18" t="inlineStr">
        <is>
          <t>塔柱</t>
        </is>
      </c>
      <c r="CB1480" s="18" t="inlineStr">
        <is>
          <t>Ts</t>
        </is>
      </c>
      <c r="CC1480" s="18">
        <f>IF(LEFT(CA1480,2)="基礎",CONCATENATE(BZ1480,LEFT(CA1480,3),CB1480),CONCATENATE(BZ1480,LEFT(CA1480,2),CB1480))</f>
        <v/>
      </c>
      <c r="CD1480" s="18" t="n">
        <v>10</v>
      </c>
      <c r="CE1480" s="18">
        <f>IF(COUNTIFS([2]その１１!$CV$10:CV6475,リスト!CC1480),"該当","")</f>
        <v/>
      </c>
      <c r="CF1480" s="18">
        <f>IF($CE1480="","",COUNTIF($CC$5:CC1480,CC1480))</f>
        <v/>
      </c>
      <c r="CG1480" s="18">
        <f>IF($CE1480="","",CONCATENATE(CC1480,CF1480))</f>
        <v/>
      </c>
      <c r="DC1480" s="21">
        <f>IF(CG1480="","",CONCATENATE(CC1480,CD1480))</f>
        <v/>
      </c>
    </row>
    <row r="1481">
      <c r="BZ1481" s="18" t="inlineStr">
        <is>
          <t>S,X</t>
        </is>
      </c>
      <c r="CA1481" s="18" t="inlineStr">
        <is>
          <t>塔柱</t>
        </is>
      </c>
      <c r="CB1481" s="18" t="inlineStr">
        <is>
          <t>Ts</t>
        </is>
      </c>
      <c r="CC1481" s="18">
        <f>IF(LEFT(CA1481,2)="基礎",CONCATENATE(BZ1481,LEFT(CA1481,3),CB1481),CONCATENATE(BZ1481,LEFT(CA1481,2),CB1481))</f>
        <v/>
      </c>
      <c r="CD1481" s="18" t="n">
        <v>13</v>
      </c>
      <c r="CE1481" s="18">
        <f>IF(COUNTIFS([2]その１１!$CV$10:CV6476,リスト!CC1481),"該当","")</f>
        <v/>
      </c>
      <c r="CF1481" s="18">
        <f>IF($CE1481="","",COUNTIF($CC$5:CC1481,CC1481))</f>
        <v/>
      </c>
      <c r="CG1481" s="18">
        <f>IF($CE1481="","",CONCATENATE(CC1481,CF1481))</f>
        <v/>
      </c>
      <c r="DC1481" s="21">
        <f>IF(CG1481="","",CONCATENATE(CC1481,CD1481))</f>
        <v/>
      </c>
    </row>
    <row r="1482">
      <c r="BZ1482" s="18" t="inlineStr">
        <is>
          <t>S,X</t>
        </is>
      </c>
      <c r="CA1482" s="18" t="inlineStr">
        <is>
          <t>塔柱</t>
        </is>
      </c>
      <c r="CB1482" s="18" t="inlineStr">
        <is>
          <t>Ts</t>
        </is>
      </c>
      <c r="CC1482" s="18">
        <f>IF(LEFT(CA1482,2)="基礎",CONCATENATE(BZ1482,LEFT(CA1482,3),CB1482),CONCATENATE(BZ1482,LEFT(CA1482,2),CB1482))</f>
        <v/>
      </c>
      <c r="CD1482" s="18" t="n">
        <v>17</v>
      </c>
      <c r="CE1482" s="18">
        <f>IF(COUNTIFS([2]その１１!$CV$10:CV6477,リスト!CC1482),"該当","")</f>
        <v/>
      </c>
      <c r="CF1482" s="18">
        <f>IF($CE1482="","",COUNTIF($CC$5:CC1482,CC1482))</f>
        <v/>
      </c>
      <c r="CG1482" s="18">
        <f>IF($CE1482="","",CONCATENATE(CC1482,CF1482))</f>
        <v/>
      </c>
      <c r="DC1482" s="21">
        <f>IF(CG1482="","",CONCATENATE(CC1482,CD1482))</f>
        <v/>
      </c>
    </row>
    <row r="1483">
      <c r="BZ1483" s="18" t="inlineStr">
        <is>
          <t>S,X</t>
        </is>
      </c>
      <c r="CA1483" s="18" t="inlineStr">
        <is>
          <t>塔柱</t>
        </is>
      </c>
      <c r="CB1483" s="18" t="inlineStr">
        <is>
          <t>Ts</t>
        </is>
      </c>
      <c r="CC1483" s="18">
        <f>IF(LEFT(CA1483,2)="基礎",CONCATENATE(BZ1483,LEFT(CA1483,3),CB1483),CONCATENATE(BZ1483,LEFT(CA1483,2),CB1483))</f>
        <v/>
      </c>
      <c r="CD1483" s="18" t="n">
        <v>18</v>
      </c>
      <c r="CE1483" s="18">
        <f>IF(COUNTIFS([2]その１１!$CV$10:CV6478,リスト!CC1483),"該当","")</f>
        <v/>
      </c>
      <c r="CF1483" s="18">
        <f>IF($CE1483="","",COUNTIF($CC$5:CC1483,CC1483))</f>
        <v/>
      </c>
      <c r="CG1483" s="18">
        <f>IF($CE1483="","",CONCATENATE(CC1483,CF1483))</f>
        <v/>
      </c>
      <c r="DC1483" s="21">
        <f>IF(CG1483="","",CONCATENATE(CC1483,CD1483))</f>
        <v/>
      </c>
    </row>
    <row r="1484">
      <c r="BZ1484" s="18" t="inlineStr">
        <is>
          <t>S,X</t>
        </is>
      </c>
      <c r="CA1484" s="18" t="inlineStr">
        <is>
          <t>塔柱</t>
        </is>
      </c>
      <c r="CB1484" s="18" t="inlineStr">
        <is>
          <t>Ts</t>
        </is>
      </c>
      <c r="CC1484" s="18">
        <f>IF(LEFT(CA1484,2)="基礎",CONCATENATE(BZ1484,LEFT(CA1484,3),CB1484),CONCATENATE(BZ1484,LEFT(CA1484,2),CB1484))</f>
        <v/>
      </c>
      <c r="CD1484" s="18" t="n">
        <v>20</v>
      </c>
      <c r="CE1484" s="18">
        <f>IF(COUNTIFS([2]その１１!$CV$10:CV6479,リスト!CC1484),"該当","")</f>
        <v/>
      </c>
      <c r="CF1484" s="18">
        <f>IF($CE1484="","",COUNTIF($CC$5:CC1484,CC1484))</f>
        <v/>
      </c>
      <c r="CG1484" s="18">
        <f>IF($CE1484="","",CONCATENATE(CC1484,CF1484))</f>
        <v/>
      </c>
      <c r="DC1484" s="21">
        <f>IF(CG1484="","",CONCATENATE(CC1484,CD1484))</f>
        <v/>
      </c>
    </row>
    <row r="1485">
      <c r="BZ1485" s="18" t="inlineStr">
        <is>
          <t>S,X</t>
        </is>
      </c>
      <c r="CA1485" s="18" t="inlineStr">
        <is>
          <t>塔柱</t>
        </is>
      </c>
      <c r="CB1485" s="18" t="inlineStr">
        <is>
          <t>Ts</t>
        </is>
      </c>
      <c r="CC1485" s="18">
        <f>IF(LEFT(CA1485,2)="基礎",CONCATENATE(BZ1485,LEFT(CA1485,3),CB1485),CONCATENATE(BZ1485,LEFT(CA1485,2),CB1485))</f>
        <v/>
      </c>
      <c r="CD1485" s="18" t="n">
        <v>21</v>
      </c>
      <c r="CE1485" s="18">
        <f>IF(COUNTIFS([2]その１１!$CV$10:CV6480,リスト!CC1485),"該当","")</f>
        <v/>
      </c>
      <c r="CF1485" s="18">
        <f>IF($CE1485="","",COUNTIF($CC$5:CC1485,CC1485))</f>
        <v/>
      </c>
      <c r="CG1485" s="18">
        <f>IF($CE1485="","",CONCATENATE(CC1485,CF1485))</f>
        <v/>
      </c>
      <c r="DC1485" s="21">
        <f>IF(CG1485="","",CONCATENATE(CC1485,CD1485))</f>
        <v/>
      </c>
    </row>
    <row r="1486">
      <c r="BZ1486" s="18" t="inlineStr">
        <is>
          <t>S,X</t>
        </is>
      </c>
      <c r="CA1486" s="18" t="inlineStr">
        <is>
          <t>塔柱</t>
        </is>
      </c>
      <c r="CB1486" s="18" t="inlineStr">
        <is>
          <t>Ts</t>
        </is>
      </c>
      <c r="CC1486" s="18">
        <f>IF(LEFT(CA1486,2)="基礎",CONCATENATE(BZ1486,LEFT(CA1486,3),CB1486),CONCATENATE(BZ1486,LEFT(CA1486,2),CB1486))</f>
        <v/>
      </c>
      <c r="CD1486" s="18" t="n">
        <v>22</v>
      </c>
      <c r="CE1486" s="18">
        <f>IF(COUNTIFS([2]その１１!$CV$10:CV6481,リスト!CC1486),"該当","")</f>
        <v/>
      </c>
      <c r="CF1486" s="18">
        <f>IF($CE1486="","",COUNTIF($CC$5:CC1486,CC1486))</f>
        <v/>
      </c>
      <c r="CG1486" s="18">
        <f>IF($CE1486="","",CONCATENATE(CC1486,CF1486))</f>
        <v/>
      </c>
      <c r="DC1486" s="21">
        <f>IF(CG1486="","",CONCATENATE(CC1486,CD1486))</f>
        <v/>
      </c>
    </row>
    <row r="1487">
      <c r="BZ1487" s="18" t="inlineStr">
        <is>
          <t>S,X</t>
        </is>
      </c>
      <c r="CA1487" s="18" t="inlineStr">
        <is>
          <t>塔柱</t>
        </is>
      </c>
      <c r="CB1487" s="18" t="inlineStr">
        <is>
          <t>Ts</t>
        </is>
      </c>
      <c r="CC1487" s="18">
        <f>IF(LEFT(CA1487,2)="基礎",CONCATENATE(BZ1487,LEFT(CA1487,3),CB1487),CONCATENATE(BZ1487,LEFT(CA1487,2),CB1487))</f>
        <v/>
      </c>
      <c r="CD1487" s="18" t="n">
        <v>23</v>
      </c>
      <c r="CE1487" s="18">
        <f>IF(COUNTIFS([2]その１１!$CV$10:CV6482,リスト!CC1487),"該当","")</f>
        <v/>
      </c>
      <c r="CF1487" s="18">
        <f>IF($CE1487="","",COUNTIF($CC$5:CC1487,CC1487))</f>
        <v/>
      </c>
      <c r="CG1487" s="18">
        <f>IF($CE1487="","",CONCATENATE(CC1487,CF1487))</f>
        <v/>
      </c>
      <c r="DC1487" s="21">
        <f>IF(CG1487="","",CONCATENATE(CC1487,CD1487))</f>
        <v/>
      </c>
    </row>
    <row r="1488">
      <c r="BZ1488" s="18" t="inlineStr">
        <is>
          <t>C,X</t>
        </is>
      </c>
      <c r="CA1488" s="18" t="inlineStr">
        <is>
          <t>塔柱</t>
        </is>
      </c>
      <c r="CB1488" s="18" t="inlineStr">
        <is>
          <t>Ts</t>
        </is>
      </c>
      <c r="CC1488" s="18">
        <f>IF(LEFT(CA1488,2)="基礎",CONCATENATE(BZ1488,LEFT(CA1488,3),CB1488),CONCATENATE(BZ1488,LEFT(CA1488,2),CB1488))</f>
        <v/>
      </c>
      <c r="CD1488" s="18" t="n">
        <v>6</v>
      </c>
      <c r="CE1488" s="18">
        <f>IF(COUNTIFS([2]その１１!$CV$10:CV6483,リスト!CC1488),"該当","")</f>
        <v/>
      </c>
      <c r="CF1488" s="18">
        <f>IF($CE1488="","",COUNTIF($CC$5:CC1488,CC1488))</f>
        <v/>
      </c>
      <c r="CG1488" s="18">
        <f>IF($CE1488="","",CONCATENATE(CC1488,CF1488))</f>
        <v/>
      </c>
      <c r="DC1488" s="21">
        <f>IF(CG1488="","",CONCATENATE(CC1488,CD1488))</f>
        <v/>
      </c>
    </row>
    <row r="1489">
      <c r="BZ1489" s="18" t="inlineStr">
        <is>
          <t>C,X</t>
        </is>
      </c>
      <c r="CA1489" s="18" t="inlineStr">
        <is>
          <t>塔柱</t>
        </is>
      </c>
      <c r="CB1489" s="18" t="inlineStr">
        <is>
          <t>Ts</t>
        </is>
      </c>
      <c r="CC1489" s="18">
        <f>IF(LEFT(CA1489,2)="基礎",CONCATENATE(BZ1489,LEFT(CA1489,3),CB1489),CONCATENATE(BZ1489,LEFT(CA1489,2),CB1489))</f>
        <v/>
      </c>
      <c r="CD1489" s="18" t="n">
        <v>7</v>
      </c>
      <c r="CE1489" s="18">
        <f>IF(COUNTIFS([2]その１１!$CV$10:CV6484,リスト!CC1489),"該当","")</f>
        <v/>
      </c>
      <c r="CF1489" s="18">
        <f>IF($CE1489="","",COUNTIF($CC$5:CC1489,CC1489))</f>
        <v/>
      </c>
      <c r="CG1489" s="18">
        <f>IF($CE1489="","",CONCATENATE(CC1489,CF1489))</f>
        <v/>
      </c>
      <c r="DC1489" s="21">
        <f>IF(CG1489="","",CONCATENATE(CC1489,CD1489))</f>
        <v/>
      </c>
    </row>
    <row r="1490">
      <c r="BZ1490" s="18" t="inlineStr">
        <is>
          <t>C,X</t>
        </is>
      </c>
      <c r="CA1490" s="18" t="inlineStr">
        <is>
          <t>塔柱</t>
        </is>
      </c>
      <c r="CB1490" s="18" t="inlineStr">
        <is>
          <t>Ts</t>
        </is>
      </c>
      <c r="CC1490" s="18">
        <f>IF(LEFT(CA1490,2)="基礎",CONCATENATE(BZ1490,LEFT(CA1490,3),CB1490),CONCATENATE(BZ1490,LEFT(CA1490,2),CB1490))</f>
        <v/>
      </c>
      <c r="CD1490" s="18" t="n">
        <v>8</v>
      </c>
      <c r="CE1490" s="18">
        <f>IF(COUNTIFS([2]その１１!$CV$10:CV6485,リスト!CC1490),"該当","")</f>
        <v/>
      </c>
      <c r="CF1490" s="18">
        <f>IF($CE1490="","",COUNTIF($CC$5:CC1490,CC1490))</f>
        <v/>
      </c>
      <c r="CG1490" s="18">
        <f>IF($CE1490="","",CONCATENATE(CC1490,CF1490))</f>
        <v/>
      </c>
      <c r="DC1490" s="21">
        <f>IF(CG1490="","",CONCATENATE(CC1490,CD1490))</f>
        <v/>
      </c>
    </row>
    <row r="1491">
      <c r="BZ1491" s="18" t="inlineStr">
        <is>
          <t>C,X</t>
        </is>
      </c>
      <c r="CA1491" s="18" t="inlineStr">
        <is>
          <t>塔柱</t>
        </is>
      </c>
      <c r="CB1491" s="18" t="inlineStr">
        <is>
          <t>Ts</t>
        </is>
      </c>
      <c r="CC1491" s="18">
        <f>IF(LEFT(CA1491,2)="基礎",CONCATENATE(BZ1491,LEFT(CA1491,3),CB1491),CONCATENATE(BZ1491,LEFT(CA1491,2),CB1491))</f>
        <v/>
      </c>
      <c r="CD1491" s="18" t="n">
        <v>9</v>
      </c>
      <c r="CE1491" s="18">
        <f>IF(COUNTIFS([2]その１１!$CV$10:CV6486,リスト!CC1491),"該当","")</f>
        <v/>
      </c>
      <c r="CF1491" s="18">
        <f>IF($CE1491="","",COUNTIF($CC$5:CC1491,CC1491))</f>
        <v/>
      </c>
      <c r="CG1491" s="18">
        <f>IF($CE1491="","",CONCATENATE(CC1491,CF1491))</f>
        <v/>
      </c>
      <c r="DC1491" s="21">
        <f>IF(CG1491="","",CONCATENATE(CC1491,CD1491))</f>
        <v/>
      </c>
    </row>
    <row r="1492">
      <c r="BZ1492" s="18" t="inlineStr">
        <is>
          <t>C,X</t>
        </is>
      </c>
      <c r="CA1492" s="18" t="inlineStr">
        <is>
          <t>塔柱</t>
        </is>
      </c>
      <c r="CB1492" s="18" t="inlineStr">
        <is>
          <t>Ts</t>
        </is>
      </c>
      <c r="CC1492" s="18">
        <f>IF(LEFT(CA1492,2)="基礎",CONCATENATE(BZ1492,LEFT(CA1492,3),CB1492),CONCATENATE(BZ1492,LEFT(CA1492,2),CB1492))</f>
        <v/>
      </c>
      <c r="CD1492" s="18" t="n">
        <v>10</v>
      </c>
      <c r="CE1492" s="18">
        <f>IF(COUNTIFS([2]その１１!$CV$10:CV6487,リスト!CC1492),"該当","")</f>
        <v/>
      </c>
      <c r="CF1492" s="18">
        <f>IF($CE1492="","",COUNTIF($CC$5:CC1492,CC1492))</f>
        <v/>
      </c>
      <c r="CG1492" s="18">
        <f>IF($CE1492="","",CONCATENATE(CC1492,CF1492))</f>
        <v/>
      </c>
      <c r="DC1492" s="21">
        <f>IF(CG1492="","",CONCATENATE(CC1492,CD1492))</f>
        <v/>
      </c>
    </row>
    <row r="1493">
      <c r="BZ1493" s="18" t="inlineStr">
        <is>
          <t>C,X</t>
        </is>
      </c>
      <c r="CA1493" s="18" t="inlineStr">
        <is>
          <t>塔柱</t>
        </is>
      </c>
      <c r="CB1493" s="18" t="inlineStr">
        <is>
          <t>Ts</t>
        </is>
      </c>
      <c r="CC1493" s="18">
        <f>IF(LEFT(CA1493,2)="基礎",CONCATENATE(BZ1493,LEFT(CA1493,3),CB1493),CONCATENATE(BZ1493,LEFT(CA1493,2),CB1493))</f>
        <v/>
      </c>
      <c r="CD1493" s="18" t="n">
        <v>11</v>
      </c>
      <c r="CE1493" s="18">
        <f>IF(COUNTIFS([2]その１１!$CV$10:CV6488,リスト!CC1493),"該当","")</f>
        <v/>
      </c>
      <c r="CF1493" s="18">
        <f>IF($CE1493="","",COUNTIF($CC$5:CC1493,CC1493))</f>
        <v/>
      </c>
      <c r="CG1493" s="18">
        <f>IF($CE1493="","",CONCATENATE(CC1493,CF1493))</f>
        <v/>
      </c>
      <c r="DC1493" s="21">
        <f>IF(CG1493="","",CONCATENATE(CC1493,CD1493))</f>
        <v/>
      </c>
    </row>
    <row r="1494">
      <c r="BZ1494" s="18" t="inlineStr">
        <is>
          <t>C,X</t>
        </is>
      </c>
      <c r="CA1494" s="18" t="inlineStr">
        <is>
          <t>塔柱</t>
        </is>
      </c>
      <c r="CB1494" s="18" t="inlineStr">
        <is>
          <t>Ts</t>
        </is>
      </c>
      <c r="CC1494" s="18">
        <f>IF(LEFT(CA1494,2)="基礎",CONCATENATE(BZ1494,LEFT(CA1494,3),CB1494),CONCATENATE(BZ1494,LEFT(CA1494,2),CB1494))</f>
        <v/>
      </c>
      <c r="CD1494" s="18" t="n">
        <v>12</v>
      </c>
      <c r="CE1494" s="18">
        <f>IF(COUNTIFS([2]その１１!$CV$10:CV6489,リスト!CC1494),"該当","")</f>
        <v/>
      </c>
      <c r="CF1494" s="18">
        <f>IF($CE1494="","",COUNTIF($CC$5:CC1494,CC1494))</f>
        <v/>
      </c>
      <c r="CG1494" s="18">
        <f>IF($CE1494="","",CONCATENATE(CC1494,CF1494))</f>
        <v/>
      </c>
      <c r="DC1494" s="21">
        <f>IF(CG1494="","",CONCATENATE(CC1494,CD1494))</f>
        <v/>
      </c>
    </row>
    <row r="1495">
      <c r="BZ1495" s="18" t="inlineStr">
        <is>
          <t>C,X</t>
        </is>
      </c>
      <c r="CA1495" s="18" t="inlineStr">
        <is>
          <t>塔柱</t>
        </is>
      </c>
      <c r="CB1495" s="18" t="inlineStr">
        <is>
          <t>Ts</t>
        </is>
      </c>
      <c r="CC1495" s="18">
        <f>IF(LEFT(CA1495,2)="基礎",CONCATENATE(BZ1495,LEFT(CA1495,3),CB1495),CONCATENATE(BZ1495,LEFT(CA1495,2),CB1495))</f>
        <v/>
      </c>
      <c r="CD1495" s="18" t="n">
        <v>13</v>
      </c>
      <c r="CE1495" s="18">
        <f>IF(COUNTIFS([2]その１１!$CV$10:CV6490,リスト!CC1495),"該当","")</f>
        <v/>
      </c>
      <c r="CF1495" s="18">
        <f>IF($CE1495="","",COUNTIF($CC$5:CC1495,CC1495))</f>
        <v/>
      </c>
      <c r="CG1495" s="18">
        <f>IF($CE1495="","",CONCATENATE(CC1495,CF1495))</f>
        <v/>
      </c>
      <c r="DC1495" s="21">
        <f>IF(CG1495="","",CONCATENATE(CC1495,CD1495))</f>
        <v/>
      </c>
    </row>
    <row r="1496">
      <c r="BZ1496" s="18" t="inlineStr">
        <is>
          <t>C,X</t>
        </is>
      </c>
      <c r="CA1496" s="18" t="inlineStr">
        <is>
          <t>塔柱</t>
        </is>
      </c>
      <c r="CB1496" s="18" t="inlineStr">
        <is>
          <t>Ts</t>
        </is>
      </c>
      <c r="CC1496" s="18">
        <f>IF(LEFT(CA1496,2)="基礎",CONCATENATE(BZ1496,LEFT(CA1496,3),CB1496),CONCATENATE(BZ1496,LEFT(CA1496,2),CB1496))</f>
        <v/>
      </c>
      <c r="CD1496" s="18" t="n">
        <v>17</v>
      </c>
      <c r="CE1496" s="18">
        <f>IF(COUNTIFS([2]その１１!$CV$10:CV6491,リスト!CC1496),"該当","")</f>
        <v/>
      </c>
      <c r="CF1496" s="18">
        <f>IF($CE1496="","",COUNTIF($CC$5:CC1496,CC1496))</f>
        <v/>
      </c>
      <c r="CG1496" s="18">
        <f>IF($CE1496="","",CONCATENATE(CC1496,CF1496))</f>
        <v/>
      </c>
      <c r="DC1496" s="21">
        <f>IF(CG1496="","",CONCATENATE(CC1496,CD1496))</f>
        <v/>
      </c>
    </row>
    <row r="1497">
      <c r="BZ1497" s="18" t="inlineStr">
        <is>
          <t>C,X</t>
        </is>
      </c>
      <c r="CA1497" s="18" t="inlineStr">
        <is>
          <t>塔柱</t>
        </is>
      </c>
      <c r="CB1497" s="18" t="inlineStr">
        <is>
          <t>Ts</t>
        </is>
      </c>
      <c r="CC1497" s="18">
        <f>IF(LEFT(CA1497,2)="基礎",CONCATENATE(BZ1497,LEFT(CA1497,3),CB1497),CONCATENATE(BZ1497,LEFT(CA1497,2),CB1497))</f>
        <v/>
      </c>
      <c r="CD1497" s="18" t="n">
        <v>18</v>
      </c>
      <c r="CE1497" s="18">
        <f>IF(COUNTIFS([2]その１１!$CV$10:CV6492,リスト!CC1497),"該当","")</f>
        <v/>
      </c>
      <c r="CF1497" s="18">
        <f>IF($CE1497="","",COUNTIF($CC$5:CC1497,CC1497))</f>
        <v/>
      </c>
      <c r="CG1497" s="18">
        <f>IF($CE1497="","",CONCATENATE(CC1497,CF1497))</f>
        <v/>
      </c>
      <c r="DC1497" s="21">
        <f>IF(CG1497="","",CONCATENATE(CC1497,CD1497))</f>
        <v/>
      </c>
    </row>
    <row r="1498">
      <c r="BZ1498" s="18" t="inlineStr">
        <is>
          <t>C,X</t>
        </is>
      </c>
      <c r="CA1498" s="18" t="inlineStr">
        <is>
          <t>塔柱</t>
        </is>
      </c>
      <c r="CB1498" s="18" t="inlineStr">
        <is>
          <t>Ts</t>
        </is>
      </c>
      <c r="CC1498" s="18">
        <f>IF(LEFT(CA1498,2)="基礎",CONCATENATE(BZ1498,LEFT(CA1498,3),CB1498),CONCATENATE(BZ1498,LEFT(CA1498,2),CB1498))</f>
        <v/>
      </c>
      <c r="CD1498" s="18" t="n">
        <v>19</v>
      </c>
      <c r="CE1498" s="18">
        <f>IF(COUNTIFS([2]その１１!$CV$10:CV6493,リスト!CC1498),"該当","")</f>
        <v/>
      </c>
      <c r="CF1498" s="18">
        <f>IF($CE1498="","",COUNTIF($CC$5:CC1498,CC1498))</f>
        <v/>
      </c>
      <c r="CG1498" s="18">
        <f>IF($CE1498="","",CONCATENATE(CC1498,CF1498))</f>
        <v/>
      </c>
      <c r="DC1498" s="21">
        <f>IF(CG1498="","",CONCATENATE(CC1498,CD1498))</f>
        <v/>
      </c>
    </row>
    <row r="1499">
      <c r="BZ1499" s="18" t="inlineStr">
        <is>
          <t>C,X</t>
        </is>
      </c>
      <c r="CA1499" s="18" t="inlineStr">
        <is>
          <t>塔柱</t>
        </is>
      </c>
      <c r="CB1499" s="18" t="inlineStr">
        <is>
          <t>Ts</t>
        </is>
      </c>
      <c r="CC1499" s="18">
        <f>IF(LEFT(CA1499,2)="基礎",CONCATENATE(BZ1499,LEFT(CA1499,3),CB1499),CONCATENATE(BZ1499,LEFT(CA1499,2),CB1499))</f>
        <v/>
      </c>
      <c r="CD1499" s="18" t="n">
        <v>20</v>
      </c>
      <c r="CE1499" s="18">
        <f>IF(COUNTIFS([2]その１１!$CV$10:CV6494,リスト!CC1499),"該当","")</f>
        <v/>
      </c>
      <c r="CF1499" s="18">
        <f>IF($CE1499="","",COUNTIF($CC$5:CC1499,CC1499))</f>
        <v/>
      </c>
      <c r="CG1499" s="18">
        <f>IF($CE1499="","",CONCATENATE(CC1499,CF1499))</f>
        <v/>
      </c>
      <c r="DC1499" s="21">
        <f>IF(CG1499="","",CONCATENATE(CC1499,CD1499))</f>
        <v/>
      </c>
    </row>
    <row r="1500">
      <c r="BZ1500" s="18" t="inlineStr">
        <is>
          <t>C,X</t>
        </is>
      </c>
      <c r="CA1500" s="18" t="inlineStr">
        <is>
          <t>塔柱</t>
        </is>
      </c>
      <c r="CB1500" s="18" t="inlineStr">
        <is>
          <t>Ts</t>
        </is>
      </c>
      <c r="CC1500" s="18">
        <f>IF(LEFT(CA1500,2)="基礎",CONCATENATE(BZ1500,LEFT(CA1500,3),CB1500),CONCATENATE(BZ1500,LEFT(CA1500,2),CB1500))</f>
        <v/>
      </c>
      <c r="CD1500" s="18" t="n">
        <v>21</v>
      </c>
      <c r="CE1500" s="18">
        <f>IF(COUNTIFS([2]その１１!$CV$10:CV6495,リスト!CC1500),"該当","")</f>
        <v/>
      </c>
      <c r="CF1500" s="18">
        <f>IF($CE1500="","",COUNTIF($CC$5:CC1500,CC1500))</f>
        <v/>
      </c>
      <c r="CG1500" s="18">
        <f>IF($CE1500="","",CONCATENATE(CC1500,CF1500))</f>
        <v/>
      </c>
      <c r="DC1500" s="21">
        <f>IF(CG1500="","",CONCATENATE(CC1500,CD1500))</f>
        <v/>
      </c>
    </row>
    <row r="1501">
      <c r="BZ1501" s="18" t="inlineStr">
        <is>
          <t>C,X</t>
        </is>
      </c>
      <c r="CA1501" s="18" t="inlineStr">
        <is>
          <t>塔柱</t>
        </is>
      </c>
      <c r="CB1501" s="18" t="inlineStr">
        <is>
          <t>Ts</t>
        </is>
      </c>
      <c r="CC1501" s="18">
        <f>IF(LEFT(CA1501,2)="基礎",CONCATENATE(BZ1501,LEFT(CA1501,3),CB1501),CONCATENATE(BZ1501,LEFT(CA1501,2),CB1501))</f>
        <v/>
      </c>
      <c r="CD1501" s="18" t="n">
        <v>22</v>
      </c>
      <c r="CE1501" s="18">
        <f>IF(COUNTIFS([2]その１１!$CV$10:CV6496,リスト!CC1501),"該当","")</f>
        <v/>
      </c>
      <c r="CF1501" s="18">
        <f>IF($CE1501="","",COUNTIF($CC$5:CC1501,CC1501))</f>
        <v/>
      </c>
      <c r="CG1501" s="18">
        <f>IF($CE1501="","",CONCATENATE(CC1501,CF1501))</f>
        <v/>
      </c>
      <c r="DC1501" s="21">
        <f>IF(CG1501="","",CONCATENATE(CC1501,CD1501))</f>
        <v/>
      </c>
    </row>
    <row r="1502">
      <c r="BZ1502" s="18" t="inlineStr">
        <is>
          <t>C,X</t>
        </is>
      </c>
      <c r="CA1502" s="18" t="inlineStr">
        <is>
          <t>塔柱</t>
        </is>
      </c>
      <c r="CB1502" s="18" t="inlineStr">
        <is>
          <t>Ts</t>
        </is>
      </c>
      <c r="CC1502" s="18">
        <f>IF(LEFT(CA1502,2)="基礎",CONCATENATE(BZ1502,LEFT(CA1502,3),CB1502),CONCATENATE(BZ1502,LEFT(CA1502,2),CB1502))</f>
        <v/>
      </c>
      <c r="CD1502" s="18" t="n">
        <v>23</v>
      </c>
      <c r="CE1502" s="18">
        <f>IF(COUNTIFS([2]その１１!$CV$10:CV6497,リスト!CC1502),"該当","")</f>
        <v/>
      </c>
      <c r="CF1502" s="18">
        <f>IF($CE1502="","",COUNTIF($CC$5:CC1502,CC1502))</f>
        <v/>
      </c>
      <c r="CG1502" s="18">
        <f>IF($CE1502="","",CONCATENATE(CC1502,CF1502))</f>
        <v/>
      </c>
      <c r="DC1502" s="21">
        <f>IF(CG1502="","",CONCATENATE(CC1502,CD1502))</f>
        <v/>
      </c>
    </row>
    <row r="1503">
      <c r="BZ1503" s="18" t="inlineStr">
        <is>
          <t>S,C,X</t>
        </is>
      </c>
      <c r="CA1503" s="18" t="inlineStr">
        <is>
          <t>塔柱</t>
        </is>
      </c>
      <c r="CB1503" s="18" t="inlineStr">
        <is>
          <t>Ts</t>
        </is>
      </c>
      <c r="CC1503" s="18">
        <f>IF(LEFT(CA1503,2)="基礎",CONCATENATE(BZ1503,LEFT(CA1503,3),CB1503),CONCATENATE(BZ1503,LEFT(CA1503,2),CB1503))</f>
        <v/>
      </c>
      <c r="CD1503" s="18" t="n">
        <v>1</v>
      </c>
      <c r="CE1503" s="18">
        <f>IF(COUNTIFS([2]その１１!$CV$10:CV6498,リスト!CC1503),"該当","")</f>
        <v/>
      </c>
      <c r="CF1503" s="18">
        <f>IF($CE1503="","",COUNTIF($CC$5:CC1503,CC1503))</f>
        <v/>
      </c>
      <c r="CG1503" s="18">
        <f>IF($CE1503="","",CONCATENATE(CC1503,CF1503))</f>
        <v/>
      </c>
      <c r="DC1503" s="21">
        <f>IF(CG1503="","",CONCATENATE(CC1503,CD1503))</f>
        <v/>
      </c>
    </row>
    <row r="1504">
      <c r="BZ1504" s="18" t="inlineStr">
        <is>
          <t>S,C,X</t>
        </is>
      </c>
      <c r="CA1504" s="18" t="inlineStr">
        <is>
          <t>塔柱</t>
        </is>
      </c>
      <c r="CB1504" s="18" t="inlineStr">
        <is>
          <t>Ts</t>
        </is>
      </c>
      <c r="CC1504" s="18">
        <f>IF(LEFT(CA1504,2)="基礎",CONCATENATE(BZ1504,LEFT(CA1504,3),CB1504),CONCATENATE(BZ1504,LEFT(CA1504,2),CB1504))</f>
        <v/>
      </c>
      <c r="CD1504" s="18" t="n">
        <v>2</v>
      </c>
      <c r="CE1504" s="18">
        <f>IF(COUNTIFS([2]その１１!$CV$10:CV6499,リスト!CC1504),"該当","")</f>
        <v/>
      </c>
      <c r="CF1504" s="18">
        <f>IF($CE1504="","",COUNTIF($CC$5:CC1504,CC1504))</f>
        <v/>
      </c>
      <c r="CG1504" s="18">
        <f>IF($CE1504="","",CONCATENATE(CC1504,CF1504))</f>
        <v/>
      </c>
      <c r="DC1504" s="21">
        <f>IF(CG1504="","",CONCATENATE(CC1504,CD1504))</f>
        <v/>
      </c>
    </row>
    <row r="1505">
      <c r="BZ1505" s="18" t="inlineStr">
        <is>
          <t>S,C,X</t>
        </is>
      </c>
      <c r="CA1505" s="18" t="inlineStr">
        <is>
          <t>塔柱</t>
        </is>
      </c>
      <c r="CB1505" s="18" t="inlineStr">
        <is>
          <t>Ts</t>
        </is>
      </c>
      <c r="CC1505" s="18">
        <f>IF(LEFT(CA1505,2)="基礎",CONCATENATE(BZ1505,LEFT(CA1505,3),CB1505),CONCATENATE(BZ1505,LEFT(CA1505,2),CB1505))</f>
        <v/>
      </c>
      <c r="CD1505" s="18" t="n">
        <v>3</v>
      </c>
      <c r="CE1505" s="18">
        <f>IF(COUNTIFS([2]その１１!$CV$10:CV6500,リスト!CC1505),"該当","")</f>
        <v/>
      </c>
      <c r="CF1505" s="18">
        <f>IF($CE1505="","",COUNTIF($CC$5:CC1505,CC1505))</f>
        <v/>
      </c>
      <c r="CG1505" s="18">
        <f>IF($CE1505="","",CONCATENATE(CC1505,CF1505))</f>
        <v/>
      </c>
      <c r="DC1505" s="21">
        <f>IF(CG1505="","",CONCATENATE(CC1505,CD1505))</f>
        <v/>
      </c>
    </row>
    <row r="1506">
      <c r="BZ1506" s="18" t="inlineStr">
        <is>
          <t>S,C,X</t>
        </is>
      </c>
      <c r="CA1506" s="18" t="inlineStr">
        <is>
          <t>塔柱</t>
        </is>
      </c>
      <c r="CB1506" s="18" t="inlineStr">
        <is>
          <t>Ts</t>
        </is>
      </c>
      <c r="CC1506" s="18">
        <f>IF(LEFT(CA1506,2)="基礎",CONCATENATE(BZ1506,LEFT(CA1506,3),CB1506),CONCATENATE(BZ1506,LEFT(CA1506,2),CB1506))</f>
        <v/>
      </c>
      <c r="CD1506" s="18" t="n">
        <v>4</v>
      </c>
      <c r="CE1506" s="18">
        <f>IF(COUNTIFS([2]その１１!$CV$10:CV6501,リスト!CC1506),"該当","")</f>
        <v/>
      </c>
      <c r="CF1506" s="18">
        <f>IF($CE1506="","",COUNTIF($CC$5:CC1506,CC1506))</f>
        <v/>
      </c>
      <c r="CG1506" s="18">
        <f>IF($CE1506="","",CONCATENATE(CC1506,CF1506))</f>
        <v/>
      </c>
      <c r="DC1506" s="21">
        <f>IF(CG1506="","",CONCATENATE(CC1506,CD1506))</f>
        <v/>
      </c>
    </row>
    <row r="1507">
      <c r="BZ1507" s="18" t="inlineStr">
        <is>
          <t>S,C,X</t>
        </is>
      </c>
      <c r="CA1507" s="18" t="inlineStr">
        <is>
          <t>塔柱</t>
        </is>
      </c>
      <c r="CB1507" s="18" t="inlineStr">
        <is>
          <t>Ts</t>
        </is>
      </c>
      <c r="CC1507" s="18">
        <f>IF(LEFT(CA1507,2)="基礎",CONCATENATE(BZ1507,LEFT(CA1507,3),CB1507),CONCATENATE(BZ1507,LEFT(CA1507,2),CB1507))</f>
        <v/>
      </c>
      <c r="CD1507" s="18" t="n">
        <v>5</v>
      </c>
      <c r="CE1507" s="18">
        <f>IF(COUNTIFS([2]その１１!$CV$10:CV6502,リスト!CC1507),"該当","")</f>
        <v/>
      </c>
      <c r="CF1507" s="18">
        <f>IF($CE1507="","",COUNTIF($CC$5:CC1507,CC1507))</f>
        <v/>
      </c>
      <c r="CG1507" s="18">
        <f>IF($CE1507="","",CONCATENATE(CC1507,CF1507))</f>
        <v/>
      </c>
      <c r="DC1507" s="21">
        <f>IF(CG1507="","",CONCATENATE(CC1507,CD1507))</f>
        <v/>
      </c>
    </row>
    <row r="1508">
      <c r="BZ1508" s="18" t="inlineStr">
        <is>
          <t>S,C,X</t>
        </is>
      </c>
      <c r="CA1508" s="18" t="inlineStr">
        <is>
          <t>塔柱</t>
        </is>
      </c>
      <c r="CB1508" s="18" t="inlineStr">
        <is>
          <t>Ts</t>
        </is>
      </c>
      <c r="CC1508" s="18">
        <f>IF(LEFT(CA1508,2)="基礎",CONCATENATE(BZ1508,LEFT(CA1508,3),CB1508),CONCATENATE(BZ1508,LEFT(CA1508,2),CB1508))</f>
        <v/>
      </c>
      <c r="CD1508" s="18" t="n">
        <v>6</v>
      </c>
      <c r="CE1508" s="18">
        <f>IF(COUNTIFS([2]その１１!$CV$10:CV6503,リスト!CC1508),"該当","")</f>
        <v/>
      </c>
      <c r="CF1508" s="18">
        <f>IF($CE1508="","",COUNTIF($CC$5:CC1508,CC1508))</f>
        <v/>
      </c>
      <c r="CG1508" s="18">
        <f>IF($CE1508="","",CONCATENATE(CC1508,CF1508))</f>
        <v/>
      </c>
      <c r="DC1508" s="21">
        <f>IF(CG1508="","",CONCATENATE(CC1508,CD1508))</f>
        <v/>
      </c>
    </row>
    <row r="1509">
      <c r="BZ1509" s="18" t="inlineStr">
        <is>
          <t>S,C,X</t>
        </is>
      </c>
      <c r="CA1509" s="18" t="inlineStr">
        <is>
          <t>塔柱</t>
        </is>
      </c>
      <c r="CB1509" s="18" t="inlineStr">
        <is>
          <t>Ts</t>
        </is>
      </c>
      <c r="CC1509" s="18">
        <f>IF(LEFT(CA1509,2)="基礎",CONCATENATE(BZ1509,LEFT(CA1509,3),CB1509),CONCATENATE(BZ1509,LEFT(CA1509,2),CB1509))</f>
        <v/>
      </c>
      <c r="CD1509" s="18" t="n">
        <v>7</v>
      </c>
      <c r="CE1509" s="18">
        <f>IF(COUNTIFS([2]その１１!$CV$10:CV6504,リスト!CC1509),"該当","")</f>
        <v/>
      </c>
      <c r="CF1509" s="18">
        <f>IF($CE1509="","",COUNTIF($CC$5:CC1509,CC1509))</f>
        <v/>
      </c>
      <c r="CG1509" s="18">
        <f>IF($CE1509="","",CONCATENATE(CC1509,CF1509))</f>
        <v/>
      </c>
      <c r="DC1509" s="21">
        <f>IF(CG1509="","",CONCATENATE(CC1509,CD1509))</f>
        <v/>
      </c>
    </row>
    <row r="1510">
      <c r="BZ1510" s="18" t="inlineStr">
        <is>
          <t>S,C,X</t>
        </is>
      </c>
      <c r="CA1510" s="18" t="inlineStr">
        <is>
          <t>塔柱</t>
        </is>
      </c>
      <c r="CB1510" s="18" t="inlineStr">
        <is>
          <t>Ts</t>
        </is>
      </c>
      <c r="CC1510" s="18">
        <f>IF(LEFT(CA1510,2)="基礎",CONCATENATE(BZ1510,LEFT(CA1510,3),CB1510),CONCATENATE(BZ1510,LEFT(CA1510,2),CB1510))</f>
        <v/>
      </c>
      <c r="CD1510" s="18" t="n">
        <v>8</v>
      </c>
      <c r="CE1510" s="18">
        <f>IF(COUNTIFS([2]その１１!$CV$10:CV6505,リスト!CC1510),"該当","")</f>
        <v/>
      </c>
      <c r="CF1510" s="18">
        <f>IF($CE1510="","",COUNTIF($CC$5:CC1510,CC1510))</f>
        <v/>
      </c>
      <c r="CG1510" s="18">
        <f>IF($CE1510="","",CONCATENATE(CC1510,CF1510))</f>
        <v/>
      </c>
      <c r="DC1510" s="21">
        <f>IF(CG1510="","",CONCATENATE(CC1510,CD1510))</f>
        <v/>
      </c>
    </row>
    <row r="1511">
      <c r="BZ1511" s="18" t="inlineStr">
        <is>
          <t>S,C,X</t>
        </is>
      </c>
      <c r="CA1511" s="18" t="inlineStr">
        <is>
          <t>塔柱</t>
        </is>
      </c>
      <c r="CB1511" s="18" t="inlineStr">
        <is>
          <t>Ts</t>
        </is>
      </c>
      <c r="CC1511" s="18">
        <f>IF(LEFT(CA1511,2)="基礎",CONCATENATE(BZ1511,LEFT(CA1511,3),CB1511),CONCATENATE(BZ1511,LEFT(CA1511,2),CB1511))</f>
        <v/>
      </c>
      <c r="CD1511" s="18" t="n">
        <v>9</v>
      </c>
      <c r="CE1511" s="18">
        <f>IF(COUNTIFS([2]その１１!$CV$10:CV6506,リスト!CC1511),"該当","")</f>
        <v/>
      </c>
      <c r="CF1511" s="18">
        <f>IF($CE1511="","",COUNTIF($CC$5:CC1511,CC1511))</f>
        <v/>
      </c>
      <c r="CG1511" s="18">
        <f>IF($CE1511="","",CONCATENATE(CC1511,CF1511))</f>
        <v/>
      </c>
      <c r="DC1511" s="21">
        <f>IF(CG1511="","",CONCATENATE(CC1511,CD1511))</f>
        <v/>
      </c>
    </row>
    <row r="1512">
      <c r="BZ1512" s="18" t="inlineStr">
        <is>
          <t>S,C,X</t>
        </is>
      </c>
      <c r="CA1512" s="18" t="inlineStr">
        <is>
          <t>塔柱</t>
        </is>
      </c>
      <c r="CB1512" s="18" t="inlineStr">
        <is>
          <t>Ts</t>
        </is>
      </c>
      <c r="CC1512" s="18">
        <f>IF(LEFT(CA1512,2)="基礎",CONCATENATE(BZ1512,LEFT(CA1512,3),CB1512),CONCATENATE(BZ1512,LEFT(CA1512,2),CB1512))</f>
        <v/>
      </c>
      <c r="CD1512" s="18" t="n">
        <v>10</v>
      </c>
      <c r="CE1512" s="18">
        <f>IF(COUNTIFS([2]その１１!$CV$10:CV6507,リスト!CC1512),"該当","")</f>
        <v/>
      </c>
      <c r="CF1512" s="18">
        <f>IF($CE1512="","",COUNTIF($CC$5:CC1512,CC1512))</f>
        <v/>
      </c>
      <c r="CG1512" s="18">
        <f>IF($CE1512="","",CONCATENATE(CC1512,CF1512))</f>
        <v/>
      </c>
      <c r="DC1512" s="21">
        <f>IF(CG1512="","",CONCATENATE(CC1512,CD1512))</f>
        <v/>
      </c>
    </row>
    <row r="1513">
      <c r="BZ1513" s="18" t="inlineStr">
        <is>
          <t>S,C,X</t>
        </is>
      </c>
      <c r="CA1513" s="18" t="inlineStr">
        <is>
          <t>塔柱</t>
        </is>
      </c>
      <c r="CB1513" s="18" t="inlineStr">
        <is>
          <t>Ts</t>
        </is>
      </c>
      <c r="CC1513" s="18">
        <f>IF(LEFT(CA1513,2)="基礎",CONCATENATE(BZ1513,LEFT(CA1513,3),CB1513),CONCATENATE(BZ1513,LEFT(CA1513,2),CB1513))</f>
        <v/>
      </c>
      <c r="CD1513" s="18" t="n">
        <v>11</v>
      </c>
      <c r="CE1513" s="18">
        <f>IF(COUNTIFS([2]その１１!$CV$10:CV6508,リスト!CC1513),"該当","")</f>
        <v/>
      </c>
      <c r="CF1513" s="18">
        <f>IF($CE1513="","",COUNTIF($CC$5:CC1513,CC1513))</f>
        <v/>
      </c>
      <c r="CG1513" s="18">
        <f>IF($CE1513="","",CONCATENATE(CC1513,CF1513))</f>
        <v/>
      </c>
      <c r="DC1513" s="21">
        <f>IF(CG1513="","",CONCATENATE(CC1513,CD1513))</f>
        <v/>
      </c>
    </row>
    <row r="1514">
      <c r="BZ1514" s="18" t="inlineStr">
        <is>
          <t>S,C,X</t>
        </is>
      </c>
      <c r="CA1514" s="18" t="inlineStr">
        <is>
          <t>塔柱</t>
        </is>
      </c>
      <c r="CB1514" s="18" t="inlineStr">
        <is>
          <t>Ts</t>
        </is>
      </c>
      <c r="CC1514" s="18">
        <f>IF(LEFT(CA1514,2)="基礎",CONCATENATE(BZ1514,LEFT(CA1514,3),CB1514),CONCATENATE(BZ1514,LEFT(CA1514,2),CB1514))</f>
        <v/>
      </c>
      <c r="CD1514" s="18" t="n">
        <v>12</v>
      </c>
      <c r="CE1514" s="18">
        <f>IF(COUNTIFS([2]その１１!$CV$10:CV6509,リスト!CC1514),"該当","")</f>
        <v/>
      </c>
      <c r="CF1514" s="18">
        <f>IF($CE1514="","",COUNTIF($CC$5:CC1514,CC1514))</f>
        <v/>
      </c>
      <c r="CG1514" s="18">
        <f>IF($CE1514="","",CONCATENATE(CC1514,CF1514))</f>
        <v/>
      </c>
      <c r="DC1514" s="21">
        <f>IF(CG1514="","",CONCATENATE(CC1514,CD1514))</f>
        <v/>
      </c>
    </row>
    <row r="1515">
      <c r="BZ1515" s="18" t="inlineStr">
        <is>
          <t>S,C,X</t>
        </is>
      </c>
      <c r="CA1515" s="18" t="inlineStr">
        <is>
          <t>塔柱</t>
        </is>
      </c>
      <c r="CB1515" s="18" t="inlineStr">
        <is>
          <t>Ts</t>
        </is>
      </c>
      <c r="CC1515" s="18">
        <f>IF(LEFT(CA1515,2)="基礎",CONCATENATE(BZ1515,LEFT(CA1515,3),CB1515),CONCATENATE(BZ1515,LEFT(CA1515,2),CB1515))</f>
        <v/>
      </c>
      <c r="CD1515" s="18" t="n">
        <v>13</v>
      </c>
      <c r="CE1515" s="18">
        <f>IF(COUNTIFS([2]その１１!$CV$10:CV6510,リスト!CC1515),"該当","")</f>
        <v/>
      </c>
      <c r="CF1515" s="18">
        <f>IF($CE1515="","",COUNTIF($CC$5:CC1515,CC1515))</f>
        <v/>
      </c>
      <c r="CG1515" s="18">
        <f>IF($CE1515="","",CONCATENATE(CC1515,CF1515))</f>
        <v/>
      </c>
      <c r="DC1515" s="21">
        <f>IF(CG1515="","",CONCATENATE(CC1515,CD1515))</f>
        <v/>
      </c>
    </row>
    <row r="1516">
      <c r="BZ1516" s="18" t="inlineStr">
        <is>
          <t>S,C,X</t>
        </is>
      </c>
      <c r="CA1516" s="18" t="inlineStr">
        <is>
          <t>塔柱</t>
        </is>
      </c>
      <c r="CB1516" s="18" t="inlineStr">
        <is>
          <t>Ts</t>
        </is>
      </c>
      <c r="CC1516" s="18">
        <f>IF(LEFT(CA1516,2)="基礎",CONCATENATE(BZ1516,LEFT(CA1516,3),CB1516),CONCATENATE(BZ1516,LEFT(CA1516,2),CB1516))</f>
        <v/>
      </c>
      <c r="CD1516" s="18" t="n">
        <v>17</v>
      </c>
      <c r="CE1516" s="18">
        <f>IF(COUNTIFS([2]その１１!$CV$10:CV6511,リスト!CC1516),"該当","")</f>
        <v/>
      </c>
      <c r="CF1516" s="18">
        <f>IF($CE1516="","",COUNTIF($CC$5:CC1516,CC1516))</f>
        <v/>
      </c>
      <c r="CG1516" s="18">
        <f>IF($CE1516="","",CONCATENATE(CC1516,CF1516))</f>
        <v/>
      </c>
      <c r="DC1516" s="21">
        <f>IF(CG1516="","",CONCATENATE(CC1516,CD1516))</f>
        <v/>
      </c>
    </row>
    <row r="1517">
      <c r="BZ1517" s="18" t="inlineStr">
        <is>
          <t>S,C,X</t>
        </is>
      </c>
      <c r="CA1517" s="18" t="inlineStr">
        <is>
          <t>塔柱</t>
        </is>
      </c>
      <c r="CB1517" s="18" t="inlineStr">
        <is>
          <t>Ts</t>
        </is>
      </c>
      <c r="CC1517" s="18">
        <f>IF(LEFT(CA1517,2)="基礎",CONCATENATE(BZ1517,LEFT(CA1517,3),CB1517),CONCATENATE(BZ1517,LEFT(CA1517,2),CB1517))</f>
        <v/>
      </c>
      <c r="CD1517" s="18" t="n">
        <v>18</v>
      </c>
      <c r="CE1517" s="18">
        <f>IF(COUNTIFS([2]その１１!$CV$10:CV6512,リスト!CC1517),"該当","")</f>
        <v/>
      </c>
      <c r="CF1517" s="18">
        <f>IF($CE1517="","",COUNTIF($CC$5:CC1517,CC1517))</f>
        <v/>
      </c>
      <c r="CG1517" s="18">
        <f>IF($CE1517="","",CONCATENATE(CC1517,CF1517))</f>
        <v/>
      </c>
      <c r="DC1517" s="21">
        <f>IF(CG1517="","",CONCATENATE(CC1517,CD1517))</f>
        <v/>
      </c>
    </row>
    <row r="1518">
      <c r="BZ1518" s="18" t="inlineStr">
        <is>
          <t>S,C,X</t>
        </is>
      </c>
      <c r="CA1518" s="18" t="inlineStr">
        <is>
          <t>塔柱</t>
        </is>
      </c>
      <c r="CB1518" s="18" t="inlineStr">
        <is>
          <t>Ts</t>
        </is>
      </c>
      <c r="CC1518" s="18">
        <f>IF(LEFT(CA1518,2)="基礎",CONCATENATE(BZ1518,LEFT(CA1518,3),CB1518),CONCATENATE(BZ1518,LEFT(CA1518,2),CB1518))</f>
        <v/>
      </c>
      <c r="CD1518" s="18" t="n">
        <v>19</v>
      </c>
      <c r="CE1518" s="18">
        <f>IF(COUNTIFS([2]その１１!$CV$10:CV6513,リスト!CC1518),"該当","")</f>
        <v/>
      </c>
      <c r="CF1518" s="18">
        <f>IF($CE1518="","",COUNTIF($CC$5:CC1518,CC1518))</f>
        <v/>
      </c>
      <c r="CG1518" s="18">
        <f>IF($CE1518="","",CONCATENATE(CC1518,CF1518))</f>
        <v/>
      </c>
      <c r="DC1518" s="21">
        <f>IF(CG1518="","",CONCATENATE(CC1518,CD1518))</f>
        <v/>
      </c>
    </row>
    <row r="1519">
      <c r="BZ1519" s="18" t="inlineStr">
        <is>
          <t>S,C,X</t>
        </is>
      </c>
      <c r="CA1519" s="18" t="inlineStr">
        <is>
          <t>塔柱</t>
        </is>
      </c>
      <c r="CB1519" s="18" t="inlineStr">
        <is>
          <t>Ts</t>
        </is>
      </c>
      <c r="CC1519" s="18">
        <f>IF(LEFT(CA1519,2)="基礎",CONCATENATE(BZ1519,LEFT(CA1519,3),CB1519),CONCATENATE(BZ1519,LEFT(CA1519,2),CB1519))</f>
        <v/>
      </c>
      <c r="CD1519" s="18" t="n">
        <v>20</v>
      </c>
      <c r="CE1519" s="18">
        <f>IF(COUNTIFS([2]その１１!$CV$10:CV6514,リスト!CC1519),"該当","")</f>
        <v/>
      </c>
      <c r="CF1519" s="18">
        <f>IF($CE1519="","",COUNTIF($CC$5:CC1519,CC1519))</f>
        <v/>
      </c>
      <c r="CG1519" s="18">
        <f>IF($CE1519="","",CONCATENATE(CC1519,CF1519))</f>
        <v/>
      </c>
      <c r="DC1519" s="21">
        <f>IF(CG1519="","",CONCATENATE(CC1519,CD1519))</f>
        <v/>
      </c>
    </row>
    <row r="1520">
      <c r="BZ1520" s="18" t="inlineStr">
        <is>
          <t>S,C,X</t>
        </is>
      </c>
      <c r="CA1520" s="18" t="inlineStr">
        <is>
          <t>塔柱</t>
        </is>
      </c>
      <c r="CB1520" s="18" t="inlineStr">
        <is>
          <t>Ts</t>
        </is>
      </c>
      <c r="CC1520" s="18">
        <f>IF(LEFT(CA1520,2)="基礎",CONCATENATE(BZ1520,LEFT(CA1520,3),CB1520),CONCATENATE(BZ1520,LEFT(CA1520,2),CB1520))</f>
        <v/>
      </c>
      <c r="CD1520" s="18" t="n">
        <v>21</v>
      </c>
      <c r="CE1520" s="18">
        <f>IF(COUNTIFS([2]その１１!$CV$10:CV6515,リスト!CC1520),"該当","")</f>
        <v/>
      </c>
      <c r="CF1520" s="18">
        <f>IF($CE1520="","",COUNTIF($CC$5:CC1520,CC1520))</f>
        <v/>
      </c>
      <c r="CG1520" s="18">
        <f>IF($CE1520="","",CONCATENATE(CC1520,CF1520))</f>
        <v/>
      </c>
      <c r="DC1520" s="21">
        <f>IF(CG1520="","",CONCATENATE(CC1520,CD1520))</f>
        <v/>
      </c>
    </row>
    <row r="1521">
      <c r="BZ1521" s="18" t="inlineStr">
        <is>
          <t>S,C,X</t>
        </is>
      </c>
      <c r="CA1521" s="18" t="inlineStr">
        <is>
          <t>塔柱</t>
        </is>
      </c>
      <c r="CB1521" s="18" t="inlineStr">
        <is>
          <t>Ts</t>
        </is>
      </c>
      <c r="CC1521" s="18">
        <f>IF(LEFT(CA1521,2)="基礎",CONCATENATE(BZ1521,LEFT(CA1521,3),CB1521),CONCATENATE(BZ1521,LEFT(CA1521,2),CB1521))</f>
        <v/>
      </c>
      <c r="CD1521" s="18" t="n">
        <v>22</v>
      </c>
      <c r="CE1521" s="18">
        <f>IF(COUNTIFS([2]その１１!$CV$10:CV6516,リスト!CC1521),"該当","")</f>
        <v/>
      </c>
      <c r="CF1521" s="18">
        <f>IF($CE1521="","",COUNTIF($CC$5:CC1521,CC1521))</f>
        <v/>
      </c>
      <c r="CG1521" s="18">
        <f>IF($CE1521="","",CONCATENATE(CC1521,CF1521))</f>
        <v/>
      </c>
      <c r="DC1521" s="21">
        <f>IF(CG1521="","",CONCATENATE(CC1521,CD1521))</f>
        <v/>
      </c>
    </row>
    <row r="1522">
      <c r="BZ1522" s="18" t="inlineStr">
        <is>
          <t>S,C,X</t>
        </is>
      </c>
      <c r="CA1522" s="18" t="inlineStr">
        <is>
          <t>塔柱</t>
        </is>
      </c>
      <c r="CB1522" s="18" t="inlineStr">
        <is>
          <t>Ts</t>
        </is>
      </c>
      <c r="CC1522" s="18">
        <f>IF(LEFT(CA1522,2)="基礎",CONCATENATE(BZ1522,LEFT(CA1522,3),CB1522),CONCATENATE(BZ1522,LEFT(CA1522,2),CB1522))</f>
        <v/>
      </c>
      <c r="CD1522" s="18" t="n">
        <v>23</v>
      </c>
      <c r="CE1522" s="18">
        <f>IF(COUNTIFS([2]その１１!$CV$10:CV6517,リスト!CC1522),"該当","")</f>
        <v/>
      </c>
      <c r="CF1522" s="18">
        <f>IF($CE1522="","",COUNTIF($CC$5:CC1522,CC1522))</f>
        <v/>
      </c>
      <c r="CG1522" s="18">
        <f>IF($CE1522="","",CONCATENATE(CC1522,CF1522))</f>
        <v/>
      </c>
      <c r="DC1522" s="21">
        <f>IF(CG1522="","",CONCATENATE(CC1522,CD1522))</f>
        <v/>
      </c>
    </row>
    <row r="1523">
      <c r="BZ1523" s="18" t="inlineStr">
        <is>
          <t>S</t>
        </is>
      </c>
      <c r="CA1523" s="18" t="inlineStr">
        <is>
          <t>外ケーブル</t>
        </is>
      </c>
      <c r="CB1523" s="18" t="inlineStr">
        <is>
          <t>Co</t>
        </is>
      </c>
      <c r="CC1523" s="18">
        <f>IF(LEFT(CA1523,2)="基礎",CONCATENATE(BZ1523,LEFT(CA1523,3),CB1523),CONCATENATE(BZ1523,LEFT(CA1523,2),CB1523))</f>
        <v/>
      </c>
      <c r="CD1523" s="18" t="n">
        <v>1</v>
      </c>
      <c r="CE1523" s="18">
        <f>IF(COUNTIFS([2]その１１!$CV$10:CV6518,リスト!CC1523),"該当","")</f>
        <v/>
      </c>
      <c r="CF1523" s="18">
        <f>IF($CE1523="","",COUNTIF($CC$5:CC1523,CC1523))</f>
        <v/>
      </c>
      <c r="CG1523" s="18">
        <f>IF($CE1523="","",CONCATENATE(CC1523,CF1523))</f>
        <v/>
      </c>
      <c r="DC1523" s="21">
        <f>IF(CG1523="","",CONCATENATE(CC1523,CD1523))</f>
        <v/>
      </c>
    </row>
    <row r="1524">
      <c r="BZ1524" s="18" t="inlineStr">
        <is>
          <t>S</t>
        </is>
      </c>
      <c r="CA1524" s="18" t="inlineStr">
        <is>
          <t>外ケーブル</t>
        </is>
      </c>
      <c r="CB1524" s="18" t="inlineStr">
        <is>
          <t>Co</t>
        </is>
      </c>
      <c r="CC1524" s="18">
        <f>IF(LEFT(CA1524,2)="基礎",CONCATENATE(BZ1524,LEFT(CA1524,3),CB1524),CONCATENATE(BZ1524,LEFT(CA1524,2),CB1524))</f>
        <v/>
      </c>
      <c r="CD1524" s="18" t="n">
        <v>2</v>
      </c>
      <c r="CE1524" s="18">
        <f>IF(COUNTIFS([2]その１１!$CV$10:CV6519,リスト!CC1524),"該当","")</f>
        <v/>
      </c>
      <c r="CF1524" s="18">
        <f>IF($CE1524="","",COUNTIF($CC$5:CC1524,CC1524))</f>
        <v/>
      </c>
      <c r="CG1524" s="18">
        <f>IF($CE1524="","",CONCATENATE(CC1524,CF1524))</f>
        <v/>
      </c>
      <c r="DC1524" s="21">
        <f>IF(CG1524="","",CONCATENATE(CC1524,CD1524))</f>
        <v/>
      </c>
    </row>
    <row r="1525">
      <c r="BZ1525" s="18" t="inlineStr">
        <is>
          <t>S</t>
        </is>
      </c>
      <c r="CA1525" s="18" t="inlineStr">
        <is>
          <t>外ケーブル</t>
        </is>
      </c>
      <c r="CB1525" s="18" t="inlineStr">
        <is>
          <t>Co</t>
        </is>
      </c>
      <c r="CC1525" s="18">
        <f>IF(LEFT(CA1525,2)="基礎",CONCATENATE(BZ1525,LEFT(CA1525,3),CB1525),CONCATENATE(BZ1525,LEFT(CA1525,2),CB1525))</f>
        <v/>
      </c>
      <c r="CD1525" s="18" t="n">
        <v>3</v>
      </c>
      <c r="CE1525" s="18">
        <f>IF(COUNTIFS([2]その１１!$CV$10:CV6520,リスト!CC1525),"該当","")</f>
        <v/>
      </c>
      <c r="CF1525" s="18">
        <f>IF($CE1525="","",COUNTIF($CC$5:CC1525,CC1525))</f>
        <v/>
      </c>
      <c r="CG1525" s="18">
        <f>IF($CE1525="","",CONCATENATE(CC1525,CF1525))</f>
        <v/>
      </c>
      <c r="DC1525" s="21">
        <f>IF(CG1525="","",CONCATENATE(CC1525,CD1525))</f>
        <v/>
      </c>
    </row>
    <row r="1526">
      <c r="BZ1526" s="18" t="inlineStr">
        <is>
          <t>S</t>
        </is>
      </c>
      <c r="CA1526" s="18" t="inlineStr">
        <is>
          <t>外ケーブル</t>
        </is>
      </c>
      <c r="CB1526" s="18" t="inlineStr">
        <is>
          <t>Co</t>
        </is>
      </c>
      <c r="CC1526" s="18">
        <f>IF(LEFT(CA1526,2)="基礎",CONCATENATE(BZ1526,LEFT(CA1526,3),CB1526),CONCATENATE(BZ1526,LEFT(CA1526,2),CB1526))</f>
        <v/>
      </c>
      <c r="CD1526" s="18" t="n">
        <v>4</v>
      </c>
      <c r="CE1526" s="18">
        <f>IF(COUNTIFS([2]その１１!$CV$10:CV6521,リスト!CC1526),"該当","")</f>
        <v/>
      </c>
      <c r="CF1526" s="18">
        <f>IF($CE1526="","",COUNTIF($CC$5:CC1526,CC1526))</f>
        <v/>
      </c>
      <c r="CG1526" s="18">
        <f>IF($CE1526="","",CONCATENATE(CC1526,CF1526))</f>
        <v/>
      </c>
      <c r="DC1526" s="21">
        <f>IF(CG1526="","",CONCATENATE(CC1526,CD1526))</f>
        <v/>
      </c>
    </row>
    <row r="1527">
      <c r="BZ1527" s="18" t="inlineStr">
        <is>
          <t>S</t>
        </is>
      </c>
      <c r="CA1527" s="18" t="inlineStr">
        <is>
          <t>外ケーブル</t>
        </is>
      </c>
      <c r="CB1527" s="18" t="inlineStr">
        <is>
          <t>Co</t>
        </is>
      </c>
      <c r="CC1527" s="18">
        <f>IF(LEFT(CA1527,2)="基礎",CONCATENATE(BZ1527,LEFT(CA1527,3),CB1527),CONCATENATE(BZ1527,LEFT(CA1527,2),CB1527))</f>
        <v/>
      </c>
      <c r="CD1527" s="18" t="n">
        <v>5</v>
      </c>
      <c r="CE1527" s="18">
        <f>IF(COUNTIFS([2]その１１!$CV$10:CV6522,リスト!CC1527),"該当","")</f>
        <v/>
      </c>
      <c r="CF1527" s="18">
        <f>IF($CE1527="","",COUNTIF($CC$5:CC1527,CC1527))</f>
        <v/>
      </c>
      <c r="CG1527" s="18">
        <f>IF($CE1527="","",CONCATENATE(CC1527,CF1527))</f>
        <v/>
      </c>
      <c r="DC1527" s="21">
        <f>IF(CG1527="","",CONCATENATE(CC1527,CD1527))</f>
        <v/>
      </c>
    </row>
    <row r="1528">
      <c r="BZ1528" s="18" t="inlineStr">
        <is>
          <t>S</t>
        </is>
      </c>
      <c r="CA1528" s="18" t="inlineStr">
        <is>
          <t>外ケーブル</t>
        </is>
      </c>
      <c r="CB1528" s="18" t="inlineStr">
        <is>
          <t>Co</t>
        </is>
      </c>
      <c r="CC1528" s="18">
        <f>IF(LEFT(CA1528,2)="基礎",CONCATENATE(BZ1528,LEFT(CA1528,3),CB1528),CONCATENATE(BZ1528,LEFT(CA1528,2),CB1528))</f>
        <v/>
      </c>
      <c r="CD1528" s="18" t="n">
        <v>10</v>
      </c>
      <c r="CE1528" s="18">
        <f>IF(COUNTIFS([2]その１１!$CV$10:CV6523,リスト!CC1528),"該当","")</f>
        <v/>
      </c>
      <c r="CF1528" s="18">
        <f>IF($CE1528="","",COUNTIF($CC$5:CC1528,CC1528))</f>
        <v/>
      </c>
      <c r="CG1528" s="18">
        <f>IF($CE1528="","",CONCATENATE(CC1528,CF1528))</f>
        <v/>
      </c>
      <c r="DC1528" s="21">
        <f>IF(CG1528="","",CONCATENATE(CC1528,CD1528))</f>
        <v/>
      </c>
    </row>
    <row r="1529">
      <c r="BZ1529" s="18" t="inlineStr">
        <is>
          <t>S</t>
        </is>
      </c>
      <c r="CA1529" s="18" t="inlineStr">
        <is>
          <t>外ケーブル</t>
        </is>
      </c>
      <c r="CB1529" s="18" t="inlineStr">
        <is>
          <t>Co</t>
        </is>
      </c>
      <c r="CC1529" s="18">
        <f>IF(LEFT(CA1529,2)="基礎",CONCATENATE(BZ1529,LEFT(CA1529,3),CB1529),CONCATENATE(BZ1529,LEFT(CA1529,2),CB1529))</f>
        <v/>
      </c>
      <c r="CD1529" s="18" t="n">
        <v>13</v>
      </c>
      <c r="CE1529" s="18">
        <f>IF(COUNTIFS([2]その１１!$CV$10:CV6524,リスト!CC1529),"該当","")</f>
        <v/>
      </c>
      <c r="CF1529" s="18">
        <f>IF($CE1529="","",COUNTIF($CC$5:CC1529,CC1529))</f>
        <v/>
      </c>
      <c r="CG1529" s="18">
        <f>IF($CE1529="","",CONCATENATE(CC1529,CF1529))</f>
        <v/>
      </c>
      <c r="DC1529" s="21">
        <f>IF(CG1529="","",CONCATENATE(CC1529,CD1529))</f>
        <v/>
      </c>
    </row>
    <row r="1530">
      <c r="BZ1530" s="18" t="inlineStr">
        <is>
          <t>S</t>
        </is>
      </c>
      <c r="CA1530" s="18" t="inlineStr">
        <is>
          <t>外ケーブル</t>
        </is>
      </c>
      <c r="CB1530" s="18" t="inlineStr">
        <is>
          <t>Co</t>
        </is>
      </c>
      <c r="CC1530" s="18">
        <f>IF(LEFT(CA1530,2)="基礎",CONCATENATE(BZ1530,LEFT(CA1530,3),CB1530),CONCATENATE(BZ1530,LEFT(CA1530,2),CB1530))</f>
        <v/>
      </c>
      <c r="CD1530" s="18" t="n">
        <v>17</v>
      </c>
      <c r="CE1530" s="18">
        <f>IF(COUNTIFS([2]その１１!$CV$10:CV6525,リスト!CC1530),"該当","")</f>
        <v/>
      </c>
      <c r="CF1530" s="18">
        <f>IF($CE1530="","",COUNTIF($CC$5:CC1530,CC1530))</f>
        <v/>
      </c>
      <c r="CG1530" s="18">
        <f>IF($CE1530="","",CONCATENATE(CC1530,CF1530))</f>
        <v/>
      </c>
      <c r="DC1530" s="21">
        <f>IF(CG1530="","",CONCATENATE(CC1530,CD1530))</f>
        <v/>
      </c>
    </row>
    <row r="1531">
      <c r="BZ1531" s="18" t="inlineStr">
        <is>
          <t>S</t>
        </is>
      </c>
      <c r="CA1531" s="18" t="inlineStr">
        <is>
          <t>外ケーブル</t>
        </is>
      </c>
      <c r="CB1531" s="18" t="inlineStr">
        <is>
          <t>Co</t>
        </is>
      </c>
      <c r="CC1531" s="18">
        <f>IF(LEFT(CA1531,2)="基礎",CONCATENATE(BZ1531,LEFT(CA1531,3),CB1531),CONCATENATE(BZ1531,LEFT(CA1531,2),CB1531))</f>
        <v/>
      </c>
      <c r="CD1531" s="18" t="n">
        <v>18</v>
      </c>
      <c r="CE1531" s="18">
        <f>IF(COUNTIFS([2]その１１!$CV$10:CV6526,リスト!CC1531),"該当","")</f>
        <v/>
      </c>
      <c r="CF1531" s="18">
        <f>IF($CE1531="","",COUNTIF($CC$5:CC1531,CC1531))</f>
        <v/>
      </c>
      <c r="CG1531" s="18">
        <f>IF($CE1531="","",CONCATENATE(CC1531,CF1531))</f>
        <v/>
      </c>
      <c r="DC1531" s="21">
        <f>IF(CG1531="","",CONCATENATE(CC1531,CD1531))</f>
        <v/>
      </c>
    </row>
    <row r="1532">
      <c r="BZ1532" s="18" t="inlineStr">
        <is>
          <t>S</t>
        </is>
      </c>
      <c r="CA1532" s="18" t="inlineStr">
        <is>
          <t>外ケーブル</t>
        </is>
      </c>
      <c r="CB1532" s="18" t="inlineStr">
        <is>
          <t>Co</t>
        </is>
      </c>
      <c r="CC1532" s="18">
        <f>IF(LEFT(CA1532,2)="基礎",CONCATENATE(BZ1532,LEFT(CA1532,3),CB1532),CONCATENATE(BZ1532,LEFT(CA1532,2),CB1532))</f>
        <v/>
      </c>
      <c r="CD1532" s="18" t="n">
        <v>20</v>
      </c>
      <c r="CE1532" s="18">
        <f>IF(COUNTIFS([2]その１１!$CV$10:CV6527,リスト!CC1532),"該当","")</f>
        <v/>
      </c>
      <c r="CF1532" s="18">
        <f>IF($CE1532="","",COUNTIF($CC$5:CC1532,CC1532))</f>
        <v/>
      </c>
      <c r="CG1532" s="18">
        <f>IF($CE1532="","",CONCATENATE(CC1532,CF1532))</f>
        <v/>
      </c>
      <c r="DC1532" s="21">
        <f>IF(CG1532="","",CONCATENATE(CC1532,CD1532))</f>
        <v/>
      </c>
    </row>
    <row r="1533">
      <c r="BZ1533" s="18" t="inlineStr">
        <is>
          <t>S</t>
        </is>
      </c>
      <c r="CA1533" s="18" t="inlineStr">
        <is>
          <t>外ケーブル</t>
        </is>
      </c>
      <c r="CB1533" s="18" t="inlineStr">
        <is>
          <t>Co</t>
        </is>
      </c>
      <c r="CC1533" s="18">
        <f>IF(LEFT(CA1533,2)="基礎",CONCATENATE(BZ1533,LEFT(CA1533,3),CB1533),CONCATENATE(BZ1533,LEFT(CA1533,2),CB1533))</f>
        <v/>
      </c>
      <c r="CD1533" s="18" t="n">
        <v>21</v>
      </c>
      <c r="CE1533" s="18">
        <f>IF(COUNTIFS([2]その１１!$CV$10:CV6528,リスト!CC1533),"該当","")</f>
        <v/>
      </c>
      <c r="CF1533" s="18">
        <f>IF($CE1533="","",COUNTIF($CC$5:CC1533,CC1533))</f>
        <v/>
      </c>
      <c r="CG1533" s="18">
        <f>IF($CE1533="","",CONCATENATE(CC1533,CF1533))</f>
        <v/>
      </c>
      <c r="DC1533" s="21">
        <f>IF(CG1533="","",CONCATENATE(CC1533,CD1533))</f>
        <v/>
      </c>
    </row>
    <row r="1534">
      <c r="BZ1534" s="18" t="inlineStr">
        <is>
          <t>S</t>
        </is>
      </c>
      <c r="CA1534" s="18" t="inlineStr">
        <is>
          <t>外ケーブル</t>
        </is>
      </c>
      <c r="CB1534" s="18" t="inlineStr">
        <is>
          <t>Co</t>
        </is>
      </c>
      <c r="CC1534" s="18">
        <f>IF(LEFT(CA1534,2)="基礎",CONCATENATE(BZ1534,LEFT(CA1534,3),CB1534),CONCATENATE(BZ1534,LEFT(CA1534,2),CB1534))</f>
        <v/>
      </c>
      <c r="CD1534" s="18" t="n">
        <v>22</v>
      </c>
      <c r="CE1534" s="18">
        <f>IF(COUNTIFS([2]その１１!$CV$10:CV6529,リスト!CC1534),"該当","")</f>
        <v/>
      </c>
      <c r="CF1534" s="18">
        <f>IF($CE1534="","",COUNTIF($CC$5:CC1534,CC1534))</f>
        <v/>
      </c>
      <c r="CG1534" s="18">
        <f>IF($CE1534="","",CONCATENATE(CC1534,CF1534))</f>
        <v/>
      </c>
      <c r="DC1534" s="21">
        <f>IF(CG1534="","",CONCATENATE(CC1534,CD1534))</f>
        <v/>
      </c>
    </row>
    <row r="1535">
      <c r="BZ1535" s="18" t="inlineStr">
        <is>
          <t>S</t>
        </is>
      </c>
      <c r="CA1535" s="18" t="inlineStr">
        <is>
          <t>外ケーブル</t>
        </is>
      </c>
      <c r="CB1535" s="18" t="inlineStr">
        <is>
          <t>Co</t>
        </is>
      </c>
      <c r="CC1535" s="18">
        <f>IF(LEFT(CA1535,2)="基礎",CONCATENATE(BZ1535,LEFT(CA1535,3),CB1535),CONCATENATE(BZ1535,LEFT(CA1535,2),CB1535))</f>
        <v/>
      </c>
      <c r="CD1535" s="18" t="n">
        <v>23</v>
      </c>
      <c r="CE1535" s="18">
        <f>IF(COUNTIFS([2]その１１!$CV$10:CV6530,リスト!CC1535),"該当","")</f>
        <v/>
      </c>
      <c r="CF1535" s="18">
        <f>IF($CE1535="","",COUNTIF($CC$5:CC1535,CC1535))</f>
        <v/>
      </c>
      <c r="CG1535" s="18">
        <f>IF($CE1535="","",CONCATENATE(CC1535,CF1535))</f>
        <v/>
      </c>
      <c r="DC1535" s="21">
        <f>IF(CG1535="","",CONCATENATE(CC1535,CD1535))</f>
        <v/>
      </c>
    </row>
    <row r="1536">
      <c r="BZ1536" s="18" t="inlineStr">
        <is>
          <t>S,X</t>
        </is>
      </c>
      <c r="CA1536" s="18" t="inlineStr">
        <is>
          <t>外ケーブル</t>
        </is>
      </c>
      <c r="CB1536" s="18" t="inlineStr">
        <is>
          <t>Co</t>
        </is>
      </c>
      <c r="CC1536" s="18">
        <f>IF(LEFT(CA1536,2)="基礎",CONCATENATE(BZ1536,LEFT(CA1536,3),CB1536),CONCATENATE(BZ1536,LEFT(CA1536,2),CB1536))</f>
        <v/>
      </c>
      <c r="CD1536" s="18" t="n">
        <v>1</v>
      </c>
      <c r="CE1536" s="18">
        <f>IF(COUNTIFS([2]その１１!$CV$10:CV6531,リスト!CC1536),"該当","")</f>
        <v/>
      </c>
      <c r="CF1536" s="18">
        <f>IF($CE1536="","",COUNTIF($CC$5:CC1536,CC1536))</f>
        <v/>
      </c>
      <c r="CG1536" s="18">
        <f>IF($CE1536="","",CONCATENATE(CC1536,CF1536))</f>
        <v/>
      </c>
      <c r="DC1536" s="21">
        <f>IF(CG1536="","",CONCATENATE(CC1536,CD1536))</f>
        <v/>
      </c>
    </row>
    <row r="1537">
      <c r="BZ1537" s="18" t="inlineStr">
        <is>
          <t>S,X</t>
        </is>
      </c>
      <c r="CA1537" s="18" t="inlineStr">
        <is>
          <t>外ケーブル</t>
        </is>
      </c>
      <c r="CB1537" s="18" t="inlineStr">
        <is>
          <t>Co</t>
        </is>
      </c>
      <c r="CC1537" s="18">
        <f>IF(LEFT(CA1537,2)="基礎",CONCATENATE(BZ1537,LEFT(CA1537,3),CB1537),CONCATENATE(BZ1537,LEFT(CA1537,2),CB1537))</f>
        <v/>
      </c>
      <c r="CD1537" s="18" t="n">
        <v>2</v>
      </c>
      <c r="CE1537" s="18">
        <f>IF(COUNTIFS([2]その１１!$CV$10:CV6532,リスト!CC1537),"該当","")</f>
        <v/>
      </c>
      <c r="CF1537" s="18">
        <f>IF($CE1537="","",COUNTIF($CC$5:CC1537,CC1537))</f>
        <v/>
      </c>
      <c r="CG1537" s="18">
        <f>IF($CE1537="","",CONCATENATE(CC1537,CF1537))</f>
        <v/>
      </c>
      <c r="DC1537" s="21">
        <f>IF(CG1537="","",CONCATENATE(CC1537,CD1537))</f>
        <v/>
      </c>
    </row>
    <row r="1538">
      <c r="BZ1538" s="18" t="inlineStr">
        <is>
          <t>S,X</t>
        </is>
      </c>
      <c r="CA1538" s="18" t="inlineStr">
        <is>
          <t>外ケーブル</t>
        </is>
      </c>
      <c r="CB1538" s="18" t="inlineStr">
        <is>
          <t>Co</t>
        </is>
      </c>
      <c r="CC1538" s="18">
        <f>IF(LEFT(CA1538,2)="基礎",CONCATENATE(BZ1538,LEFT(CA1538,3),CB1538),CONCATENATE(BZ1538,LEFT(CA1538,2),CB1538))</f>
        <v/>
      </c>
      <c r="CD1538" s="18" t="n">
        <v>3</v>
      </c>
      <c r="CE1538" s="18">
        <f>IF(COUNTIFS([2]その１１!$CV$10:CV6533,リスト!CC1538),"該当","")</f>
        <v/>
      </c>
      <c r="CF1538" s="18">
        <f>IF($CE1538="","",COUNTIF($CC$5:CC1538,CC1538))</f>
        <v/>
      </c>
      <c r="CG1538" s="18">
        <f>IF($CE1538="","",CONCATENATE(CC1538,CF1538))</f>
        <v/>
      </c>
      <c r="DC1538" s="21">
        <f>IF(CG1538="","",CONCATENATE(CC1538,CD1538))</f>
        <v/>
      </c>
    </row>
    <row r="1539">
      <c r="BZ1539" s="18" t="inlineStr">
        <is>
          <t>S,X</t>
        </is>
      </c>
      <c r="CA1539" s="18" t="inlineStr">
        <is>
          <t>外ケーブル</t>
        </is>
      </c>
      <c r="CB1539" s="18" t="inlineStr">
        <is>
          <t>Co</t>
        </is>
      </c>
      <c r="CC1539" s="18">
        <f>IF(LEFT(CA1539,2)="基礎",CONCATENATE(BZ1539,LEFT(CA1539,3),CB1539),CONCATENATE(BZ1539,LEFT(CA1539,2),CB1539))</f>
        <v/>
      </c>
      <c r="CD1539" s="18" t="n">
        <v>4</v>
      </c>
      <c r="CE1539" s="18">
        <f>IF(COUNTIFS([2]その１１!$CV$10:CV6534,リスト!CC1539),"該当","")</f>
        <v/>
      </c>
      <c r="CF1539" s="18">
        <f>IF($CE1539="","",COUNTIF($CC$5:CC1539,CC1539))</f>
        <v/>
      </c>
      <c r="CG1539" s="18">
        <f>IF($CE1539="","",CONCATENATE(CC1539,CF1539))</f>
        <v/>
      </c>
      <c r="DC1539" s="21">
        <f>IF(CG1539="","",CONCATENATE(CC1539,CD1539))</f>
        <v/>
      </c>
    </row>
    <row r="1540">
      <c r="BZ1540" s="18" t="inlineStr">
        <is>
          <t>S,X</t>
        </is>
      </c>
      <c r="CA1540" s="18" t="inlineStr">
        <is>
          <t>外ケーブル</t>
        </is>
      </c>
      <c r="CB1540" s="18" t="inlineStr">
        <is>
          <t>Co</t>
        </is>
      </c>
      <c r="CC1540" s="18">
        <f>IF(LEFT(CA1540,2)="基礎",CONCATENATE(BZ1540,LEFT(CA1540,3),CB1540),CONCATENATE(BZ1540,LEFT(CA1540,2),CB1540))</f>
        <v/>
      </c>
      <c r="CD1540" s="18" t="n">
        <v>5</v>
      </c>
      <c r="CE1540" s="18">
        <f>IF(COUNTIFS([2]その１１!$CV$10:CV6535,リスト!CC1540),"該当","")</f>
        <v/>
      </c>
      <c r="CF1540" s="18">
        <f>IF($CE1540="","",COUNTIF($CC$5:CC1540,CC1540))</f>
        <v/>
      </c>
      <c r="CG1540" s="18">
        <f>IF($CE1540="","",CONCATENATE(CC1540,CF1540))</f>
        <v/>
      </c>
      <c r="DC1540" s="21">
        <f>IF(CG1540="","",CONCATENATE(CC1540,CD1540))</f>
        <v/>
      </c>
    </row>
    <row r="1541">
      <c r="BZ1541" s="18" t="inlineStr">
        <is>
          <t>S,X</t>
        </is>
      </c>
      <c r="CA1541" s="18" t="inlineStr">
        <is>
          <t>外ケーブル</t>
        </is>
      </c>
      <c r="CB1541" s="18" t="inlineStr">
        <is>
          <t>Co</t>
        </is>
      </c>
      <c r="CC1541" s="18">
        <f>IF(LEFT(CA1541,2)="基礎",CONCATENATE(BZ1541,LEFT(CA1541,3),CB1541),CONCATENATE(BZ1541,LEFT(CA1541,2),CB1541))</f>
        <v/>
      </c>
      <c r="CD1541" s="18" t="n">
        <v>10</v>
      </c>
      <c r="CE1541" s="18">
        <f>IF(COUNTIFS([2]その１１!$CV$10:CV6536,リスト!CC1541),"該当","")</f>
        <v/>
      </c>
      <c r="CF1541" s="18">
        <f>IF($CE1541="","",COUNTIF($CC$5:CC1541,CC1541))</f>
        <v/>
      </c>
      <c r="CG1541" s="18">
        <f>IF($CE1541="","",CONCATENATE(CC1541,CF1541))</f>
        <v/>
      </c>
      <c r="DC1541" s="21">
        <f>IF(CG1541="","",CONCATENATE(CC1541,CD1541))</f>
        <v/>
      </c>
    </row>
    <row r="1542">
      <c r="BZ1542" s="18" t="inlineStr">
        <is>
          <t>S,X</t>
        </is>
      </c>
      <c r="CA1542" s="18" t="inlineStr">
        <is>
          <t>外ケーブル</t>
        </is>
      </c>
      <c r="CB1542" s="18" t="inlineStr">
        <is>
          <t>Co</t>
        </is>
      </c>
      <c r="CC1542" s="18">
        <f>IF(LEFT(CA1542,2)="基礎",CONCATENATE(BZ1542,LEFT(CA1542,3),CB1542),CONCATENATE(BZ1542,LEFT(CA1542,2),CB1542))</f>
        <v/>
      </c>
      <c r="CD1542" s="18" t="n">
        <v>13</v>
      </c>
      <c r="CE1542" s="18">
        <f>IF(COUNTIFS([2]その１１!$CV$10:CV6537,リスト!CC1542),"該当","")</f>
        <v/>
      </c>
      <c r="CF1542" s="18">
        <f>IF($CE1542="","",COUNTIF($CC$5:CC1542,CC1542))</f>
        <v/>
      </c>
      <c r="CG1542" s="18">
        <f>IF($CE1542="","",CONCATENATE(CC1542,CF1542))</f>
        <v/>
      </c>
      <c r="DC1542" s="21">
        <f>IF(CG1542="","",CONCATENATE(CC1542,CD1542))</f>
        <v/>
      </c>
    </row>
    <row r="1543">
      <c r="BZ1543" s="18" t="inlineStr">
        <is>
          <t>S,X</t>
        </is>
      </c>
      <c r="CA1543" s="18" t="inlineStr">
        <is>
          <t>外ケーブル</t>
        </is>
      </c>
      <c r="CB1543" s="18" t="inlineStr">
        <is>
          <t>Co</t>
        </is>
      </c>
      <c r="CC1543" s="18">
        <f>IF(LEFT(CA1543,2)="基礎",CONCATENATE(BZ1543,LEFT(CA1543,3),CB1543),CONCATENATE(BZ1543,LEFT(CA1543,2),CB1543))</f>
        <v/>
      </c>
      <c r="CD1543" s="18" t="n">
        <v>17</v>
      </c>
      <c r="CE1543" s="18">
        <f>IF(COUNTIFS([2]その１１!$CV$10:CV6538,リスト!CC1543),"該当","")</f>
        <v/>
      </c>
      <c r="CF1543" s="18">
        <f>IF($CE1543="","",COUNTIF($CC$5:CC1543,CC1543))</f>
        <v/>
      </c>
      <c r="CG1543" s="18">
        <f>IF($CE1543="","",CONCATENATE(CC1543,CF1543))</f>
        <v/>
      </c>
      <c r="DC1543" s="21">
        <f>IF(CG1543="","",CONCATENATE(CC1543,CD1543))</f>
        <v/>
      </c>
    </row>
    <row r="1544">
      <c r="BZ1544" s="18" t="inlineStr">
        <is>
          <t>S,X</t>
        </is>
      </c>
      <c r="CA1544" s="18" t="inlineStr">
        <is>
          <t>外ケーブル</t>
        </is>
      </c>
      <c r="CB1544" s="18" t="inlineStr">
        <is>
          <t>Co</t>
        </is>
      </c>
      <c r="CC1544" s="18">
        <f>IF(LEFT(CA1544,2)="基礎",CONCATENATE(BZ1544,LEFT(CA1544,3),CB1544),CONCATENATE(BZ1544,LEFT(CA1544,2),CB1544))</f>
        <v/>
      </c>
      <c r="CD1544" s="18" t="n">
        <v>18</v>
      </c>
      <c r="CE1544" s="18">
        <f>IF(COUNTIFS([2]その１１!$CV$10:CV6539,リスト!CC1544),"該当","")</f>
        <v/>
      </c>
      <c r="CF1544" s="18">
        <f>IF($CE1544="","",COUNTIF($CC$5:CC1544,CC1544))</f>
        <v/>
      </c>
      <c r="CG1544" s="18">
        <f>IF($CE1544="","",CONCATENATE(CC1544,CF1544))</f>
        <v/>
      </c>
      <c r="DC1544" s="21">
        <f>IF(CG1544="","",CONCATENATE(CC1544,CD1544))</f>
        <v/>
      </c>
    </row>
    <row r="1545">
      <c r="BZ1545" s="18" t="inlineStr">
        <is>
          <t>S,X</t>
        </is>
      </c>
      <c r="CA1545" s="18" t="inlineStr">
        <is>
          <t>外ケーブル</t>
        </is>
      </c>
      <c r="CB1545" s="18" t="inlineStr">
        <is>
          <t>Co</t>
        </is>
      </c>
      <c r="CC1545" s="18">
        <f>IF(LEFT(CA1545,2)="基礎",CONCATENATE(BZ1545,LEFT(CA1545,3),CB1545),CONCATENATE(BZ1545,LEFT(CA1545,2),CB1545))</f>
        <v/>
      </c>
      <c r="CD1545" s="18" t="n">
        <v>20</v>
      </c>
      <c r="CE1545" s="18">
        <f>IF(COUNTIFS([2]その１１!$CV$10:CV6540,リスト!CC1545),"該当","")</f>
        <v/>
      </c>
      <c r="CF1545" s="18">
        <f>IF($CE1545="","",COUNTIF($CC$5:CC1545,CC1545))</f>
        <v/>
      </c>
      <c r="CG1545" s="18">
        <f>IF($CE1545="","",CONCATENATE(CC1545,CF1545))</f>
        <v/>
      </c>
      <c r="DC1545" s="21">
        <f>IF(CG1545="","",CONCATENATE(CC1545,CD1545))</f>
        <v/>
      </c>
    </row>
    <row r="1546">
      <c r="BZ1546" s="18" t="inlineStr">
        <is>
          <t>S,X</t>
        </is>
      </c>
      <c r="CA1546" s="18" t="inlineStr">
        <is>
          <t>外ケーブル</t>
        </is>
      </c>
      <c r="CB1546" s="18" t="inlineStr">
        <is>
          <t>Co</t>
        </is>
      </c>
      <c r="CC1546" s="18">
        <f>IF(LEFT(CA1546,2)="基礎",CONCATENATE(BZ1546,LEFT(CA1546,3),CB1546),CONCATENATE(BZ1546,LEFT(CA1546,2),CB1546))</f>
        <v/>
      </c>
      <c r="CD1546" s="18" t="n">
        <v>21</v>
      </c>
      <c r="CE1546" s="18">
        <f>IF(COUNTIFS([2]その１１!$CV$10:CV6541,リスト!CC1546),"該当","")</f>
        <v/>
      </c>
      <c r="CF1546" s="18">
        <f>IF($CE1546="","",COUNTIF($CC$5:CC1546,CC1546))</f>
        <v/>
      </c>
      <c r="CG1546" s="18">
        <f>IF($CE1546="","",CONCATENATE(CC1546,CF1546))</f>
        <v/>
      </c>
      <c r="DC1546" s="21">
        <f>IF(CG1546="","",CONCATENATE(CC1546,CD1546))</f>
        <v/>
      </c>
    </row>
    <row r="1547">
      <c r="BZ1547" s="18" t="inlineStr">
        <is>
          <t>S,X</t>
        </is>
      </c>
      <c r="CA1547" s="18" t="inlineStr">
        <is>
          <t>外ケーブル</t>
        </is>
      </c>
      <c r="CB1547" s="18" t="inlineStr">
        <is>
          <t>Co</t>
        </is>
      </c>
      <c r="CC1547" s="18">
        <f>IF(LEFT(CA1547,2)="基礎",CONCATENATE(BZ1547,LEFT(CA1547,3),CB1547),CONCATENATE(BZ1547,LEFT(CA1547,2),CB1547))</f>
        <v/>
      </c>
      <c r="CD1547" s="18" t="n">
        <v>22</v>
      </c>
      <c r="CE1547" s="18">
        <f>IF(COUNTIFS([2]その１１!$CV$10:CV6542,リスト!CC1547),"該当","")</f>
        <v/>
      </c>
      <c r="CF1547" s="18">
        <f>IF($CE1547="","",COUNTIF($CC$5:CC1547,CC1547))</f>
        <v/>
      </c>
      <c r="CG1547" s="18">
        <f>IF($CE1547="","",CONCATENATE(CC1547,CF1547))</f>
        <v/>
      </c>
      <c r="DC1547" s="21">
        <f>IF(CG1547="","",CONCATENATE(CC1547,CD1547))</f>
        <v/>
      </c>
    </row>
    <row r="1548">
      <c r="BZ1548" s="18" t="inlineStr">
        <is>
          <t>S,X</t>
        </is>
      </c>
      <c r="CA1548" s="18" t="inlineStr">
        <is>
          <t>外ケーブル</t>
        </is>
      </c>
      <c r="CB1548" s="18" t="inlineStr">
        <is>
          <t>Co</t>
        </is>
      </c>
      <c r="CC1548" s="18">
        <f>IF(LEFT(CA1548,2)="基礎",CONCATENATE(BZ1548,LEFT(CA1548,3),CB1548),CONCATENATE(BZ1548,LEFT(CA1548,2),CB1548))</f>
        <v/>
      </c>
      <c r="CD1548" s="18" t="n">
        <v>23</v>
      </c>
      <c r="CE1548" s="18">
        <f>IF(COUNTIFS([2]その１１!$CV$10:CV6543,リスト!CC1548),"該当","")</f>
        <v/>
      </c>
      <c r="CF1548" s="18">
        <f>IF($CE1548="","",COUNTIF($CC$5:CC1548,CC1548))</f>
        <v/>
      </c>
      <c r="CG1548" s="18">
        <f>IF($CE1548="","",CONCATENATE(CC1548,CF1548))</f>
        <v/>
      </c>
      <c r="DC1548" s="21">
        <f>IF(CG1548="","",CONCATENATE(CC1548,CD1548))</f>
        <v/>
      </c>
    </row>
    <row r="1549">
      <c r="BZ1549" s="18" t="inlineStr">
        <is>
          <t>S</t>
        </is>
      </c>
      <c r="CA1549" s="18" t="inlineStr">
        <is>
          <t>ゲルバー部</t>
        </is>
      </c>
      <c r="CB1549" s="18" t="inlineStr">
        <is>
          <t>Gb</t>
        </is>
      </c>
      <c r="CC1549" s="18">
        <f>IF(LEFT(CA1549,2)="基礎",CONCATENATE(BZ1549,LEFT(CA1549,3),CB1549),CONCATENATE(BZ1549,LEFT(CA1549,2),CB1549))</f>
        <v/>
      </c>
      <c r="CD1549" s="18" t="n">
        <v>1</v>
      </c>
      <c r="CE1549" s="18">
        <f>IF(COUNTIFS([2]その１１!$CV$10:CV6544,リスト!CC1549),"該当","")</f>
        <v/>
      </c>
      <c r="CF1549" s="18">
        <f>IF($CE1549="","",COUNTIF($CC$5:CC1549,CC1549))</f>
        <v/>
      </c>
      <c r="CG1549" s="18">
        <f>IF($CE1549="","",CONCATENATE(CC1549,CF1549))</f>
        <v/>
      </c>
      <c r="DC1549" s="21">
        <f>IF(CG1549="","",CONCATENATE(CC1549,CD1549))</f>
        <v/>
      </c>
    </row>
    <row r="1550">
      <c r="BZ1550" s="18" t="inlineStr">
        <is>
          <t>S</t>
        </is>
      </c>
      <c r="CA1550" s="18" t="inlineStr">
        <is>
          <t>ゲルバー部</t>
        </is>
      </c>
      <c r="CB1550" s="18" t="inlineStr">
        <is>
          <t>Gb</t>
        </is>
      </c>
      <c r="CC1550" s="18">
        <f>IF(LEFT(CA1550,2)="基礎",CONCATENATE(BZ1550,LEFT(CA1550,3),CB1550),CONCATENATE(BZ1550,LEFT(CA1550,2),CB1550))</f>
        <v/>
      </c>
      <c r="CD1550" s="18" t="n">
        <v>2</v>
      </c>
      <c r="CE1550" s="18">
        <f>IF(COUNTIFS([2]その１１!$CV$10:CV6545,リスト!CC1550),"該当","")</f>
        <v/>
      </c>
      <c r="CF1550" s="18">
        <f>IF($CE1550="","",COUNTIF($CC$5:CC1550,CC1550))</f>
        <v/>
      </c>
      <c r="CG1550" s="18">
        <f>IF($CE1550="","",CONCATENATE(CC1550,CF1550))</f>
        <v/>
      </c>
      <c r="DC1550" s="21">
        <f>IF(CG1550="","",CONCATENATE(CC1550,CD1550))</f>
        <v/>
      </c>
    </row>
    <row r="1551">
      <c r="BZ1551" s="18" t="inlineStr">
        <is>
          <t>S</t>
        </is>
      </c>
      <c r="CA1551" s="18" t="inlineStr">
        <is>
          <t>ゲルバー部</t>
        </is>
      </c>
      <c r="CB1551" s="18" t="inlineStr">
        <is>
          <t>Gb</t>
        </is>
      </c>
      <c r="CC1551" s="18">
        <f>IF(LEFT(CA1551,2)="基礎",CONCATENATE(BZ1551,LEFT(CA1551,3),CB1551),CONCATENATE(BZ1551,LEFT(CA1551,2),CB1551))</f>
        <v/>
      </c>
      <c r="CD1551" s="18" t="n">
        <v>3</v>
      </c>
      <c r="CE1551" s="18">
        <f>IF(COUNTIFS([2]その１１!$CV$10:CV6546,リスト!CC1551),"該当","")</f>
        <v/>
      </c>
      <c r="CF1551" s="18">
        <f>IF($CE1551="","",COUNTIF($CC$5:CC1551,CC1551))</f>
        <v/>
      </c>
      <c r="CG1551" s="18">
        <f>IF($CE1551="","",CONCATENATE(CC1551,CF1551))</f>
        <v/>
      </c>
      <c r="DC1551" s="21">
        <f>IF(CG1551="","",CONCATENATE(CC1551,CD1551))</f>
        <v/>
      </c>
    </row>
    <row r="1552">
      <c r="BZ1552" s="18" t="inlineStr">
        <is>
          <t>S</t>
        </is>
      </c>
      <c r="CA1552" s="18" t="inlineStr">
        <is>
          <t>ゲルバー部</t>
        </is>
      </c>
      <c r="CB1552" s="18" t="inlineStr">
        <is>
          <t>Gb</t>
        </is>
      </c>
      <c r="CC1552" s="18">
        <f>IF(LEFT(CA1552,2)="基礎",CONCATENATE(BZ1552,LEFT(CA1552,3),CB1552),CONCATENATE(BZ1552,LEFT(CA1552,2),CB1552))</f>
        <v/>
      </c>
      <c r="CD1552" s="18" t="n">
        <v>4</v>
      </c>
      <c r="CE1552" s="18">
        <f>IF(COUNTIFS([2]その１１!$CV$10:CV6547,リスト!CC1552),"該当","")</f>
        <v/>
      </c>
      <c r="CF1552" s="18">
        <f>IF($CE1552="","",COUNTIF($CC$5:CC1552,CC1552))</f>
        <v/>
      </c>
      <c r="CG1552" s="18">
        <f>IF($CE1552="","",CONCATENATE(CC1552,CF1552))</f>
        <v/>
      </c>
      <c r="DC1552" s="21">
        <f>IF(CG1552="","",CONCATENATE(CC1552,CD1552))</f>
        <v/>
      </c>
    </row>
    <row r="1553">
      <c r="BZ1553" s="18" t="inlineStr">
        <is>
          <t>S</t>
        </is>
      </c>
      <c r="CA1553" s="18" t="inlineStr">
        <is>
          <t>ゲルバー部</t>
        </is>
      </c>
      <c r="CB1553" s="18" t="inlineStr">
        <is>
          <t>Gb</t>
        </is>
      </c>
      <c r="CC1553" s="18">
        <f>IF(LEFT(CA1553,2)="基礎",CONCATENATE(BZ1553,LEFT(CA1553,3),CB1553),CONCATENATE(BZ1553,LEFT(CA1553,2),CB1553))</f>
        <v/>
      </c>
      <c r="CD1553" s="18" t="n">
        <v>5</v>
      </c>
      <c r="CE1553" s="18">
        <f>IF(COUNTIFS([2]その１１!$CV$10:CV6548,リスト!CC1553),"該当","")</f>
        <v/>
      </c>
      <c r="CF1553" s="18">
        <f>IF($CE1553="","",COUNTIF($CC$5:CC1553,CC1553))</f>
        <v/>
      </c>
      <c r="CG1553" s="18">
        <f>IF($CE1553="","",CONCATENATE(CC1553,CF1553))</f>
        <v/>
      </c>
      <c r="DC1553" s="21">
        <f>IF(CG1553="","",CONCATENATE(CC1553,CD1553))</f>
        <v/>
      </c>
    </row>
    <row r="1554">
      <c r="BZ1554" s="18" t="inlineStr">
        <is>
          <t>S</t>
        </is>
      </c>
      <c r="CA1554" s="18" t="inlineStr">
        <is>
          <t>ゲルバー部</t>
        </is>
      </c>
      <c r="CB1554" s="18" t="inlineStr">
        <is>
          <t>Gb</t>
        </is>
      </c>
      <c r="CC1554" s="18">
        <f>IF(LEFT(CA1554,2)="基礎",CONCATENATE(BZ1554,LEFT(CA1554,3),CB1554),CONCATENATE(BZ1554,LEFT(CA1554,2),CB1554))</f>
        <v/>
      </c>
      <c r="CD1554" s="18" t="n">
        <v>10</v>
      </c>
      <c r="CE1554" s="18">
        <f>IF(COUNTIFS([2]その１１!$CV$10:CV6549,リスト!CC1554),"該当","")</f>
        <v/>
      </c>
      <c r="CF1554" s="18">
        <f>IF($CE1554="","",COUNTIF($CC$5:CC1554,CC1554))</f>
        <v/>
      </c>
      <c r="CG1554" s="18">
        <f>IF($CE1554="","",CONCATENATE(CC1554,CF1554))</f>
        <v/>
      </c>
      <c r="DC1554" s="21">
        <f>IF(CG1554="","",CONCATENATE(CC1554,CD1554))</f>
        <v/>
      </c>
    </row>
    <row r="1555">
      <c r="BZ1555" s="18" t="inlineStr">
        <is>
          <t>S</t>
        </is>
      </c>
      <c r="CA1555" s="18" t="inlineStr">
        <is>
          <t>ゲルバー部</t>
        </is>
      </c>
      <c r="CB1555" s="18" t="inlineStr">
        <is>
          <t>Gb</t>
        </is>
      </c>
      <c r="CC1555" s="18">
        <f>IF(LEFT(CA1555,2)="基礎",CONCATENATE(BZ1555,LEFT(CA1555,3),CB1555),CONCATENATE(BZ1555,LEFT(CA1555,2),CB1555))</f>
        <v/>
      </c>
      <c r="CD1555" s="18" t="n">
        <v>13</v>
      </c>
      <c r="CE1555" s="18">
        <f>IF(COUNTIFS([2]その１１!$CV$10:CV6550,リスト!CC1555),"該当","")</f>
        <v/>
      </c>
      <c r="CF1555" s="18">
        <f>IF($CE1555="","",COUNTIF($CC$5:CC1555,CC1555))</f>
        <v/>
      </c>
      <c r="CG1555" s="18">
        <f>IF($CE1555="","",CONCATENATE(CC1555,CF1555))</f>
        <v/>
      </c>
      <c r="DC1555" s="21">
        <f>IF(CG1555="","",CONCATENATE(CC1555,CD1555))</f>
        <v/>
      </c>
    </row>
    <row r="1556">
      <c r="BZ1556" s="18" t="inlineStr">
        <is>
          <t>S</t>
        </is>
      </c>
      <c r="CA1556" s="18" t="inlineStr">
        <is>
          <t>ゲルバー部</t>
        </is>
      </c>
      <c r="CB1556" s="18" t="inlineStr">
        <is>
          <t>Gb</t>
        </is>
      </c>
      <c r="CC1556" s="18">
        <f>IF(LEFT(CA1556,2)="基礎",CONCATENATE(BZ1556,LEFT(CA1556,3),CB1556),CONCATENATE(BZ1556,LEFT(CA1556,2),CB1556))</f>
        <v/>
      </c>
      <c r="CD1556" s="18" t="n">
        <v>17</v>
      </c>
      <c r="CE1556" s="18">
        <f>IF(COUNTIFS([2]その１１!$CV$10:CV6551,リスト!CC1556),"該当","")</f>
        <v/>
      </c>
      <c r="CF1556" s="18">
        <f>IF($CE1556="","",COUNTIF($CC$5:CC1556,CC1556))</f>
        <v/>
      </c>
      <c r="CG1556" s="18">
        <f>IF($CE1556="","",CONCATENATE(CC1556,CF1556))</f>
        <v/>
      </c>
      <c r="DC1556" s="21">
        <f>IF(CG1556="","",CONCATENATE(CC1556,CD1556))</f>
        <v/>
      </c>
    </row>
    <row r="1557">
      <c r="BZ1557" s="18" t="inlineStr">
        <is>
          <t>S</t>
        </is>
      </c>
      <c r="CA1557" s="18" t="inlineStr">
        <is>
          <t>ゲルバー部</t>
        </is>
      </c>
      <c r="CB1557" s="18" t="inlineStr">
        <is>
          <t>Gb</t>
        </is>
      </c>
      <c r="CC1557" s="18">
        <f>IF(LEFT(CA1557,2)="基礎",CONCATENATE(BZ1557,LEFT(CA1557,3),CB1557),CONCATENATE(BZ1557,LEFT(CA1557,2),CB1557))</f>
        <v/>
      </c>
      <c r="CD1557" s="18" t="n">
        <v>18</v>
      </c>
      <c r="CE1557" s="18">
        <f>IF(COUNTIFS([2]その１１!$CV$10:CV6552,リスト!CC1557),"該当","")</f>
        <v/>
      </c>
      <c r="CF1557" s="18">
        <f>IF($CE1557="","",COUNTIF($CC$5:CC1557,CC1557))</f>
        <v/>
      </c>
      <c r="CG1557" s="18">
        <f>IF($CE1557="","",CONCATENATE(CC1557,CF1557))</f>
        <v/>
      </c>
      <c r="DC1557" s="21">
        <f>IF(CG1557="","",CONCATENATE(CC1557,CD1557))</f>
        <v/>
      </c>
    </row>
    <row r="1558">
      <c r="BZ1558" s="18" t="inlineStr">
        <is>
          <t>S</t>
        </is>
      </c>
      <c r="CA1558" s="18" t="inlineStr">
        <is>
          <t>ゲルバー部</t>
        </is>
      </c>
      <c r="CB1558" s="18" t="inlineStr">
        <is>
          <t>Gb</t>
        </is>
      </c>
      <c r="CC1558" s="18">
        <f>IF(LEFT(CA1558,2)="基礎",CONCATENATE(BZ1558,LEFT(CA1558,3),CB1558),CONCATENATE(BZ1558,LEFT(CA1558,2),CB1558))</f>
        <v/>
      </c>
      <c r="CD1558" s="18" t="n">
        <v>20</v>
      </c>
      <c r="CE1558" s="18">
        <f>IF(COUNTIFS([2]その１１!$CV$10:CV6553,リスト!CC1558),"該当","")</f>
        <v/>
      </c>
      <c r="CF1558" s="18">
        <f>IF($CE1558="","",COUNTIF($CC$5:CC1558,CC1558))</f>
        <v/>
      </c>
      <c r="CG1558" s="18">
        <f>IF($CE1558="","",CONCATENATE(CC1558,CF1558))</f>
        <v/>
      </c>
      <c r="DC1558" s="21">
        <f>IF(CG1558="","",CONCATENATE(CC1558,CD1558))</f>
        <v/>
      </c>
    </row>
    <row r="1559">
      <c r="BZ1559" s="18" t="inlineStr">
        <is>
          <t>S</t>
        </is>
      </c>
      <c r="CA1559" s="18" t="inlineStr">
        <is>
          <t>ゲルバー部</t>
        </is>
      </c>
      <c r="CB1559" s="18" t="inlineStr">
        <is>
          <t>Gb</t>
        </is>
      </c>
      <c r="CC1559" s="18">
        <f>IF(LEFT(CA1559,2)="基礎",CONCATENATE(BZ1559,LEFT(CA1559,3),CB1559),CONCATENATE(BZ1559,LEFT(CA1559,2),CB1559))</f>
        <v/>
      </c>
      <c r="CD1559" s="18" t="n">
        <v>21</v>
      </c>
      <c r="CE1559" s="18">
        <f>IF(COUNTIFS([2]その１１!$CV$10:CV6554,リスト!CC1559),"該当","")</f>
        <v/>
      </c>
      <c r="CF1559" s="18">
        <f>IF($CE1559="","",COUNTIF($CC$5:CC1559,CC1559))</f>
        <v/>
      </c>
      <c r="CG1559" s="18">
        <f>IF($CE1559="","",CONCATENATE(CC1559,CF1559))</f>
        <v/>
      </c>
      <c r="DC1559" s="21">
        <f>IF(CG1559="","",CONCATENATE(CC1559,CD1559))</f>
        <v/>
      </c>
    </row>
    <row r="1560">
      <c r="BZ1560" s="18" t="inlineStr">
        <is>
          <t>S</t>
        </is>
      </c>
      <c r="CA1560" s="18" t="inlineStr">
        <is>
          <t>ゲルバー部</t>
        </is>
      </c>
      <c r="CB1560" s="18" t="inlineStr">
        <is>
          <t>Gb</t>
        </is>
      </c>
      <c r="CC1560" s="18">
        <f>IF(LEFT(CA1560,2)="基礎",CONCATENATE(BZ1560,LEFT(CA1560,3),CB1560),CONCATENATE(BZ1560,LEFT(CA1560,2),CB1560))</f>
        <v/>
      </c>
      <c r="CD1560" s="18" t="n">
        <v>22</v>
      </c>
      <c r="CE1560" s="18">
        <f>IF(COUNTIFS([2]その１１!$CV$10:CV6555,リスト!CC1560),"該当","")</f>
        <v/>
      </c>
      <c r="CF1560" s="18">
        <f>IF($CE1560="","",COUNTIF($CC$5:CC1560,CC1560))</f>
        <v/>
      </c>
      <c r="CG1560" s="18">
        <f>IF($CE1560="","",CONCATENATE(CC1560,CF1560))</f>
        <v/>
      </c>
      <c r="DC1560" s="21">
        <f>IF(CG1560="","",CONCATENATE(CC1560,CD1560))</f>
        <v/>
      </c>
    </row>
    <row r="1561">
      <c r="BZ1561" s="18" t="inlineStr">
        <is>
          <t>S</t>
        </is>
      </c>
      <c r="CA1561" s="18" t="inlineStr">
        <is>
          <t>ゲルバー部</t>
        </is>
      </c>
      <c r="CB1561" s="18" t="inlineStr">
        <is>
          <t>Gb</t>
        </is>
      </c>
      <c r="CC1561" s="18">
        <f>IF(LEFT(CA1561,2)="基礎",CONCATENATE(BZ1561,LEFT(CA1561,3),CB1561),CONCATENATE(BZ1561,LEFT(CA1561,2),CB1561))</f>
        <v/>
      </c>
      <c r="CD1561" s="18" t="n">
        <v>23</v>
      </c>
      <c r="CE1561" s="18">
        <f>IF(COUNTIFS([2]その１１!$CV$10:CV6556,リスト!CC1561),"該当","")</f>
        <v/>
      </c>
      <c r="CF1561" s="18">
        <f>IF($CE1561="","",COUNTIF($CC$5:CC1561,CC1561))</f>
        <v/>
      </c>
      <c r="CG1561" s="18">
        <f>IF($CE1561="","",CONCATENATE(CC1561,CF1561))</f>
        <v/>
      </c>
      <c r="DC1561" s="21">
        <f>IF(CG1561="","",CONCATENATE(CC1561,CD1561))</f>
        <v/>
      </c>
    </row>
    <row r="1562">
      <c r="BZ1562" s="18" t="inlineStr">
        <is>
          <t>C</t>
        </is>
      </c>
      <c r="CA1562" s="18" t="inlineStr">
        <is>
          <t>ゲルバー部</t>
        </is>
      </c>
      <c r="CB1562" s="18" t="inlineStr">
        <is>
          <t>Gb</t>
        </is>
      </c>
      <c r="CC1562" s="18">
        <f>IF(LEFT(CA1562,2)="基礎",CONCATENATE(BZ1562,LEFT(CA1562,3),CB1562),CONCATENATE(BZ1562,LEFT(CA1562,2),CB1562))</f>
        <v/>
      </c>
      <c r="CD1562" s="18" t="n">
        <v>6</v>
      </c>
      <c r="CE1562" s="18">
        <f>IF(COUNTIFS([2]その１１!$CV$10:CV6557,リスト!CC1562),"該当","")</f>
        <v/>
      </c>
      <c r="CF1562" s="18">
        <f>IF($CE1562="","",COUNTIF($CC$5:CC1562,CC1562))</f>
        <v/>
      </c>
      <c r="CG1562" s="18">
        <f>IF($CE1562="","",CONCATENATE(CC1562,CF1562))</f>
        <v/>
      </c>
      <c r="DC1562" s="21">
        <f>IF(CG1562="","",CONCATENATE(CC1562,CD1562))</f>
        <v/>
      </c>
    </row>
    <row r="1563">
      <c r="BZ1563" s="18" t="inlineStr">
        <is>
          <t>C</t>
        </is>
      </c>
      <c r="CA1563" s="18" t="inlineStr">
        <is>
          <t>ゲルバー部</t>
        </is>
      </c>
      <c r="CB1563" s="18" t="inlineStr">
        <is>
          <t>Gb</t>
        </is>
      </c>
      <c r="CC1563" s="18">
        <f>IF(LEFT(CA1563,2)="基礎",CONCATENATE(BZ1563,LEFT(CA1563,3),CB1563),CONCATENATE(BZ1563,LEFT(CA1563,2),CB1563))</f>
        <v/>
      </c>
      <c r="CD1563" s="18" t="n">
        <v>7</v>
      </c>
      <c r="CE1563" s="18">
        <f>IF(COUNTIFS([2]その１１!$CV$10:CV6558,リスト!CC1563),"該当","")</f>
        <v/>
      </c>
      <c r="CF1563" s="18">
        <f>IF($CE1563="","",COUNTIF($CC$5:CC1563,CC1563))</f>
        <v/>
      </c>
      <c r="CG1563" s="18">
        <f>IF($CE1563="","",CONCATENATE(CC1563,CF1563))</f>
        <v/>
      </c>
      <c r="DC1563" s="21">
        <f>IF(CG1563="","",CONCATENATE(CC1563,CD1563))</f>
        <v/>
      </c>
    </row>
    <row r="1564">
      <c r="BZ1564" s="18" t="inlineStr">
        <is>
          <t>C</t>
        </is>
      </c>
      <c r="CA1564" s="18" t="inlineStr">
        <is>
          <t>ゲルバー部</t>
        </is>
      </c>
      <c r="CB1564" s="18" t="inlineStr">
        <is>
          <t>Gb</t>
        </is>
      </c>
      <c r="CC1564" s="18">
        <f>IF(LEFT(CA1564,2)="基礎",CONCATENATE(BZ1564,LEFT(CA1564,3),CB1564),CONCATENATE(BZ1564,LEFT(CA1564,2),CB1564))</f>
        <v/>
      </c>
      <c r="CD1564" s="18" t="n">
        <v>8</v>
      </c>
      <c r="CE1564" s="18">
        <f>IF(COUNTIFS([2]その１１!$CV$10:CV6559,リスト!CC1564),"該当","")</f>
        <v/>
      </c>
      <c r="CF1564" s="18">
        <f>IF($CE1564="","",COUNTIF($CC$5:CC1564,CC1564))</f>
        <v/>
      </c>
      <c r="CG1564" s="18">
        <f>IF($CE1564="","",CONCATENATE(CC1564,CF1564))</f>
        <v/>
      </c>
      <c r="DC1564" s="21">
        <f>IF(CG1564="","",CONCATENATE(CC1564,CD1564))</f>
        <v/>
      </c>
    </row>
    <row r="1565">
      <c r="BZ1565" s="18" t="inlineStr">
        <is>
          <t>C</t>
        </is>
      </c>
      <c r="CA1565" s="18" t="inlineStr">
        <is>
          <t>ゲルバー部</t>
        </is>
      </c>
      <c r="CB1565" s="18" t="inlineStr">
        <is>
          <t>Gb</t>
        </is>
      </c>
      <c r="CC1565" s="18">
        <f>IF(LEFT(CA1565,2)="基礎",CONCATENATE(BZ1565,LEFT(CA1565,3),CB1565),CONCATENATE(BZ1565,LEFT(CA1565,2),CB1565))</f>
        <v/>
      </c>
      <c r="CD1565" s="18" t="n">
        <v>9</v>
      </c>
      <c r="CE1565" s="18">
        <f>IF(COUNTIFS([2]その１１!$CV$10:CV6560,リスト!CC1565),"該当","")</f>
        <v/>
      </c>
      <c r="CF1565" s="18">
        <f>IF($CE1565="","",COUNTIF($CC$5:CC1565,CC1565))</f>
        <v/>
      </c>
      <c r="CG1565" s="18">
        <f>IF($CE1565="","",CONCATENATE(CC1565,CF1565))</f>
        <v/>
      </c>
      <c r="DC1565" s="21">
        <f>IF(CG1565="","",CONCATENATE(CC1565,CD1565))</f>
        <v/>
      </c>
    </row>
    <row r="1566">
      <c r="BZ1566" s="18" t="inlineStr">
        <is>
          <t>C</t>
        </is>
      </c>
      <c r="CA1566" s="18" t="inlineStr">
        <is>
          <t>ゲルバー部</t>
        </is>
      </c>
      <c r="CB1566" s="18" t="inlineStr">
        <is>
          <t>Gb</t>
        </is>
      </c>
      <c r="CC1566" s="18">
        <f>IF(LEFT(CA1566,2)="基礎",CONCATENATE(BZ1566,LEFT(CA1566,3),CB1566),CONCATENATE(BZ1566,LEFT(CA1566,2),CB1566))</f>
        <v/>
      </c>
      <c r="CD1566" s="18" t="n">
        <v>10</v>
      </c>
      <c r="CE1566" s="18">
        <f>IF(COUNTIFS([2]その１１!$CV$10:CV6561,リスト!CC1566),"該当","")</f>
        <v/>
      </c>
      <c r="CF1566" s="18">
        <f>IF($CE1566="","",COUNTIF($CC$5:CC1566,CC1566))</f>
        <v/>
      </c>
      <c r="CG1566" s="18">
        <f>IF($CE1566="","",CONCATENATE(CC1566,CF1566))</f>
        <v/>
      </c>
      <c r="DC1566" s="21">
        <f>IF(CG1566="","",CONCATENATE(CC1566,CD1566))</f>
        <v/>
      </c>
    </row>
    <row r="1567">
      <c r="BZ1567" s="18" t="inlineStr">
        <is>
          <t>C</t>
        </is>
      </c>
      <c r="CA1567" s="18" t="inlineStr">
        <is>
          <t>ゲルバー部</t>
        </is>
      </c>
      <c r="CB1567" s="18" t="inlineStr">
        <is>
          <t>Gb</t>
        </is>
      </c>
      <c r="CC1567" s="18">
        <f>IF(LEFT(CA1567,2)="基礎",CONCATENATE(BZ1567,LEFT(CA1567,3),CB1567),CONCATENATE(BZ1567,LEFT(CA1567,2),CB1567))</f>
        <v/>
      </c>
      <c r="CD1567" s="18" t="n">
        <v>11</v>
      </c>
      <c r="CE1567" s="18">
        <f>IF(COUNTIFS([2]その１１!$CV$10:CV6562,リスト!CC1567),"該当","")</f>
        <v/>
      </c>
      <c r="CF1567" s="18">
        <f>IF($CE1567="","",COUNTIF($CC$5:CC1567,CC1567))</f>
        <v/>
      </c>
      <c r="CG1567" s="18">
        <f>IF($CE1567="","",CONCATENATE(CC1567,CF1567))</f>
        <v/>
      </c>
      <c r="DC1567" s="21">
        <f>IF(CG1567="","",CONCATENATE(CC1567,CD1567))</f>
        <v/>
      </c>
    </row>
    <row r="1568">
      <c r="BZ1568" s="18" t="inlineStr">
        <is>
          <t>C</t>
        </is>
      </c>
      <c r="CA1568" s="18" t="inlineStr">
        <is>
          <t>ゲルバー部</t>
        </is>
      </c>
      <c r="CB1568" s="18" t="inlineStr">
        <is>
          <t>Gb</t>
        </is>
      </c>
      <c r="CC1568" s="18">
        <f>IF(LEFT(CA1568,2)="基礎",CONCATENATE(BZ1568,LEFT(CA1568,3),CB1568),CONCATENATE(BZ1568,LEFT(CA1568,2),CB1568))</f>
        <v/>
      </c>
      <c r="CD1568" s="18" t="n">
        <v>12</v>
      </c>
      <c r="CE1568" s="18">
        <f>IF(COUNTIFS([2]その１１!$CV$10:CV6563,リスト!CC1568),"該当","")</f>
        <v/>
      </c>
      <c r="CF1568" s="18">
        <f>IF($CE1568="","",COUNTIF($CC$5:CC1568,CC1568))</f>
        <v/>
      </c>
      <c r="CG1568" s="18">
        <f>IF($CE1568="","",CONCATENATE(CC1568,CF1568))</f>
        <v/>
      </c>
      <c r="DC1568" s="21">
        <f>IF(CG1568="","",CONCATENATE(CC1568,CD1568))</f>
        <v/>
      </c>
    </row>
    <row r="1569">
      <c r="BZ1569" s="18" t="inlineStr">
        <is>
          <t>C</t>
        </is>
      </c>
      <c r="CA1569" s="18" t="inlineStr">
        <is>
          <t>ゲルバー部</t>
        </is>
      </c>
      <c r="CB1569" s="18" t="inlineStr">
        <is>
          <t>Gb</t>
        </is>
      </c>
      <c r="CC1569" s="18">
        <f>IF(LEFT(CA1569,2)="基礎",CONCATENATE(BZ1569,LEFT(CA1569,3),CB1569),CONCATENATE(BZ1569,LEFT(CA1569,2),CB1569))</f>
        <v/>
      </c>
      <c r="CD1569" s="18" t="n">
        <v>13</v>
      </c>
      <c r="CE1569" s="18">
        <f>IF(COUNTIFS([2]その１１!$CV$10:CV6564,リスト!CC1569),"該当","")</f>
        <v/>
      </c>
      <c r="CF1569" s="18">
        <f>IF($CE1569="","",COUNTIF($CC$5:CC1569,CC1569))</f>
        <v/>
      </c>
      <c r="CG1569" s="18">
        <f>IF($CE1569="","",CONCATENATE(CC1569,CF1569))</f>
        <v/>
      </c>
      <c r="DC1569" s="21">
        <f>IF(CG1569="","",CONCATENATE(CC1569,CD1569))</f>
        <v/>
      </c>
    </row>
    <row r="1570">
      <c r="BZ1570" s="18" t="inlineStr">
        <is>
          <t>C</t>
        </is>
      </c>
      <c r="CA1570" s="18" t="inlineStr">
        <is>
          <t>ゲルバー部</t>
        </is>
      </c>
      <c r="CB1570" s="18" t="inlineStr">
        <is>
          <t>Gb</t>
        </is>
      </c>
      <c r="CC1570" s="18">
        <f>IF(LEFT(CA1570,2)="基礎",CONCATENATE(BZ1570,LEFT(CA1570,3),CB1570),CONCATENATE(BZ1570,LEFT(CA1570,2),CB1570))</f>
        <v/>
      </c>
      <c r="CD1570" s="18" t="n">
        <v>17</v>
      </c>
      <c r="CE1570" s="18">
        <f>IF(COUNTIFS([2]その１１!$CV$10:CV6565,リスト!CC1570),"該当","")</f>
        <v/>
      </c>
      <c r="CF1570" s="18">
        <f>IF($CE1570="","",COUNTIF($CC$5:CC1570,CC1570))</f>
        <v/>
      </c>
      <c r="CG1570" s="18">
        <f>IF($CE1570="","",CONCATENATE(CC1570,CF1570))</f>
        <v/>
      </c>
      <c r="DC1570" s="21">
        <f>IF(CG1570="","",CONCATENATE(CC1570,CD1570))</f>
        <v/>
      </c>
    </row>
    <row r="1571">
      <c r="BZ1571" s="18" t="inlineStr">
        <is>
          <t>C</t>
        </is>
      </c>
      <c r="CA1571" s="18" t="inlineStr">
        <is>
          <t>ゲルバー部</t>
        </is>
      </c>
      <c r="CB1571" s="18" t="inlineStr">
        <is>
          <t>Gb</t>
        </is>
      </c>
      <c r="CC1571" s="18">
        <f>IF(LEFT(CA1571,2)="基礎",CONCATENATE(BZ1571,LEFT(CA1571,3),CB1571),CONCATENATE(BZ1571,LEFT(CA1571,2),CB1571))</f>
        <v/>
      </c>
      <c r="CD1571" s="18" t="n">
        <v>18</v>
      </c>
      <c r="CE1571" s="18">
        <f>IF(COUNTIFS([2]その１１!$CV$10:CV6566,リスト!CC1571),"該当","")</f>
        <v/>
      </c>
      <c r="CF1571" s="18">
        <f>IF($CE1571="","",COUNTIF($CC$5:CC1571,CC1571))</f>
        <v/>
      </c>
      <c r="CG1571" s="18">
        <f>IF($CE1571="","",CONCATENATE(CC1571,CF1571))</f>
        <v/>
      </c>
      <c r="DC1571" s="21">
        <f>IF(CG1571="","",CONCATENATE(CC1571,CD1571))</f>
        <v/>
      </c>
    </row>
    <row r="1572">
      <c r="BZ1572" s="18" t="inlineStr">
        <is>
          <t>C</t>
        </is>
      </c>
      <c r="CA1572" s="18" t="inlineStr">
        <is>
          <t>ゲルバー部</t>
        </is>
      </c>
      <c r="CB1572" s="18" t="inlineStr">
        <is>
          <t>Gb</t>
        </is>
      </c>
      <c r="CC1572" s="18">
        <f>IF(LEFT(CA1572,2)="基礎",CONCATENATE(BZ1572,LEFT(CA1572,3),CB1572),CONCATENATE(BZ1572,LEFT(CA1572,2),CB1572))</f>
        <v/>
      </c>
      <c r="CD1572" s="18" t="n">
        <v>19</v>
      </c>
      <c r="CE1572" s="18">
        <f>IF(COUNTIFS([2]その１１!$CV$10:CV6567,リスト!CC1572),"該当","")</f>
        <v/>
      </c>
      <c r="CF1572" s="18">
        <f>IF($CE1572="","",COUNTIF($CC$5:CC1572,CC1572))</f>
        <v/>
      </c>
      <c r="CG1572" s="18">
        <f>IF($CE1572="","",CONCATENATE(CC1572,CF1572))</f>
        <v/>
      </c>
      <c r="DC1572" s="21">
        <f>IF(CG1572="","",CONCATENATE(CC1572,CD1572))</f>
        <v/>
      </c>
    </row>
    <row r="1573">
      <c r="BZ1573" s="18" t="inlineStr">
        <is>
          <t>C</t>
        </is>
      </c>
      <c r="CA1573" s="18" t="inlineStr">
        <is>
          <t>ゲルバー部</t>
        </is>
      </c>
      <c r="CB1573" s="18" t="inlineStr">
        <is>
          <t>Gb</t>
        </is>
      </c>
      <c r="CC1573" s="18">
        <f>IF(LEFT(CA1573,2)="基礎",CONCATENATE(BZ1573,LEFT(CA1573,3),CB1573),CONCATENATE(BZ1573,LEFT(CA1573,2),CB1573))</f>
        <v/>
      </c>
      <c r="CD1573" s="18" t="n">
        <v>20</v>
      </c>
      <c r="CE1573" s="18">
        <f>IF(COUNTIFS([2]その１１!$CV$10:CV6568,リスト!CC1573),"該当","")</f>
        <v/>
      </c>
      <c r="CF1573" s="18">
        <f>IF($CE1573="","",COUNTIF($CC$5:CC1573,CC1573))</f>
        <v/>
      </c>
      <c r="CG1573" s="18">
        <f>IF($CE1573="","",CONCATENATE(CC1573,CF1573))</f>
        <v/>
      </c>
      <c r="DC1573" s="21">
        <f>IF(CG1573="","",CONCATENATE(CC1573,CD1573))</f>
        <v/>
      </c>
    </row>
    <row r="1574">
      <c r="BZ1574" s="18" t="inlineStr">
        <is>
          <t>C</t>
        </is>
      </c>
      <c r="CA1574" s="18" t="inlineStr">
        <is>
          <t>ゲルバー部</t>
        </is>
      </c>
      <c r="CB1574" s="18" t="inlineStr">
        <is>
          <t>Gb</t>
        </is>
      </c>
      <c r="CC1574" s="18">
        <f>IF(LEFT(CA1574,2)="基礎",CONCATENATE(BZ1574,LEFT(CA1574,3),CB1574),CONCATENATE(BZ1574,LEFT(CA1574,2),CB1574))</f>
        <v/>
      </c>
      <c r="CD1574" s="18" t="n">
        <v>21</v>
      </c>
      <c r="CE1574" s="18">
        <f>IF(COUNTIFS([2]その１１!$CV$10:CV6569,リスト!CC1574),"該当","")</f>
        <v/>
      </c>
      <c r="CF1574" s="18">
        <f>IF($CE1574="","",COUNTIF($CC$5:CC1574,CC1574))</f>
        <v/>
      </c>
      <c r="CG1574" s="18">
        <f>IF($CE1574="","",CONCATENATE(CC1574,CF1574))</f>
        <v/>
      </c>
      <c r="DC1574" s="21">
        <f>IF(CG1574="","",CONCATENATE(CC1574,CD1574))</f>
        <v/>
      </c>
    </row>
    <row r="1575">
      <c r="BZ1575" s="18" t="inlineStr">
        <is>
          <t>C</t>
        </is>
      </c>
      <c r="CA1575" s="18" t="inlineStr">
        <is>
          <t>ゲルバー部</t>
        </is>
      </c>
      <c r="CB1575" s="18" t="inlineStr">
        <is>
          <t>Gb</t>
        </is>
      </c>
      <c r="CC1575" s="18">
        <f>IF(LEFT(CA1575,2)="基礎",CONCATENATE(BZ1575,LEFT(CA1575,3),CB1575),CONCATENATE(BZ1575,LEFT(CA1575,2),CB1575))</f>
        <v/>
      </c>
      <c r="CD1575" s="18" t="n">
        <v>22</v>
      </c>
      <c r="CE1575" s="18">
        <f>IF(COUNTIFS([2]その１１!$CV$10:CV6570,リスト!CC1575),"該当","")</f>
        <v/>
      </c>
      <c r="CF1575" s="18">
        <f>IF($CE1575="","",COUNTIF($CC$5:CC1575,CC1575))</f>
        <v/>
      </c>
      <c r="CG1575" s="18">
        <f>IF($CE1575="","",CONCATENATE(CC1575,CF1575))</f>
        <v/>
      </c>
      <c r="DC1575" s="21">
        <f>IF(CG1575="","",CONCATENATE(CC1575,CD1575))</f>
        <v/>
      </c>
    </row>
    <row r="1576">
      <c r="BZ1576" s="18" t="inlineStr">
        <is>
          <t>C</t>
        </is>
      </c>
      <c r="CA1576" s="18" t="inlineStr">
        <is>
          <t>ゲルバー部</t>
        </is>
      </c>
      <c r="CB1576" s="18" t="inlineStr">
        <is>
          <t>Gb</t>
        </is>
      </c>
      <c r="CC1576" s="18">
        <f>IF(LEFT(CA1576,2)="基礎",CONCATENATE(BZ1576,LEFT(CA1576,3),CB1576),CONCATENATE(BZ1576,LEFT(CA1576,2),CB1576))</f>
        <v/>
      </c>
      <c r="CD1576" s="18" t="n">
        <v>23</v>
      </c>
      <c r="CE1576" s="18">
        <f>IF(COUNTIFS([2]その１１!$CV$10:CV6571,リスト!CC1576),"該当","")</f>
        <v/>
      </c>
      <c r="CF1576" s="18">
        <f>IF($CE1576="","",COUNTIF($CC$5:CC1576,CC1576))</f>
        <v/>
      </c>
      <c r="CG1576" s="18">
        <f>IF($CE1576="","",CONCATENATE(CC1576,CF1576))</f>
        <v/>
      </c>
      <c r="DC1576" s="21">
        <f>IF(CG1576="","",CONCATENATE(CC1576,CD1576))</f>
        <v/>
      </c>
    </row>
    <row r="1577">
      <c r="BZ1577" s="18" t="inlineStr">
        <is>
          <t>S,C</t>
        </is>
      </c>
      <c r="CA1577" s="18" t="inlineStr">
        <is>
          <t>ゲルバー部</t>
        </is>
      </c>
      <c r="CB1577" s="18" t="inlineStr">
        <is>
          <t>Gb</t>
        </is>
      </c>
      <c r="CC1577" s="18">
        <f>IF(LEFT(CA1577,2)="基礎",CONCATENATE(BZ1577,LEFT(CA1577,3),CB1577),CONCATENATE(BZ1577,LEFT(CA1577,2),CB1577))</f>
        <v/>
      </c>
      <c r="CD1577" s="18" t="n">
        <v>1</v>
      </c>
      <c r="CE1577" s="18">
        <f>IF(COUNTIFS([2]その１１!$CV$10:CV6572,リスト!CC1577),"該当","")</f>
        <v/>
      </c>
      <c r="CF1577" s="18">
        <f>IF($CE1577="","",COUNTIF($CC$5:CC1577,CC1577))</f>
        <v/>
      </c>
      <c r="CG1577" s="18">
        <f>IF($CE1577="","",CONCATENATE(CC1577,CF1577))</f>
        <v/>
      </c>
      <c r="DC1577" s="21">
        <f>IF(CG1577="","",CONCATENATE(CC1577,CD1577))</f>
        <v/>
      </c>
    </row>
    <row r="1578">
      <c r="BZ1578" s="18" t="inlineStr">
        <is>
          <t>S,C</t>
        </is>
      </c>
      <c r="CA1578" s="18" t="inlineStr">
        <is>
          <t>ゲルバー部</t>
        </is>
      </c>
      <c r="CB1578" s="18" t="inlineStr">
        <is>
          <t>Gb</t>
        </is>
      </c>
      <c r="CC1578" s="18">
        <f>IF(LEFT(CA1578,2)="基礎",CONCATENATE(BZ1578,LEFT(CA1578,3),CB1578),CONCATENATE(BZ1578,LEFT(CA1578,2),CB1578))</f>
        <v/>
      </c>
      <c r="CD1578" s="18" t="n">
        <v>2</v>
      </c>
      <c r="CE1578" s="18">
        <f>IF(COUNTIFS([2]その１１!$CV$10:CV6573,リスト!CC1578),"該当","")</f>
        <v/>
      </c>
      <c r="CF1578" s="18">
        <f>IF($CE1578="","",COUNTIF($CC$5:CC1578,CC1578))</f>
        <v/>
      </c>
      <c r="CG1578" s="18">
        <f>IF($CE1578="","",CONCATENATE(CC1578,CF1578))</f>
        <v/>
      </c>
      <c r="DC1578" s="21">
        <f>IF(CG1578="","",CONCATENATE(CC1578,CD1578))</f>
        <v/>
      </c>
    </row>
    <row r="1579">
      <c r="BZ1579" s="18" t="inlineStr">
        <is>
          <t>S,C</t>
        </is>
      </c>
      <c r="CA1579" s="18" t="inlineStr">
        <is>
          <t>ゲルバー部</t>
        </is>
      </c>
      <c r="CB1579" s="18" t="inlineStr">
        <is>
          <t>Gb</t>
        </is>
      </c>
      <c r="CC1579" s="18">
        <f>IF(LEFT(CA1579,2)="基礎",CONCATENATE(BZ1579,LEFT(CA1579,3),CB1579),CONCATENATE(BZ1579,LEFT(CA1579,2),CB1579))</f>
        <v/>
      </c>
      <c r="CD1579" s="18" t="n">
        <v>3</v>
      </c>
      <c r="CE1579" s="18">
        <f>IF(COUNTIFS([2]その１１!$CV$10:CV6574,リスト!CC1579),"該当","")</f>
        <v/>
      </c>
      <c r="CF1579" s="18">
        <f>IF($CE1579="","",COUNTIF($CC$5:CC1579,CC1579))</f>
        <v/>
      </c>
      <c r="CG1579" s="18">
        <f>IF($CE1579="","",CONCATENATE(CC1579,CF1579))</f>
        <v/>
      </c>
      <c r="DC1579" s="21">
        <f>IF(CG1579="","",CONCATENATE(CC1579,CD1579))</f>
        <v/>
      </c>
    </row>
    <row r="1580">
      <c r="BZ1580" s="18" t="inlineStr">
        <is>
          <t>S,C</t>
        </is>
      </c>
      <c r="CA1580" s="18" t="inlineStr">
        <is>
          <t>ゲルバー部</t>
        </is>
      </c>
      <c r="CB1580" s="18" t="inlineStr">
        <is>
          <t>Gb</t>
        </is>
      </c>
      <c r="CC1580" s="18">
        <f>IF(LEFT(CA1580,2)="基礎",CONCATENATE(BZ1580,LEFT(CA1580,3),CB1580),CONCATENATE(BZ1580,LEFT(CA1580,2),CB1580))</f>
        <v/>
      </c>
      <c r="CD1580" s="18" t="n">
        <v>4</v>
      </c>
      <c r="CE1580" s="18">
        <f>IF(COUNTIFS([2]その１１!$CV$10:CV6575,リスト!CC1580),"該当","")</f>
        <v/>
      </c>
      <c r="CF1580" s="18">
        <f>IF($CE1580="","",COUNTIF($CC$5:CC1580,CC1580))</f>
        <v/>
      </c>
      <c r="CG1580" s="18">
        <f>IF($CE1580="","",CONCATENATE(CC1580,CF1580))</f>
        <v/>
      </c>
      <c r="DC1580" s="21">
        <f>IF(CG1580="","",CONCATENATE(CC1580,CD1580))</f>
        <v/>
      </c>
    </row>
    <row r="1581">
      <c r="BZ1581" s="18" t="inlineStr">
        <is>
          <t>S,C</t>
        </is>
      </c>
      <c r="CA1581" s="18" t="inlineStr">
        <is>
          <t>ゲルバー部</t>
        </is>
      </c>
      <c r="CB1581" s="18" t="inlineStr">
        <is>
          <t>Gb</t>
        </is>
      </c>
      <c r="CC1581" s="18">
        <f>IF(LEFT(CA1581,2)="基礎",CONCATENATE(BZ1581,LEFT(CA1581,3),CB1581),CONCATENATE(BZ1581,LEFT(CA1581,2),CB1581))</f>
        <v/>
      </c>
      <c r="CD1581" s="18" t="n">
        <v>5</v>
      </c>
      <c r="CE1581" s="18">
        <f>IF(COUNTIFS([2]その１１!$CV$10:CV6576,リスト!CC1581),"該当","")</f>
        <v/>
      </c>
      <c r="CF1581" s="18">
        <f>IF($CE1581="","",COUNTIF($CC$5:CC1581,CC1581))</f>
        <v/>
      </c>
      <c r="CG1581" s="18">
        <f>IF($CE1581="","",CONCATENATE(CC1581,CF1581))</f>
        <v/>
      </c>
      <c r="DC1581" s="21">
        <f>IF(CG1581="","",CONCATENATE(CC1581,CD1581))</f>
        <v/>
      </c>
    </row>
    <row r="1582">
      <c r="BZ1582" s="18" t="inlineStr">
        <is>
          <t>S,C</t>
        </is>
      </c>
      <c r="CA1582" s="18" t="inlineStr">
        <is>
          <t>ゲルバー部</t>
        </is>
      </c>
      <c r="CB1582" s="18" t="inlineStr">
        <is>
          <t>Gb</t>
        </is>
      </c>
      <c r="CC1582" s="18">
        <f>IF(LEFT(CA1582,2)="基礎",CONCATENATE(BZ1582,LEFT(CA1582,3),CB1582),CONCATENATE(BZ1582,LEFT(CA1582,2),CB1582))</f>
        <v/>
      </c>
      <c r="CD1582" s="18" t="n">
        <v>6</v>
      </c>
      <c r="CE1582" s="18">
        <f>IF(COUNTIFS([2]その１１!$CV$10:CV6577,リスト!CC1582),"該当","")</f>
        <v/>
      </c>
      <c r="CF1582" s="18">
        <f>IF($CE1582="","",COUNTIF($CC$5:CC1582,CC1582))</f>
        <v/>
      </c>
      <c r="CG1582" s="18">
        <f>IF($CE1582="","",CONCATENATE(CC1582,CF1582))</f>
        <v/>
      </c>
      <c r="DC1582" s="21">
        <f>IF(CG1582="","",CONCATENATE(CC1582,CD1582))</f>
        <v/>
      </c>
    </row>
    <row r="1583">
      <c r="BZ1583" s="18" t="inlineStr">
        <is>
          <t>S,C</t>
        </is>
      </c>
      <c r="CA1583" s="18" t="inlineStr">
        <is>
          <t>ゲルバー部</t>
        </is>
      </c>
      <c r="CB1583" s="18" t="inlineStr">
        <is>
          <t>Gb</t>
        </is>
      </c>
      <c r="CC1583" s="18">
        <f>IF(LEFT(CA1583,2)="基礎",CONCATENATE(BZ1583,LEFT(CA1583,3),CB1583),CONCATENATE(BZ1583,LEFT(CA1583,2),CB1583))</f>
        <v/>
      </c>
      <c r="CD1583" s="18" t="n">
        <v>7</v>
      </c>
      <c r="CE1583" s="18">
        <f>IF(COUNTIFS([2]その１１!$CV$10:CV6578,リスト!CC1583),"該当","")</f>
        <v/>
      </c>
      <c r="CF1583" s="18">
        <f>IF($CE1583="","",COUNTIF($CC$5:CC1583,CC1583))</f>
        <v/>
      </c>
      <c r="CG1583" s="18">
        <f>IF($CE1583="","",CONCATENATE(CC1583,CF1583))</f>
        <v/>
      </c>
      <c r="DC1583" s="21">
        <f>IF(CG1583="","",CONCATENATE(CC1583,CD1583))</f>
        <v/>
      </c>
    </row>
    <row r="1584">
      <c r="BZ1584" s="18" t="inlineStr">
        <is>
          <t>S,C</t>
        </is>
      </c>
      <c r="CA1584" s="18" t="inlineStr">
        <is>
          <t>ゲルバー部</t>
        </is>
      </c>
      <c r="CB1584" s="18" t="inlineStr">
        <is>
          <t>Gb</t>
        </is>
      </c>
      <c r="CC1584" s="18">
        <f>IF(LEFT(CA1584,2)="基礎",CONCATENATE(BZ1584,LEFT(CA1584,3),CB1584),CONCATENATE(BZ1584,LEFT(CA1584,2),CB1584))</f>
        <v/>
      </c>
      <c r="CD1584" s="18" t="n">
        <v>8</v>
      </c>
      <c r="CE1584" s="18">
        <f>IF(COUNTIFS([2]その１１!$CV$10:CV6579,リスト!CC1584),"該当","")</f>
        <v/>
      </c>
      <c r="CF1584" s="18">
        <f>IF($CE1584="","",COUNTIF($CC$5:CC1584,CC1584))</f>
        <v/>
      </c>
      <c r="CG1584" s="18">
        <f>IF($CE1584="","",CONCATENATE(CC1584,CF1584))</f>
        <v/>
      </c>
      <c r="DC1584" s="21">
        <f>IF(CG1584="","",CONCATENATE(CC1584,CD1584))</f>
        <v/>
      </c>
    </row>
    <row r="1585">
      <c r="BZ1585" s="18" t="inlineStr">
        <is>
          <t>S,C</t>
        </is>
      </c>
      <c r="CA1585" s="18" t="inlineStr">
        <is>
          <t>ゲルバー部</t>
        </is>
      </c>
      <c r="CB1585" s="18" t="inlineStr">
        <is>
          <t>Gb</t>
        </is>
      </c>
      <c r="CC1585" s="18">
        <f>IF(LEFT(CA1585,2)="基礎",CONCATENATE(BZ1585,LEFT(CA1585,3),CB1585),CONCATENATE(BZ1585,LEFT(CA1585,2),CB1585))</f>
        <v/>
      </c>
      <c r="CD1585" s="18" t="n">
        <v>9</v>
      </c>
      <c r="CE1585" s="18">
        <f>IF(COUNTIFS([2]その１１!$CV$10:CV6580,リスト!CC1585),"該当","")</f>
        <v/>
      </c>
      <c r="CF1585" s="18">
        <f>IF($CE1585="","",COUNTIF($CC$5:CC1585,CC1585))</f>
        <v/>
      </c>
      <c r="CG1585" s="18">
        <f>IF($CE1585="","",CONCATENATE(CC1585,CF1585))</f>
        <v/>
      </c>
      <c r="DC1585" s="21">
        <f>IF(CG1585="","",CONCATENATE(CC1585,CD1585))</f>
        <v/>
      </c>
    </row>
    <row r="1586">
      <c r="BZ1586" s="18" t="inlineStr">
        <is>
          <t>S,C</t>
        </is>
      </c>
      <c r="CA1586" s="18" t="inlineStr">
        <is>
          <t>ゲルバー部</t>
        </is>
      </c>
      <c r="CB1586" s="18" t="inlineStr">
        <is>
          <t>Gb</t>
        </is>
      </c>
      <c r="CC1586" s="18">
        <f>IF(LEFT(CA1586,2)="基礎",CONCATENATE(BZ1586,LEFT(CA1586,3),CB1586),CONCATENATE(BZ1586,LEFT(CA1586,2),CB1586))</f>
        <v/>
      </c>
      <c r="CD1586" s="18" t="n">
        <v>10</v>
      </c>
      <c r="CE1586" s="18">
        <f>IF(COUNTIFS([2]その１１!$CV$10:CV6581,リスト!CC1586),"該当","")</f>
        <v/>
      </c>
      <c r="CF1586" s="18">
        <f>IF($CE1586="","",COUNTIF($CC$5:CC1586,CC1586))</f>
        <v/>
      </c>
      <c r="CG1586" s="18">
        <f>IF($CE1586="","",CONCATENATE(CC1586,CF1586))</f>
        <v/>
      </c>
      <c r="DC1586" s="21">
        <f>IF(CG1586="","",CONCATENATE(CC1586,CD1586))</f>
        <v/>
      </c>
    </row>
    <row r="1587">
      <c r="BZ1587" s="18" t="inlineStr">
        <is>
          <t>S,C</t>
        </is>
      </c>
      <c r="CA1587" s="18" t="inlineStr">
        <is>
          <t>ゲルバー部</t>
        </is>
      </c>
      <c r="CB1587" s="18" t="inlineStr">
        <is>
          <t>Gb</t>
        </is>
      </c>
      <c r="CC1587" s="18">
        <f>IF(LEFT(CA1587,2)="基礎",CONCATENATE(BZ1587,LEFT(CA1587,3),CB1587),CONCATENATE(BZ1587,LEFT(CA1587,2),CB1587))</f>
        <v/>
      </c>
      <c r="CD1587" s="18" t="n">
        <v>11</v>
      </c>
      <c r="CE1587" s="18">
        <f>IF(COUNTIFS([2]その１１!$CV$10:CV6582,リスト!CC1587),"該当","")</f>
        <v/>
      </c>
      <c r="CF1587" s="18">
        <f>IF($CE1587="","",COUNTIF($CC$5:CC1587,CC1587))</f>
        <v/>
      </c>
      <c r="CG1587" s="18">
        <f>IF($CE1587="","",CONCATENATE(CC1587,CF1587))</f>
        <v/>
      </c>
      <c r="DC1587" s="21">
        <f>IF(CG1587="","",CONCATENATE(CC1587,CD1587))</f>
        <v/>
      </c>
    </row>
    <row r="1588">
      <c r="BZ1588" s="18" t="inlineStr">
        <is>
          <t>S,C</t>
        </is>
      </c>
      <c r="CA1588" s="18" t="inlineStr">
        <is>
          <t>ゲルバー部</t>
        </is>
      </c>
      <c r="CB1588" s="18" t="inlineStr">
        <is>
          <t>Gb</t>
        </is>
      </c>
      <c r="CC1588" s="18">
        <f>IF(LEFT(CA1588,2)="基礎",CONCATENATE(BZ1588,LEFT(CA1588,3),CB1588),CONCATENATE(BZ1588,LEFT(CA1588,2),CB1588))</f>
        <v/>
      </c>
      <c r="CD1588" s="18" t="n">
        <v>12</v>
      </c>
      <c r="CE1588" s="18">
        <f>IF(COUNTIFS([2]その１１!$CV$10:CV6583,リスト!CC1588),"該当","")</f>
        <v/>
      </c>
      <c r="CF1588" s="18">
        <f>IF($CE1588="","",COUNTIF($CC$5:CC1588,CC1588))</f>
        <v/>
      </c>
      <c r="CG1588" s="18">
        <f>IF($CE1588="","",CONCATENATE(CC1588,CF1588))</f>
        <v/>
      </c>
      <c r="DC1588" s="21">
        <f>IF(CG1588="","",CONCATENATE(CC1588,CD1588))</f>
        <v/>
      </c>
    </row>
    <row r="1589">
      <c r="BZ1589" s="18" t="inlineStr">
        <is>
          <t>S,C</t>
        </is>
      </c>
      <c r="CA1589" s="18" t="inlineStr">
        <is>
          <t>ゲルバー部</t>
        </is>
      </c>
      <c r="CB1589" s="18" t="inlineStr">
        <is>
          <t>Gb</t>
        </is>
      </c>
      <c r="CC1589" s="18">
        <f>IF(LEFT(CA1589,2)="基礎",CONCATENATE(BZ1589,LEFT(CA1589,3),CB1589),CONCATENATE(BZ1589,LEFT(CA1589,2),CB1589))</f>
        <v/>
      </c>
      <c r="CD1589" s="18" t="n">
        <v>13</v>
      </c>
      <c r="CE1589" s="18">
        <f>IF(COUNTIFS([2]その１１!$CV$10:CV6584,リスト!CC1589),"該当","")</f>
        <v/>
      </c>
      <c r="CF1589" s="18">
        <f>IF($CE1589="","",COUNTIF($CC$5:CC1589,CC1589))</f>
        <v/>
      </c>
      <c r="CG1589" s="18">
        <f>IF($CE1589="","",CONCATENATE(CC1589,CF1589))</f>
        <v/>
      </c>
      <c r="DC1589" s="21">
        <f>IF(CG1589="","",CONCATENATE(CC1589,CD1589))</f>
        <v/>
      </c>
    </row>
    <row r="1590">
      <c r="BZ1590" s="18" t="inlineStr">
        <is>
          <t>S,C</t>
        </is>
      </c>
      <c r="CA1590" s="18" t="inlineStr">
        <is>
          <t>ゲルバー部</t>
        </is>
      </c>
      <c r="CB1590" s="18" t="inlineStr">
        <is>
          <t>Gb</t>
        </is>
      </c>
      <c r="CC1590" s="18">
        <f>IF(LEFT(CA1590,2)="基礎",CONCATENATE(BZ1590,LEFT(CA1590,3),CB1590),CONCATENATE(BZ1590,LEFT(CA1590,2),CB1590))</f>
        <v/>
      </c>
      <c r="CD1590" s="18" t="n">
        <v>17</v>
      </c>
      <c r="CE1590" s="18">
        <f>IF(COUNTIFS([2]その１１!$CV$10:CV6585,リスト!CC1590),"該当","")</f>
        <v/>
      </c>
      <c r="CF1590" s="18">
        <f>IF($CE1590="","",COUNTIF($CC$5:CC1590,CC1590))</f>
        <v/>
      </c>
      <c r="CG1590" s="18">
        <f>IF($CE1590="","",CONCATENATE(CC1590,CF1590))</f>
        <v/>
      </c>
      <c r="DC1590" s="21">
        <f>IF(CG1590="","",CONCATENATE(CC1590,CD1590))</f>
        <v/>
      </c>
    </row>
    <row r="1591">
      <c r="BZ1591" s="18" t="inlineStr">
        <is>
          <t>S,C</t>
        </is>
      </c>
      <c r="CA1591" s="18" t="inlineStr">
        <is>
          <t>ゲルバー部</t>
        </is>
      </c>
      <c r="CB1591" s="18" t="inlineStr">
        <is>
          <t>Gb</t>
        </is>
      </c>
      <c r="CC1591" s="18">
        <f>IF(LEFT(CA1591,2)="基礎",CONCATENATE(BZ1591,LEFT(CA1591,3),CB1591),CONCATENATE(BZ1591,LEFT(CA1591,2),CB1591))</f>
        <v/>
      </c>
      <c r="CD1591" s="18" t="n">
        <v>18</v>
      </c>
      <c r="CE1591" s="18">
        <f>IF(COUNTIFS([2]その１１!$CV$10:CV6586,リスト!CC1591),"該当","")</f>
        <v/>
      </c>
      <c r="CF1591" s="18">
        <f>IF($CE1591="","",COUNTIF($CC$5:CC1591,CC1591))</f>
        <v/>
      </c>
      <c r="CG1591" s="18">
        <f>IF($CE1591="","",CONCATENATE(CC1591,CF1591))</f>
        <v/>
      </c>
      <c r="DC1591" s="21">
        <f>IF(CG1591="","",CONCATENATE(CC1591,CD1591))</f>
        <v/>
      </c>
    </row>
    <row r="1592">
      <c r="BZ1592" s="18" t="inlineStr">
        <is>
          <t>S,C</t>
        </is>
      </c>
      <c r="CA1592" s="18" t="inlineStr">
        <is>
          <t>ゲルバー部</t>
        </is>
      </c>
      <c r="CB1592" s="18" t="inlineStr">
        <is>
          <t>Gb</t>
        </is>
      </c>
      <c r="CC1592" s="18">
        <f>IF(LEFT(CA1592,2)="基礎",CONCATENATE(BZ1592,LEFT(CA1592,3),CB1592),CONCATENATE(BZ1592,LEFT(CA1592,2),CB1592))</f>
        <v/>
      </c>
      <c r="CD1592" s="18" t="n">
        <v>19</v>
      </c>
      <c r="CE1592" s="18">
        <f>IF(COUNTIFS([2]その１１!$CV$10:CV6587,リスト!CC1592),"該当","")</f>
        <v/>
      </c>
      <c r="CF1592" s="18">
        <f>IF($CE1592="","",COUNTIF($CC$5:CC1592,CC1592))</f>
        <v/>
      </c>
      <c r="CG1592" s="18">
        <f>IF($CE1592="","",CONCATENATE(CC1592,CF1592))</f>
        <v/>
      </c>
      <c r="DC1592" s="21">
        <f>IF(CG1592="","",CONCATENATE(CC1592,CD1592))</f>
        <v/>
      </c>
    </row>
    <row r="1593">
      <c r="BZ1593" s="18" t="inlineStr">
        <is>
          <t>S,C</t>
        </is>
      </c>
      <c r="CA1593" s="18" t="inlineStr">
        <is>
          <t>ゲルバー部</t>
        </is>
      </c>
      <c r="CB1593" s="18" t="inlineStr">
        <is>
          <t>Gb</t>
        </is>
      </c>
      <c r="CC1593" s="18">
        <f>IF(LEFT(CA1593,2)="基礎",CONCATENATE(BZ1593,LEFT(CA1593,3),CB1593),CONCATENATE(BZ1593,LEFT(CA1593,2),CB1593))</f>
        <v/>
      </c>
      <c r="CD1593" s="18" t="n">
        <v>20</v>
      </c>
      <c r="CE1593" s="18">
        <f>IF(COUNTIFS([2]その１１!$CV$10:CV6588,リスト!CC1593),"該当","")</f>
        <v/>
      </c>
      <c r="CF1593" s="18">
        <f>IF($CE1593="","",COUNTIF($CC$5:CC1593,CC1593))</f>
        <v/>
      </c>
      <c r="CG1593" s="18">
        <f>IF($CE1593="","",CONCATENATE(CC1593,CF1593))</f>
        <v/>
      </c>
      <c r="DC1593" s="21">
        <f>IF(CG1593="","",CONCATENATE(CC1593,CD1593))</f>
        <v/>
      </c>
    </row>
    <row r="1594">
      <c r="BZ1594" s="18" t="inlineStr">
        <is>
          <t>S,C</t>
        </is>
      </c>
      <c r="CA1594" s="18" t="inlineStr">
        <is>
          <t>ゲルバー部</t>
        </is>
      </c>
      <c r="CB1594" s="18" t="inlineStr">
        <is>
          <t>Gb</t>
        </is>
      </c>
      <c r="CC1594" s="18">
        <f>IF(LEFT(CA1594,2)="基礎",CONCATENATE(BZ1594,LEFT(CA1594,3),CB1594),CONCATENATE(BZ1594,LEFT(CA1594,2),CB1594))</f>
        <v/>
      </c>
      <c r="CD1594" s="18" t="n">
        <v>21</v>
      </c>
      <c r="CE1594" s="18">
        <f>IF(COUNTIFS([2]その１１!$CV$10:CV6589,リスト!CC1594),"該当","")</f>
        <v/>
      </c>
      <c r="CF1594" s="18">
        <f>IF($CE1594="","",COUNTIF($CC$5:CC1594,CC1594))</f>
        <v/>
      </c>
      <c r="CG1594" s="18">
        <f>IF($CE1594="","",CONCATENATE(CC1594,CF1594))</f>
        <v/>
      </c>
      <c r="DC1594" s="21">
        <f>IF(CG1594="","",CONCATENATE(CC1594,CD1594))</f>
        <v/>
      </c>
    </row>
    <row r="1595">
      <c r="BZ1595" s="18" t="inlineStr">
        <is>
          <t>S,C</t>
        </is>
      </c>
      <c r="CA1595" s="18" t="inlineStr">
        <is>
          <t>ゲルバー部</t>
        </is>
      </c>
      <c r="CB1595" s="18" t="inlineStr">
        <is>
          <t>Gb</t>
        </is>
      </c>
      <c r="CC1595" s="18">
        <f>IF(LEFT(CA1595,2)="基礎",CONCATENATE(BZ1595,LEFT(CA1595,3),CB1595),CONCATENATE(BZ1595,LEFT(CA1595,2),CB1595))</f>
        <v/>
      </c>
      <c r="CD1595" s="18" t="n">
        <v>22</v>
      </c>
      <c r="CE1595" s="18">
        <f>IF(COUNTIFS([2]その１１!$CV$10:CV6590,リスト!CC1595),"該当","")</f>
        <v/>
      </c>
      <c r="CF1595" s="18">
        <f>IF($CE1595="","",COUNTIF($CC$5:CC1595,CC1595))</f>
        <v/>
      </c>
      <c r="CG1595" s="18">
        <f>IF($CE1595="","",CONCATENATE(CC1595,CF1595))</f>
        <v/>
      </c>
      <c r="DC1595" s="21">
        <f>IF(CG1595="","",CONCATENATE(CC1595,CD1595))</f>
        <v/>
      </c>
    </row>
    <row r="1596">
      <c r="BZ1596" s="18" t="inlineStr">
        <is>
          <t>S,C</t>
        </is>
      </c>
      <c r="CA1596" s="18" t="inlineStr">
        <is>
          <t>ゲルバー部</t>
        </is>
      </c>
      <c r="CB1596" s="18" t="inlineStr">
        <is>
          <t>Gb</t>
        </is>
      </c>
      <c r="CC1596" s="18">
        <f>IF(LEFT(CA1596,2)="基礎",CONCATENATE(BZ1596,LEFT(CA1596,3),CB1596),CONCATENATE(BZ1596,LEFT(CA1596,2),CB1596))</f>
        <v/>
      </c>
      <c r="CD1596" s="18" t="n">
        <v>23</v>
      </c>
      <c r="CE1596" s="18">
        <f>IF(COUNTIFS([2]その１１!$CV$10:CV6591,リスト!CC1596),"該当","")</f>
        <v/>
      </c>
      <c r="CF1596" s="18">
        <f>IF($CE1596="","",COUNTIF($CC$5:CC1596,CC1596))</f>
        <v/>
      </c>
      <c r="CG1596" s="18">
        <f>IF($CE1596="","",CONCATENATE(CC1596,CF1596))</f>
        <v/>
      </c>
      <c r="DC1596" s="21">
        <f>IF(CG1596="","",CONCATENATE(CC1596,CD1596))</f>
        <v/>
      </c>
    </row>
    <row r="1597">
      <c r="BZ1597" s="18" t="inlineStr">
        <is>
          <t>S,X</t>
        </is>
      </c>
      <c r="CA1597" s="18" t="inlineStr">
        <is>
          <t>ゲルバー部</t>
        </is>
      </c>
      <c r="CB1597" s="18" t="inlineStr">
        <is>
          <t>Gb</t>
        </is>
      </c>
      <c r="CC1597" s="18">
        <f>IF(LEFT(CA1597,2)="基礎",CONCATENATE(BZ1597,LEFT(CA1597,3),CB1597),CONCATENATE(BZ1597,LEFT(CA1597,2),CB1597))</f>
        <v/>
      </c>
      <c r="CD1597" s="18" t="n">
        <v>1</v>
      </c>
      <c r="CE1597" s="18">
        <f>IF(COUNTIFS([2]その１１!$CV$10:CV6592,リスト!CC1597),"該当","")</f>
        <v/>
      </c>
      <c r="CF1597" s="18">
        <f>IF($CE1597="","",COUNTIF($CC$5:CC1597,CC1597))</f>
        <v/>
      </c>
      <c r="CG1597" s="18">
        <f>IF($CE1597="","",CONCATENATE(CC1597,CF1597))</f>
        <v/>
      </c>
      <c r="DC1597" s="21">
        <f>IF(CG1597="","",CONCATENATE(CC1597,CD1597))</f>
        <v/>
      </c>
    </row>
    <row r="1598">
      <c r="BZ1598" s="18" t="inlineStr">
        <is>
          <t>S,X</t>
        </is>
      </c>
      <c r="CA1598" s="18" t="inlineStr">
        <is>
          <t>ゲルバー部</t>
        </is>
      </c>
      <c r="CB1598" s="18" t="inlineStr">
        <is>
          <t>Gb</t>
        </is>
      </c>
      <c r="CC1598" s="18">
        <f>IF(LEFT(CA1598,2)="基礎",CONCATENATE(BZ1598,LEFT(CA1598,3),CB1598),CONCATENATE(BZ1598,LEFT(CA1598,2),CB1598))</f>
        <v/>
      </c>
      <c r="CD1598" s="18" t="n">
        <v>2</v>
      </c>
      <c r="CE1598" s="18">
        <f>IF(COUNTIFS([2]その１１!$CV$10:CV6593,リスト!CC1598),"該当","")</f>
        <v/>
      </c>
      <c r="CF1598" s="18">
        <f>IF($CE1598="","",COUNTIF($CC$5:CC1598,CC1598))</f>
        <v/>
      </c>
      <c r="CG1598" s="18">
        <f>IF($CE1598="","",CONCATENATE(CC1598,CF1598))</f>
        <v/>
      </c>
      <c r="DC1598" s="21">
        <f>IF(CG1598="","",CONCATENATE(CC1598,CD1598))</f>
        <v/>
      </c>
    </row>
    <row r="1599">
      <c r="BZ1599" s="18" t="inlineStr">
        <is>
          <t>S,X</t>
        </is>
      </c>
      <c r="CA1599" s="18" t="inlineStr">
        <is>
          <t>ゲルバー部</t>
        </is>
      </c>
      <c r="CB1599" s="18" t="inlineStr">
        <is>
          <t>Gb</t>
        </is>
      </c>
      <c r="CC1599" s="18">
        <f>IF(LEFT(CA1599,2)="基礎",CONCATENATE(BZ1599,LEFT(CA1599,3),CB1599),CONCATENATE(BZ1599,LEFT(CA1599,2),CB1599))</f>
        <v/>
      </c>
      <c r="CD1599" s="18" t="n">
        <v>3</v>
      </c>
      <c r="CE1599" s="18">
        <f>IF(COUNTIFS([2]その１１!$CV$10:CV6594,リスト!CC1599),"該当","")</f>
        <v/>
      </c>
      <c r="CF1599" s="18">
        <f>IF($CE1599="","",COUNTIF($CC$5:CC1599,CC1599))</f>
        <v/>
      </c>
      <c r="CG1599" s="18">
        <f>IF($CE1599="","",CONCATENATE(CC1599,CF1599))</f>
        <v/>
      </c>
      <c r="DC1599" s="21">
        <f>IF(CG1599="","",CONCATENATE(CC1599,CD1599))</f>
        <v/>
      </c>
    </row>
    <row r="1600">
      <c r="BZ1600" s="18" t="inlineStr">
        <is>
          <t>S,X</t>
        </is>
      </c>
      <c r="CA1600" s="18" t="inlineStr">
        <is>
          <t>ゲルバー部</t>
        </is>
      </c>
      <c r="CB1600" s="18" t="inlineStr">
        <is>
          <t>Gb</t>
        </is>
      </c>
      <c r="CC1600" s="18">
        <f>IF(LEFT(CA1600,2)="基礎",CONCATENATE(BZ1600,LEFT(CA1600,3),CB1600),CONCATENATE(BZ1600,LEFT(CA1600,2),CB1600))</f>
        <v/>
      </c>
      <c r="CD1600" s="18" t="n">
        <v>4</v>
      </c>
      <c r="CE1600" s="18">
        <f>IF(COUNTIFS([2]その１１!$CV$10:CV6595,リスト!CC1600),"該当","")</f>
        <v/>
      </c>
      <c r="CF1600" s="18">
        <f>IF($CE1600="","",COUNTIF($CC$5:CC1600,CC1600))</f>
        <v/>
      </c>
      <c r="CG1600" s="18">
        <f>IF($CE1600="","",CONCATENATE(CC1600,CF1600))</f>
        <v/>
      </c>
      <c r="DC1600" s="21">
        <f>IF(CG1600="","",CONCATENATE(CC1600,CD1600))</f>
        <v/>
      </c>
    </row>
    <row r="1601">
      <c r="BZ1601" s="18" t="inlineStr">
        <is>
          <t>S,X</t>
        </is>
      </c>
      <c r="CA1601" s="18" t="inlineStr">
        <is>
          <t>ゲルバー部</t>
        </is>
      </c>
      <c r="CB1601" s="18" t="inlineStr">
        <is>
          <t>Gb</t>
        </is>
      </c>
      <c r="CC1601" s="18">
        <f>IF(LEFT(CA1601,2)="基礎",CONCATENATE(BZ1601,LEFT(CA1601,3),CB1601),CONCATENATE(BZ1601,LEFT(CA1601,2),CB1601))</f>
        <v/>
      </c>
      <c r="CD1601" s="18" t="n">
        <v>5</v>
      </c>
      <c r="CE1601" s="18">
        <f>IF(COUNTIFS([2]その１１!$CV$10:CV6596,リスト!CC1601),"該当","")</f>
        <v/>
      </c>
      <c r="CF1601" s="18">
        <f>IF($CE1601="","",COUNTIF($CC$5:CC1601,CC1601))</f>
        <v/>
      </c>
      <c r="CG1601" s="18">
        <f>IF($CE1601="","",CONCATENATE(CC1601,CF1601))</f>
        <v/>
      </c>
      <c r="DC1601" s="21">
        <f>IF(CG1601="","",CONCATENATE(CC1601,CD1601))</f>
        <v/>
      </c>
    </row>
    <row r="1602">
      <c r="BZ1602" s="18" t="inlineStr">
        <is>
          <t>S,X</t>
        </is>
      </c>
      <c r="CA1602" s="18" t="inlineStr">
        <is>
          <t>ゲルバー部</t>
        </is>
      </c>
      <c r="CB1602" s="18" t="inlineStr">
        <is>
          <t>Gb</t>
        </is>
      </c>
      <c r="CC1602" s="18">
        <f>IF(LEFT(CA1602,2)="基礎",CONCATENATE(BZ1602,LEFT(CA1602,3),CB1602),CONCATENATE(BZ1602,LEFT(CA1602,2),CB1602))</f>
        <v/>
      </c>
      <c r="CD1602" s="18" t="n">
        <v>10</v>
      </c>
      <c r="CE1602" s="18">
        <f>IF(COUNTIFS([2]その１１!$CV$10:CV6597,リスト!CC1602),"該当","")</f>
        <v/>
      </c>
      <c r="CF1602" s="18">
        <f>IF($CE1602="","",COUNTIF($CC$5:CC1602,CC1602))</f>
        <v/>
      </c>
      <c r="CG1602" s="18">
        <f>IF($CE1602="","",CONCATENATE(CC1602,CF1602))</f>
        <v/>
      </c>
      <c r="DC1602" s="21">
        <f>IF(CG1602="","",CONCATENATE(CC1602,CD1602))</f>
        <v/>
      </c>
    </row>
    <row r="1603">
      <c r="BZ1603" s="18" t="inlineStr">
        <is>
          <t>S,X</t>
        </is>
      </c>
      <c r="CA1603" s="18" t="inlineStr">
        <is>
          <t>ゲルバー部</t>
        </is>
      </c>
      <c r="CB1603" s="18" t="inlineStr">
        <is>
          <t>Gb</t>
        </is>
      </c>
      <c r="CC1603" s="18">
        <f>IF(LEFT(CA1603,2)="基礎",CONCATENATE(BZ1603,LEFT(CA1603,3),CB1603),CONCATENATE(BZ1603,LEFT(CA1603,2),CB1603))</f>
        <v/>
      </c>
      <c r="CD1603" s="18" t="n">
        <v>13</v>
      </c>
      <c r="CE1603" s="18">
        <f>IF(COUNTIFS([2]その１１!$CV$10:CV6598,リスト!CC1603),"該当","")</f>
        <v/>
      </c>
      <c r="CF1603" s="18">
        <f>IF($CE1603="","",COUNTIF($CC$5:CC1603,CC1603))</f>
        <v/>
      </c>
      <c r="CG1603" s="18">
        <f>IF($CE1603="","",CONCATENATE(CC1603,CF1603))</f>
        <v/>
      </c>
      <c r="DC1603" s="21">
        <f>IF(CG1603="","",CONCATENATE(CC1603,CD1603))</f>
        <v/>
      </c>
    </row>
    <row r="1604">
      <c r="BZ1604" s="18" t="inlineStr">
        <is>
          <t>S,X</t>
        </is>
      </c>
      <c r="CA1604" s="18" t="inlineStr">
        <is>
          <t>ゲルバー部</t>
        </is>
      </c>
      <c r="CB1604" s="18" t="inlineStr">
        <is>
          <t>Gb</t>
        </is>
      </c>
      <c r="CC1604" s="18">
        <f>IF(LEFT(CA1604,2)="基礎",CONCATENATE(BZ1604,LEFT(CA1604,3),CB1604),CONCATENATE(BZ1604,LEFT(CA1604,2),CB1604))</f>
        <v/>
      </c>
      <c r="CD1604" s="18" t="n">
        <v>17</v>
      </c>
      <c r="CE1604" s="18">
        <f>IF(COUNTIFS([2]その１１!$CV$10:CV6599,リスト!CC1604),"該当","")</f>
        <v/>
      </c>
      <c r="CF1604" s="18">
        <f>IF($CE1604="","",COUNTIF($CC$5:CC1604,CC1604))</f>
        <v/>
      </c>
      <c r="CG1604" s="18">
        <f>IF($CE1604="","",CONCATENATE(CC1604,CF1604))</f>
        <v/>
      </c>
      <c r="DC1604" s="21">
        <f>IF(CG1604="","",CONCATENATE(CC1604,CD1604))</f>
        <v/>
      </c>
    </row>
    <row r="1605">
      <c r="BZ1605" s="18" t="inlineStr">
        <is>
          <t>S,X</t>
        </is>
      </c>
      <c r="CA1605" s="18" t="inlineStr">
        <is>
          <t>ゲルバー部</t>
        </is>
      </c>
      <c r="CB1605" s="18" t="inlineStr">
        <is>
          <t>Gb</t>
        </is>
      </c>
      <c r="CC1605" s="18">
        <f>IF(LEFT(CA1605,2)="基礎",CONCATENATE(BZ1605,LEFT(CA1605,3),CB1605),CONCATENATE(BZ1605,LEFT(CA1605,2),CB1605))</f>
        <v/>
      </c>
      <c r="CD1605" s="18" t="n">
        <v>18</v>
      </c>
      <c r="CE1605" s="18">
        <f>IF(COUNTIFS([2]その１１!$CV$10:CV6600,リスト!CC1605),"該当","")</f>
        <v/>
      </c>
      <c r="CF1605" s="18">
        <f>IF($CE1605="","",COUNTIF($CC$5:CC1605,CC1605))</f>
        <v/>
      </c>
      <c r="CG1605" s="18">
        <f>IF($CE1605="","",CONCATENATE(CC1605,CF1605))</f>
        <v/>
      </c>
      <c r="DC1605" s="21">
        <f>IF(CG1605="","",CONCATENATE(CC1605,CD1605))</f>
        <v/>
      </c>
    </row>
    <row r="1606">
      <c r="BZ1606" s="18" t="inlineStr">
        <is>
          <t>S,X</t>
        </is>
      </c>
      <c r="CA1606" s="18" t="inlineStr">
        <is>
          <t>ゲルバー部</t>
        </is>
      </c>
      <c r="CB1606" s="18" t="inlineStr">
        <is>
          <t>Gb</t>
        </is>
      </c>
      <c r="CC1606" s="18">
        <f>IF(LEFT(CA1606,2)="基礎",CONCATENATE(BZ1606,LEFT(CA1606,3),CB1606),CONCATENATE(BZ1606,LEFT(CA1606,2),CB1606))</f>
        <v/>
      </c>
      <c r="CD1606" s="18" t="n">
        <v>20</v>
      </c>
      <c r="CE1606" s="18">
        <f>IF(COUNTIFS([2]その１１!$CV$10:CV6601,リスト!CC1606),"該当","")</f>
        <v/>
      </c>
      <c r="CF1606" s="18">
        <f>IF($CE1606="","",COUNTIF($CC$5:CC1606,CC1606))</f>
        <v/>
      </c>
      <c r="CG1606" s="18">
        <f>IF($CE1606="","",CONCATENATE(CC1606,CF1606))</f>
        <v/>
      </c>
      <c r="DC1606" s="21">
        <f>IF(CG1606="","",CONCATENATE(CC1606,CD1606))</f>
        <v/>
      </c>
    </row>
    <row r="1607">
      <c r="BZ1607" s="18" t="inlineStr">
        <is>
          <t>S,X</t>
        </is>
      </c>
      <c r="CA1607" s="18" t="inlineStr">
        <is>
          <t>ゲルバー部</t>
        </is>
      </c>
      <c r="CB1607" s="18" t="inlineStr">
        <is>
          <t>Gb</t>
        </is>
      </c>
      <c r="CC1607" s="18">
        <f>IF(LEFT(CA1607,2)="基礎",CONCATENATE(BZ1607,LEFT(CA1607,3),CB1607),CONCATENATE(BZ1607,LEFT(CA1607,2),CB1607))</f>
        <v/>
      </c>
      <c r="CD1607" s="18" t="n">
        <v>21</v>
      </c>
      <c r="CE1607" s="18">
        <f>IF(COUNTIFS([2]その１１!$CV$10:CV6602,リスト!CC1607),"該当","")</f>
        <v/>
      </c>
      <c r="CF1607" s="18">
        <f>IF($CE1607="","",COUNTIF($CC$5:CC1607,CC1607))</f>
        <v/>
      </c>
      <c r="CG1607" s="18">
        <f>IF($CE1607="","",CONCATENATE(CC1607,CF1607))</f>
        <v/>
      </c>
      <c r="DC1607" s="21">
        <f>IF(CG1607="","",CONCATENATE(CC1607,CD1607))</f>
        <v/>
      </c>
    </row>
    <row r="1608">
      <c r="BZ1608" s="18" t="inlineStr">
        <is>
          <t>S,X</t>
        </is>
      </c>
      <c r="CA1608" s="18" t="inlineStr">
        <is>
          <t>ゲルバー部</t>
        </is>
      </c>
      <c r="CB1608" s="18" t="inlineStr">
        <is>
          <t>Gb</t>
        </is>
      </c>
      <c r="CC1608" s="18">
        <f>IF(LEFT(CA1608,2)="基礎",CONCATENATE(BZ1608,LEFT(CA1608,3),CB1608),CONCATENATE(BZ1608,LEFT(CA1608,2),CB1608))</f>
        <v/>
      </c>
      <c r="CD1608" s="18" t="n">
        <v>22</v>
      </c>
      <c r="CE1608" s="18">
        <f>IF(COUNTIFS([2]その１１!$CV$10:CV6603,リスト!CC1608),"該当","")</f>
        <v/>
      </c>
      <c r="CF1608" s="18">
        <f>IF($CE1608="","",COUNTIF($CC$5:CC1608,CC1608))</f>
        <v/>
      </c>
      <c r="CG1608" s="18">
        <f>IF($CE1608="","",CONCATENATE(CC1608,CF1608))</f>
        <v/>
      </c>
      <c r="DC1608" s="21">
        <f>IF(CG1608="","",CONCATENATE(CC1608,CD1608))</f>
        <v/>
      </c>
    </row>
    <row r="1609">
      <c r="BZ1609" s="18" t="inlineStr">
        <is>
          <t>S,X</t>
        </is>
      </c>
      <c r="CA1609" s="18" t="inlineStr">
        <is>
          <t>ゲルバー部</t>
        </is>
      </c>
      <c r="CB1609" s="18" t="inlineStr">
        <is>
          <t>Gb</t>
        </is>
      </c>
      <c r="CC1609" s="18">
        <f>IF(LEFT(CA1609,2)="基礎",CONCATENATE(BZ1609,LEFT(CA1609,3),CB1609),CONCATENATE(BZ1609,LEFT(CA1609,2),CB1609))</f>
        <v/>
      </c>
      <c r="CD1609" s="18" t="n">
        <v>23</v>
      </c>
      <c r="CE1609" s="18">
        <f>IF(COUNTIFS([2]その１１!$CV$10:CV6604,リスト!CC1609),"該当","")</f>
        <v/>
      </c>
      <c r="CF1609" s="18">
        <f>IF($CE1609="","",COUNTIF($CC$5:CC1609,CC1609))</f>
        <v/>
      </c>
      <c r="CG1609" s="18">
        <f>IF($CE1609="","",CONCATENATE(CC1609,CF1609))</f>
        <v/>
      </c>
      <c r="DC1609" s="21">
        <f>IF(CG1609="","",CONCATENATE(CC1609,CD1609))</f>
        <v/>
      </c>
    </row>
    <row r="1610">
      <c r="BZ1610" s="18" t="inlineStr">
        <is>
          <t>C,X</t>
        </is>
      </c>
      <c r="CA1610" s="18" t="inlineStr">
        <is>
          <t>ゲルバー部</t>
        </is>
      </c>
      <c r="CB1610" s="18" t="inlineStr">
        <is>
          <t>Gb</t>
        </is>
      </c>
      <c r="CC1610" s="18">
        <f>IF(LEFT(CA1610,2)="基礎",CONCATENATE(BZ1610,LEFT(CA1610,3),CB1610),CONCATENATE(BZ1610,LEFT(CA1610,2),CB1610))</f>
        <v/>
      </c>
      <c r="CD1610" s="18" t="n">
        <v>6</v>
      </c>
      <c r="CE1610" s="18">
        <f>IF(COUNTIFS([2]その１１!$CV$10:CV6605,リスト!CC1610),"該当","")</f>
        <v/>
      </c>
      <c r="CF1610" s="18">
        <f>IF($CE1610="","",COUNTIF($CC$5:CC1610,CC1610))</f>
        <v/>
      </c>
      <c r="CG1610" s="18">
        <f>IF($CE1610="","",CONCATENATE(CC1610,CF1610))</f>
        <v/>
      </c>
      <c r="DC1610" s="21">
        <f>IF(CG1610="","",CONCATENATE(CC1610,CD1610))</f>
        <v/>
      </c>
    </row>
    <row r="1611">
      <c r="BZ1611" s="18" t="inlineStr">
        <is>
          <t>C,X</t>
        </is>
      </c>
      <c r="CA1611" s="18" t="inlineStr">
        <is>
          <t>ゲルバー部</t>
        </is>
      </c>
      <c r="CB1611" s="18" t="inlineStr">
        <is>
          <t>Gb</t>
        </is>
      </c>
      <c r="CC1611" s="18">
        <f>IF(LEFT(CA1611,2)="基礎",CONCATENATE(BZ1611,LEFT(CA1611,3),CB1611),CONCATENATE(BZ1611,LEFT(CA1611,2),CB1611))</f>
        <v/>
      </c>
      <c r="CD1611" s="18" t="n">
        <v>7</v>
      </c>
      <c r="CE1611" s="18">
        <f>IF(COUNTIFS([2]その１１!$CV$10:CV6606,リスト!CC1611),"該当","")</f>
        <v/>
      </c>
      <c r="CF1611" s="18">
        <f>IF($CE1611="","",COUNTIF($CC$5:CC1611,CC1611))</f>
        <v/>
      </c>
      <c r="CG1611" s="18">
        <f>IF($CE1611="","",CONCATENATE(CC1611,CF1611))</f>
        <v/>
      </c>
      <c r="DC1611" s="21">
        <f>IF(CG1611="","",CONCATENATE(CC1611,CD1611))</f>
        <v/>
      </c>
    </row>
    <row r="1612">
      <c r="BZ1612" s="18" t="inlineStr">
        <is>
          <t>C,X</t>
        </is>
      </c>
      <c r="CA1612" s="18" t="inlineStr">
        <is>
          <t>ゲルバー部</t>
        </is>
      </c>
      <c r="CB1612" s="18" t="inlineStr">
        <is>
          <t>Gb</t>
        </is>
      </c>
      <c r="CC1612" s="18">
        <f>IF(LEFT(CA1612,2)="基礎",CONCATENATE(BZ1612,LEFT(CA1612,3),CB1612),CONCATENATE(BZ1612,LEFT(CA1612,2),CB1612))</f>
        <v/>
      </c>
      <c r="CD1612" s="18" t="n">
        <v>8</v>
      </c>
      <c r="CE1612" s="18">
        <f>IF(COUNTIFS([2]その１１!$CV$10:CV6607,リスト!CC1612),"該当","")</f>
        <v/>
      </c>
      <c r="CF1612" s="18">
        <f>IF($CE1612="","",COUNTIF($CC$5:CC1612,CC1612))</f>
        <v/>
      </c>
      <c r="CG1612" s="18">
        <f>IF($CE1612="","",CONCATENATE(CC1612,CF1612))</f>
        <v/>
      </c>
      <c r="DC1612" s="21">
        <f>IF(CG1612="","",CONCATENATE(CC1612,CD1612))</f>
        <v/>
      </c>
    </row>
    <row r="1613">
      <c r="BZ1613" s="18" t="inlineStr">
        <is>
          <t>C,X</t>
        </is>
      </c>
      <c r="CA1613" s="18" t="inlineStr">
        <is>
          <t>ゲルバー部</t>
        </is>
      </c>
      <c r="CB1613" s="18" t="inlineStr">
        <is>
          <t>Gb</t>
        </is>
      </c>
      <c r="CC1613" s="18">
        <f>IF(LEFT(CA1613,2)="基礎",CONCATENATE(BZ1613,LEFT(CA1613,3),CB1613),CONCATENATE(BZ1613,LEFT(CA1613,2),CB1613))</f>
        <v/>
      </c>
      <c r="CD1613" s="18" t="n">
        <v>9</v>
      </c>
      <c r="CE1613" s="18">
        <f>IF(COUNTIFS([2]その１１!$CV$10:CV6608,リスト!CC1613),"該当","")</f>
        <v/>
      </c>
      <c r="CF1613" s="18">
        <f>IF($CE1613="","",COUNTIF($CC$5:CC1613,CC1613))</f>
        <v/>
      </c>
      <c r="CG1613" s="18">
        <f>IF($CE1613="","",CONCATENATE(CC1613,CF1613))</f>
        <v/>
      </c>
      <c r="DC1613" s="21">
        <f>IF(CG1613="","",CONCATENATE(CC1613,CD1613))</f>
        <v/>
      </c>
    </row>
    <row r="1614">
      <c r="BZ1614" s="18" t="inlineStr">
        <is>
          <t>C,X</t>
        </is>
      </c>
      <c r="CA1614" s="18" t="inlineStr">
        <is>
          <t>ゲルバー部</t>
        </is>
      </c>
      <c r="CB1614" s="18" t="inlineStr">
        <is>
          <t>Gb</t>
        </is>
      </c>
      <c r="CC1614" s="18">
        <f>IF(LEFT(CA1614,2)="基礎",CONCATENATE(BZ1614,LEFT(CA1614,3),CB1614),CONCATENATE(BZ1614,LEFT(CA1614,2),CB1614))</f>
        <v/>
      </c>
      <c r="CD1614" s="18" t="n">
        <v>10</v>
      </c>
      <c r="CE1614" s="18">
        <f>IF(COUNTIFS([2]その１１!$CV$10:CV6609,リスト!CC1614),"該当","")</f>
        <v/>
      </c>
      <c r="CF1614" s="18">
        <f>IF($CE1614="","",COUNTIF($CC$5:CC1614,CC1614))</f>
        <v/>
      </c>
      <c r="CG1614" s="18">
        <f>IF($CE1614="","",CONCATENATE(CC1614,CF1614))</f>
        <v/>
      </c>
      <c r="DC1614" s="21">
        <f>IF(CG1614="","",CONCATENATE(CC1614,CD1614))</f>
        <v/>
      </c>
    </row>
    <row r="1615">
      <c r="BZ1615" s="18" t="inlineStr">
        <is>
          <t>C,X</t>
        </is>
      </c>
      <c r="CA1615" s="18" t="inlineStr">
        <is>
          <t>ゲルバー部</t>
        </is>
      </c>
      <c r="CB1615" s="18" t="inlineStr">
        <is>
          <t>Gb</t>
        </is>
      </c>
      <c r="CC1615" s="18">
        <f>IF(LEFT(CA1615,2)="基礎",CONCATENATE(BZ1615,LEFT(CA1615,3),CB1615),CONCATENATE(BZ1615,LEFT(CA1615,2),CB1615))</f>
        <v/>
      </c>
      <c r="CD1615" s="18" t="n">
        <v>11</v>
      </c>
      <c r="CE1615" s="18">
        <f>IF(COUNTIFS([2]その１１!$CV$10:CV6610,リスト!CC1615),"該当","")</f>
        <v/>
      </c>
      <c r="CF1615" s="18">
        <f>IF($CE1615="","",COUNTIF($CC$5:CC1615,CC1615))</f>
        <v/>
      </c>
      <c r="CG1615" s="18">
        <f>IF($CE1615="","",CONCATENATE(CC1615,CF1615))</f>
        <v/>
      </c>
      <c r="DC1615" s="21">
        <f>IF(CG1615="","",CONCATENATE(CC1615,CD1615))</f>
        <v/>
      </c>
    </row>
    <row r="1616">
      <c r="BZ1616" s="18" t="inlineStr">
        <is>
          <t>C,X</t>
        </is>
      </c>
      <c r="CA1616" s="18" t="inlineStr">
        <is>
          <t>ゲルバー部</t>
        </is>
      </c>
      <c r="CB1616" s="18" t="inlineStr">
        <is>
          <t>Gb</t>
        </is>
      </c>
      <c r="CC1616" s="18">
        <f>IF(LEFT(CA1616,2)="基礎",CONCATENATE(BZ1616,LEFT(CA1616,3),CB1616),CONCATENATE(BZ1616,LEFT(CA1616,2),CB1616))</f>
        <v/>
      </c>
      <c r="CD1616" s="18" t="n">
        <v>12</v>
      </c>
      <c r="CE1616" s="18">
        <f>IF(COUNTIFS([2]その１１!$CV$10:CV6611,リスト!CC1616),"該当","")</f>
        <v/>
      </c>
      <c r="CF1616" s="18">
        <f>IF($CE1616="","",COUNTIF($CC$5:CC1616,CC1616))</f>
        <v/>
      </c>
      <c r="CG1616" s="18">
        <f>IF($CE1616="","",CONCATENATE(CC1616,CF1616))</f>
        <v/>
      </c>
      <c r="DC1616" s="21">
        <f>IF(CG1616="","",CONCATENATE(CC1616,CD1616))</f>
        <v/>
      </c>
    </row>
    <row r="1617">
      <c r="BZ1617" s="18" t="inlineStr">
        <is>
          <t>C,X</t>
        </is>
      </c>
      <c r="CA1617" s="18" t="inlineStr">
        <is>
          <t>ゲルバー部</t>
        </is>
      </c>
      <c r="CB1617" s="18" t="inlineStr">
        <is>
          <t>Gb</t>
        </is>
      </c>
      <c r="CC1617" s="18">
        <f>IF(LEFT(CA1617,2)="基礎",CONCATENATE(BZ1617,LEFT(CA1617,3),CB1617),CONCATENATE(BZ1617,LEFT(CA1617,2),CB1617))</f>
        <v/>
      </c>
      <c r="CD1617" s="18" t="n">
        <v>13</v>
      </c>
      <c r="CE1617" s="18">
        <f>IF(COUNTIFS([2]その１１!$CV$10:CV6612,リスト!CC1617),"該当","")</f>
        <v/>
      </c>
      <c r="CF1617" s="18">
        <f>IF($CE1617="","",COUNTIF($CC$5:CC1617,CC1617))</f>
        <v/>
      </c>
      <c r="CG1617" s="18">
        <f>IF($CE1617="","",CONCATENATE(CC1617,CF1617))</f>
        <v/>
      </c>
      <c r="DC1617" s="21">
        <f>IF(CG1617="","",CONCATENATE(CC1617,CD1617))</f>
        <v/>
      </c>
    </row>
    <row r="1618">
      <c r="BZ1618" s="18" t="inlineStr">
        <is>
          <t>C,X</t>
        </is>
      </c>
      <c r="CA1618" s="18" t="inlineStr">
        <is>
          <t>ゲルバー部</t>
        </is>
      </c>
      <c r="CB1618" s="18" t="inlineStr">
        <is>
          <t>Gb</t>
        </is>
      </c>
      <c r="CC1618" s="18">
        <f>IF(LEFT(CA1618,2)="基礎",CONCATENATE(BZ1618,LEFT(CA1618,3),CB1618),CONCATENATE(BZ1618,LEFT(CA1618,2),CB1618))</f>
        <v/>
      </c>
      <c r="CD1618" s="18" t="n">
        <v>17</v>
      </c>
      <c r="CE1618" s="18">
        <f>IF(COUNTIFS([2]その１１!$CV$10:CV6613,リスト!CC1618),"該当","")</f>
        <v/>
      </c>
      <c r="CF1618" s="18">
        <f>IF($CE1618="","",COUNTIF($CC$5:CC1618,CC1618))</f>
        <v/>
      </c>
      <c r="CG1618" s="18">
        <f>IF($CE1618="","",CONCATENATE(CC1618,CF1618))</f>
        <v/>
      </c>
      <c r="DC1618" s="21">
        <f>IF(CG1618="","",CONCATENATE(CC1618,CD1618))</f>
        <v/>
      </c>
    </row>
    <row r="1619">
      <c r="BZ1619" s="18" t="inlineStr">
        <is>
          <t>C,X</t>
        </is>
      </c>
      <c r="CA1619" s="18" t="inlineStr">
        <is>
          <t>ゲルバー部</t>
        </is>
      </c>
      <c r="CB1619" s="18" t="inlineStr">
        <is>
          <t>Gb</t>
        </is>
      </c>
      <c r="CC1619" s="18">
        <f>IF(LEFT(CA1619,2)="基礎",CONCATENATE(BZ1619,LEFT(CA1619,3),CB1619),CONCATENATE(BZ1619,LEFT(CA1619,2),CB1619))</f>
        <v/>
      </c>
      <c r="CD1619" s="18" t="n">
        <v>18</v>
      </c>
      <c r="CE1619" s="18">
        <f>IF(COUNTIFS([2]その１１!$CV$10:CV6614,リスト!CC1619),"該当","")</f>
        <v/>
      </c>
      <c r="CF1619" s="18">
        <f>IF($CE1619="","",COUNTIF($CC$5:CC1619,CC1619))</f>
        <v/>
      </c>
      <c r="CG1619" s="18">
        <f>IF($CE1619="","",CONCATENATE(CC1619,CF1619))</f>
        <v/>
      </c>
      <c r="DC1619" s="21">
        <f>IF(CG1619="","",CONCATENATE(CC1619,CD1619))</f>
        <v/>
      </c>
    </row>
    <row r="1620">
      <c r="BZ1620" s="18" t="inlineStr">
        <is>
          <t>C,X</t>
        </is>
      </c>
      <c r="CA1620" s="18" t="inlineStr">
        <is>
          <t>ゲルバー部</t>
        </is>
      </c>
      <c r="CB1620" s="18" t="inlineStr">
        <is>
          <t>Gb</t>
        </is>
      </c>
      <c r="CC1620" s="18">
        <f>IF(LEFT(CA1620,2)="基礎",CONCATENATE(BZ1620,LEFT(CA1620,3),CB1620),CONCATENATE(BZ1620,LEFT(CA1620,2),CB1620))</f>
        <v/>
      </c>
      <c r="CD1620" s="18" t="n">
        <v>19</v>
      </c>
      <c r="CE1620" s="18">
        <f>IF(COUNTIFS([2]その１１!$CV$10:CV6615,リスト!CC1620),"該当","")</f>
        <v/>
      </c>
      <c r="CF1620" s="18">
        <f>IF($CE1620="","",COUNTIF($CC$5:CC1620,CC1620))</f>
        <v/>
      </c>
      <c r="CG1620" s="18">
        <f>IF($CE1620="","",CONCATENATE(CC1620,CF1620))</f>
        <v/>
      </c>
      <c r="DC1620" s="21">
        <f>IF(CG1620="","",CONCATENATE(CC1620,CD1620))</f>
        <v/>
      </c>
    </row>
    <row r="1621">
      <c r="BZ1621" s="18" t="inlineStr">
        <is>
          <t>C,X</t>
        </is>
      </c>
      <c r="CA1621" s="18" t="inlineStr">
        <is>
          <t>ゲルバー部</t>
        </is>
      </c>
      <c r="CB1621" s="18" t="inlineStr">
        <is>
          <t>Gb</t>
        </is>
      </c>
      <c r="CC1621" s="18">
        <f>IF(LEFT(CA1621,2)="基礎",CONCATENATE(BZ1621,LEFT(CA1621,3),CB1621),CONCATENATE(BZ1621,LEFT(CA1621,2),CB1621))</f>
        <v/>
      </c>
      <c r="CD1621" s="18" t="n">
        <v>20</v>
      </c>
      <c r="CE1621" s="18">
        <f>IF(COUNTIFS([2]その１１!$CV$10:CV6616,リスト!CC1621),"該当","")</f>
        <v/>
      </c>
      <c r="CF1621" s="18">
        <f>IF($CE1621="","",COUNTIF($CC$5:CC1621,CC1621))</f>
        <v/>
      </c>
      <c r="CG1621" s="18">
        <f>IF($CE1621="","",CONCATENATE(CC1621,CF1621))</f>
        <v/>
      </c>
      <c r="DC1621" s="21">
        <f>IF(CG1621="","",CONCATENATE(CC1621,CD1621))</f>
        <v/>
      </c>
    </row>
    <row r="1622">
      <c r="BZ1622" s="18" t="inlineStr">
        <is>
          <t>C,X</t>
        </is>
      </c>
      <c r="CA1622" s="18" t="inlineStr">
        <is>
          <t>ゲルバー部</t>
        </is>
      </c>
      <c r="CB1622" s="18" t="inlineStr">
        <is>
          <t>Gb</t>
        </is>
      </c>
      <c r="CC1622" s="18">
        <f>IF(LEFT(CA1622,2)="基礎",CONCATENATE(BZ1622,LEFT(CA1622,3),CB1622),CONCATENATE(BZ1622,LEFT(CA1622,2),CB1622))</f>
        <v/>
      </c>
      <c r="CD1622" s="18" t="n">
        <v>21</v>
      </c>
      <c r="CE1622" s="18">
        <f>IF(COUNTIFS([2]その１１!$CV$10:CV6617,リスト!CC1622),"該当","")</f>
        <v/>
      </c>
      <c r="CF1622" s="18">
        <f>IF($CE1622="","",COUNTIF($CC$5:CC1622,CC1622))</f>
        <v/>
      </c>
      <c r="CG1622" s="18">
        <f>IF($CE1622="","",CONCATENATE(CC1622,CF1622))</f>
        <v/>
      </c>
      <c r="DC1622" s="21">
        <f>IF(CG1622="","",CONCATENATE(CC1622,CD1622))</f>
        <v/>
      </c>
    </row>
    <row r="1623">
      <c r="BZ1623" s="18" t="inlineStr">
        <is>
          <t>C,X</t>
        </is>
      </c>
      <c r="CA1623" s="18" t="inlineStr">
        <is>
          <t>ゲルバー部</t>
        </is>
      </c>
      <c r="CB1623" s="18" t="inlineStr">
        <is>
          <t>Gb</t>
        </is>
      </c>
      <c r="CC1623" s="18">
        <f>IF(LEFT(CA1623,2)="基礎",CONCATENATE(BZ1623,LEFT(CA1623,3),CB1623),CONCATENATE(BZ1623,LEFT(CA1623,2),CB1623))</f>
        <v/>
      </c>
      <c r="CD1623" s="18" t="n">
        <v>22</v>
      </c>
      <c r="CE1623" s="18">
        <f>IF(COUNTIFS([2]その１１!$CV$10:CV6618,リスト!CC1623),"該当","")</f>
        <v/>
      </c>
      <c r="CF1623" s="18">
        <f>IF($CE1623="","",COUNTIF($CC$5:CC1623,CC1623))</f>
        <v/>
      </c>
      <c r="CG1623" s="18">
        <f>IF($CE1623="","",CONCATENATE(CC1623,CF1623))</f>
        <v/>
      </c>
      <c r="DC1623" s="21">
        <f>IF(CG1623="","",CONCATENATE(CC1623,CD1623))</f>
        <v/>
      </c>
    </row>
    <row r="1624">
      <c r="BZ1624" s="18" t="inlineStr">
        <is>
          <t>C,X</t>
        </is>
      </c>
      <c r="CA1624" s="18" t="inlineStr">
        <is>
          <t>ゲルバー部</t>
        </is>
      </c>
      <c r="CB1624" s="18" t="inlineStr">
        <is>
          <t>Gb</t>
        </is>
      </c>
      <c r="CC1624" s="18">
        <f>IF(LEFT(CA1624,2)="基礎",CONCATENATE(BZ1624,LEFT(CA1624,3),CB1624),CONCATENATE(BZ1624,LEFT(CA1624,2),CB1624))</f>
        <v/>
      </c>
      <c r="CD1624" s="18" t="n">
        <v>23</v>
      </c>
      <c r="CE1624" s="18">
        <f>IF(COUNTIFS([2]その１１!$CV$10:CV6619,リスト!CC1624),"該当","")</f>
        <v/>
      </c>
      <c r="CF1624" s="18">
        <f>IF($CE1624="","",COUNTIF($CC$5:CC1624,CC1624))</f>
        <v/>
      </c>
      <c r="CG1624" s="18">
        <f>IF($CE1624="","",CONCATENATE(CC1624,CF1624))</f>
        <v/>
      </c>
      <c r="DC1624" s="21">
        <f>IF(CG1624="","",CONCATENATE(CC1624,CD1624))</f>
        <v/>
      </c>
    </row>
    <row r="1625">
      <c r="BZ1625" s="18" t="inlineStr">
        <is>
          <t>S,C,X</t>
        </is>
      </c>
      <c r="CA1625" s="18" t="inlineStr">
        <is>
          <t>ゲルバー部</t>
        </is>
      </c>
      <c r="CB1625" s="18" t="inlineStr">
        <is>
          <t>Gb</t>
        </is>
      </c>
      <c r="CC1625" s="18">
        <f>IF(LEFT(CA1625,2)="基礎",CONCATENATE(BZ1625,LEFT(CA1625,3),CB1625),CONCATENATE(BZ1625,LEFT(CA1625,2),CB1625))</f>
        <v/>
      </c>
      <c r="CD1625" s="18" t="n">
        <v>1</v>
      </c>
      <c r="CE1625" s="18">
        <f>IF(COUNTIFS([2]その１１!$CV$10:CV6620,リスト!CC1625),"該当","")</f>
        <v/>
      </c>
      <c r="CF1625" s="18">
        <f>IF($CE1625="","",COUNTIF($CC$5:CC1625,CC1625))</f>
        <v/>
      </c>
      <c r="CG1625" s="18">
        <f>IF($CE1625="","",CONCATENATE(CC1625,CF1625))</f>
        <v/>
      </c>
      <c r="DC1625" s="21">
        <f>IF(CG1625="","",CONCATENATE(CC1625,CD1625))</f>
        <v/>
      </c>
    </row>
    <row r="1626">
      <c r="BZ1626" s="18" t="inlineStr">
        <is>
          <t>S,C,X</t>
        </is>
      </c>
      <c r="CA1626" s="18" t="inlineStr">
        <is>
          <t>ゲルバー部</t>
        </is>
      </c>
      <c r="CB1626" s="18" t="inlineStr">
        <is>
          <t>Gb</t>
        </is>
      </c>
      <c r="CC1626" s="18">
        <f>IF(LEFT(CA1626,2)="基礎",CONCATENATE(BZ1626,LEFT(CA1626,3),CB1626),CONCATENATE(BZ1626,LEFT(CA1626,2),CB1626))</f>
        <v/>
      </c>
      <c r="CD1626" s="18" t="n">
        <v>2</v>
      </c>
      <c r="CE1626" s="18">
        <f>IF(COUNTIFS([2]その１１!$CV$10:CV6621,リスト!CC1626),"該当","")</f>
        <v/>
      </c>
      <c r="CF1626" s="18">
        <f>IF($CE1626="","",COUNTIF($CC$5:CC1626,CC1626))</f>
        <v/>
      </c>
      <c r="CG1626" s="18">
        <f>IF($CE1626="","",CONCATENATE(CC1626,CF1626))</f>
        <v/>
      </c>
      <c r="DC1626" s="21">
        <f>IF(CG1626="","",CONCATENATE(CC1626,CD1626))</f>
        <v/>
      </c>
    </row>
    <row r="1627">
      <c r="BZ1627" s="18" t="inlineStr">
        <is>
          <t>S,C,X</t>
        </is>
      </c>
      <c r="CA1627" s="18" t="inlineStr">
        <is>
          <t>ゲルバー部</t>
        </is>
      </c>
      <c r="CB1627" s="18" t="inlineStr">
        <is>
          <t>Gb</t>
        </is>
      </c>
      <c r="CC1627" s="18">
        <f>IF(LEFT(CA1627,2)="基礎",CONCATENATE(BZ1627,LEFT(CA1627,3),CB1627),CONCATENATE(BZ1627,LEFT(CA1627,2),CB1627))</f>
        <v/>
      </c>
      <c r="CD1627" s="18" t="n">
        <v>3</v>
      </c>
      <c r="CE1627" s="18">
        <f>IF(COUNTIFS([2]その１１!$CV$10:CV6622,リスト!CC1627),"該当","")</f>
        <v/>
      </c>
      <c r="CF1627" s="18">
        <f>IF($CE1627="","",COUNTIF($CC$5:CC1627,CC1627))</f>
        <v/>
      </c>
      <c r="CG1627" s="18">
        <f>IF($CE1627="","",CONCATENATE(CC1627,CF1627))</f>
        <v/>
      </c>
      <c r="DC1627" s="21">
        <f>IF(CG1627="","",CONCATENATE(CC1627,CD1627))</f>
        <v/>
      </c>
    </row>
    <row r="1628">
      <c r="BZ1628" s="18" t="inlineStr">
        <is>
          <t>S,C,X</t>
        </is>
      </c>
      <c r="CA1628" s="18" t="inlineStr">
        <is>
          <t>ゲルバー部</t>
        </is>
      </c>
      <c r="CB1628" s="18" t="inlineStr">
        <is>
          <t>Gb</t>
        </is>
      </c>
      <c r="CC1628" s="18">
        <f>IF(LEFT(CA1628,2)="基礎",CONCATENATE(BZ1628,LEFT(CA1628,3),CB1628),CONCATENATE(BZ1628,LEFT(CA1628,2),CB1628))</f>
        <v/>
      </c>
      <c r="CD1628" s="18" t="n">
        <v>4</v>
      </c>
      <c r="CE1628" s="18">
        <f>IF(COUNTIFS([2]その１１!$CV$10:CV6623,リスト!CC1628),"該当","")</f>
        <v/>
      </c>
      <c r="CF1628" s="18">
        <f>IF($CE1628="","",COUNTIF($CC$5:CC1628,CC1628))</f>
        <v/>
      </c>
      <c r="CG1628" s="18">
        <f>IF($CE1628="","",CONCATENATE(CC1628,CF1628))</f>
        <v/>
      </c>
      <c r="DC1628" s="21">
        <f>IF(CG1628="","",CONCATENATE(CC1628,CD1628))</f>
        <v/>
      </c>
    </row>
    <row r="1629">
      <c r="BZ1629" s="18" t="inlineStr">
        <is>
          <t>S,C,X</t>
        </is>
      </c>
      <c r="CA1629" s="18" t="inlineStr">
        <is>
          <t>ゲルバー部</t>
        </is>
      </c>
      <c r="CB1629" s="18" t="inlineStr">
        <is>
          <t>Gb</t>
        </is>
      </c>
      <c r="CC1629" s="18">
        <f>IF(LEFT(CA1629,2)="基礎",CONCATENATE(BZ1629,LEFT(CA1629,3),CB1629),CONCATENATE(BZ1629,LEFT(CA1629,2),CB1629))</f>
        <v/>
      </c>
      <c r="CD1629" s="18" t="n">
        <v>5</v>
      </c>
      <c r="CE1629" s="18">
        <f>IF(COUNTIFS([2]その１１!$CV$10:CV6624,リスト!CC1629),"該当","")</f>
        <v/>
      </c>
      <c r="CF1629" s="18">
        <f>IF($CE1629="","",COUNTIF($CC$5:CC1629,CC1629))</f>
        <v/>
      </c>
      <c r="CG1629" s="18">
        <f>IF($CE1629="","",CONCATENATE(CC1629,CF1629))</f>
        <v/>
      </c>
      <c r="DC1629" s="21">
        <f>IF(CG1629="","",CONCATENATE(CC1629,CD1629))</f>
        <v/>
      </c>
    </row>
    <row r="1630">
      <c r="BZ1630" s="18" t="inlineStr">
        <is>
          <t>S,C,X</t>
        </is>
      </c>
      <c r="CA1630" s="18" t="inlineStr">
        <is>
          <t>ゲルバー部</t>
        </is>
      </c>
      <c r="CB1630" s="18" t="inlineStr">
        <is>
          <t>Gb</t>
        </is>
      </c>
      <c r="CC1630" s="18">
        <f>IF(LEFT(CA1630,2)="基礎",CONCATENATE(BZ1630,LEFT(CA1630,3),CB1630),CONCATENATE(BZ1630,LEFT(CA1630,2),CB1630))</f>
        <v/>
      </c>
      <c r="CD1630" s="18" t="n">
        <v>6</v>
      </c>
      <c r="CE1630" s="18">
        <f>IF(COUNTIFS([2]その１１!$CV$10:CV6625,リスト!CC1630),"該当","")</f>
        <v/>
      </c>
      <c r="CF1630" s="18">
        <f>IF($CE1630="","",COUNTIF($CC$5:CC1630,CC1630))</f>
        <v/>
      </c>
      <c r="CG1630" s="18">
        <f>IF($CE1630="","",CONCATENATE(CC1630,CF1630))</f>
        <v/>
      </c>
      <c r="DC1630" s="21">
        <f>IF(CG1630="","",CONCATENATE(CC1630,CD1630))</f>
        <v/>
      </c>
    </row>
    <row r="1631">
      <c r="BZ1631" s="18" t="inlineStr">
        <is>
          <t>S,C,X</t>
        </is>
      </c>
      <c r="CA1631" s="18" t="inlineStr">
        <is>
          <t>ゲルバー部</t>
        </is>
      </c>
      <c r="CB1631" s="18" t="inlineStr">
        <is>
          <t>Gb</t>
        </is>
      </c>
      <c r="CC1631" s="18">
        <f>IF(LEFT(CA1631,2)="基礎",CONCATENATE(BZ1631,LEFT(CA1631,3),CB1631),CONCATENATE(BZ1631,LEFT(CA1631,2),CB1631))</f>
        <v/>
      </c>
      <c r="CD1631" s="18" t="n">
        <v>7</v>
      </c>
      <c r="CE1631" s="18">
        <f>IF(COUNTIFS([2]その１１!$CV$10:CV6626,リスト!CC1631),"該当","")</f>
        <v/>
      </c>
      <c r="CF1631" s="18">
        <f>IF($CE1631="","",COUNTIF($CC$5:CC1631,CC1631))</f>
        <v/>
      </c>
      <c r="CG1631" s="18">
        <f>IF($CE1631="","",CONCATENATE(CC1631,CF1631))</f>
        <v/>
      </c>
      <c r="DC1631" s="21">
        <f>IF(CG1631="","",CONCATENATE(CC1631,CD1631))</f>
        <v/>
      </c>
    </row>
    <row r="1632">
      <c r="BZ1632" s="18" t="inlineStr">
        <is>
          <t>S,C,X</t>
        </is>
      </c>
      <c r="CA1632" s="18" t="inlineStr">
        <is>
          <t>ゲルバー部</t>
        </is>
      </c>
      <c r="CB1632" s="18" t="inlineStr">
        <is>
          <t>Gb</t>
        </is>
      </c>
      <c r="CC1632" s="18">
        <f>IF(LEFT(CA1632,2)="基礎",CONCATENATE(BZ1632,LEFT(CA1632,3),CB1632),CONCATENATE(BZ1632,LEFT(CA1632,2),CB1632))</f>
        <v/>
      </c>
      <c r="CD1632" s="18" t="n">
        <v>8</v>
      </c>
      <c r="CE1632" s="18">
        <f>IF(COUNTIFS([2]その１１!$CV$10:CV6627,リスト!CC1632),"該当","")</f>
        <v/>
      </c>
      <c r="CF1632" s="18">
        <f>IF($CE1632="","",COUNTIF($CC$5:CC1632,CC1632))</f>
        <v/>
      </c>
      <c r="CG1632" s="18">
        <f>IF($CE1632="","",CONCATENATE(CC1632,CF1632))</f>
        <v/>
      </c>
      <c r="DC1632" s="21">
        <f>IF(CG1632="","",CONCATENATE(CC1632,CD1632))</f>
        <v/>
      </c>
    </row>
    <row r="1633">
      <c r="BZ1633" s="18" t="inlineStr">
        <is>
          <t>S,C,X</t>
        </is>
      </c>
      <c r="CA1633" s="18" t="inlineStr">
        <is>
          <t>ゲルバー部</t>
        </is>
      </c>
      <c r="CB1633" s="18" t="inlineStr">
        <is>
          <t>Gb</t>
        </is>
      </c>
      <c r="CC1633" s="18">
        <f>IF(LEFT(CA1633,2)="基礎",CONCATENATE(BZ1633,LEFT(CA1633,3),CB1633),CONCATENATE(BZ1633,LEFT(CA1633,2),CB1633))</f>
        <v/>
      </c>
      <c r="CD1633" s="18" t="n">
        <v>9</v>
      </c>
      <c r="CE1633" s="18">
        <f>IF(COUNTIFS([2]その１１!$CV$10:CV6628,リスト!CC1633),"該当","")</f>
        <v/>
      </c>
      <c r="CF1633" s="18">
        <f>IF($CE1633="","",COUNTIF($CC$5:CC1633,CC1633))</f>
        <v/>
      </c>
      <c r="CG1633" s="18">
        <f>IF($CE1633="","",CONCATENATE(CC1633,CF1633))</f>
        <v/>
      </c>
      <c r="DC1633" s="21">
        <f>IF(CG1633="","",CONCATENATE(CC1633,CD1633))</f>
        <v/>
      </c>
    </row>
    <row r="1634">
      <c r="BZ1634" s="18" t="inlineStr">
        <is>
          <t>S,C,X</t>
        </is>
      </c>
      <c r="CA1634" s="18" t="inlineStr">
        <is>
          <t>ゲルバー部</t>
        </is>
      </c>
      <c r="CB1634" s="18" t="inlineStr">
        <is>
          <t>Gb</t>
        </is>
      </c>
      <c r="CC1634" s="18">
        <f>IF(LEFT(CA1634,2)="基礎",CONCATENATE(BZ1634,LEFT(CA1634,3),CB1634),CONCATENATE(BZ1634,LEFT(CA1634,2),CB1634))</f>
        <v/>
      </c>
      <c r="CD1634" s="18" t="n">
        <v>10</v>
      </c>
      <c r="CE1634" s="18">
        <f>IF(COUNTIFS([2]その１１!$CV$10:CV6629,リスト!CC1634),"該当","")</f>
        <v/>
      </c>
      <c r="CF1634" s="18">
        <f>IF($CE1634="","",COUNTIF($CC$5:CC1634,CC1634))</f>
        <v/>
      </c>
      <c r="CG1634" s="18">
        <f>IF($CE1634="","",CONCATENATE(CC1634,CF1634))</f>
        <v/>
      </c>
      <c r="DC1634" s="21">
        <f>IF(CG1634="","",CONCATENATE(CC1634,CD1634))</f>
        <v/>
      </c>
    </row>
    <row r="1635">
      <c r="BZ1635" s="18" t="inlineStr">
        <is>
          <t>S,C,X</t>
        </is>
      </c>
      <c r="CA1635" s="18" t="inlineStr">
        <is>
          <t>ゲルバー部</t>
        </is>
      </c>
      <c r="CB1635" s="18" t="inlineStr">
        <is>
          <t>Gb</t>
        </is>
      </c>
      <c r="CC1635" s="18">
        <f>IF(LEFT(CA1635,2)="基礎",CONCATENATE(BZ1635,LEFT(CA1635,3),CB1635),CONCATENATE(BZ1635,LEFT(CA1635,2),CB1635))</f>
        <v/>
      </c>
      <c r="CD1635" s="18" t="n">
        <v>11</v>
      </c>
      <c r="CE1635" s="18">
        <f>IF(COUNTIFS([2]その１１!$CV$10:CV6630,リスト!CC1635),"該当","")</f>
        <v/>
      </c>
      <c r="CF1635" s="18">
        <f>IF($CE1635="","",COUNTIF($CC$5:CC1635,CC1635))</f>
        <v/>
      </c>
      <c r="CG1635" s="18">
        <f>IF($CE1635="","",CONCATENATE(CC1635,CF1635))</f>
        <v/>
      </c>
      <c r="DC1635" s="21">
        <f>IF(CG1635="","",CONCATENATE(CC1635,CD1635))</f>
        <v/>
      </c>
    </row>
    <row r="1636">
      <c r="BZ1636" s="18" t="inlineStr">
        <is>
          <t>S,C,X</t>
        </is>
      </c>
      <c r="CA1636" s="18" t="inlineStr">
        <is>
          <t>ゲルバー部</t>
        </is>
      </c>
      <c r="CB1636" s="18" t="inlineStr">
        <is>
          <t>Gb</t>
        </is>
      </c>
      <c r="CC1636" s="18">
        <f>IF(LEFT(CA1636,2)="基礎",CONCATENATE(BZ1636,LEFT(CA1636,3),CB1636),CONCATENATE(BZ1636,LEFT(CA1636,2),CB1636))</f>
        <v/>
      </c>
      <c r="CD1636" s="18" t="n">
        <v>12</v>
      </c>
      <c r="CE1636" s="18">
        <f>IF(COUNTIFS([2]その１１!$CV$10:CV6631,リスト!CC1636),"該当","")</f>
        <v/>
      </c>
      <c r="CF1636" s="18">
        <f>IF($CE1636="","",COUNTIF($CC$5:CC1636,CC1636))</f>
        <v/>
      </c>
      <c r="CG1636" s="18">
        <f>IF($CE1636="","",CONCATENATE(CC1636,CF1636))</f>
        <v/>
      </c>
      <c r="DC1636" s="21">
        <f>IF(CG1636="","",CONCATENATE(CC1636,CD1636))</f>
        <v/>
      </c>
    </row>
    <row r="1637">
      <c r="BZ1637" s="18" t="inlineStr">
        <is>
          <t>S,C,X</t>
        </is>
      </c>
      <c r="CA1637" s="18" t="inlineStr">
        <is>
          <t>ゲルバー部</t>
        </is>
      </c>
      <c r="CB1637" s="18" t="inlineStr">
        <is>
          <t>Gb</t>
        </is>
      </c>
      <c r="CC1637" s="18">
        <f>IF(LEFT(CA1637,2)="基礎",CONCATENATE(BZ1637,LEFT(CA1637,3),CB1637),CONCATENATE(BZ1637,LEFT(CA1637,2),CB1637))</f>
        <v/>
      </c>
      <c r="CD1637" s="18" t="n">
        <v>13</v>
      </c>
      <c r="CE1637" s="18">
        <f>IF(COUNTIFS([2]その１１!$CV$10:CV6632,リスト!CC1637),"該当","")</f>
        <v/>
      </c>
      <c r="CF1637" s="18">
        <f>IF($CE1637="","",COUNTIF($CC$5:CC1637,CC1637))</f>
        <v/>
      </c>
      <c r="CG1637" s="18">
        <f>IF($CE1637="","",CONCATENATE(CC1637,CF1637))</f>
        <v/>
      </c>
      <c r="DC1637" s="21">
        <f>IF(CG1637="","",CONCATENATE(CC1637,CD1637))</f>
        <v/>
      </c>
    </row>
    <row r="1638">
      <c r="BZ1638" s="18" t="inlineStr">
        <is>
          <t>S,C,X</t>
        </is>
      </c>
      <c r="CA1638" s="18" t="inlineStr">
        <is>
          <t>ゲルバー部</t>
        </is>
      </c>
      <c r="CB1638" s="18" t="inlineStr">
        <is>
          <t>Gb</t>
        </is>
      </c>
      <c r="CC1638" s="18">
        <f>IF(LEFT(CA1638,2)="基礎",CONCATENATE(BZ1638,LEFT(CA1638,3),CB1638),CONCATENATE(BZ1638,LEFT(CA1638,2),CB1638))</f>
        <v/>
      </c>
      <c r="CD1638" s="18" t="n">
        <v>17</v>
      </c>
      <c r="CE1638" s="18">
        <f>IF(COUNTIFS([2]その１１!$CV$10:CV6633,リスト!CC1638),"該当","")</f>
        <v/>
      </c>
      <c r="CF1638" s="18">
        <f>IF($CE1638="","",COUNTIF($CC$5:CC1638,CC1638))</f>
        <v/>
      </c>
      <c r="CG1638" s="18">
        <f>IF($CE1638="","",CONCATENATE(CC1638,CF1638))</f>
        <v/>
      </c>
      <c r="DC1638" s="21">
        <f>IF(CG1638="","",CONCATENATE(CC1638,CD1638))</f>
        <v/>
      </c>
    </row>
    <row r="1639">
      <c r="BZ1639" s="18" t="inlineStr">
        <is>
          <t>S,C,X</t>
        </is>
      </c>
      <c r="CA1639" s="18" t="inlineStr">
        <is>
          <t>ゲルバー部</t>
        </is>
      </c>
      <c r="CB1639" s="18" t="inlineStr">
        <is>
          <t>Gb</t>
        </is>
      </c>
      <c r="CC1639" s="18">
        <f>IF(LEFT(CA1639,2)="基礎",CONCATENATE(BZ1639,LEFT(CA1639,3),CB1639),CONCATENATE(BZ1639,LEFT(CA1639,2),CB1639))</f>
        <v/>
      </c>
      <c r="CD1639" s="18" t="n">
        <v>18</v>
      </c>
      <c r="CE1639" s="18">
        <f>IF(COUNTIFS([2]その１１!$CV$10:CV6634,リスト!CC1639),"該当","")</f>
        <v/>
      </c>
      <c r="CF1639" s="18">
        <f>IF($CE1639="","",COUNTIF($CC$5:CC1639,CC1639))</f>
        <v/>
      </c>
      <c r="CG1639" s="18">
        <f>IF($CE1639="","",CONCATENATE(CC1639,CF1639))</f>
        <v/>
      </c>
      <c r="DC1639" s="21">
        <f>IF(CG1639="","",CONCATENATE(CC1639,CD1639))</f>
        <v/>
      </c>
    </row>
    <row r="1640">
      <c r="BZ1640" s="18" t="inlineStr">
        <is>
          <t>S,C,X</t>
        </is>
      </c>
      <c r="CA1640" s="18" t="inlineStr">
        <is>
          <t>ゲルバー部</t>
        </is>
      </c>
      <c r="CB1640" s="18" t="inlineStr">
        <is>
          <t>Gb</t>
        </is>
      </c>
      <c r="CC1640" s="18">
        <f>IF(LEFT(CA1640,2)="基礎",CONCATENATE(BZ1640,LEFT(CA1640,3),CB1640),CONCATENATE(BZ1640,LEFT(CA1640,2),CB1640))</f>
        <v/>
      </c>
      <c r="CD1640" s="18" t="n">
        <v>19</v>
      </c>
      <c r="CE1640" s="18">
        <f>IF(COUNTIFS([2]その１１!$CV$10:CV6635,リスト!CC1640),"該当","")</f>
        <v/>
      </c>
      <c r="CF1640" s="18">
        <f>IF($CE1640="","",COUNTIF($CC$5:CC1640,CC1640))</f>
        <v/>
      </c>
      <c r="CG1640" s="18">
        <f>IF($CE1640="","",CONCATENATE(CC1640,CF1640))</f>
        <v/>
      </c>
      <c r="DC1640" s="21">
        <f>IF(CG1640="","",CONCATENATE(CC1640,CD1640))</f>
        <v/>
      </c>
    </row>
    <row r="1641">
      <c r="BZ1641" s="18" t="inlineStr">
        <is>
          <t>S,C,X</t>
        </is>
      </c>
      <c r="CA1641" s="18" t="inlineStr">
        <is>
          <t>ゲルバー部</t>
        </is>
      </c>
      <c r="CB1641" s="18" t="inlineStr">
        <is>
          <t>Gb</t>
        </is>
      </c>
      <c r="CC1641" s="18">
        <f>IF(LEFT(CA1641,2)="基礎",CONCATENATE(BZ1641,LEFT(CA1641,3),CB1641),CONCATENATE(BZ1641,LEFT(CA1641,2),CB1641))</f>
        <v/>
      </c>
      <c r="CD1641" s="18" t="n">
        <v>20</v>
      </c>
      <c r="CE1641" s="18">
        <f>IF(COUNTIFS([2]その１１!$CV$10:CV6636,リスト!CC1641),"該当","")</f>
        <v/>
      </c>
      <c r="CF1641" s="18">
        <f>IF($CE1641="","",COUNTIF($CC$5:CC1641,CC1641))</f>
        <v/>
      </c>
      <c r="CG1641" s="18">
        <f>IF($CE1641="","",CONCATENATE(CC1641,CF1641))</f>
        <v/>
      </c>
      <c r="DC1641" s="21">
        <f>IF(CG1641="","",CONCATENATE(CC1641,CD1641))</f>
        <v/>
      </c>
    </row>
    <row r="1642">
      <c r="BZ1642" s="18" t="inlineStr">
        <is>
          <t>S,C,X</t>
        </is>
      </c>
      <c r="CA1642" s="18" t="inlineStr">
        <is>
          <t>ゲルバー部</t>
        </is>
      </c>
      <c r="CB1642" s="18" t="inlineStr">
        <is>
          <t>Gb</t>
        </is>
      </c>
      <c r="CC1642" s="18">
        <f>IF(LEFT(CA1642,2)="基礎",CONCATENATE(BZ1642,LEFT(CA1642,3),CB1642),CONCATENATE(BZ1642,LEFT(CA1642,2),CB1642))</f>
        <v/>
      </c>
      <c r="CD1642" s="18" t="n">
        <v>21</v>
      </c>
      <c r="CE1642" s="18">
        <f>IF(COUNTIFS([2]その１１!$CV$10:CV6637,リスト!CC1642),"該当","")</f>
        <v/>
      </c>
      <c r="CF1642" s="18">
        <f>IF($CE1642="","",COUNTIF($CC$5:CC1642,CC1642))</f>
        <v/>
      </c>
      <c r="CG1642" s="18">
        <f>IF($CE1642="","",CONCATENATE(CC1642,CF1642))</f>
        <v/>
      </c>
      <c r="DC1642" s="21">
        <f>IF(CG1642="","",CONCATENATE(CC1642,CD1642))</f>
        <v/>
      </c>
    </row>
    <row r="1643">
      <c r="BZ1643" s="18" t="inlineStr">
        <is>
          <t>S,C,X</t>
        </is>
      </c>
      <c r="CA1643" s="18" t="inlineStr">
        <is>
          <t>ゲルバー部</t>
        </is>
      </c>
      <c r="CB1643" s="18" t="inlineStr">
        <is>
          <t>Gb</t>
        </is>
      </c>
      <c r="CC1643" s="18">
        <f>IF(LEFT(CA1643,2)="基礎",CONCATENATE(BZ1643,LEFT(CA1643,3),CB1643),CONCATENATE(BZ1643,LEFT(CA1643,2),CB1643))</f>
        <v/>
      </c>
      <c r="CD1643" s="18" t="n">
        <v>22</v>
      </c>
      <c r="CE1643" s="18">
        <f>IF(COUNTIFS([2]その１１!$CV$10:CV6638,リスト!CC1643),"該当","")</f>
        <v/>
      </c>
      <c r="CF1643" s="18">
        <f>IF($CE1643="","",COUNTIF($CC$5:CC1643,CC1643))</f>
        <v/>
      </c>
      <c r="CG1643" s="18">
        <f>IF($CE1643="","",CONCATENATE(CC1643,CF1643))</f>
        <v/>
      </c>
      <c r="DC1643" s="21">
        <f>IF(CG1643="","",CONCATENATE(CC1643,CD1643))</f>
        <v/>
      </c>
    </row>
    <row r="1644">
      <c r="BZ1644" s="18" t="inlineStr">
        <is>
          <t>S,C,X</t>
        </is>
      </c>
      <c r="CA1644" s="18" t="inlineStr">
        <is>
          <t>ゲルバー部</t>
        </is>
      </c>
      <c r="CB1644" s="18" t="inlineStr">
        <is>
          <t>Gb</t>
        </is>
      </c>
      <c r="CC1644" s="18">
        <f>IF(LEFT(CA1644,2)="基礎",CONCATENATE(BZ1644,LEFT(CA1644,3),CB1644),CONCATENATE(BZ1644,LEFT(CA1644,2),CB1644))</f>
        <v/>
      </c>
      <c r="CD1644" s="18" t="n">
        <v>23</v>
      </c>
      <c r="CE1644" s="18">
        <f>IF(COUNTIFS([2]その１１!$CV$10:CV6639,リスト!CC1644),"該当","")</f>
        <v/>
      </c>
      <c r="CF1644" s="18">
        <f>IF($CE1644="","",COUNTIF($CC$5:CC1644,CC1644))</f>
        <v/>
      </c>
      <c r="CG1644" s="18">
        <f>IF($CE1644="","",CONCATENATE(CC1644,CF1644))</f>
        <v/>
      </c>
      <c r="DC1644" s="21">
        <f>IF(CG1644="","",CONCATENATE(CC1644,CD1644))</f>
        <v/>
      </c>
    </row>
    <row r="1645">
      <c r="BZ1645" s="18" t="inlineStr">
        <is>
          <t>S</t>
        </is>
      </c>
      <c r="CA1645" s="18" t="inlineStr">
        <is>
          <t>PC定着部</t>
        </is>
      </c>
      <c r="CB1645" s="18" t="inlineStr">
        <is>
          <t>Cn</t>
        </is>
      </c>
      <c r="CC1645" s="18">
        <f>IF(LEFT(CA1645,2)="基礎",CONCATENATE(BZ1645,LEFT(CA1645,3),CB1645),CONCATENATE(BZ1645,LEFT(CA1645,2),CB1645))</f>
        <v/>
      </c>
      <c r="CD1645" s="18" t="n">
        <v>1</v>
      </c>
      <c r="CE1645" s="18">
        <f>IF(COUNTIFS([2]その１１!$CV$10:CV6640,リスト!CC1645),"該当","")</f>
        <v/>
      </c>
      <c r="CF1645" s="18">
        <f>IF($CE1645="","",COUNTIF($CC$5:CC1645,CC1645))</f>
        <v/>
      </c>
      <c r="CG1645" s="18">
        <f>IF($CE1645="","",CONCATENATE(CC1645,CF1645))</f>
        <v/>
      </c>
      <c r="DC1645" s="21">
        <f>IF(CG1645="","",CONCATENATE(CC1645,CD1645))</f>
        <v/>
      </c>
    </row>
    <row r="1646">
      <c r="BZ1646" s="18" t="inlineStr">
        <is>
          <t>S</t>
        </is>
      </c>
      <c r="CA1646" s="18" t="inlineStr">
        <is>
          <t>PC定着部</t>
        </is>
      </c>
      <c r="CB1646" s="18" t="inlineStr">
        <is>
          <t>Cn</t>
        </is>
      </c>
      <c r="CC1646" s="18">
        <f>IF(LEFT(CA1646,2)="基礎",CONCATENATE(BZ1646,LEFT(CA1646,3),CB1646),CONCATENATE(BZ1646,LEFT(CA1646,2),CB1646))</f>
        <v/>
      </c>
      <c r="CD1646" s="18" t="n">
        <v>5</v>
      </c>
      <c r="CE1646" s="18">
        <f>IF(COUNTIFS([2]その１１!$CV$10:CV6641,リスト!CC1646),"該当","")</f>
        <v/>
      </c>
      <c r="CF1646" s="18">
        <f>IF($CE1646="","",COUNTIF($CC$5:CC1646,CC1646))</f>
        <v/>
      </c>
      <c r="CG1646" s="18">
        <f>IF($CE1646="","",CONCATENATE(CC1646,CF1646))</f>
        <v/>
      </c>
      <c r="DC1646" s="21">
        <f>IF(CG1646="","",CONCATENATE(CC1646,CD1646))</f>
        <v/>
      </c>
    </row>
    <row r="1647">
      <c r="BZ1647" s="18" t="inlineStr">
        <is>
          <t>S</t>
        </is>
      </c>
      <c r="CA1647" s="18" t="inlineStr">
        <is>
          <t>PC定着部</t>
        </is>
      </c>
      <c r="CB1647" s="18" t="inlineStr">
        <is>
          <t>Cn</t>
        </is>
      </c>
      <c r="CC1647" s="18">
        <f>IF(LEFT(CA1647,2)="基礎",CONCATENATE(BZ1647,LEFT(CA1647,3),CB1647),CONCATENATE(BZ1647,LEFT(CA1647,2),CB1647))</f>
        <v/>
      </c>
      <c r="CD1647" s="18" t="n">
        <v>17</v>
      </c>
      <c r="CE1647" s="18">
        <f>IF(COUNTIFS([2]その１１!$CV$10:CV6642,リスト!CC1647),"該当","")</f>
        <v/>
      </c>
      <c r="CF1647" s="18">
        <f>IF($CE1647="","",COUNTIF($CC$5:CC1647,CC1647))</f>
        <v/>
      </c>
      <c r="CG1647" s="18">
        <f>IF($CE1647="","",CONCATENATE(CC1647,CF1647))</f>
        <v/>
      </c>
      <c r="DC1647" s="21">
        <f>IF(CG1647="","",CONCATENATE(CC1647,CD1647))</f>
        <v/>
      </c>
    </row>
    <row r="1648">
      <c r="BZ1648" s="18" t="inlineStr">
        <is>
          <t>S</t>
        </is>
      </c>
      <c r="CA1648" s="18" t="inlineStr">
        <is>
          <t>PC定着部</t>
        </is>
      </c>
      <c r="CB1648" s="18" t="inlineStr">
        <is>
          <t>Cn</t>
        </is>
      </c>
      <c r="CC1648" s="18">
        <f>IF(LEFT(CA1648,2)="基礎",CONCATENATE(BZ1648,LEFT(CA1648,3),CB1648),CONCATENATE(BZ1648,LEFT(CA1648,2),CB1648))</f>
        <v/>
      </c>
      <c r="CD1648" s="18" t="n">
        <v>23</v>
      </c>
      <c r="CE1648" s="18">
        <f>IF(COUNTIFS([2]その１１!$CV$10:CV6643,リスト!CC1648),"該当","")</f>
        <v/>
      </c>
      <c r="CF1648" s="18">
        <f>IF($CE1648="","",COUNTIF($CC$5:CC1648,CC1648))</f>
        <v/>
      </c>
      <c r="CG1648" s="18">
        <f>IF($CE1648="","",CONCATENATE(CC1648,CF1648))</f>
        <v/>
      </c>
      <c r="DC1648" s="21">
        <f>IF(CG1648="","",CONCATENATE(CC1648,CD1648))</f>
        <v/>
      </c>
    </row>
    <row r="1649">
      <c r="BZ1649" s="18" t="inlineStr">
        <is>
          <t>C</t>
        </is>
      </c>
      <c r="CA1649" s="18" t="inlineStr">
        <is>
          <t>PC定着部</t>
        </is>
      </c>
      <c r="CB1649" s="18" t="inlineStr">
        <is>
          <t>Cn</t>
        </is>
      </c>
      <c r="CC1649" s="18">
        <f>IF(LEFT(CA1649,2)="基礎",CONCATENATE(BZ1649,LEFT(CA1649,3),CB1649),CONCATENATE(BZ1649,LEFT(CA1649,2),CB1649))</f>
        <v/>
      </c>
      <c r="CD1649" s="18" t="n">
        <v>6</v>
      </c>
      <c r="CE1649" s="18">
        <f>IF(COUNTIFS([2]その１１!$CV$10:CV6644,リスト!CC1649),"該当","")</f>
        <v/>
      </c>
      <c r="CF1649" s="18">
        <f>IF($CE1649="","",COUNTIF($CC$5:CC1649,CC1649))</f>
        <v/>
      </c>
      <c r="CG1649" s="18">
        <f>IF($CE1649="","",CONCATENATE(CC1649,CF1649))</f>
        <v/>
      </c>
      <c r="DC1649" s="21">
        <f>IF(CG1649="","",CONCATENATE(CC1649,CD1649))</f>
        <v/>
      </c>
    </row>
    <row r="1650">
      <c r="BZ1650" s="18" t="inlineStr">
        <is>
          <t>C</t>
        </is>
      </c>
      <c r="CA1650" s="18" t="inlineStr">
        <is>
          <t>PC定着部</t>
        </is>
      </c>
      <c r="CB1650" s="18" t="inlineStr">
        <is>
          <t>Cn</t>
        </is>
      </c>
      <c r="CC1650" s="18">
        <f>IF(LEFT(CA1650,2)="基礎",CONCATENATE(BZ1650,LEFT(CA1650,3),CB1650),CONCATENATE(BZ1650,LEFT(CA1650,2),CB1650))</f>
        <v/>
      </c>
      <c r="CD1650" s="18" t="n">
        <v>7</v>
      </c>
      <c r="CE1650" s="18">
        <f>IF(COUNTIFS([2]その１１!$CV$10:CV6645,リスト!CC1650),"該当","")</f>
        <v/>
      </c>
      <c r="CF1650" s="18">
        <f>IF($CE1650="","",COUNTIF($CC$5:CC1650,CC1650))</f>
        <v/>
      </c>
      <c r="CG1650" s="18">
        <f>IF($CE1650="","",CONCATENATE(CC1650,CF1650))</f>
        <v/>
      </c>
      <c r="DC1650" s="21">
        <f>IF(CG1650="","",CONCATENATE(CC1650,CD1650))</f>
        <v/>
      </c>
    </row>
    <row r="1651">
      <c r="BZ1651" s="18" t="inlineStr">
        <is>
          <t>C</t>
        </is>
      </c>
      <c r="CA1651" s="18" t="inlineStr">
        <is>
          <t>PC定着部</t>
        </is>
      </c>
      <c r="CB1651" s="18" t="inlineStr">
        <is>
          <t>Cn</t>
        </is>
      </c>
      <c r="CC1651" s="18">
        <f>IF(LEFT(CA1651,2)="基礎",CONCATENATE(BZ1651,LEFT(CA1651,3),CB1651),CONCATENATE(BZ1651,LEFT(CA1651,2),CB1651))</f>
        <v/>
      </c>
      <c r="CD1651" s="18" t="n">
        <v>8</v>
      </c>
      <c r="CE1651" s="18">
        <f>IF(COUNTIFS([2]その１１!$CV$10:CV6646,リスト!CC1651),"該当","")</f>
        <v/>
      </c>
      <c r="CF1651" s="18">
        <f>IF($CE1651="","",COUNTIF($CC$5:CC1651,CC1651))</f>
        <v/>
      </c>
      <c r="CG1651" s="18">
        <f>IF($CE1651="","",CONCATENATE(CC1651,CF1651))</f>
        <v/>
      </c>
      <c r="DC1651" s="21">
        <f>IF(CG1651="","",CONCATENATE(CC1651,CD1651))</f>
        <v/>
      </c>
    </row>
    <row r="1652">
      <c r="BZ1652" s="18" t="inlineStr">
        <is>
          <t>C</t>
        </is>
      </c>
      <c r="CA1652" s="18" t="inlineStr">
        <is>
          <t>PC定着部</t>
        </is>
      </c>
      <c r="CB1652" s="18" t="inlineStr">
        <is>
          <t>Cn</t>
        </is>
      </c>
      <c r="CC1652" s="18">
        <f>IF(LEFT(CA1652,2)="基礎",CONCATENATE(BZ1652,LEFT(CA1652,3),CB1652),CONCATENATE(BZ1652,LEFT(CA1652,2),CB1652))</f>
        <v/>
      </c>
      <c r="CD1652" s="18" t="n">
        <v>12</v>
      </c>
      <c r="CE1652" s="18">
        <f>IF(COUNTIFS([2]その１１!$CV$10:CV6647,リスト!CC1652),"該当","")</f>
        <v/>
      </c>
      <c r="CF1652" s="18">
        <f>IF($CE1652="","",COUNTIF($CC$5:CC1652,CC1652))</f>
        <v/>
      </c>
      <c r="CG1652" s="18">
        <f>IF($CE1652="","",CONCATENATE(CC1652,CF1652))</f>
        <v/>
      </c>
      <c r="DC1652" s="21">
        <f>IF(CG1652="","",CONCATENATE(CC1652,CD1652))</f>
        <v/>
      </c>
    </row>
    <row r="1653">
      <c r="BZ1653" s="18" t="inlineStr">
        <is>
          <t>C</t>
        </is>
      </c>
      <c r="CA1653" s="18" t="inlineStr">
        <is>
          <t>PC定着部</t>
        </is>
      </c>
      <c r="CB1653" s="18" t="inlineStr">
        <is>
          <t>Cn</t>
        </is>
      </c>
      <c r="CC1653" s="18">
        <f>IF(LEFT(CA1653,2)="基礎",CONCATENATE(BZ1653,LEFT(CA1653,3),CB1653),CONCATENATE(BZ1653,LEFT(CA1653,2),CB1653))</f>
        <v/>
      </c>
      <c r="CD1653" s="18" t="n">
        <v>17</v>
      </c>
      <c r="CE1653" s="18">
        <f>IF(COUNTIFS([2]その１１!$CV$10:CV6648,リスト!CC1653),"該当","")</f>
        <v/>
      </c>
      <c r="CF1653" s="18">
        <f>IF($CE1653="","",COUNTIF($CC$5:CC1653,CC1653))</f>
        <v/>
      </c>
      <c r="CG1653" s="18">
        <f>IF($CE1653="","",CONCATENATE(CC1653,CF1653))</f>
        <v/>
      </c>
      <c r="DC1653" s="21">
        <f>IF(CG1653="","",CONCATENATE(CC1653,CD1653))</f>
        <v/>
      </c>
    </row>
    <row r="1654">
      <c r="BZ1654" s="18" t="inlineStr">
        <is>
          <t>C</t>
        </is>
      </c>
      <c r="CA1654" s="18" t="inlineStr">
        <is>
          <t>PC定着部</t>
        </is>
      </c>
      <c r="CB1654" s="18" t="inlineStr">
        <is>
          <t>Cn</t>
        </is>
      </c>
      <c r="CC1654" s="18">
        <f>IF(LEFT(CA1654,2)="基礎",CONCATENATE(BZ1654,LEFT(CA1654,3),CB1654),CONCATENATE(BZ1654,LEFT(CA1654,2),CB1654))</f>
        <v/>
      </c>
      <c r="CD1654" s="18" t="n">
        <v>18</v>
      </c>
      <c r="CE1654" s="18">
        <f>IF(COUNTIFS([2]その１１!$CV$10:CV6649,リスト!CC1654),"該当","")</f>
        <v/>
      </c>
      <c r="CF1654" s="18">
        <f>IF($CE1654="","",COUNTIF($CC$5:CC1654,CC1654))</f>
        <v/>
      </c>
      <c r="CG1654" s="18">
        <f>IF($CE1654="","",CONCATENATE(CC1654,CF1654))</f>
        <v/>
      </c>
      <c r="DC1654" s="21">
        <f>IF(CG1654="","",CONCATENATE(CC1654,CD1654))</f>
        <v/>
      </c>
    </row>
    <row r="1655">
      <c r="BZ1655" s="18" t="inlineStr">
        <is>
          <t>C</t>
        </is>
      </c>
      <c r="CA1655" s="18" t="inlineStr">
        <is>
          <t>PC定着部</t>
        </is>
      </c>
      <c r="CB1655" s="18" t="inlineStr">
        <is>
          <t>Cn</t>
        </is>
      </c>
      <c r="CC1655" s="18">
        <f>IF(LEFT(CA1655,2)="基礎",CONCATENATE(BZ1655,LEFT(CA1655,3),CB1655),CONCATENATE(BZ1655,LEFT(CA1655,2),CB1655))</f>
        <v/>
      </c>
      <c r="CD1655" s="18" t="n">
        <v>19</v>
      </c>
      <c r="CE1655" s="18">
        <f>IF(COUNTIFS([2]その１１!$CV$10:CV6650,リスト!CC1655),"該当","")</f>
        <v/>
      </c>
      <c r="CF1655" s="18">
        <f>IF($CE1655="","",COUNTIF($CC$5:CC1655,CC1655))</f>
        <v/>
      </c>
      <c r="CG1655" s="18">
        <f>IF($CE1655="","",CONCATENATE(CC1655,CF1655))</f>
        <v/>
      </c>
      <c r="DC1655" s="21">
        <f>IF(CG1655="","",CONCATENATE(CC1655,CD1655))</f>
        <v/>
      </c>
    </row>
    <row r="1656">
      <c r="BZ1656" s="18" t="inlineStr">
        <is>
          <t>C</t>
        </is>
      </c>
      <c r="CA1656" s="18" t="inlineStr">
        <is>
          <t>PC定着部</t>
        </is>
      </c>
      <c r="CB1656" s="18" t="inlineStr">
        <is>
          <t>Cn</t>
        </is>
      </c>
      <c r="CC1656" s="18">
        <f>IF(LEFT(CA1656,2)="基礎",CONCATENATE(BZ1656,LEFT(CA1656,3),CB1656),CONCATENATE(BZ1656,LEFT(CA1656,2),CB1656))</f>
        <v/>
      </c>
      <c r="CD1656" s="18" t="n">
        <v>23</v>
      </c>
      <c r="CE1656" s="18">
        <f>IF(COUNTIFS([2]その１１!$CV$10:CV6651,リスト!CC1656),"該当","")</f>
        <v/>
      </c>
      <c r="CF1656" s="18">
        <f>IF($CE1656="","",COUNTIF($CC$5:CC1656,CC1656))</f>
        <v/>
      </c>
      <c r="CG1656" s="18">
        <f>IF($CE1656="","",CONCATENATE(CC1656,CF1656))</f>
        <v/>
      </c>
      <c r="DC1656" s="21">
        <f>IF(CG1656="","",CONCATENATE(CC1656,CD1656))</f>
        <v/>
      </c>
    </row>
    <row r="1657">
      <c r="BZ1657" s="18" t="inlineStr">
        <is>
          <t>S,C</t>
        </is>
      </c>
      <c r="CA1657" s="18" t="inlineStr">
        <is>
          <t>PC定着部</t>
        </is>
      </c>
      <c r="CB1657" s="18" t="inlineStr">
        <is>
          <t>Cn</t>
        </is>
      </c>
      <c r="CC1657" s="18">
        <f>IF(LEFT(CA1657,2)="基礎",CONCATENATE(BZ1657,LEFT(CA1657,3),CB1657),CONCATENATE(BZ1657,LEFT(CA1657,2),CB1657))</f>
        <v/>
      </c>
      <c r="CD1657" s="18" t="n">
        <v>1</v>
      </c>
      <c r="CE1657" s="18">
        <f>IF(COUNTIFS([2]その１１!$CV$10:CV6652,リスト!CC1657),"該当","")</f>
        <v/>
      </c>
      <c r="CF1657" s="18">
        <f>IF($CE1657="","",COUNTIF($CC$5:CC1657,CC1657))</f>
        <v/>
      </c>
      <c r="CG1657" s="18">
        <f>IF($CE1657="","",CONCATENATE(CC1657,CF1657))</f>
        <v/>
      </c>
      <c r="DC1657" s="21">
        <f>IF(CG1657="","",CONCATENATE(CC1657,CD1657))</f>
        <v/>
      </c>
    </row>
    <row r="1658">
      <c r="BZ1658" s="18" t="inlineStr">
        <is>
          <t>S,C</t>
        </is>
      </c>
      <c r="CA1658" s="18" t="inlineStr">
        <is>
          <t>PC定着部</t>
        </is>
      </c>
      <c r="CB1658" s="18" t="inlineStr">
        <is>
          <t>Cn</t>
        </is>
      </c>
      <c r="CC1658" s="18">
        <f>IF(LEFT(CA1658,2)="基礎",CONCATENATE(BZ1658,LEFT(CA1658,3),CB1658),CONCATENATE(BZ1658,LEFT(CA1658,2),CB1658))</f>
        <v/>
      </c>
      <c r="CD1658" s="18" t="n">
        <v>5</v>
      </c>
      <c r="CE1658" s="18">
        <f>IF(COUNTIFS([2]その１１!$CV$10:CV6653,リスト!CC1658),"該当","")</f>
        <v/>
      </c>
      <c r="CF1658" s="18">
        <f>IF($CE1658="","",COUNTIF($CC$5:CC1658,CC1658))</f>
        <v/>
      </c>
      <c r="CG1658" s="18">
        <f>IF($CE1658="","",CONCATENATE(CC1658,CF1658))</f>
        <v/>
      </c>
      <c r="DC1658" s="21">
        <f>IF(CG1658="","",CONCATENATE(CC1658,CD1658))</f>
        <v/>
      </c>
    </row>
    <row r="1659">
      <c r="BZ1659" s="18" t="inlineStr">
        <is>
          <t>S,C</t>
        </is>
      </c>
      <c r="CA1659" s="18" t="inlineStr">
        <is>
          <t>PC定着部</t>
        </is>
      </c>
      <c r="CB1659" s="18" t="inlineStr">
        <is>
          <t>Cn</t>
        </is>
      </c>
      <c r="CC1659" s="18">
        <f>IF(LEFT(CA1659,2)="基礎",CONCATENATE(BZ1659,LEFT(CA1659,3),CB1659),CONCATENATE(BZ1659,LEFT(CA1659,2),CB1659))</f>
        <v/>
      </c>
      <c r="CD1659" s="18" t="n">
        <v>6</v>
      </c>
      <c r="CE1659" s="18">
        <f>IF(COUNTIFS([2]その１１!$CV$10:CV6654,リスト!CC1659),"該当","")</f>
        <v/>
      </c>
      <c r="CF1659" s="18">
        <f>IF($CE1659="","",COUNTIF($CC$5:CC1659,CC1659))</f>
        <v/>
      </c>
      <c r="CG1659" s="18">
        <f>IF($CE1659="","",CONCATENATE(CC1659,CF1659))</f>
        <v/>
      </c>
      <c r="DC1659" s="21">
        <f>IF(CG1659="","",CONCATENATE(CC1659,CD1659))</f>
        <v/>
      </c>
    </row>
    <row r="1660">
      <c r="BZ1660" s="18" t="inlineStr">
        <is>
          <t>S,C</t>
        </is>
      </c>
      <c r="CA1660" s="18" t="inlineStr">
        <is>
          <t>PC定着部</t>
        </is>
      </c>
      <c r="CB1660" s="18" t="inlineStr">
        <is>
          <t>Cn</t>
        </is>
      </c>
      <c r="CC1660" s="18">
        <f>IF(LEFT(CA1660,2)="基礎",CONCATENATE(BZ1660,LEFT(CA1660,3),CB1660),CONCATENATE(BZ1660,LEFT(CA1660,2),CB1660))</f>
        <v/>
      </c>
      <c r="CD1660" s="18" t="n">
        <v>7</v>
      </c>
      <c r="CE1660" s="18">
        <f>IF(COUNTIFS([2]その１１!$CV$10:CV6655,リスト!CC1660),"該当","")</f>
        <v/>
      </c>
      <c r="CF1660" s="18">
        <f>IF($CE1660="","",COUNTIF($CC$5:CC1660,CC1660))</f>
        <v/>
      </c>
      <c r="CG1660" s="18">
        <f>IF($CE1660="","",CONCATENATE(CC1660,CF1660))</f>
        <v/>
      </c>
      <c r="DC1660" s="21">
        <f>IF(CG1660="","",CONCATENATE(CC1660,CD1660))</f>
        <v/>
      </c>
    </row>
    <row r="1661">
      <c r="BZ1661" s="18" t="inlineStr">
        <is>
          <t>S,C</t>
        </is>
      </c>
      <c r="CA1661" s="18" t="inlineStr">
        <is>
          <t>PC定着部</t>
        </is>
      </c>
      <c r="CB1661" s="18" t="inlineStr">
        <is>
          <t>Cn</t>
        </is>
      </c>
      <c r="CC1661" s="18">
        <f>IF(LEFT(CA1661,2)="基礎",CONCATENATE(BZ1661,LEFT(CA1661,3),CB1661),CONCATENATE(BZ1661,LEFT(CA1661,2),CB1661))</f>
        <v/>
      </c>
      <c r="CD1661" s="18" t="n">
        <v>8</v>
      </c>
      <c r="CE1661" s="18">
        <f>IF(COUNTIFS([2]その１１!$CV$10:CV6656,リスト!CC1661),"該当","")</f>
        <v/>
      </c>
      <c r="CF1661" s="18">
        <f>IF($CE1661="","",COUNTIF($CC$5:CC1661,CC1661))</f>
        <v/>
      </c>
      <c r="CG1661" s="18">
        <f>IF($CE1661="","",CONCATENATE(CC1661,CF1661))</f>
        <v/>
      </c>
      <c r="DC1661" s="21">
        <f>IF(CG1661="","",CONCATENATE(CC1661,CD1661))</f>
        <v/>
      </c>
    </row>
    <row r="1662">
      <c r="BZ1662" s="18" t="inlineStr">
        <is>
          <t>S,C</t>
        </is>
      </c>
      <c r="CA1662" s="18" t="inlineStr">
        <is>
          <t>PC定着部</t>
        </is>
      </c>
      <c r="CB1662" s="18" t="inlineStr">
        <is>
          <t>Cn</t>
        </is>
      </c>
      <c r="CC1662" s="18">
        <f>IF(LEFT(CA1662,2)="基礎",CONCATENATE(BZ1662,LEFT(CA1662,3),CB1662),CONCATENATE(BZ1662,LEFT(CA1662,2),CB1662))</f>
        <v/>
      </c>
      <c r="CD1662" s="18" t="n">
        <v>12</v>
      </c>
      <c r="CE1662" s="18">
        <f>IF(COUNTIFS([2]その１１!$CV$10:CV6657,リスト!CC1662),"該当","")</f>
        <v/>
      </c>
      <c r="CF1662" s="18">
        <f>IF($CE1662="","",COUNTIF($CC$5:CC1662,CC1662))</f>
        <v/>
      </c>
      <c r="CG1662" s="18">
        <f>IF($CE1662="","",CONCATENATE(CC1662,CF1662))</f>
        <v/>
      </c>
      <c r="DC1662" s="21">
        <f>IF(CG1662="","",CONCATENATE(CC1662,CD1662))</f>
        <v/>
      </c>
    </row>
    <row r="1663">
      <c r="BZ1663" s="18" t="inlineStr">
        <is>
          <t>S,C</t>
        </is>
      </c>
      <c r="CA1663" s="18" t="inlineStr">
        <is>
          <t>PC定着部</t>
        </is>
      </c>
      <c r="CB1663" s="18" t="inlineStr">
        <is>
          <t>Cn</t>
        </is>
      </c>
      <c r="CC1663" s="18">
        <f>IF(LEFT(CA1663,2)="基礎",CONCATENATE(BZ1663,LEFT(CA1663,3),CB1663),CONCATENATE(BZ1663,LEFT(CA1663,2),CB1663))</f>
        <v/>
      </c>
      <c r="CD1663" s="18" t="n">
        <v>17</v>
      </c>
      <c r="CE1663" s="18">
        <f>IF(COUNTIFS([2]その１１!$CV$10:CV6658,リスト!CC1663),"該当","")</f>
        <v/>
      </c>
      <c r="CF1663" s="18">
        <f>IF($CE1663="","",COUNTIF($CC$5:CC1663,CC1663))</f>
        <v/>
      </c>
      <c r="CG1663" s="18">
        <f>IF($CE1663="","",CONCATENATE(CC1663,CF1663))</f>
        <v/>
      </c>
      <c r="DC1663" s="21">
        <f>IF(CG1663="","",CONCATENATE(CC1663,CD1663))</f>
        <v/>
      </c>
    </row>
    <row r="1664">
      <c r="BZ1664" s="18" t="inlineStr">
        <is>
          <t>S,C</t>
        </is>
      </c>
      <c r="CA1664" s="18" t="inlineStr">
        <is>
          <t>PC定着部</t>
        </is>
      </c>
      <c r="CB1664" s="18" t="inlineStr">
        <is>
          <t>Cn</t>
        </is>
      </c>
      <c r="CC1664" s="18">
        <f>IF(LEFT(CA1664,2)="基礎",CONCATENATE(BZ1664,LEFT(CA1664,3),CB1664),CONCATENATE(BZ1664,LEFT(CA1664,2),CB1664))</f>
        <v/>
      </c>
      <c r="CD1664" s="18" t="n">
        <v>18</v>
      </c>
      <c r="CE1664" s="18">
        <f>IF(COUNTIFS([2]その１１!$CV$10:CV6659,リスト!CC1664),"該当","")</f>
        <v/>
      </c>
      <c r="CF1664" s="18">
        <f>IF($CE1664="","",COUNTIF($CC$5:CC1664,CC1664))</f>
        <v/>
      </c>
      <c r="CG1664" s="18">
        <f>IF($CE1664="","",CONCATENATE(CC1664,CF1664))</f>
        <v/>
      </c>
      <c r="DC1664" s="21">
        <f>IF(CG1664="","",CONCATENATE(CC1664,CD1664))</f>
        <v/>
      </c>
    </row>
    <row r="1665">
      <c r="BZ1665" s="18" t="inlineStr">
        <is>
          <t>S,C</t>
        </is>
      </c>
      <c r="CA1665" s="18" t="inlineStr">
        <is>
          <t>PC定着部</t>
        </is>
      </c>
      <c r="CB1665" s="18" t="inlineStr">
        <is>
          <t>Cn</t>
        </is>
      </c>
      <c r="CC1665" s="18">
        <f>IF(LEFT(CA1665,2)="基礎",CONCATENATE(BZ1665,LEFT(CA1665,3),CB1665),CONCATENATE(BZ1665,LEFT(CA1665,2),CB1665))</f>
        <v/>
      </c>
      <c r="CD1665" s="18" t="n">
        <v>19</v>
      </c>
      <c r="CE1665" s="18">
        <f>IF(COUNTIFS([2]その１１!$CV$10:CV6660,リスト!CC1665),"該当","")</f>
        <v/>
      </c>
      <c r="CF1665" s="18">
        <f>IF($CE1665="","",COUNTIF($CC$5:CC1665,CC1665))</f>
        <v/>
      </c>
      <c r="CG1665" s="18">
        <f>IF($CE1665="","",CONCATENATE(CC1665,CF1665))</f>
        <v/>
      </c>
      <c r="DC1665" s="21">
        <f>IF(CG1665="","",CONCATENATE(CC1665,CD1665))</f>
        <v/>
      </c>
    </row>
    <row r="1666">
      <c r="BZ1666" s="18" t="inlineStr">
        <is>
          <t>S,C</t>
        </is>
      </c>
      <c r="CA1666" s="18" t="inlineStr">
        <is>
          <t>PC定着部</t>
        </is>
      </c>
      <c r="CB1666" s="18" t="inlineStr">
        <is>
          <t>Cn</t>
        </is>
      </c>
      <c r="CC1666" s="18">
        <f>IF(LEFT(CA1666,2)="基礎",CONCATENATE(BZ1666,LEFT(CA1666,3),CB1666),CONCATENATE(BZ1666,LEFT(CA1666,2),CB1666))</f>
        <v/>
      </c>
      <c r="CD1666" s="18" t="n">
        <v>23</v>
      </c>
      <c r="CE1666" s="18">
        <f>IF(COUNTIFS([2]その１１!$CV$10:CV6661,リスト!CC1666),"該当","")</f>
        <v/>
      </c>
      <c r="CF1666" s="18">
        <f>IF($CE1666="","",COUNTIF($CC$5:CC1666,CC1666))</f>
        <v/>
      </c>
      <c r="CG1666" s="18">
        <f>IF($CE1666="","",CONCATENATE(CC1666,CF1666))</f>
        <v/>
      </c>
      <c r="DC1666" s="21">
        <f>IF(CG1666="","",CONCATENATE(CC1666,CD1666))</f>
        <v/>
      </c>
    </row>
    <row r="1667">
      <c r="BZ1667" s="18" t="inlineStr">
        <is>
          <t>S,X</t>
        </is>
      </c>
      <c r="CA1667" s="18" t="inlineStr">
        <is>
          <t>PC定着部</t>
        </is>
      </c>
      <c r="CB1667" s="18" t="inlineStr">
        <is>
          <t>Cn</t>
        </is>
      </c>
      <c r="CC1667" s="18">
        <f>IF(LEFT(CA1667,2)="基礎",CONCATENATE(BZ1667,LEFT(CA1667,3),CB1667),CONCATENATE(BZ1667,LEFT(CA1667,2),CB1667))</f>
        <v/>
      </c>
      <c r="CD1667" s="18" t="n">
        <v>1</v>
      </c>
      <c r="CE1667" s="18">
        <f>IF(COUNTIFS([2]その１１!$CV$10:CV6662,リスト!CC1667),"該当","")</f>
        <v/>
      </c>
      <c r="CF1667" s="18">
        <f>IF($CE1667="","",COUNTIF($CC$5:CC1667,CC1667))</f>
        <v/>
      </c>
      <c r="CG1667" s="18">
        <f>IF($CE1667="","",CONCATENATE(CC1667,CF1667))</f>
        <v/>
      </c>
      <c r="DC1667" s="21">
        <f>IF(CG1667="","",CONCATENATE(CC1667,CD1667))</f>
        <v/>
      </c>
    </row>
    <row r="1668">
      <c r="BZ1668" s="18" t="inlineStr">
        <is>
          <t>S,X</t>
        </is>
      </c>
      <c r="CA1668" s="18" t="inlineStr">
        <is>
          <t>PC定着部</t>
        </is>
      </c>
      <c r="CB1668" s="18" t="inlineStr">
        <is>
          <t>Cn</t>
        </is>
      </c>
      <c r="CC1668" s="18">
        <f>IF(LEFT(CA1668,2)="基礎",CONCATENATE(BZ1668,LEFT(CA1668,3),CB1668),CONCATENATE(BZ1668,LEFT(CA1668,2),CB1668))</f>
        <v/>
      </c>
      <c r="CD1668" s="18" t="n">
        <v>5</v>
      </c>
      <c r="CE1668" s="18">
        <f>IF(COUNTIFS([2]その１１!$CV$10:CV6663,リスト!CC1668),"該当","")</f>
        <v/>
      </c>
      <c r="CF1668" s="18">
        <f>IF($CE1668="","",COUNTIF($CC$5:CC1668,CC1668))</f>
        <v/>
      </c>
      <c r="CG1668" s="18">
        <f>IF($CE1668="","",CONCATENATE(CC1668,CF1668))</f>
        <v/>
      </c>
      <c r="DC1668" s="21">
        <f>IF(CG1668="","",CONCATENATE(CC1668,CD1668))</f>
        <v/>
      </c>
    </row>
    <row r="1669">
      <c r="BZ1669" s="18" t="inlineStr">
        <is>
          <t>S,X</t>
        </is>
      </c>
      <c r="CA1669" s="18" t="inlineStr">
        <is>
          <t>PC定着部</t>
        </is>
      </c>
      <c r="CB1669" s="18" t="inlineStr">
        <is>
          <t>Cn</t>
        </is>
      </c>
      <c r="CC1669" s="18">
        <f>IF(LEFT(CA1669,2)="基礎",CONCATENATE(BZ1669,LEFT(CA1669,3),CB1669),CONCATENATE(BZ1669,LEFT(CA1669,2),CB1669))</f>
        <v/>
      </c>
      <c r="CD1669" s="18" t="n">
        <v>17</v>
      </c>
      <c r="CE1669" s="18">
        <f>IF(COUNTIFS([2]その１１!$CV$10:CV6664,リスト!CC1669),"該当","")</f>
        <v/>
      </c>
      <c r="CF1669" s="18">
        <f>IF($CE1669="","",COUNTIF($CC$5:CC1669,CC1669))</f>
        <v/>
      </c>
      <c r="CG1669" s="18">
        <f>IF($CE1669="","",CONCATENATE(CC1669,CF1669))</f>
        <v/>
      </c>
      <c r="DC1669" s="21">
        <f>IF(CG1669="","",CONCATENATE(CC1669,CD1669))</f>
        <v/>
      </c>
    </row>
    <row r="1670">
      <c r="BZ1670" s="18" t="inlineStr">
        <is>
          <t>S,X</t>
        </is>
      </c>
      <c r="CA1670" s="18" t="inlineStr">
        <is>
          <t>PC定着部</t>
        </is>
      </c>
      <c r="CB1670" s="18" t="inlineStr">
        <is>
          <t>Cn</t>
        </is>
      </c>
      <c r="CC1670" s="18">
        <f>IF(LEFT(CA1670,2)="基礎",CONCATENATE(BZ1670,LEFT(CA1670,3),CB1670),CONCATENATE(BZ1670,LEFT(CA1670,2),CB1670))</f>
        <v/>
      </c>
      <c r="CD1670" s="18" t="n">
        <v>23</v>
      </c>
      <c r="CE1670" s="18">
        <f>IF(COUNTIFS([2]その１１!$CV$10:CV6665,リスト!CC1670),"該当","")</f>
        <v/>
      </c>
      <c r="CF1670" s="18">
        <f>IF($CE1670="","",COUNTIF($CC$5:CC1670,CC1670))</f>
        <v/>
      </c>
      <c r="CG1670" s="18">
        <f>IF($CE1670="","",CONCATENATE(CC1670,CF1670))</f>
        <v/>
      </c>
      <c r="DC1670" s="21">
        <f>IF(CG1670="","",CONCATENATE(CC1670,CD1670))</f>
        <v/>
      </c>
    </row>
    <row r="1671">
      <c r="BZ1671" s="18" t="inlineStr">
        <is>
          <t>C,X</t>
        </is>
      </c>
      <c r="CA1671" s="18" t="inlineStr">
        <is>
          <t>PC定着部</t>
        </is>
      </c>
      <c r="CB1671" s="18" t="inlineStr">
        <is>
          <t>Cn</t>
        </is>
      </c>
      <c r="CC1671" s="18">
        <f>IF(LEFT(CA1671,2)="基礎",CONCATENATE(BZ1671,LEFT(CA1671,3),CB1671),CONCATENATE(BZ1671,LEFT(CA1671,2),CB1671))</f>
        <v/>
      </c>
      <c r="CD1671" s="18" t="n">
        <v>6</v>
      </c>
      <c r="CE1671" s="18">
        <f>IF(COUNTIFS([2]その１１!$CV$10:CV6666,リスト!CC1671),"該当","")</f>
        <v/>
      </c>
      <c r="CF1671" s="18">
        <f>IF($CE1671="","",COUNTIF($CC$5:CC1671,CC1671))</f>
        <v/>
      </c>
      <c r="CG1671" s="18">
        <f>IF($CE1671="","",CONCATENATE(CC1671,CF1671))</f>
        <v/>
      </c>
      <c r="DC1671" s="21">
        <f>IF(CG1671="","",CONCATENATE(CC1671,CD1671))</f>
        <v/>
      </c>
    </row>
    <row r="1672">
      <c r="BZ1672" s="18" t="inlineStr">
        <is>
          <t>C,X</t>
        </is>
      </c>
      <c r="CA1672" s="18" t="inlineStr">
        <is>
          <t>PC定着部</t>
        </is>
      </c>
      <c r="CB1672" s="18" t="inlineStr">
        <is>
          <t>Cn</t>
        </is>
      </c>
      <c r="CC1672" s="18">
        <f>IF(LEFT(CA1672,2)="基礎",CONCATENATE(BZ1672,LEFT(CA1672,3),CB1672),CONCATENATE(BZ1672,LEFT(CA1672,2),CB1672))</f>
        <v/>
      </c>
      <c r="CD1672" s="18" t="n">
        <v>7</v>
      </c>
      <c r="CE1672" s="18">
        <f>IF(COUNTIFS([2]その１１!$CV$10:CV6667,リスト!CC1672),"該当","")</f>
        <v/>
      </c>
      <c r="CF1672" s="18">
        <f>IF($CE1672="","",COUNTIF($CC$5:CC1672,CC1672))</f>
        <v/>
      </c>
      <c r="CG1672" s="18">
        <f>IF($CE1672="","",CONCATENATE(CC1672,CF1672))</f>
        <v/>
      </c>
      <c r="DC1672" s="21">
        <f>IF(CG1672="","",CONCATENATE(CC1672,CD1672))</f>
        <v/>
      </c>
    </row>
    <row r="1673">
      <c r="BZ1673" s="18" t="inlineStr">
        <is>
          <t>C,X</t>
        </is>
      </c>
      <c r="CA1673" s="18" t="inlineStr">
        <is>
          <t>PC定着部</t>
        </is>
      </c>
      <c r="CB1673" s="18" t="inlineStr">
        <is>
          <t>Cn</t>
        </is>
      </c>
      <c r="CC1673" s="18">
        <f>IF(LEFT(CA1673,2)="基礎",CONCATENATE(BZ1673,LEFT(CA1673,3),CB1673),CONCATENATE(BZ1673,LEFT(CA1673,2),CB1673))</f>
        <v/>
      </c>
      <c r="CD1673" s="18" t="n">
        <v>8</v>
      </c>
      <c r="CE1673" s="18">
        <f>IF(COUNTIFS([2]その１１!$CV$10:CV6668,リスト!CC1673),"該当","")</f>
        <v/>
      </c>
      <c r="CF1673" s="18">
        <f>IF($CE1673="","",COUNTIF($CC$5:CC1673,CC1673))</f>
        <v/>
      </c>
      <c r="CG1673" s="18">
        <f>IF($CE1673="","",CONCATENATE(CC1673,CF1673))</f>
        <v/>
      </c>
      <c r="DC1673" s="21">
        <f>IF(CG1673="","",CONCATENATE(CC1673,CD1673))</f>
        <v/>
      </c>
    </row>
    <row r="1674">
      <c r="BZ1674" s="18" t="inlineStr">
        <is>
          <t>C,X</t>
        </is>
      </c>
      <c r="CA1674" s="18" t="inlineStr">
        <is>
          <t>PC定着部</t>
        </is>
      </c>
      <c r="CB1674" s="18" t="inlineStr">
        <is>
          <t>Cn</t>
        </is>
      </c>
      <c r="CC1674" s="18">
        <f>IF(LEFT(CA1674,2)="基礎",CONCATENATE(BZ1674,LEFT(CA1674,3),CB1674),CONCATENATE(BZ1674,LEFT(CA1674,2),CB1674))</f>
        <v/>
      </c>
      <c r="CD1674" s="18" t="n">
        <v>12</v>
      </c>
      <c r="CE1674" s="18">
        <f>IF(COUNTIFS([2]その１１!$CV$10:CV6669,リスト!CC1674),"該当","")</f>
        <v/>
      </c>
      <c r="CF1674" s="18">
        <f>IF($CE1674="","",COUNTIF($CC$5:CC1674,CC1674))</f>
        <v/>
      </c>
      <c r="CG1674" s="18">
        <f>IF($CE1674="","",CONCATENATE(CC1674,CF1674))</f>
        <v/>
      </c>
      <c r="DC1674" s="21">
        <f>IF(CG1674="","",CONCATENATE(CC1674,CD1674))</f>
        <v/>
      </c>
    </row>
    <row r="1675">
      <c r="BZ1675" s="18" t="inlineStr">
        <is>
          <t>C,X</t>
        </is>
      </c>
      <c r="CA1675" s="18" t="inlineStr">
        <is>
          <t>PC定着部</t>
        </is>
      </c>
      <c r="CB1675" s="18" t="inlineStr">
        <is>
          <t>Cn</t>
        </is>
      </c>
      <c r="CC1675" s="18">
        <f>IF(LEFT(CA1675,2)="基礎",CONCATENATE(BZ1675,LEFT(CA1675,3),CB1675),CONCATENATE(BZ1675,LEFT(CA1675,2),CB1675))</f>
        <v/>
      </c>
      <c r="CD1675" s="18" t="n">
        <v>17</v>
      </c>
      <c r="CE1675" s="18">
        <f>IF(COUNTIFS([2]その１１!$CV$10:CV6670,リスト!CC1675),"該当","")</f>
        <v/>
      </c>
      <c r="CF1675" s="18">
        <f>IF($CE1675="","",COUNTIF($CC$5:CC1675,CC1675))</f>
        <v/>
      </c>
      <c r="CG1675" s="18">
        <f>IF($CE1675="","",CONCATENATE(CC1675,CF1675))</f>
        <v/>
      </c>
      <c r="DC1675" s="21">
        <f>IF(CG1675="","",CONCATENATE(CC1675,CD1675))</f>
        <v/>
      </c>
    </row>
    <row r="1676">
      <c r="BZ1676" s="18" t="inlineStr">
        <is>
          <t>C,X</t>
        </is>
      </c>
      <c r="CA1676" s="18" t="inlineStr">
        <is>
          <t>PC定着部</t>
        </is>
      </c>
      <c r="CB1676" s="18" t="inlineStr">
        <is>
          <t>Cn</t>
        </is>
      </c>
      <c r="CC1676" s="18">
        <f>IF(LEFT(CA1676,2)="基礎",CONCATENATE(BZ1676,LEFT(CA1676,3),CB1676),CONCATENATE(BZ1676,LEFT(CA1676,2),CB1676))</f>
        <v/>
      </c>
      <c r="CD1676" s="18" t="n">
        <v>18</v>
      </c>
      <c r="CE1676" s="18">
        <f>IF(COUNTIFS([2]その１１!$CV$10:CV6671,リスト!CC1676),"該当","")</f>
        <v/>
      </c>
      <c r="CF1676" s="18">
        <f>IF($CE1676="","",COUNTIF($CC$5:CC1676,CC1676))</f>
        <v/>
      </c>
      <c r="CG1676" s="18">
        <f>IF($CE1676="","",CONCATENATE(CC1676,CF1676))</f>
        <v/>
      </c>
      <c r="DC1676" s="21">
        <f>IF(CG1676="","",CONCATENATE(CC1676,CD1676))</f>
        <v/>
      </c>
    </row>
    <row r="1677">
      <c r="BZ1677" s="18" t="inlineStr">
        <is>
          <t>C,X</t>
        </is>
      </c>
      <c r="CA1677" s="18" t="inlineStr">
        <is>
          <t>PC定着部</t>
        </is>
      </c>
      <c r="CB1677" s="18" t="inlineStr">
        <is>
          <t>Cn</t>
        </is>
      </c>
      <c r="CC1677" s="18">
        <f>IF(LEFT(CA1677,2)="基礎",CONCATENATE(BZ1677,LEFT(CA1677,3),CB1677),CONCATENATE(BZ1677,LEFT(CA1677,2),CB1677))</f>
        <v/>
      </c>
      <c r="CD1677" s="18" t="n">
        <v>19</v>
      </c>
      <c r="CE1677" s="18">
        <f>IF(COUNTIFS([2]その１１!$CV$10:CV6672,リスト!CC1677),"該当","")</f>
        <v/>
      </c>
      <c r="CF1677" s="18">
        <f>IF($CE1677="","",COUNTIF($CC$5:CC1677,CC1677))</f>
        <v/>
      </c>
      <c r="CG1677" s="18">
        <f>IF($CE1677="","",CONCATENATE(CC1677,CF1677))</f>
        <v/>
      </c>
      <c r="DC1677" s="21">
        <f>IF(CG1677="","",CONCATENATE(CC1677,CD1677))</f>
        <v/>
      </c>
    </row>
    <row r="1678">
      <c r="BZ1678" s="18" t="inlineStr">
        <is>
          <t>C,X</t>
        </is>
      </c>
      <c r="CA1678" s="18" t="inlineStr">
        <is>
          <t>PC定着部</t>
        </is>
      </c>
      <c r="CB1678" s="18" t="inlineStr">
        <is>
          <t>Cn</t>
        </is>
      </c>
      <c r="CC1678" s="18">
        <f>IF(LEFT(CA1678,2)="基礎",CONCATENATE(BZ1678,LEFT(CA1678,3),CB1678),CONCATENATE(BZ1678,LEFT(CA1678,2),CB1678))</f>
        <v/>
      </c>
      <c r="CD1678" s="18" t="n">
        <v>23</v>
      </c>
      <c r="CE1678" s="18">
        <f>IF(COUNTIFS([2]その１１!$CV$10:CV6673,リスト!CC1678),"該当","")</f>
        <v/>
      </c>
      <c r="CF1678" s="18">
        <f>IF($CE1678="","",COUNTIF($CC$5:CC1678,CC1678))</f>
        <v/>
      </c>
      <c r="CG1678" s="18">
        <f>IF($CE1678="","",CONCATENATE(CC1678,CF1678))</f>
        <v/>
      </c>
      <c r="DC1678" s="21">
        <f>IF(CG1678="","",CONCATENATE(CC1678,CD1678))</f>
        <v/>
      </c>
    </row>
    <row r="1679">
      <c r="BZ1679" s="18" t="inlineStr">
        <is>
          <t>S,C,X</t>
        </is>
      </c>
      <c r="CA1679" s="18" t="inlineStr">
        <is>
          <t>PC定着部</t>
        </is>
      </c>
      <c r="CB1679" s="18" t="inlineStr">
        <is>
          <t>Cn</t>
        </is>
      </c>
      <c r="CC1679" s="18">
        <f>IF(LEFT(CA1679,2)="基礎",CONCATENATE(BZ1679,LEFT(CA1679,3),CB1679),CONCATENATE(BZ1679,LEFT(CA1679,2),CB1679))</f>
        <v/>
      </c>
      <c r="CD1679" s="18" t="n">
        <v>1</v>
      </c>
      <c r="CE1679" s="18">
        <f>IF(COUNTIFS([2]その１１!$CV$10:CV6674,リスト!CC1679),"該当","")</f>
        <v/>
      </c>
      <c r="CF1679" s="18">
        <f>IF($CE1679="","",COUNTIF($CC$5:CC1679,CC1679))</f>
        <v/>
      </c>
      <c r="CG1679" s="18">
        <f>IF($CE1679="","",CONCATENATE(CC1679,CF1679))</f>
        <v/>
      </c>
      <c r="DC1679" s="21">
        <f>IF(CG1679="","",CONCATENATE(CC1679,CD1679))</f>
        <v/>
      </c>
    </row>
    <row r="1680">
      <c r="BZ1680" s="18" t="inlineStr">
        <is>
          <t>S,C,X</t>
        </is>
      </c>
      <c r="CA1680" s="18" t="inlineStr">
        <is>
          <t>PC定着部</t>
        </is>
      </c>
      <c r="CB1680" s="18" t="inlineStr">
        <is>
          <t>Cn</t>
        </is>
      </c>
      <c r="CC1680" s="18">
        <f>IF(LEFT(CA1680,2)="基礎",CONCATENATE(BZ1680,LEFT(CA1680,3),CB1680),CONCATENATE(BZ1680,LEFT(CA1680,2),CB1680))</f>
        <v/>
      </c>
      <c r="CD1680" s="18" t="n">
        <v>5</v>
      </c>
      <c r="CE1680" s="18">
        <f>IF(COUNTIFS([2]その１１!$CV$10:CV6675,リスト!CC1680),"該当","")</f>
        <v/>
      </c>
      <c r="CF1680" s="18">
        <f>IF($CE1680="","",COUNTIF($CC$5:CC1680,CC1680))</f>
        <v/>
      </c>
      <c r="CG1680" s="18">
        <f>IF($CE1680="","",CONCATENATE(CC1680,CF1680))</f>
        <v/>
      </c>
      <c r="DC1680" s="21">
        <f>IF(CG1680="","",CONCATENATE(CC1680,CD1680))</f>
        <v/>
      </c>
    </row>
    <row r="1681">
      <c r="BZ1681" s="18" t="inlineStr">
        <is>
          <t>S,C,X</t>
        </is>
      </c>
      <c r="CA1681" s="18" t="inlineStr">
        <is>
          <t>PC定着部</t>
        </is>
      </c>
      <c r="CB1681" s="18" t="inlineStr">
        <is>
          <t>Cn</t>
        </is>
      </c>
      <c r="CC1681" s="18">
        <f>IF(LEFT(CA1681,2)="基礎",CONCATENATE(BZ1681,LEFT(CA1681,3),CB1681),CONCATENATE(BZ1681,LEFT(CA1681,2),CB1681))</f>
        <v/>
      </c>
      <c r="CD1681" s="18" t="n">
        <v>6</v>
      </c>
      <c r="CE1681" s="18">
        <f>IF(COUNTIFS([2]その１１!$CV$10:CV6676,リスト!CC1681),"該当","")</f>
        <v/>
      </c>
      <c r="CF1681" s="18">
        <f>IF($CE1681="","",COUNTIF($CC$5:CC1681,CC1681))</f>
        <v/>
      </c>
      <c r="CG1681" s="18">
        <f>IF($CE1681="","",CONCATENATE(CC1681,CF1681))</f>
        <v/>
      </c>
      <c r="DC1681" s="21">
        <f>IF(CG1681="","",CONCATENATE(CC1681,CD1681))</f>
        <v/>
      </c>
    </row>
    <row r="1682">
      <c r="BZ1682" s="18" t="inlineStr">
        <is>
          <t>S,C,X</t>
        </is>
      </c>
      <c r="CA1682" s="18" t="inlineStr">
        <is>
          <t>PC定着部</t>
        </is>
      </c>
      <c r="CB1682" s="18" t="inlineStr">
        <is>
          <t>Cn</t>
        </is>
      </c>
      <c r="CC1682" s="18">
        <f>IF(LEFT(CA1682,2)="基礎",CONCATENATE(BZ1682,LEFT(CA1682,3),CB1682),CONCATENATE(BZ1682,LEFT(CA1682,2),CB1682))</f>
        <v/>
      </c>
      <c r="CD1682" s="18" t="n">
        <v>7</v>
      </c>
      <c r="CE1682" s="18">
        <f>IF(COUNTIFS([2]その１１!$CV$10:CV6677,リスト!CC1682),"該当","")</f>
        <v/>
      </c>
      <c r="CF1682" s="18">
        <f>IF($CE1682="","",COUNTIF($CC$5:CC1682,CC1682))</f>
        <v/>
      </c>
      <c r="CG1682" s="18">
        <f>IF($CE1682="","",CONCATENATE(CC1682,CF1682))</f>
        <v/>
      </c>
      <c r="DC1682" s="21">
        <f>IF(CG1682="","",CONCATENATE(CC1682,CD1682))</f>
        <v/>
      </c>
    </row>
    <row r="1683">
      <c r="BZ1683" s="18" t="inlineStr">
        <is>
          <t>S,C,X</t>
        </is>
      </c>
      <c r="CA1683" s="18" t="inlineStr">
        <is>
          <t>PC定着部</t>
        </is>
      </c>
      <c r="CB1683" s="18" t="inlineStr">
        <is>
          <t>Cn</t>
        </is>
      </c>
      <c r="CC1683" s="18">
        <f>IF(LEFT(CA1683,2)="基礎",CONCATENATE(BZ1683,LEFT(CA1683,3),CB1683),CONCATENATE(BZ1683,LEFT(CA1683,2),CB1683))</f>
        <v/>
      </c>
      <c r="CD1683" s="18" t="n">
        <v>8</v>
      </c>
      <c r="CE1683" s="18">
        <f>IF(COUNTIFS([2]その１１!$CV$10:CV6678,リスト!CC1683),"該当","")</f>
        <v/>
      </c>
      <c r="CF1683" s="18">
        <f>IF($CE1683="","",COUNTIF($CC$5:CC1683,CC1683))</f>
        <v/>
      </c>
      <c r="CG1683" s="18">
        <f>IF($CE1683="","",CONCATENATE(CC1683,CF1683))</f>
        <v/>
      </c>
      <c r="DC1683" s="21">
        <f>IF(CG1683="","",CONCATENATE(CC1683,CD1683))</f>
        <v/>
      </c>
    </row>
    <row r="1684">
      <c r="BZ1684" s="18" t="inlineStr">
        <is>
          <t>S,C,X</t>
        </is>
      </c>
      <c r="CA1684" s="18" t="inlineStr">
        <is>
          <t>PC定着部</t>
        </is>
      </c>
      <c r="CB1684" s="18" t="inlineStr">
        <is>
          <t>Cn</t>
        </is>
      </c>
      <c r="CC1684" s="18">
        <f>IF(LEFT(CA1684,2)="基礎",CONCATENATE(BZ1684,LEFT(CA1684,3),CB1684),CONCATENATE(BZ1684,LEFT(CA1684,2),CB1684))</f>
        <v/>
      </c>
      <c r="CD1684" s="18" t="n">
        <v>12</v>
      </c>
      <c r="CE1684" s="18">
        <f>IF(COUNTIFS([2]その１１!$CV$10:CV6679,リスト!CC1684),"該当","")</f>
        <v/>
      </c>
      <c r="CF1684" s="18">
        <f>IF($CE1684="","",COUNTIF($CC$5:CC1684,CC1684))</f>
        <v/>
      </c>
      <c r="CG1684" s="18">
        <f>IF($CE1684="","",CONCATENATE(CC1684,CF1684))</f>
        <v/>
      </c>
      <c r="DC1684" s="21">
        <f>IF(CG1684="","",CONCATENATE(CC1684,CD1684))</f>
        <v/>
      </c>
    </row>
    <row r="1685">
      <c r="BZ1685" s="18" t="inlineStr">
        <is>
          <t>S,C,X</t>
        </is>
      </c>
      <c r="CA1685" s="18" t="inlineStr">
        <is>
          <t>PC定着部</t>
        </is>
      </c>
      <c r="CB1685" s="18" t="inlineStr">
        <is>
          <t>Cn</t>
        </is>
      </c>
      <c r="CC1685" s="18">
        <f>IF(LEFT(CA1685,2)="基礎",CONCATENATE(BZ1685,LEFT(CA1685,3),CB1685),CONCATENATE(BZ1685,LEFT(CA1685,2),CB1685))</f>
        <v/>
      </c>
      <c r="CD1685" s="18" t="n">
        <v>17</v>
      </c>
      <c r="CE1685" s="18">
        <f>IF(COUNTIFS([2]その１１!$CV$10:CV6680,リスト!CC1685),"該当","")</f>
        <v/>
      </c>
      <c r="CF1685" s="18">
        <f>IF($CE1685="","",COUNTIF($CC$5:CC1685,CC1685))</f>
        <v/>
      </c>
      <c r="CG1685" s="18">
        <f>IF($CE1685="","",CONCATENATE(CC1685,CF1685))</f>
        <v/>
      </c>
      <c r="DC1685" s="21">
        <f>IF(CG1685="","",CONCATENATE(CC1685,CD1685))</f>
        <v/>
      </c>
    </row>
    <row r="1686">
      <c r="BZ1686" s="18" t="inlineStr">
        <is>
          <t>S,C,X</t>
        </is>
      </c>
      <c r="CA1686" s="18" t="inlineStr">
        <is>
          <t>PC定着部</t>
        </is>
      </c>
      <c r="CB1686" s="18" t="inlineStr">
        <is>
          <t>Cn</t>
        </is>
      </c>
      <c r="CC1686" s="18">
        <f>IF(LEFT(CA1686,2)="基礎",CONCATENATE(BZ1686,LEFT(CA1686,3),CB1686),CONCATENATE(BZ1686,LEFT(CA1686,2),CB1686))</f>
        <v/>
      </c>
      <c r="CD1686" s="18" t="n">
        <v>18</v>
      </c>
      <c r="CE1686" s="18">
        <f>IF(COUNTIFS([2]その１１!$CV$10:CV6681,リスト!CC1686),"該当","")</f>
        <v/>
      </c>
      <c r="CF1686" s="18">
        <f>IF($CE1686="","",COUNTIF($CC$5:CC1686,CC1686))</f>
        <v/>
      </c>
      <c r="CG1686" s="18">
        <f>IF($CE1686="","",CONCATENATE(CC1686,CF1686))</f>
        <v/>
      </c>
      <c r="DC1686" s="21">
        <f>IF(CG1686="","",CONCATENATE(CC1686,CD1686))</f>
        <v/>
      </c>
    </row>
    <row r="1687">
      <c r="BZ1687" s="18" t="inlineStr">
        <is>
          <t>S,C,X</t>
        </is>
      </c>
      <c r="CA1687" s="18" t="inlineStr">
        <is>
          <t>PC定着部</t>
        </is>
      </c>
      <c r="CB1687" s="18" t="inlineStr">
        <is>
          <t>Cn</t>
        </is>
      </c>
      <c r="CC1687" s="18">
        <f>IF(LEFT(CA1687,2)="基礎",CONCATENATE(BZ1687,LEFT(CA1687,3),CB1687),CONCATENATE(BZ1687,LEFT(CA1687,2),CB1687))</f>
        <v/>
      </c>
      <c r="CD1687" s="18" t="n">
        <v>19</v>
      </c>
      <c r="CE1687" s="18">
        <f>IF(COUNTIFS([2]その１１!$CV$10:CV6682,リスト!CC1687),"該当","")</f>
        <v/>
      </c>
      <c r="CF1687" s="18">
        <f>IF($CE1687="","",COUNTIF($CC$5:CC1687,CC1687))</f>
        <v/>
      </c>
      <c r="CG1687" s="18">
        <f>IF($CE1687="","",CONCATENATE(CC1687,CF1687))</f>
        <v/>
      </c>
      <c r="DC1687" s="21">
        <f>IF(CG1687="","",CONCATENATE(CC1687,CD1687))</f>
        <v/>
      </c>
    </row>
    <row r="1688">
      <c r="BZ1688" s="18" t="inlineStr">
        <is>
          <t>S,C,X</t>
        </is>
      </c>
      <c r="CA1688" s="18" t="inlineStr">
        <is>
          <t>PC定着部</t>
        </is>
      </c>
      <c r="CB1688" s="18" t="inlineStr">
        <is>
          <t>Cn</t>
        </is>
      </c>
      <c r="CC1688" s="18">
        <f>IF(LEFT(CA1688,2)="基礎",CONCATENATE(BZ1688,LEFT(CA1688,3),CB1688),CONCATENATE(BZ1688,LEFT(CA1688,2),CB1688))</f>
        <v/>
      </c>
      <c r="CD1688" s="18" t="n">
        <v>23</v>
      </c>
      <c r="CE1688" s="18">
        <f>IF(COUNTIFS([2]その１１!$CV$10:CV6683,リスト!CC1688),"該当","")</f>
        <v/>
      </c>
      <c r="CF1688" s="18">
        <f>IF($CE1688="","",COUNTIF($CC$5:CC1688,CC1688))</f>
        <v/>
      </c>
      <c r="CG1688" s="18">
        <f>IF($CE1688="","",CONCATENATE(CC1688,CF1688))</f>
        <v/>
      </c>
      <c r="DC1688" s="21">
        <f>IF(CG1688="","",CONCATENATE(CC1688,CD1688))</f>
        <v/>
      </c>
    </row>
    <row r="1689">
      <c r="BZ1689" s="18" t="inlineStr">
        <is>
          <t>S</t>
        </is>
      </c>
      <c r="CA1689" s="18" t="inlineStr">
        <is>
          <t>橋脚[柱部・壁部]</t>
        </is>
      </c>
      <c r="CB1689" s="18" t="inlineStr">
        <is>
          <t>Pw</t>
        </is>
      </c>
      <c r="CC1689" s="18">
        <f>IF(LEFT(CA1689,2)="基礎",CONCATENATE(BZ1689,LEFT(CA1689,3),CB1689),CONCATENATE(BZ1689,LEFT(CA1689,2),CB1689))</f>
        <v/>
      </c>
      <c r="CD1689" s="18" t="n">
        <v>1</v>
      </c>
      <c r="CE1689" s="18">
        <f>IF(COUNTIFS([2]その１１!$CV$10:CV6684,リスト!CC1689),"該当","")</f>
        <v/>
      </c>
      <c r="CF1689" s="18">
        <f>IF($CE1689="","",COUNTIF($CC$5:CC1689,CC1689))</f>
        <v/>
      </c>
      <c r="CG1689" s="18">
        <f>IF($CE1689="","",CONCATENATE(CC1689,CF1689))</f>
        <v/>
      </c>
      <c r="DC1689" s="21">
        <f>IF(CG1689="","",CONCATENATE(CC1689,CD1689))</f>
        <v/>
      </c>
    </row>
    <row r="1690">
      <c r="BZ1690" s="18" t="inlineStr">
        <is>
          <t>S</t>
        </is>
      </c>
      <c r="CA1690" s="18" t="inlineStr">
        <is>
          <t>橋脚[柱部・壁部]</t>
        </is>
      </c>
      <c r="CB1690" s="18" t="inlineStr">
        <is>
          <t>Pw</t>
        </is>
      </c>
      <c r="CC1690" s="18">
        <f>IF(LEFT(CA1690,2)="基礎",CONCATENATE(BZ1690,LEFT(CA1690,3),CB1690),CONCATENATE(BZ1690,LEFT(CA1690,2),CB1690))</f>
        <v/>
      </c>
      <c r="CD1690" s="18" t="n">
        <v>2</v>
      </c>
      <c r="CE1690" s="18">
        <f>IF(COUNTIFS([2]その１１!$CV$10:CV6685,リスト!CC1690),"該当","")</f>
        <v/>
      </c>
      <c r="CF1690" s="18">
        <f>IF($CE1690="","",COUNTIF($CC$5:CC1690,CC1690))</f>
        <v/>
      </c>
      <c r="CG1690" s="18">
        <f>IF($CE1690="","",CONCATENATE(CC1690,CF1690))</f>
        <v/>
      </c>
      <c r="DC1690" s="21">
        <f>IF(CG1690="","",CONCATENATE(CC1690,CD1690))</f>
        <v/>
      </c>
    </row>
    <row r="1691">
      <c r="BZ1691" s="18" t="inlineStr">
        <is>
          <t>S</t>
        </is>
      </c>
      <c r="CA1691" s="18" t="inlineStr">
        <is>
          <t>橋脚[柱部・壁部]</t>
        </is>
      </c>
      <c r="CB1691" s="18" t="inlineStr">
        <is>
          <t>Pw</t>
        </is>
      </c>
      <c r="CC1691" s="18">
        <f>IF(LEFT(CA1691,2)="基礎",CONCATENATE(BZ1691,LEFT(CA1691,3),CB1691),CONCATENATE(BZ1691,LEFT(CA1691,2),CB1691))</f>
        <v/>
      </c>
      <c r="CD1691" s="18" t="n">
        <v>3</v>
      </c>
      <c r="CE1691" s="18">
        <f>IF(COUNTIFS([2]その１１!$CV$10:CV6686,リスト!CC1691),"該当","")</f>
        <v/>
      </c>
      <c r="CF1691" s="18">
        <f>IF($CE1691="","",COUNTIF($CC$5:CC1691,CC1691))</f>
        <v/>
      </c>
      <c r="CG1691" s="18">
        <f>IF($CE1691="","",CONCATENATE(CC1691,CF1691))</f>
        <v/>
      </c>
      <c r="DC1691" s="21">
        <f>IF(CG1691="","",CONCATENATE(CC1691,CD1691))</f>
        <v/>
      </c>
    </row>
    <row r="1692">
      <c r="BZ1692" s="18" t="inlineStr">
        <is>
          <t>S</t>
        </is>
      </c>
      <c r="CA1692" s="18" t="inlineStr">
        <is>
          <t>橋脚[柱部・壁部]</t>
        </is>
      </c>
      <c r="CB1692" s="18" t="inlineStr">
        <is>
          <t>Pw</t>
        </is>
      </c>
      <c r="CC1692" s="18">
        <f>IF(LEFT(CA1692,2)="基礎",CONCATENATE(BZ1692,LEFT(CA1692,3),CB1692),CONCATENATE(BZ1692,LEFT(CA1692,2),CB1692))</f>
        <v/>
      </c>
      <c r="CD1692" s="18" t="n">
        <v>4</v>
      </c>
      <c r="CE1692" s="18">
        <f>IF(COUNTIFS([2]その１１!$CV$10:CV6687,リスト!CC1692),"該当","")</f>
        <v/>
      </c>
      <c r="CF1692" s="18">
        <f>IF($CE1692="","",COUNTIF($CC$5:CC1692,CC1692))</f>
        <v/>
      </c>
      <c r="CG1692" s="18">
        <f>IF($CE1692="","",CONCATENATE(CC1692,CF1692))</f>
        <v/>
      </c>
      <c r="DC1692" s="21">
        <f>IF(CG1692="","",CONCATENATE(CC1692,CD1692))</f>
        <v/>
      </c>
    </row>
    <row r="1693">
      <c r="BZ1693" s="18" t="inlineStr">
        <is>
          <t>S</t>
        </is>
      </c>
      <c r="CA1693" s="18" t="inlineStr">
        <is>
          <t>橋脚[柱部・壁部]</t>
        </is>
      </c>
      <c r="CB1693" s="18" t="inlineStr">
        <is>
          <t>Pw</t>
        </is>
      </c>
      <c r="CC1693" s="18">
        <f>IF(LEFT(CA1693,2)="基礎",CONCATENATE(BZ1693,LEFT(CA1693,3),CB1693),CONCATENATE(BZ1693,LEFT(CA1693,2),CB1693))</f>
        <v/>
      </c>
      <c r="CD1693" s="18" t="n">
        <v>5</v>
      </c>
      <c r="CE1693" s="18">
        <f>IF(COUNTIFS([2]その１１!$CV$10:CV6688,リスト!CC1693),"該当","")</f>
        <v/>
      </c>
      <c r="CF1693" s="18">
        <f>IF($CE1693="","",COUNTIF($CC$5:CC1693,CC1693))</f>
        <v/>
      </c>
      <c r="CG1693" s="18">
        <f>IF($CE1693="","",CONCATENATE(CC1693,CF1693))</f>
        <v/>
      </c>
      <c r="DC1693" s="21">
        <f>IF(CG1693="","",CONCATENATE(CC1693,CD1693))</f>
        <v/>
      </c>
    </row>
    <row r="1694">
      <c r="BZ1694" s="18" t="inlineStr">
        <is>
          <t>S</t>
        </is>
      </c>
      <c r="CA1694" s="18" t="inlineStr">
        <is>
          <t>橋脚[柱部・壁部]</t>
        </is>
      </c>
      <c r="CB1694" s="18" t="inlineStr">
        <is>
          <t>Pw</t>
        </is>
      </c>
      <c r="CC1694" s="18">
        <f>IF(LEFT(CA1694,2)="基礎",CONCATENATE(BZ1694,LEFT(CA1694,3),CB1694),CONCATENATE(BZ1694,LEFT(CA1694,2),CB1694))</f>
        <v/>
      </c>
      <c r="CD1694" s="18" t="n">
        <v>10</v>
      </c>
      <c r="CE1694" s="18">
        <f>IF(COUNTIFS([2]その１１!$CV$10:CV6689,リスト!CC1694),"該当","")</f>
        <v/>
      </c>
      <c r="CF1694" s="18">
        <f>IF($CE1694="","",COUNTIF($CC$5:CC1694,CC1694))</f>
        <v/>
      </c>
      <c r="CG1694" s="18">
        <f>IF($CE1694="","",CONCATENATE(CC1694,CF1694))</f>
        <v/>
      </c>
      <c r="DC1694" s="21">
        <f>IF(CG1694="","",CONCATENATE(CC1694,CD1694))</f>
        <v/>
      </c>
    </row>
    <row r="1695">
      <c r="BZ1695" s="18" t="inlineStr">
        <is>
          <t>S</t>
        </is>
      </c>
      <c r="CA1695" s="18" t="inlineStr">
        <is>
          <t>橋脚[柱部・壁部]</t>
        </is>
      </c>
      <c r="CB1695" s="18" t="inlineStr">
        <is>
          <t>Pw</t>
        </is>
      </c>
      <c r="CC1695" s="18">
        <f>IF(LEFT(CA1695,2)="基礎",CONCATENATE(BZ1695,LEFT(CA1695,3),CB1695),CONCATENATE(BZ1695,LEFT(CA1695,2),CB1695))</f>
        <v/>
      </c>
      <c r="CD1695" s="18" t="n">
        <v>17</v>
      </c>
      <c r="CE1695" s="18">
        <f>IF(COUNTIFS([2]その１１!$CV$10:CV6690,リスト!CC1695),"該当","")</f>
        <v/>
      </c>
      <c r="CF1695" s="18">
        <f>IF($CE1695="","",COUNTIF($CC$5:CC1695,CC1695))</f>
        <v/>
      </c>
      <c r="CG1695" s="18">
        <f>IF($CE1695="","",CONCATENATE(CC1695,CF1695))</f>
        <v/>
      </c>
      <c r="DC1695" s="21">
        <f>IF(CG1695="","",CONCATENATE(CC1695,CD1695))</f>
        <v/>
      </c>
    </row>
    <row r="1696">
      <c r="BZ1696" s="18" t="inlineStr">
        <is>
          <t>S</t>
        </is>
      </c>
      <c r="CA1696" s="18" t="inlineStr">
        <is>
          <t>橋脚[柱部・壁部]</t>
        </is>
      </c>
      <c r="CB1696" s="18" t="inlineStr">
        <is>
          <t>Pw</t>
        </is>
      </c>
      <c r="CC1696" s="18">
        <f>IF(LEFT(CA1696,2)="基礎",CONCATENATE(BZ1696,LEFT(CA1696,3),CB1696),CONCATENATE(BZ1696,LEFT(CA1696,2),CB1696))</f>
        <v/>
      </c>
      <c r="CD1696" s="18" t="n">
        <v>20</v>
      </c>
      <c r="CE1696" s="18">
        <f>IF(COUNTIFS([2]その１１!$CV$10:CV6691,リスト!CC1696),"該当","")</f>
        <v/>
      </c>
      <c r="CF1696" s="18">
        <f>IF($CE1696="","",COUNTIF($CC$5:CC1696,CC1696))</f>
        <v/>
      </c>
      <c r="CG1696" s="18">
        <f>IF($CE1696="","",CONCATENATE(CC1696,CF1696))</f>
        <v/>
      </c>
      <c r="DC1696" s="21">
        <f>IF(CG1696="","",CONCATENATE(CC1696,CD1696))</f>
        <v/>
      </c>
    </row>
    <row r="1697">
      <c r="BZ1697" s="18" t="inlineStr">
        <is>
          <t>S</t>
        </is>
      </c>
      <c r="CA1697" s="18" t="inlineStr">
        <is>
          <t>橋脚[柱部・壁部]</t>
        </is>
      </c>
      <c r="CB1697" s="18" t="inlineStr">
        <is>
          <t>Pw</t>
        </is>
      </c>
      <c r="CC1697" s="18">
        <f>IF(LEFT(CA1697,2)="基礎",CONCATENATE(BZ1697,LEFT(CA1697,3),CB1697),CONCATENATE(BZ1697,LEFT(CA1697,2),CB1697))</f>
        <v/>
      </c>
      <c r="CD1697" s="18" t="n">
        <v>21</v>
      </c>
      <c r="CE1697" s="18">
        <f>IF(COUNTIFS([2]その１１!$CV$10:CV6692,リスト!CC1697),"該当","")</f>
        <v/>
      </c>
      <c r="CF1697" s="18">
        <f>IF($CE1697="","",COUNTIF($CC$5:CC1697,CC1697))</f>
        <v/>
      </c>
      <c r="CG1697" s="18">
        <f>IF($CE1697="","",CONCATENATE(CC1697,CF1697))</f>
        <v/>
      </c>
      <c r="DC1697" s="21">
        <f>IF(CG1697="","",CONCATENATE(CC1697,CD1697))</f>
        <v/>
      </c>
    </row>
    <row r="1698">
      <c r="BZ1698" s="18" t="inlineStr">
        <is>
          <t>S</t>
        </is>
      </c>
      <c r="CA1698" s="18" t="inlineStr">
        <is>
          <t>橋脚[柱部・壁部]</t>
        </is>
      </c>
      <c r="CB1698" s="18" t="inlineStr">
        <is>
          <t>Pw</t>
        </is>
      </c>
      <c r="CC1698" s="18">
        <f>IF(LEFT(CA1698,2)="基礎",CONCATENATE(BZ1698,LEFT(CA1698,3),CB1698),CONCATENATE(BZ1698,LEFT(CA1698,2),CB1698))</f>
        <v/>
      </c>
      <c r="CD1698" s="18" t="n">
        <v>22</v>
      </c>
      <c r="CE1698" s="18">
        <f>IF(COUNTIFS([2]その１１!$CV$10:CV6693,リスト!CC1698),"該当","")</f>
        <v/>
      </c>
      <c r="CF1698" s="18">
        <f>IF($CE1698="","",COUNTIF($CC$5:CC1698,CC1698))</f>
        <v/>
      </c>
      <c r="CG1698" s="18">
        <f>IF($CE1698="","",CONCATENATE(CC1698,CF1698))</f>
        <v/>
      </c>
      <c r="DC1698" s="21">
        <f>IF(CG1698="","",CONCATENATE(CC1698,CD1698))</f>
        <v/>
      </c>
    </row>
    <row r="1699">
      <c r="BZ1699" s="18" t="inlineStr">
        <is>
          <t>S</t>
        </is>
      </c>
      <c r="CA1699" s="18" t="inlineStr">
        <is>
          <t>橋脚[柱部・壁部]</t>
        </is>
      </c>
      <c r="CB1699" s="18" t="inlineStr">
        <is>
          <t>Pw</t>
        </is>
      </c>
      <c r="CC1699" s="18">
        <f>IF(LEFT(CA1699,2)="基礎",CONCATENATE(BZ1699,LEFT(CA1699,3),CB1699),CONCATENATE(BZ1699,LEFT(CA1699,2),CB1699))</f>
        <v/>
      </c>
      <c r="CD1699" s="18" t="n">
        <v>23</v>
      </c>
      <c r="CE1699" s="18">
        <f>IF(COUNTIFS([2]その１１!$CV$10:CV6694,リスト!CC1699),"該当","")</f>
        <v/>
      </c>
      <c r="CF1699" s="18">
        <f>IF($CE1699="","",COUNTIF($CC$5:CC1699,CC1699))</f>
        <v/>
      </c>
      <c r="CG1699" s="18">
        <f>IF($CE1699="","",CONCATENATE(CC1699,CF1699))</f>
        <v/>
      </c>
      <c r="DC1699" s="21">
        <f>IF(CG1699="","",CONCATENATE(CC1699,CD1699))</f>
        <v/>
      </c>
    </row>
    <row r="1700">
      <c r="BZ1700" s="18" t="inlineStr">
        <is>
          <t>C</t>
        </is>
      </c>
      <c r="CA1700" s="18" t="inlineStr">
        <is>
          <t>橋脚[柱部・壁部]</t>
        </is>
      </c>
      <c r="CB1700" s="18" t="inlineStr">
        <is>
          <t>Pw</t>
        </is>
      </c>
      <c r="CC1700" s="18">
        <f>IF(LEFT(CA1700,2)="基礎",CONCATENATE(BZ1700,LEFT(CA1700,3),CB1700),CONCATENATE(BZ1700,LEFT(CA1700,2),CB1700))</f>
        <v/>
      </c>
      <c r="CD1700" s="18" t="n">
        <v>6</v>
      </c>
      <c r="CE1700" s="18">
        <f>IF(COUNTIFS([2]その１１!$CV$10:CV6695,リスト!CC1700),"該当","")</f>
        <v/>
      </c>
      <c r="CF1700" s="18">
        <f>IF($CE1700="","",COUNTIF($CC$5:CC1700,CC1700))</f>
        <v/>
      </c>
      <c r="CG1700" s="18">
        <f>IF($CE1700="","",CONCATENATE(CC1700,CF1700))</f>
        <v/>
      </c>
      <c r="DC1700" s="21">
        <f>IF(CG1700="","",CONCATENATE(CC1700,CD1700))</f>
        <v/>
      </c>
    </row>
    <row r="1701">
      <c r="BZ1701" s="18" t="inlineStr">
        <is>
          <t>C</t>
        </is>
      </c>
      <c r="CA1701" s="18" t="inlineStr">
        <is>
          <t>橋脚[柱部・壁部]</t>
        </is>
      </c>
      <c r="CB1701" s="18" t="inlineStr">
        <is>
          <t>Pw</t>
        </is>
      </c>
      <c r="CC1701" s="18">
        <f>IF(LEFT(CA1701,2)="基礎",CONCATENATE(BZ1701,LEFT(CA1701,3),CB1701),CONCATENATE(BZ1701,LEFT(CA1701,2),CB1701))</f>
        <v/>
      </c>
      <c r="CD1701" s="18" t="n">
        <v>7</v>
      </c>
      <c r="CE1701" s="18">
        <f>IF(COUNTIFS([2]その１１!$CV$10:CV6696,リスト!CC1701),"該当","")</f>
        <v/>
      </c>
      <c r="CF1701" s="18">
        <f>IF($CE1701="","",COUNTIF($CC$5:CC1701,CC1701))</f>
        <v/>
      </c>
      <c r="CG1701" s="18">
        <f>IF($CE1701="","",CONCATENATE(CC1701,CF1701))</f>
        <v/>
      </c>
      <c r="DC1701" s="21">
        <f>IF(CG1701="","",CONCATENATE(CC1701,CD1701))</f>
        <v/>
      </c>
    </row>
    <row r="1702">
      <c r="BZ1702" s="18" t="inlineStr">
        <is>
          <t>C</t>
        </is>
      </c>
      <c r="CA1702" s="18" t="inlineStr">
        <is>
          <t>橋脚[柱部・壁部]</t>
        </is>
      </c>
      <c r="CB1702" s="18" t="inlineStr">
        <is>
          <t>Pw</t>
        </is>
      </c>
      <c r="CC1702" s="18">
        <f>IF(LEFT(CA1702,2)="基礎",CONCATENATE(BZ1702,LEFT(CA1702,3),CB1702),CONCATENATE(BZ1702,LEFT(CA1702,2),CB1702))</f>
        <v/>
      </c>
      <c r="CD1702" s="18" t="n">
        <v>8</v>
      </c>
      <c r="CE1702" s="18">
        <f>IF(COUNTIFS([2]その１１!$CV$10:CV6697,リスト!CC1702),"該当","")</f>
        <v/>
      </c>
      <c r="CF1702" s="18">
        <f>IF($CE1702="","",COUNTIF($CC$5:CC1702,CC1702))</f>
        <v/>
      </c>
      <c r="CG1702" s="18">
        <f>IF($CE1702="","",CONCATENATE(CC1702,CF1702))</f>
        <v/>
      </c>
      <c r="DC1702" s="21">
        <f>IF(CG1702="","",CONCATENATE(CC1702,CD1702))</f>
        <v/>
      </c>
    </row>
    <row r="1703">
      <c r="BZ1703" s="18" t="inlineStr">
        <is>
          <t>C</t>
        </is>
      </c>
      <c r="CA1703" s="18" t="inlineStr">
        <is>
          <t>橋脚[柱部・壁部]</t>
        </is>
      </c>
      <c r="CB1703" s="18" t="inlineStr">
        <is>
          <t>Pw</t>
        </is>
      </c>
      <c r="CC1703" s="18">
        <f>IF(LEFT(CA1703,2)="基礎",CONCATENATE(BZ1703,LEFT(CA1703,3),CB1703),CONCATENATE(BZ1703,LEFT(CA1703,2),CB1703))</f>
        <v/>
      </c>
      <c r="CD1703" s="18" t="n">
        <v>10</v>
      </c>
      <c r="CE1703" s="18">
        <f>IF(COUNTIFS([2]その１１!$CV$10:CV6698,リスト!CC1703),"該当","")</f>
        <v/>
      </c>
      <c r="CF1703" s="18">
        <f>IF($CE1703="","",COUNTIF($CC$5:CC1703,CC1703))</f>
        <v/>
      </c>
      <c r="CG1703" s="18">
        <f>IF($CE1703="","",CONCATENATE(CC1703,CF1703))</f>
        <v/>
      </c>
      <c r="DC1703" s="21">
        <f>IF(CG1703="","",CONCATENATE(CC1703,CD1703))</f>
        <v/>
      </c>
    </row>
    <row r="1704">
      <c r="BZ1704" s="18" t="inlineStr">
        <is>
          <t>C</t>
        </is>
      </c>
      <c r="CA1704" s="18" t="inlineStr">
        <is>
          <t>橋脚[柱部・壁部]</t>
        </is>
      </c>
      <c r="CB1704" s="18" t="inlineStr">
        <is>
          <t>Pw</t>
        </is>
      </c>
      <c r="CC1704" s="18">
        <f>IF(LEFT(CA1704,2)="基礎",CONCATENATE(BZ1704,LEFT(CA1704,3),CB1704),CONCATENATE(BZ1704,LEFT(CA1704,2),CB1704))</f>
        <v/>
      </c>
      <c r="CD1704" s="18" t="n">
        <v>12</v>
      </c>
      <c r="CE1704" s="18">
        <f>IF(COUNTIFS([2]その１１!$CV$10:CV6699,リスト!CC1704),"該当","")</f>
        <v/>
      </c>
      <c r="CF1704" s="18">
        <f>IF($CE1704="","",COUNTIF($CC$5:CC1704,CC1704))</f>
        <v/>
      </c>
      <c r="CG1704" s="18">
        <f>IF($CE1704="","",CONCATENATE(CC1704,CF1704))</f>
        <v/>
      </c>
      <c r="DC1704" s="21">
        <f>IF(CG1704="","",CONCATENATE(CC1704,CD1704))</f>
        <v/>
      </c>
    </row>
    <row r="1705">
      <c r="BZ1705" s="18" t="inlineStr">
        <is>
          <t>C</t>
        </is>
      </c>
      <c r="CA1705" s="18" t="inlineStr">
        <is>
          <t>橋脚[柱部・壁部]</t>
        </is>
      </c>
      <c r="CB1705" s="18" t="inlineStr">
        <is>
          <t>Pw</t>
        </is>
      </c>
      <c r="CC1705" s="18">
        <f>IF(LEFT(CA1705,2)="基礎",CONCATENATE(BZ1705,LEFT(CA1705,3),CB1705),CONCATENATE(BZ1705,LEFT(CA1705,2),CB1705))</f>
        <v/>
      </c>
      <c r="CD1705" s="18" t="n">
        <v>17</v>
      </c>
      <c r="CE1705" s="18">
        <f>IF(COUNTIFS([2]その１１!$CV$10:CV6700,リスト!CC1705),"該当","")</f>
        <v/>
      </c>
      <c r="CF1705" s="18">
        <f>IF($CE1705="","",COUNTIF($CC$5:CC1705,CC1705))</f>
        <v/>
      </c>
      <c r="CG1705" s="18">
        <f>IF($CE1705="","",CONCATENATE(CC1705,CF1705))</f>
        <v/>
      </c>
      <c r="DC1705" s="21">
        <f>IF(CG1705="","",CONCATENATE(CC1705,CD1705))</f>
        <v/>
      </c>
    </row>
    <row r="1706">
      <c r="BZ1706" s="18" t="inlineStr">
        <is>
          <t>C</t>
        </is>
      </c>
      <c r="CA1706" s="18" t="inlineStr">
        <is>
          <t>橋脚[柱部・壁部]</t>
        </is>
      </c>
      <c r="CB1706" s="18" t="inlineStr">
        <is>
          <t>Pw</t>
        </is>
      </c>
      <c r="CC1706" s="18">
        <f>IF(LEFT(CA1706,2)="基礎",CONCATENATE(BZ1706,LEFT(CA1706,3),CB1706),CONCATENATE(BZ1706,LEFT(CA1706,2),CB1706))</f>
        <v/>
      </c>
      <c r="CD1706" s="18" t="n">
        <v>18</v>
      </c>
      <c r="CE1706" s="18">
        <f>IF(COUNTIFS([2]その１１!$CV$10:CV6701,リスト!CC1706),"該当","")</f>
        <v/>
      </c>
      <c r="CF1706" s="18">
        <f>IF($CE1706="","",COUNTIF($CC$5:CC1706,CC1706))</f>
        <v/>
      </c>
      <c r="CG1706" s="18">
        <f>IF($CE1706="","",CONCATENATE(CC1706,CF1706))</f>
        <v/>
      </c>
      <c r="DC1706" s="21">
        <f>IF(CG1706="","",CONCATENATE(CC1706,CD1706))</f>
        <v/>
      </c>
    </row>
    <row r="1707">
      <c r="BZ1707" s="18" t="inlineStr">
        <is>
          <t>C</t>
        </is>
      </c>
      <c r="CA1707" s="18" t="inlineStr">
        <is>
          <t>橋脚[柱部・壁部]</t>
        </is>
      </c>
      <c r="CB1707" s="18" t="inlineStr">
        <is>
          <t>Pw</t>
        </is>
      </c>
      <c r="CC1707" s="18">
        <f>IF(LEFT(CA1707,2)="基礎",CONCATENATE(BZ1707,LEFT(CA1707,3),CB1707),CONCATENATE(BZ1707,LEFT(CA1707,2),CB1707))</f>
        <v/>
      </c>
      <c r="CD1707" s="18" t="n">
        <v>19</v>
      </c>
      <c r="CE1707" s="18">
        <f>IF(COUNTIFS([2]その１１!$CV$10:CV6702,リスト!CC1707),"該当","")</f>
        <v/>
      </c>
      <c r="CF1707" s="18">
        <f>IF($CE1707="","",COUNTIF($CC$5:CC1707,CC1707))</f>
        <v/>
      </c>
      <c r="CG1707" s="18">
        <f>IF($CE1707="","",CONCATENATE(CC1707,CF1707))</f>
        <v/>
      </c>
      <c r="DC1707" s="21">
        <f>IF(CG1707="","",CONCATENATE(CC1707,CD1707))</f>
        <v/>
      </c>
    </row>
    <row r="1708">
      <c r="BZ1708" s="18" t="inlineStr">
        <is>
          <t>C</t>
        </is>
      </c>
      <c r="CA1708" s="18" t="inlineStr">
        <is>
          <t>橋脚[柱部・壁部]</t>
        </is>
      </c>
      <c r="CB1708" s="18" t="inlineStr">
        <is>
          <t>Pw</t>
        </is>
      </c>
      <c r="CC1708" s="18">
        <f>IF(LEFT(CA1708,2)="基礎",CONCATENATE(BZ1708,LEFT(CA1708,3),CB1708),CONCATENATE(BZ1708,LEFT(CA1708,2),CB1708))</f>
        <v/>
      </c>
      <c r="CD1708" s="18" t="n">
        <v>20</v>
      </c>
      <c r="CE1708" s="18">
        <f>IF(COUNTIFS([2]その１１!$CV$10:CV6703,リスト!CC1708),"該当","")</f>
        <v/>
      </c>
      <c r="CF1708" s="18">
        <f>IF($CE1708="","",COUNTIF($CC$5:CC1708,CC1708))</f>
        <v/>
      </c>
      <c r="CG1708" s="18">
        <f>IF($CE1708="","",CONCATENATE(CC1708,CF1708))</f>
        <v/>
      </c>
      <c r="DC1708" s="21">
        <f>IF(CG1708="","",CONCATENATE(CC1708,CD1708))</f>
        <v/>
      </c>
    </row>
    <row r="1709">
      <c r="BZ1709" s="18" t="inlineStr">
        <is>
          <t>C</t>
        </is>
      </c>
      <c r="CA1709" s="18" t="inlineStr">
        <is>
          <t>橋脚[柱部・壁部]</t>
        </is>
      </c>
      <c r="CB1709" s="18" t="inlineStr">
        <is>
          <t>Pw</t>
        </is>
      </c>
      <c r="CC1709" s="18">
        <f>IF(LEFT(CA1709,2)="基礎",CONCATENATE(BZ1709,LEFT(CA1709,3),CB1709),CONCATENATE(BZ1709,LEFT(CA1709,2),CB1709))</f>
        <v/>
      </c>
      <c r="CD1709" s="18" t="n">
        <v>21</v>
      </c>
      <c r="CE1709" s="18">
        <f>IF(COUNTIFS([2]その１１!$CV$10:CV6704,リスト!CC1709),"該当","")</f>
        <v/>
      </c>
      <c r="CF1709" s="18">
        <f>IF($CE1709="","",COUNTIF($CC$5:CC1709,CC1709))</f>
        <v/>
      </c>
      <c r="CG1709" s="18">
        <f>IF($CE1709="","",CONCATENATE(CC1709,CF1709))</f>
        <v/>
      </c>
      <c r="DC1709" s="21">
        <f>IF(CG1709="","",CONCATENATE(CC1709,CD1709))</f>
        <v/>
      </c>
    </row>
    <row r="1710">
      <c r="BZ1710" s="18" t="inlineStr">
        <is>
          <t>C</t>
        </is>
      </c>
      <c r="CA1710" s="18" t="inlineStr">
        <is>
          <t>橋脚[柱部・壁部]</t>
        </is>
      </c>
      <c r="CB1710" s="18" t="inlineStr">
        <is>
          <t>Pw</t>
        </is>
      </c>
      <c r="CC1710" s="18">
        <f>IF(LEFT(CA1710,2)="基礎",CONCATENATE(BZ1710,LEFT(CA1710,3),CB1710),CONCATENATE(BZ1710,LEFT(CA1710,2),CB1710))</f>
        <v/>
      </c>
      <c r="CD1710" s="18" t="n">
        <v>22</v>
      </c>
      <c r="CE1710" s="18">
        <f>IF(COUNTIFS([2]その１１!$CV$10:CV6705,リスト!CC1710),"該当","")</f>
        <v/>
      </c>
      <c r="CF1710" s="18">
        <f>IF($CE1710="","",COUNTIF($CC$5:CC1710,CC1710))</f>
        <v/>
      </c>
      <c r="CG1710" s="18">
        <f>IF($CE1710="","",CONCATENATE(CC1710,CF1710))</f>
        <v/>
      </c>
      <c r="DC1710" s="21">
        <f>IF(CG1710="","",CONCATENATE(CC1710,CD1710))</f>
        <v/>
      </c>
    </row>
    <row r="1711">
      <c r="BZ1711" s="18" t="inlineStr">
        <is>
          <t>C</t>
        </is>
      </c>
      <c r="CA1711" s="18" t="inlineStr">
        <is>
          <t>橋脚[柱部・壁部]</t>
        </is>
      </c>
      <c r="CB1711" s="18" t="inlineStr">
        <is>
          <t>Pw</t>
        </is>
      </c>
      <c r="CC1711" s="18">
        <f>IF(LEFT(CA1711,2)="基礎",CONCATENATE(BZ1711,LEFT(CA1711,3),CB1711),CONCATENATE(BZ1711,LEFT(CA1711,2),CB1711))</f>
        <v/>
      </c>
      <c r="CD1711" s="18" t="n">
        <v>23</v>
      </c>
      <c r="CE1711" s="18">
        <f>IF(COUNTIFS([2]その１１!$CV$10:CV6706,リスト!CC1711),"該当","")</f>
        <v/>
      </c>
      <c r="CF1711" s="18">
        <f>IF($CE1711="","",COUNTIF($CC$5:CC1711,CC1711))</f>
        <v/>
      </c>
      <c r="CG1711" s="18">
        <f>IF($CE1711="","",CONCATENATE(CC1711,CF1711))</f>
        <v/>
      </c>
      <c r="DC1711" s="21">
        <f>IF(CG1711="","",CONCATENATE(CC1711,CD1711))</f>
        <v/>
      </c>
    </row>
    <row r="1712">
      <c r="BZ1712" s="18" t="inlineStr">
        <is>
          <t>S,C</t>
        </is>
      </c>
      <c r="CA1712" s="18" t="inlineStr">
        <is>
          <t>橋脚[柱部・壁部]</t>
        </is>
      </c>
      <c r="CB1712" s="18" t="inlineStr">
        <is>
          <t>Pw</t>
        </is>
      </c>
      <c r="CC1712" s="18">
        <f>IF(LEFT(CA1712,2)="基礎",CONCATENATE(BZ1712,LEFT(CA1712,3),CB1712),CONCATENATE(BZ1712,LEFT(CA1712,2),CB1712))</f>
        <v/>
      </c>
      <c r="CD1712" s="18" t="n">
        <v>1</v>
      </c>
      <c r="CE1712" s="18">
        <f>IF(COUNTIFS([2]その１１!$CV$10:CV6707,リスト!CC1712),"該当","")</f>
        <v/>
      </c>
      <c r="CF1712" s="18">
        <f>IF($CE1712="","",COUNTIF($CC$5:CC1712,CC1712))</f>
        <v/>
      </c>
      <c r="CG1712" s="18">
        <f>IF($CE1712="","",CONCATENATE(CC1712,CF1712))</f>
        <v/>
      </c>
      <c r="DC1712" s="21">
        <f>IF(CG1712="","",CONCATENATE(CC1712,CD1712))</f>
        <v/>
      </c>
    </row>
    <row r="1713">
      <c r="BZ1713" s="18" t="inlineStr">
        <is>
          <t>S,C</t>
        </is>
      </c>
      <c r="CA1713" s="18" t="inlineStr">
        <is>
          <t>橋脚[柱部・壁部]</t>
        </is>
      </c>
      <c r="CB1713" s="18" t="inlineStr">
        <is>
          <t>Pw</t>
        </is>
      </c>
      <c r="CC1713" s="18">
        <f>IF(LEFT(CA1713,2)="基礎",CONCATENATE(BZ1713,LEFT(CA1713,3),CB1713),CONCATENATE(BZ1713,LEFT(CA1713,2),CB1713))</f>
        <v/>
      </c>
      <c r="CD1713" s="18" t="n">
        <v>2</v>
      </c>
      <c r="CE1713" s="18">
        <f>IF(COUNTIFS([2]その１１!$CV$10:CV6708,リスト!CC1713),"該当","")</f>
        <v/>
      </c>
      <c r="CF1713" s="18">
        <f>IF($CE1713="","",COUNTIF($CC$5:CC1713,CC1713))</f>
        <v/>
      </c>
      <c r="CG1713" s="18">
        <f>IF($CE1713="","",CONCATENATE(CC1713,CF1713))</f>
        <v/>
      </c>
      <c r="DC1713" s="21">
        <f>IF(CG1713="","",CONCATENATE(CC1713,CD1713))</f>
        <v/>
      </c>
    </row>
    <row r="1714">
      <c r="BZ1714" s="18" t="inlineStr">
        <is>
          <t>S,C</t>
        </is>
      </c>
      <c r="CA1714" s="18" t="inlineStr">
        <is>
          <t>橋脚[柱部・壁部]</t>
        </is>
      </c>
      <c r="CB1714" s="18" t="inlineStr">
        <is>
          <t>Pw</t>
        </is>
      </c>
      <c r="CC1714" s="18">
        <f>IF(LEFT(CA1714,2)="基礎",CONCATENATE(BZ1714,LEFT(CA1714,3),CB1714),CONCATENATE(BZ1714,LEFT(CA1714,2),CB1714))</f>
        <v/>
      </c>
      <c r="CD1714" s="18" t="n">
        <v>3</v>
      </c>
      <c r="CE1714" s="18">
        <f>IF(COUNTIFS([2]その１１!$CV$10:CV6709,リスト!CC1714),"該当","")</f>
        <v/>
      </c>
      <c r="CF1714" s="18">
        <f>IF($CE1714="","",COUNTIF($CC$5:CC1714,CC1714))</f>
        <v/>
      </c>
      <c r="CG1714" s="18">
        <f>IF($CE1714="","",CONCATENATE(CC1714,CF1714))</f>
        <v/>
      </c>
      <c r="DC1714" s="21">
        <f>IF(CG1714="","",CONCATENATE(CC1714,CD1714))</f>
        <v/>
      </c>
    </row>
    <row r="1715">
      <c r="BZ1715" s="18" t="inlineStr">
        <is>
          <t>S,C</t>
        </is>
      </c>
      <c r="CA1715" s="18" t="inlineStr">
        <is>
          <t>橋脚[柱部・壁部]</t>
        </is>
      </c>
      <c r="CB1715" s="18" t="inlineStr">
        <is>
          <t>Pw</t>
        </is>
      </c>
      <c r="CC1715" s="18">
        <f>IF(LEFT(CA1715,2)="基礎",CONCATENATE(BZ1715,LEFT(CA1715,3),CB1715),CONCATENATE(BZ1715,LEFT(CA1715,2),CB1715))</f>
        <v/>
      </c>
      <c r="CD1715" s="18" t="n">
        <v>4</v>
      </c>
      <c r="CE1715" s="18">
        <f>IF(COUNTIFS([2]その１１!$CV$10:CV6710,リスト!CC1715),"該当","")</f>
        <v/>
      </c>
      <c r="CF1715" s="18">
        <f>IF($CE1715="","",COUNTIF($CC$5:CC1715,CC1715))</f>
        <v/>
      </c>
      <c r="CG1715" s="18">
        <f>IF($CE1715="","",CONCATENATE(CC1715,CF1715))</f>
        <v/>
      </c>
      <c r="DC1715" s="21">
        <f>IF(CG1715="","",CONCATENATE(CC1715,CD1715))</f>
        <v/>
      </c>
    </row>
    <row r="1716">
      <c r="BZ1716" s="18" t="inlineStr">
        <is>
          <t>S,C</t>
        </is>
      </c>
      <c r="CA1716" s="18" t="inlineStr">
        <is>
          <t>橋脚[柱部・壁部]</t>
        </is>
      </c>
      <c r="CB1716" s="18" t="inlineStr">
        <is>
          <t>Pw</t>
        </is>
      </c>
      <c r="CC1716" s="18">
        <f>IF(LEFT(CA1716,2)="基礎",CONCATENATE(BZ1716,LEFT(CA1716,3),CB1716),CONCATENATE(BZ1716,LEFT(CA1716,2),CB1716))</f>
        <v/>
      </c>
      <c r="CD1716" s="18" t="n">
        <v>5</v>
      </c>
      <c r="CE1716" s="18">
        <f>IF(COUNTIFS([2]その１１!$CV$10:CV6711,リスト!CC1716),"該当","")</f>
        <v/>
      </c>
      <c r="CF1716" s="18">
        <f>IF($CE1716="","",COUNTIF($CC$5:CC1716,CC1716))</f>
        <v/>
      </c>
      <c r="CG1716" s="18">
        <f>IF($CE1716="","",CONCATENATE(CC1716,CF1716))</f>
        <v/>
      </c>
      <c r="DC1716" s="21">
        <f>IF(CG1716="","",CONCATENATE(CC1716,CD1716))</f>
        <v/>
      </c>
    </row>
    <row r="1717">
      <c r="BZ1717" s="18" t="inlineStr">
        <is>
          <t>S,C</t>
        </is>
      </c>
      <c r="CA1717" s="18" t="inlineStr">
        <is>
          <t>橋脚[柱部・壁部]</t>
        </is>
      </c>
      <c r="CB1717" s="18" t="inlineStr">
        <is>
          <t>Pw</t>
        </is>
      </c>
      <c r="CC1717" s="18">
        <f>IF(LEFT(CA1717,2)="基礎",CONCATENATE(BZ1717,LEFT(CA1717,3),CB1717),CONCATENATE(BZ1717,LEFT(CA1717,2),CB1717))</f>
        <v/>
      </c>
      <c r="CD1717" s="18" t="n">
        <v>6</v>
      </c>
      <c r="CE1717" s="18">
        <f>IF(COUNTIFS([2]その１１!$CV$10:CV6712,リスト!CC1717),"該当","")</f>
        <v/>
      </c>
      <c r="CF1717" s="18">
        <f>IF($CE1717="","",COUNTIF($CC$5:CC1717,CC1717))</f>
        <v/>
      </c>
      <c r="CG1717" s="18">
        <f>IF($CE1717="","",CONCATENATE(CC1717,CF1717))</f>
        <v/>
      </c>
      <c r="DC1717" s="21">
        <f>IF(CG1717="","",CONCATENATE(CC1717,CD1717))</f>
        <v/>
      </c>
    </row>
    <row r="1718">
      <c r="BZ1718" s="18" t="inlineStr">
        <is>
          <t>S,C</t>
        </is>
      </c>
      <c r="CA1718" s="18" t="inlineStr">
        <is>
          <t>橋脚[柱部・壁部]</t>
        </is>
      </c>
      <c r="CB1718" s="18" t="inlineStr">
        <is>
          <t>Pw</t>
        </is>
      </c>
      <c r="CC1718" s="18">
        <f>IF(LEFT(CA1718,2)="基礎",CONCATENATE(BZ1718,LEFT(CA1718,3),CB1718),CONCATENATE(BZ1718,LEFT(CA1718,2),CB1718))</f>
        <v/>
      </c>
      <c r="CD1718" s="18" t="n">
        <v>7</v>
      </c>
      <c r="CE1718" s="18">
        <f>IF(COUNTIFS([2]その１１!$CV$10:CV6713,リスト!CC1718),"該当","")</f>
        <v/>
      </c>
      <c r="CF1718" s="18">
        <f>IF($CE1718="","",COUNTIF($CC$5:CC1718,CC1718))</f>
        <v/>
      </c>
      <c r="CG1718" s="18">
        <f>IF($CE1718="","",CONCATENATE(CC1718,CF1718))</f>
        <v/>
      </c>
      <c r="DC1718" s="21">
        <f>IF(CG1718="","",CONCATENATE(CC1718,CD1718))</f>
        <v/>
      </c>
    </row>
    <row r="1719">
      <c r="BZ1719" s="18" t="inlineStr">
        <is>
          <t>S,C</t>
        </is>
      </c>
      <c r="CA1719" s="18" t="inlineStr">
        <is>
          <t>橋脚[柱部・壁部]</t>
        </is>
      </c>
      <c r="CB1719" s="18" t="inlineStr">
        <is>
          <t>Pw</t>
        </is>
      </c>
      <c r="CC1719" s="18">
        <f>IF(LEFT(CA1719,2)="基礎",CONCATENATE(BZ1719,LEFT(CA1719,3),CB1719),CONCATENATE(BZ1719,LEFT(CA1719,2),CB1719))</f>
        <v/>
      </c>
      <c r="CD1719" s="18" t="n">
        <v>8</v>
      </c>
      <c r="CE1719" s="18">
        <f>IF(COUNTIFS([2]その１１!$CV$10:CV6714,リスト!CC1719),"該当","")</f>
        <v/>
      </c>
      <c r="CF1719" s="18">
        <f>IF($CE1719="","",COUNTIF($CC$5:CC1719,CC1719))</f>
        <v/>
      </c>
      <c r="CG1719" s="18">
        <f>IF($CE1719="","",CONCATENATE(CC1719,CF1719))</f>
        <v/>
      </c>
      <c r="DC1719" s="21">
        <f>IF(CG1719="","",CONCATENATE(CC1719,CD1719))</f>
        <v/>
      </c>
    </row>
    <row r="1720">
      <c r="BZ1720" s="18" t="inlineStr">
        <is>
          <t>S,C</t>
        </is>
      </c>
      <c r="CA1720" s="18" t="inlineStr">
        <is>
          <t>橋脚[柱部・壁部]</t>
        </is>
      </c>
      <c r="CB1720" s="18" t="inlineStr">
        <is>
          <t>Pw</t>
        </is>
      </c>
      <c r="CC1720" s="18">
        <f>IF(LEFT(CA1720,2)="基礎",CONCATENATE(BZ1720,LEFT(CA1720,3),CB1720),CONCATENATE(BZ1720,LEFT(CA1720,2),CB1720))</f>
        <v/>
      </c>
      <c r="CD1720" s="18" t="n">
        <v>10</v>
      </c>
      <c r="CE1720" s="18">
        <f>IF(COUNTIFS([2]その１１!$CV$10:CV6715,リスト!CC1720),"該当","")</f>
        <v/>
      </c>
      <c r="CF1720" s="18">
        <f>IF($CE1720="","",COUNTIF($CC$5:CC1720,CC1720))</f>
        <v/>
      </c>
      <c r="CG1720" s="18">
        <f>IF($CE1720="","",CONCATENATE(CC1720,CF1720))</f>
        <v/>
      </c>
      <c r="DC1720" s="21">
        <f>IF(CG1720="","",CONCATENATE(CC1720,CD1720))</f>
        <v/>
      </c>
    </row>
    <row r="1721">
      <c r="BZ1721" s="18" t="inlineStr">
        <is>
          <t>S,C</t>
        </is>
      </c>
      <c r="CA1721" s="18" t="inlineStr">
        <is>
          <t>橋脚[柱部・壁部]</t>
        </is>
      </c>
      <c r="CB1721" s="18" t="inlineStr">
        <is>
          <t>Pw</t>
        </is>
      </c>
      <c r="CC1721" s="18">
        <f>IF(LEFT(CA1721,2)="基礎",CONCATENATE(BZ1721,LEFT(CA1721,3),CB1721),CONCATENATE(BZ1721,LEFT(CA1721,2),CB1721))</f>
        <v/>
      </c>
      <c r="CD1721" s="18" t="n">
        <v>12</v>
      </c>
      <c r="CE1721" s="18">
        <f>IF(COUNTIFS([2]その１１!$CV$10:CV6716,リスト!CC1721),"該当","")</f>
        <v/>
      </c>
      <c r="CF1721" s="18">
        <f>IF($CE1721="","",COUNTIF($CC$5:CC1721,CC1721))</f>
        <v/>
      </c>
      <c r="CG1721" s="18">
        <f>IF($CE1721="","",CONCATENATE(CC1721,CF1721))</f>
        <v/>
      </c>
      <c r="DC1721" s="21">
        <f>IF(CG1721="","",CONCATENATE(CC1721,CD1721))</f>
        <v/>
      </c>
    </row>
    <row r="1722">
      <c r="BZ1722" s="18" t="inlineStr">
        <is>
          <t>S,C</t>
        </is>
      </c>
      <c r="CA1722" s="18" t="inlineStr">
        <is>
          <t>橋脚[柱部・壁部]</t>
        </is>
      </c>
      <c r="CB1722" s="18" t="inlineStr">
        <is>
          <t>Pw</t>
        </is>
      </c>
      <c r="CC1722" s="18">
        <f>IF(LEFT(CA1722,2)="基礎",CONCATENATE(BZ1722,LEFT(CA1722,3),CB1722),CONCATENATE(BZ1722,LEFT(CA1722,2),CB1722))</f>
        <v/>
      </c>
      <c r="CD1722" s="18" t="n">
        <v>17</v>
      </c>
      <c r="CE1722" s="18">
        <f>IF(COUNTIFS([2]その１１!$CV$10:CV6717,リスト!CC1722),"該当","")</f>
        <v/>
      </c>
      <c r="CF1722" s="18">
        <f>IF($CE1722="","",COUNTIF($CC$5:CC1722,CC1722))</f>
        <v/>
      </c>
      <c r="CG1722" s="18">
        <f>IF($CE1722="","",CONCATENATE(CC1722,CF1722))</f>
        <v/>
      </c>
      <c r="DC1722" s="21">
        <f>IF(CG1722="","",CONCATENATE(CC1722,CD1722))</f>
        <v/>
      </c>
    </row>
    <row r="1723">
      <c r="BZ1723" s="18" t="inlineStr">
        <is>
          <t>S,C</t>
        </is>
      </c>
      <c r="CA1723" s="18" t="inlineStr">
        <is>
          <t>橋脚[柱部・壁部]</t>
        </is>
      </c>
      <c r="CB1723" s="18" t="inlineStr">
        <is>
          <t>Pw</t>
        </is>
      </c>
      <c r="CC1723" s="18">
        <f>IF(LEFT(CA1723,2)="基礎",CONCATENATE(BZ1723,LEFT(CA1723,3),CB1723),CONCATENATE(BZ1723,LEFT(CA1723,2),CB1723))</f>
        <v/>
      </c>
      <c r="CD1723" s="18" t="n">
        <v>18</v>
      </c>
      <c r="CE1723" s="18">
        <f>IF(COUNTIFS([2]その１１!$CV$10:CV6718,リスト!CC1723),"該当","")</f>
        <v/>
      </c>
      <c r="CF1723" s="18">
        <f>IF($CE1723="","",COUNTIF($CC$5:CC1723,CC1723))</f>
        <v/>
      </c>
      <c r="CG1723" s="18">
        <f>IF($CE1723="","",CONCATENATE(CC1723,CF1723))</f>
        <v/>
      </c>
      <c r="DC1723" s="21">
        <f>IF(CG1723="","",CONCATENATE(CC1723,CD1723))</f>
        <v/>
      </c>
    </row>
    <row r="1724">
      <c r="BZ1724" s="18" t="inlineStr">
        <is>
          <t>S,C</t>
        </is>
      </c>
      <c r="CA1724" s="18" t="inlineStr">
        <is>
          <t>橋脚[柱部・壁部]</t>
        </is>
      </c>
      <c r="CB1724" s="18" t="inlineStr">
        <is>
          <t>Pw</t>
        </is>
      </c>
      <c r="CC1724" s="18">
        <f>IF(LEFT(CA1724,2)="基礎",CONCATENATE(BZ1724,LEFT(CA1724,3),CB1724),CONCATENATE(BZ1724,LEFT(CA1724,2),CB1724))</f>
        <v/>
      </c>
      <c r="CD1724" s="18" t="n">
        <v>19</v>
      </c>
      <c r="CE1724" s="18">
        <f>IF(COUNTIFS([2]その１１!$CV$10:CV6719,リスト!CC1724),"該当","")</f>
        <v/>
      </c>
      <c r="CF1724" s="18">
        <f>IF($CE1724="","",COUNTIF($CC$5:CC1724,CC1724))</f>
        <v/>
      </c>
      <c r="CG1724" s="18">
        <f>IF($CE1724="","",CONCATENATE(CC1724,CF1724))</f>
        <v/>
      </c>
      <c r="DC1724" s="21">
        <f>IF(CG1724="","",CONCATENATE(CC1724,CD1724))</f>
        <v/>
      </c>
    </row>
    <row r="1725">
      <c r="BZ1725" s="18" t="inlineStr">
        <is>
          <t>S,C</t>
        </is>
      </c>
      <c r="CA1725" s="18" t="inlineStr">
        <is>
          <t>橋脚[柱部・壁部]</t>
        </is>
      </c>
      <c r="CB1725" s="18" t="inlineStr">
        <is>
          <t>Pw</t>
        </is>
      </c>
      <c r="CC1725" s="18">
        <f>IF(LEFT(CA1725,2)="基礎",CONCATENATE(BZ1725,LEFT(CA1725,3),CB1725),CONCATENATE(BZ1725,LEFT(CA1725,2),CB1725))</f>
        <v/>
      </c>
      <c r="CD1725" s="18" t="n">
        <v>20</v>
      </c>
      <c r="CE1725" s="18">
        <f>IF(COUNTIFS([2]その１１!$CV$10:CV6720,リスト!CC1725),"該当","")</f>
        <v/>
      </c>
      <c r="CF1725" s="18">
        <f>IF($CE1725="","",COUNTIF($CC$5:CC1725,CC1725))</f>
        <v/>
      </c>
      <c r="CG1725" s="18">
        <f>IF($CE1725="","",CONCATENATE(CC1725,CF1725))</f>
        <v/>
      </c>
      <c r="DC1725" s="21">
        <f>IF(CG1725="","",CONCATENATE(CC1725,CD1725))</f>
        <v/>
      </c>
    </row>
    <row r="1726">
      <c r="BZ1726" s="18" t="inlineStr">
        <is>
          <t>S,C</t>
        </is>
      </c>
      <c r="CA1726" s="18" t="inlineStr">
        <is>
          <t>橋脚[柱部・壁部]</t>
        </is>
      </c>
      <c r="CB1726" s="18" t="inlineStr">
        <is>
          <t>Pw</t>
        </is>
      </c>
      <c r="CC1726" s="18">
        <f>IF(LEFT(CA1726,2)="基礎",CONCATENATE(BZ1726,LEFT(CA1726,3),CB1726),CONCATENATE(BZ1726,LEFT(CA1726,2),CB1726))</f>
        <v/>
      </c>
      <c r="CD1726" s="18" t="n">
        <v>21</v>
      </c>
      <c r="CE1726" s="18">
        <f>IF(COUNTIFS([2]その１１!$CV$10:CV6721,リスト!CC1726),"該当","")</f>
        <v/>
      </c>
      <c r="CF1726" s="18">
        <f>IF($CE1726="","",COUNTIF($CC$5:CC1726,CC1726))</f>
        <v/>
      </c>
      <c r="CG1726" s="18">
        <f>IF($CE1726="","",CONCATENATE(CC1726,CF1726))</f>
        <v/>
      </c>
      <c r="DC1726" s="21">
        <f>IF(CG1726="","",CONCATENATE(CC1726,CD1726))</f>
        <v/>
      </c>
    </row>
    <row r="1727">
      <c r="BZ1727" s="18" t="inlineStr">
        <is>
          <t>S,C</t>
        </is>
      </c>
      <c r="CA1727" s="18" t="inlineStr">
        <is>
          <t>橋脚[柱部・壁部]</t>
        </is>
      </c>
      <c r="CB1727" s="18" t="inlineStr">
        <is>
          <t>Pw</t>
        </is>
      </c>
      <c r="CC1727" s="18">
        <f>IF(LEFT(CA1727,2)="基礎",CONCATENATE(BZ1727,LEFT(CA1727,3),CB1727),CONCATENATE(BZ1727,LEFT(CA1727,2),CB1727))</f>
        <v/>
      </c>
      <c r="CD1727" s="18" t="n">
        <v>22</v>
      </c>
      <c r="CE1727" s="18">
        <f>IF(COUNTIFS([2]その１１!$CV$10:CV6722,リスト!CC1727),"該当","")</f>
        <v/>
      </c>
      <c r="CF1727" s="18">
        <f>IF($CE1727="","",COUNTIF($CC$5:CC1727,CC1727))</f>
        <v/>
      </c>
      <c r="CG1727" s="18">
        <f>IF($CE1727="","",CONCATENATE(CC1727,CF1727))</f>
        <v/>
      </c>
      <c r="DC1727" s="21">
        <f>IF(CG1727="","",CONCATENATE(CC1727,CD1727))</f>
        <v/>
      </c>
    </row>
    <row r="1728">
      <c r="BZ1728" s="18" t="inlineStr">
        <is>
          <t>S,C</t>
        </is>
      </c>
      <c r="CA1728" s="18" t="inlineStr">
        <is>
          <t>橋脚[柱部・壁部]</t>
        </is>
      </c>
      <c r="CB1728" s="18" t="inlineStr">
        <is>
          <t>Pw</t>
        </is>
      </c>
      <c r="CC1728" s="18">
        <f>IF(LEFT(CA1728,2)="基礎",CONCATENATE(BZ1728,LEFT(CA1728,3),CB1728),CONCATENATE(BZ1728,LEFT(CA1728,2),CB1728))</f>
        <v/>
      </c>
      <c r="CD1728" s="18" t="n">
        <v>23</v>
      </c>
      <c r="CE1728" s="18">
        <f>IF(COUNTIFS([2]その１１!$CV$10:CV6723,リスト!CC1728),"該当","")</f>
        <v/>
      </c>
      <c r="CF1728" s="18">
        <f>IF($CE1728="","",COUNTIF($CC$5:CC1728,CC1728))</f>
        <v/>
      </c>
      <c r="CG1728" s="18">
        <f>IF($CE1728="","",CONCATENATE(CC1728,CF1728))</f>
        <v/>
      </c>
      <c r="DC1728" s="21">
        <f>IF(CG1728="","",CONCATENATE(CC1728,CD1728))</f>
        <v/>
      </c>
    </row>
    <row r="1729">
      <c r="BZ1729" s="18" t="inlineStr">
        <is>
          <t>S,X</t>
        </is>
      </c>
      <c r="CA1729" s="18" t="inlineStr">
        <is>
          <t>橋脚[柱部・壁部]</t>
        </is>
      </c>
      <c r="CB1729" s="18" t="inlineStr">
        <is>
          <t>Pw</t>
        </is>
      </c>
      <c r="CC1729" s="18">
        <f>IF(LEFT(CA1729,2)="基礎",CONCATENATE(BZ1729,LEFT(CA1729,3),CB1729),CONCATENATE(BZ1729,LEFT(CA1729,2),CB1729))</f>
        <v/>
      </c>
      <c r="CD1729" s="18" t="n">
        <v>1</v>
      </c>
      <c r="CE1729" s="18">
        <f>IF(COUNTIFS([2]その１１!$CV$10:CV6724,リスト!CC1729),"該当","")</f>
        <v/>
      </c>
      <c r="CF1729" s="18">
        <f>IF($CE1729="","",COUNTIF($CC$5:CC1729,CC1729))</f>
        <v/>
      </c>
      <c r="CG1729" s="18">
        <f>IF($CE1729="","",CONCATENATE(CC1729,CF1729))</f>
        <v/>
      </c>
      <c r="DC1729" s="21">
        <f>IF(CG1729="","",CONCATENATE(CC1729,CD1729))</f>
        <v/>
      </c>
    </row>
    <row r="1730">
      <c r="BZ1730" s="18" t="inlineStr">
        <is>
          <t>S,X</t>
        </is>
      </c>
      <c r="CA1730" s="18" t="inlineStr">
        <is>
          <t>橋脚[柱部・壁部]</t>
        </is>
      </c>
      <c r="CB1730" s="18" t="inlineStr">
        <is>
          <t>Pw</t>
        </is>
      </c>
      <c r="CC1730" s="18">
        <f>IF(LEFT(CA1730,2)="基礎",CONCATENATE(BZ1730,LEFT(CA1730,3),CB1730),CONCATENATE(BZ1730,LEFT(CA1730,2),CB1730))</f>
        <v/>
      </c>
      <c r="CD1730" s="18" t="n">
        <v>2</v>
      </c>
      <c r="CE1730" s="18">
        <f>IF(COUNTIFS([2]その１１!$CV$10:CV6725,リスト!CC1730),"該当","")</f>
        <v/>
      </c>
      <c r="CF1730" s="18">
        <f>IF($CE1730="","",COUNTIF($CC$5:CC1730,CC1730))</f>
        <v/>
      </c>
      <c r="CG1730" s="18">
        <f>IF($CE1730="","",CONCATENATE(CC1730,CF1730))</f>
        <v/>
      </c>
      <c r="DC1730" s="21">
        <f>IF(CG1730="","",CONCATENATE(CC1730,CD1730))</f>
        <v/>
      </c>
    </row>
    <row r="1731">
      <c r="BZ1731" s="18" t="inlineStr">
        <is>
          <t>S,X</t>
        </is>
      </c>
      <c r="CA1731" s="18" t="inlineStr">
        <is>
          <t>橋脚[柱部・壁部]</t>
        </is>
      </c>
      <c r="CB1731" s="18" t="inlineStr">
        <is>
          <t>Pw</t>
        </is>
      </c>
      <c r="CC1731" s="18">
        <f>IF(LEFT(CA1731,2)="基礎",CONCATENATE(BZ1731,LEFT(CA1731,3),CB1731),CONCATENATE(BZ1731,LEFT(CA1731,2),CB1731))</f>
        <v/>
      </c>
      <c r="CD1731" s="18" t="n">
        <v>3</v>
      </c>
      <c r="CE1731" s="18">
        <f>IF(COUNTIFS([2]その１１!$CV$10:CV6726,リスト!CC1731),"該当","")</f>
        <v/>
      </c>
      <c r="CF1731" s="18">
        <f>IF($CE1731="","",COUNTIF($CC$5:CC1731,CC1731))</f>
        <v/>
      </c>
      <c r="CG1731" s="18">
        <f>IF($CE1731="","",CONCATENATE(CC1731,CF1731))</f>
        <v/>
      </c>
      <c r="DC1731" s="21">
        <f>IF(CG1731="","",CONCATENATE(CC1731,CD1731))</f>
        <v/>
      </c>
    </row>
    <row r="1732">
      <c r="BZ1732" s="18" t="inlineStr">
        <is>
          <t>S,X</t>
        </is>
      </c>
      <c r="CA1732" s="18" t="inlineStr">
        <is>
          <t>橋脚[柱部・壁部]</t>
        </is>
      </c>
      <c r="CB1732" s="18" t="inlineStr">
        <is>
          <t>Pw</t>
        </is>
      </c>
      <c r="CC1732" s="18">
        <f>IF(LEFT(CA1732,2)="基礎",CONCATENATE(BZ1732,LEFT(CA1732,3),CB1732),CONCATENATE(BZ1732,LEFT(CA1732,2),CB1732))</f>
        <v/>
      </c>
      <c r="CD1732" s="18" t="n">
        <v>4</v>
      </c>
      <c r="CE1732" s="18">
        <f>IF(COUNTIFS([2]その１１!$CV$10:CV6727,リスト!CC1732),"該当","")</f>
        <v/>
      </c>
      <c r="CF1732" s="18">
        <f>IF($CE1732="","",COUNTIF($CC$5:CC1732,CC1732))</f>
        <v/>
      </c>
      <c r="CG1732" s="18">
        <f>IF($CE1732="","",CONCATENATE(CC1732,CF1732))</f>
        <v/>
      </c>
      <c r="DC1732" s="21">
        <f>IF(CG1732="","",CONCATENATE(CC1732,CD1732))</f>
        <v/>
      </c>
    </row>
    <row r="1733">
      <c r="BZ1733" s="18" t="inlineStr">
        <is>
          <t>S,X</t>
        </is>
      </c>
      <c r="CA1733" s="18" t="inlineStr">
        <is>
          <t>橋脚[柱部・壁部]</t>
        </is>
      </c>
      <c r="CB1733" s="18" t="inlineStr">
        <is>
          <t>Pw</t>
        </is>
      </c>
      <c r="CC1733" s="18">
        <f>IF(LEFT(CA1733,2)="基礎",CONCATENATE(BZ1733,LEFT(CA1733,3),CB1733),CONCATENATE(BZ1733,LEFT(CA1733,2),CB1733))</f>
        <v/>
      </c>
      <c r="CD1733" s="18" t="n">
        <v>5</v>
      </c>
      <c r="CE1733" s="18">
        <f>IF(COUNTIFS([2]その１１!$CV$10:CV6728,リスト!CC1733),"該当","")</f>
        <v/>
      </c>
      <c r="CF1733" s="18">
        <f>IF($CE1733="","",COUNTIF($CC$5:CC1733,CC1733))</f>
        <v/>
      </c>
      <c r="CG1733" s="18">
        <f>IF($CE1733="","",CONCATENATE(CC1733,CF1733))</f>
        <v/>
      </c>
      <c r="DC1733" s="21">
        <f>IF(CG1733="","",CONCATENATE(CC1733,CD1733))</f>
        <v/>
      </c>
    </row>
    <row r="1734">
      <c r="BZ1734" s="18" t="inlineStr">
        <is>
          <t>S,X</t>
        </is>
      </c>
      <c r="CA1734" s="18" t="inlineStr">
        <is>
          <t>橋脚[柱部・壁部]</t>
        </is>
      </c>
      <c r="CB1734" s="18" t="inlineStr">
        <is>
          <t>Pw</t>
        </is>
      </c>
      <c r="CC1734" s="18">
        <f>IF(LEFT(CA1734,2)="基礎",CONCATENATE(BZ1734,LEFT(CA1734,3),CB1734),CONCATENATE(BZ1734,LEFT(CA1734,2),CB1734))</f>
        <v/>
      </c>
      <c r="CD1734" s="18" t="n">
        <v>10</v>
      </c>
      <c r="CE1734" s="18">
        <f>IF(COUNTIFS([2]その１１!$CV$10:CV6729,リスト!CC1734),"該当","")</f>
        <v/>
      </c>
      <c r="CF1734" s="18">
        <f>IF($CE1734="","",COUNTIF($CC$5:CC1734,CC1734))</f>
        <v/>
      </c>
      <c r="CG1734" s="18">
        <f>IF($CE1734="","",CONCATENATE(CC1734,CF1734))</f>
        <v/>
      </c>
      <c r="DC1734" s="21">
        <f>IF(CG1734="","",CONCATENATE(CC1734,CD1734))</f>
        <v/>
      </c>
    </row>
    <row r="1735">
      <c r="BZ1735" s="18" t="inlineStr">
        <is>
          <t>S,X</t>
        </is>
      </c>
      <c r="CA1735" s="18" t="inlineStr">
        <is>
          <t>橋脚[柱部・壁部]</t>
        </is>
      </c>
      <c r="CB1735" s="18" t="inlineStr">
        <is>
          <t>Pw</t>
        </is>
      </c>
      <c r="CC1735" s="18">
        <f>IF(LEFT(CA1735,2)="基礎",CONCATENATE(BZ1735,LEFT(CA1735,3),CB1735),CONCATENATE(BZ1735,LEFT(CA1735,2),CB1735))</f>
        <v/>
      </c>
      <c r="CD1735" s="18" t="n">
        <v>17</v>
      </c>
      <c r="CE1735" s="18">
        <f>IF(COUNTIFS([2]その１１!$CV$10:CV6730,リスト!CC1735),"該当","")</f>
        <v/>
      </c>
      <c r="CF1735" s="18">
        <f>IF($CE1735="","",COUNTIF($CC$5:CC1735,CC1735))</f>
        <v/>
      </c>
      <c r="CG1735" s="18">
        <f>IF($CE1735="","",CONCATENATE(CC1735,CF1735))</f>
        <v/>
      </c>
      <c r="DC1735" s="21">
        <f>IF(CG1735="","",CONCATENATE(CC1735,CD1735))</f>
        <v/>
      </c>
    </row>
    <row r="1736">
      <c r="BZ1736" s="18" t="inlineStr">
        <is>
          <t>S,X</t>
        </is>
      </c>
      <c r="CA1736" s="18" t="inlineStr">
        <is>
          <t>橋脚[柱部・壁部]</t>
        </is>
      </c>
      <c r="CB1736" s="18" t="inlineStr">
        <is>
          <t>Pw</t>
        </is>
      </c>
      <c r="CC1736" s="18">
        <f>IF(LEFT(CA1736,2)="基礎",CONCATENATE(BZ1736,LEFT(CA1736,3),CB1736),CONCATENATE(BZ1736,LEFT(CA1736,2),CB1736))</f>
        <v/>
      </c>
      <c r="CD1736" s="18" t="n">
        <v>20</v>
      </c>
      <c r="CE1736" s="18">
        <f>IF(COUNTIFS([2]その１１!$CV$10:CV6731,リスト!CC1736),"該当","")</f>
        <v/>
      </c>
      <c r="CF1736" s="18">
        <f>IF($CE1736="","",COUNTIF($CC$5:CC1736,CC1736))</f>
        <v/>
      </c>
      <c r="CG1736" s="18">
        <f>IF($CE1736="","",CONCATENATE(CC1736,CF1736))</f>
        <v/>
      </c>
      <c r="DC1736" s="21">
        <f>IF(CG1736="","",CONCATENATE(CC1736,CD1736))</f>
        <v/>
      </c>
    </row>
    <row r="1737">
      <c r="BZ1737" s="18" t="inlineStr">
        <is>
          <t>S,X</t>
        </is>
      </c>
      <c r="CA1737" s="18" t="inlineStr">
        <is>
          <t>橋脚[柱部・壁部]</t>
        </is>
      </c>
      <c r="CB1737" s="18" t="inlineStr">
        <is>
          <t>Pw</t>
        </is>
      </c>
      <c r="CC1737" s="18">
        <f>IF(LEFT(CA1737,2)="基礎",CONCATENATE(BZ1737,LEFT(CA1737,3),CB1737),CONCATENATE(BZ1737,LEFT(CA1737,2),CB1737))</f>
        <v/>
      </c>
      <c r="CD1737" s="18" t="n">
        <v>21</v>
      </c>
      <c r="CE1737" s="18">
        <f>IF(COUNTIFS([2]その１１!$CV$10:CV6732,リスト!CC1737),"該当","")</f>
        <v/>
      </c>
      <c r="CF1737" s="18">
        <f>IF($CE1737="","",COUNTIF($CC$5:CC1737,CC1737))</f>
        <v/>
      </c>
      <c r="CG1737" s="18">
        <f>IF($CE1737="","",CONCATENATE(CC1737,CF1737))</f>
        <v/>
      </c>
      <c r="DC1737" s="21">
        <f>IF(CG1737="","",CONCATENATE(CC1737,CD1737))</f>
        <v/>
      </c>
    </row>
    <row r="1738">
      <c r="BZ1738" s="18" t="inlineStr">
        <is>
          <t>S,X</t>
        </is>
      </c>
      <c r="CA1738" s="18" t="inlineStr">
        <is>
          <t>橋脚[柱部・壁部]</t>
        </is>
      </c>
      <c r="CB1738" s="18" t="inlineStr">
        <is>
          <t>Pw</t>
        </is>
      </c>
      <c r="CC1738" s="18">
        <f>IF(LEFT(CA1738,2)="基礎",CONCATENATE(BZ1738,LEFT(CA1738,3),CB1738),CONCATENATE(BZ1738,LEFT(CA1738,2),CB1738))</f>
        <v/>
      </c>
      <c r="CD1738" s="18" t="n">
        <v>22</v>
      </c>
      <c r="CE1738" s="18">
        <f>IF(COUNTIFS([2]その１１!$CV$10:CV6733,リスト!CC1738),"該当","")</f>
        <v/>
      </c>
      <c r="CF1738" s="18">
        <f>IF($CE1738="","",COUNTIF($CC$5:CC1738,CC1738))</f>
        <v/>
      </c>
      <c r="CG1738" s="18">
        <f>IF($CE1738="","",CONCATENATE(CC1738,CF1738))</f>
        <v/>
      </c>
      <c r="DC1738" s="21">
        <f>IF(CG1738="","",CONCATENATE(CC1738,CD1738))</f>
        <v/>
      </c>
    </row>
    <row r="1739">
      <c r="BZ1739" s="18" t="inlineStr">
        <is>
          <t>S,X</t>
        </is>
      </c>
      <c r="CA1739" s="18" t="inlineStr">
        <is>
          <t>橋脚[柱部・壁部]</t>
        </is>
      </c>
      <c r="CB1739" s="18" t="inlineStr">
        <is>
          <t>Pw</t>
        </is>
      </c>
      <c r="CC1739" s="18">
        <f>IF(LEFT(CA1739,2)="基礎",CONCATENATE(BZ1739,LEFT(CA1739,3),CB1739),CONCATENATE(BZ1739,LEFT(CA1739,2),CB1739))</f>
        <v/>
      </c>
      <c r="CD1739" s="18" t="n">
        <v>23</v>
      </c>
      <c r="CE1739" s="18">
        <f>IF(COUNTIFS([2]その１１!$CV$10:CV6734,リスト!CC1739),"該当","")</f>
        <v/>
      </c>
      <c r="CF1739" s="18">
        <f>IF($CE1739="","",COUNTIF($CC$5:CC1739,CC1739))</f>
        <v/>
      </c>
      <c r="CG1739" s="18">
        <f>IF($CE1739="","",CONCATENATE(CC1739,CF1739))</f>
        <v/>
      </c>
      <c r="DC1739" s="21">
        <f>IF(CG1739="","",CONCATENATE(CC1739,CD1739))</f>
        <v/>
      </c>
    </row>
    <row r="1740">
      <c r="BZ1740" s="18" t="inlineStr">
        <is>
          <t>C,X</t>
        </is>
      </c>
      <c r="CA1740" s="18" t="inlineStr">
        <is>
          <t>橋脚[柱部・壁部]</t>
        </is>
      </c>
      <c r="CB1740" s="18" t="inlineStr">
        <is>
          <t>Pw</t>
        </is>
      </c>
      <c r="CC1740" s="18">
        <f>IF(LEFT(CA1740,2)="基礎",CONCATENATE(BZ1740,LEFT(CA1740,3),CB1740),CONCATENATE(BZ1740,LEFT(CA1740,2),CB1740))</f>
        <v/>
      </c>
      <c r="CD1740" s="18" t="n">
        <v>6</v>
      </c>
      <c r="CE1740" s="18">
        <f>IF(COUNTIFS([2]その１１!$CV$10:CV6735,リスト!CC1740),"該当","")</f>
        <v/>
      </c>
      <c r="CF1740" s="18">
        <f>IF($CE1740="","",COUNTIF($CC$5:CC1740,CC1740))</f>
        <v/>
      </c>
      <c r="CG1740" s="18">
        <f>IF($CE1740="","",CONCATENATE(CC1740,CF1740))</f>
        <v/>
      </c>
      <c r="DC1740" s="21">
        <f>IF(CG1740="","",CONCATENATE(CC1740,CD1740))</f>
        <v/>
      </c>
    </row>
    <row r="1741">
      <c r="BZ1741" s="18" t="inlineStr">
        <is>
          <t>C,X</t>
        </is>
      </c>
      <c r="CA1741" s="18" t="inlineStr">
        <is>
          <t>橋脚[柱部・壁部]</t>
        </is>
      </c>
      <c r="CB1741" s="18" t="inlineStr">
        <is>
          <t>Pw</t>
        </is>
      </c>
      <c r="CC1741" s="18">
        <f>IF(LEFT(CA1741,2)="基礎",CONCATENATE(BZ1741,LEFT(CA1741,3),CB1741),CONCATENATE(BZ1741,LEFT(CA1741,2),CB1741))</f>
        <v/>
      </c>
      <c r="CD1741" s="18" t="n">
        <v>7</v>
      </c>
      <c r="CE1741" s="18">
        <f>IF(COUNTIFS([2]その１１!$CV$10:CV6736,リスト!CC1741),"該当","")</f>
        <v/>
      </c>
      <c r="CF1741" s="18">
        <f>IF($CE1741="","",COUNTIF($CC$5:CC1741,CC1741))</f>
        <v/>
      </c>
      <c r="CG1741" s="18">
        <f>IF($CE1741="","",CONCATENATE(CC1741,CF1741))</f>
        <v/>
      </c>
      <c r="DC1741" s="21">
        <f>IF(CG1741="","",CONCATENATE(CC1741,CD1741))</f>
        <v/>
      </c>
    </row>
    <row r="1742">
      <c r="BZ1742" s="18" t="inlineStr">
        <is>
          <t>C,X</t>
        </is>
      </c>
      <c r="CA1742" s="18" t="inlineStr">
        <is>
          <t>橋脚[柱部・壁部]</t>
        </is>
      </c>
      <c r="CB1742" s="18" t="inlineStr">
        <is>
          <t>Pw</t>
        </is>
      </c>
      <c r="CC1742" s="18">
        <f>IF(LEFT(CA1742,2)="基礎",CONCATENATE(BZ1742,LEFT(CA1742,3),CB1742),CONCATENATE(BZ1742,LEFT(CA1742,2),CB1742))</f>
        <v/>
      </c>
      <c r="CD1742" s="18" t="n">
        <v>8</v>
      </c>
      <c r="CE1742" s="18">
        <f>IF(COUNTIFS([2]その１１!$CV$10:CV6737,リスト!CC1742),"該当","")</f>
        <v/>
      </c>
      <c r="CF1742" s="18">
        <f>IF($CE1742="","",COUNTIF($CC$5:CC1742,CC1742))</f>
        <v/>
      </c>
      <c r="CG1742" s="18">
        <f>IF($CE1742="","",CONCATENATE(CC1742,CF1742))</f>
        <v/>
      </c>
      <c r="DC1742" s="21">
        <f>IF(CG1742="","",CONCATENATE(CC1742,CD1742))</f>
        <v/>
      </c>
    </row>
    <row r="1743">
      <c r="BZ1743" s="18" t="inlineStr">
        <is>
          <t>C,X</t>
        </is>
      </c>
      <c r="CA1743" s="18" t="inlineStr">
        <is>
          <t>橋脚[柱部・壁部]</t>
        </is>
      </c>
      <c r="CB1743" s="18" t="inlineStr">
        <is>
          <t>Pw</t>
        </is>
      </c>
      <c r="CC1743" s="18">
        <f>IF(LEFT(CA1743,2)="基礎",CONCATENATE(BZ1743,LEFT(CA1743,3),CB1743),CONCATENATE(BZ1743,LEFT(CA1743,2),CB1743))</f>
        <v/>
      </c>
      <c r="CD1743" s="18" t="n">
        <v>10</v>
      </c>
      <c r="CE1743" s="18">
        <f>IF(COUNTIFS([2]その１１!$CV$10:CV6738,リスト!CC1743),"該当","")</f>
        <v/>
      </c>
      <c r="CF1743" s="18">
        <f>IF($CE1743="","",COUNTIF($CC$5:CC1743,CC1743))</f>
        <v/>
      </c>
      <c r="CG1743" s="18">
        <f>IF($CE1743="","",CONCATENATE(CC1743,CF1743))</f>
        <v/>
      </c>
      <c r="DC1743" s="21">
        <f>IF(CG1743="","",CONCATENATE(CC1743,CD1743))</f>
        <v/>
      </c>
    </row>
    <row r="1744">
      <c r="BZ1744" s="18" t="inlineStr">
        <is>
          <t>C,X</t>
        </is>
      </c>
      <c r="CA1744" s="18" t="inlineStr">
        <is>
          <t>橋脚[柱部・壁部]</t>
        </is>
      </c>
      <c r="CB1744" s="18" t="inlineStr">
        <is>
          <t>Pw</t>
        </is>
      </c>
      <c r="CC1744" s="18">
        <f>IF(LEFT(CA1744,2)="基礎",CONCATENATE(BZ1744,LEFT(CA1744,3),CB1744),CONCATENATE(BZ1744,LEFT(CA1744,2),CB1744))</f>
        <v/>
      </c>
      <c r="CD1744" s="18" t="n">
        <v>12</v>
      </c>
      <c r="CE1744" s="18">
        <f>IF(COUNTIFS([2]その１１!$CV$10:CV6739,リスト!CC1744),"該当","")</f>
        <v/>
      </c>
      <c r="CF1744" s="18">
        <f>IF($CE1744="","",COUNTIF($CC$5:CC1744,CC1744))</f>
        <v/>
      </c>
      <c r="CG1744" s="18">
        <f>IF($CE1744="","",CONCATENATE(CC1744,CF1744))</f>
        <v/>
      </c>
      <c r="DC1744" s="21">
        <f>IF(CG1744="","",CONCATENATE(CC1744,CD1744))</f>
        <v/>
      </c>
    </row>
    <row r="1745">
      <c r="BZ1745" s="18" t="inlineStr">
        <is>
          <t>C,X</t>
        </is>
      </c>
      <c r="CA1745" s="18" t="inlineStr">
        <is>
          <t>橋脚[柱部・壁部]</t>
        </is>
      </c>
      <c r="CB1745" s="18" t="inlineStr">
        <is>
          <t>Pw</t>
        </is>
      </c>
      <c r="CC1745" s="18">
        <f>IF(LEFT(CA1745,2)="基礎",CONCATENATE(BZ1745,LEFT(CA1745,3),CB1745),CONCATENATE(BZ1745,LEFT(CA1745,2),CB1745))</f>
        <v/>
      </c>
      <c r="CD1745" s="18" t="n">
        <v>17</v>
      </c>
      <c r="CE1745" s="18">
        <f>IF(COUNTIFS([2]その１１!$CV$10:CV6740,リスト!CC1745),"該当","")</f>
        <v/>
      </c>
      <c r="CF1745" s="18">
        <f>IF($CE1745="","",COUNTIF($CC$5:CC1745,CC1745))</f>
        <v/>
      </c>
      <c r="CG1745" s="18">
        <f>IF($CE1745="","",CONCATENATE(CC1745,CF1745))</f>
        <v/>
      </c>
      <c r="DC1745" s="21">
        <f>IF(CG1745="","",CONCATENATE(CC1745,CD1745))</f>
        <v/>
      </c>
    </row>
    <row r="1746">
      <c r="BZ1746" s="18" t="inlineStr">
        <is>
          <t>C,X</t>
        </is>
      </c>
      <c r="CA1746" s="18" t="inlineStr">
        <is>
          <t>橋脚[柱部・壁部]</t>
        </is>
      </c>
      <c r="CB1746" s="18" t="inlineStr">
        <is>
          <t>Pw</t>
        </is>
      </c>
      <c r="CC1746" s="18">
        <f>IF(LEFT(CA1746,2)="基礎",CONCATENATE(BZ1746,LEFT(CA1746,3),CB1746),CONCATENATE(BZ1746,LEFT(CA1746,2),CB1746))</f>
        <v/>
      </c>
      <c r="CD1746" s="18" t="n">
        <v>18</v>
      </c>
      <c r="CE1746" s="18">
        <f>IF(COUNTIFS([2]その１１!$CV$10:CV6741,リスト!CC1746),"該当","")</f>
        <v/>
      </c>
      <c r="CF1746" s="18">
        <f>IF($CE1746="","",COUNTIF($CC$5:CC1746,CC1746))</f>
        <v/>
      </c>
      <c r="CG1746" s="18">
        <f>IF($CE1746="","",CONCATENATE(CC1746,CF1746))</f>
        <v/>
      </c>
      <c r="DC1746" s="21">
        <f>IF(CG1746="","",CONCATENATE(CC1746,CD1746))</f>
        <v/>
      </c>
    </row>
    <row r="1747">
      <c r="BZ1747" s="18" t="inlineStr">
        <is>
          <t>C,X</t>
        </is>
      </c>
      <c r="CA1747" s="18" t="inlineStr">
        <is>
          <t>橋脚[柱部・壁部]</t>
        </is>
      </c>
      <c r="CB1747" s="18" t="inlineStr">
        <is>
          <t>Pw</t>
        </is>
      </c>
      <c r="CC1747" s="18">
        <f>IF(LEFT(CA1747,2)="基礎",CONCATENATE(BZ1747,LEFT(CA1747,3),CB1747),CONCATENATE(BZ1747,LEFT(CA1747,2),CB1747))</f>
        <v/>
      </c>
      <c r="CD1747" s="18" t="n">
        <v>19</v>
      </c>
      <c r="CE1747" s="18">
        <f>IF(COUNTIFS([2]その１１!$CV$10:CV6742,リスト!CC1747),"該当","")</f>
        <v/>
      </c>
      <c r="CF1747" s="18">
        <f>IF($CE1747="","",COUNTIF($CC$5:CC1747,CC1747))</f>
        <v/>
      </c>
      <c r="CG1747" s="18">
        <f>IF($CE1747="","",CONCATENATE(CC1747,CF1747))</f>
        <v/>
      </c>
      <c r="DC1747" s="21">
        <f>IF(CG1747="","",CONCATENATE(CC1747,CD1747))</f>
        <v/>
      </c>
    </row>
    <row r="1748">
      <c r="BZ1748" s="18" t="inlineStr">
        <is>
          <t>C,X</t>
        </is>
      </c>
      <c r="CA1748" s="18" t="inlineStr">
        <is>
          <t>橋脚[柱部・壁部]</t>
        </is>
      </c>
      <c r="CB1748" s="18" t="inlineStr">
        <is>
          <t>Pw</t>
        </is>
      </c>
      <c r="CC1748" s="18">
        <f>IF(LEFT(CA1748,2)="基礎",CONCATENATE(BZ1748,LEFT(CA1748,3),CB1748),CONCATENATE(BZ1748,LEFT(CA1748,2),CB1748))</f>
        <v/>
      </c>
      <c r="CD1748" s="18" t="n">
        <v>20</v>
      </c>
      <c r="CE1748" s="18">
        <f>IF(COUNTIFS([2]その１１!$CV$10:CV6743,リスト!CC1748),"該当","")</f>
        <v/>
      </c>
      <c r="CF1748" s="18">
        <f>IF($CE1748="","",COUNTIF($CC$5:CC1748,CC1748))</f>
        <v/>
      </c>
      <c r="CG1748" s="18">
        <f>IF($CE1748="","",CONCATENATE(CC1748,CF1748))</f>
        <v/>
      </c>
      <c r="DC1748" s="21">
        <f>IF(CG1748="","",CONCATENATE(CC1748,CD1748))</f>
        <v/>
      </c>
    </row>
    <row r="1749">
      <c r="BZ1749" s="18" t="inlineStr">
        <is>
          <t>C,X</t>
        </is>
      </c>
      <c r="CA1749" s="18" t="inlineStr">
        <is>
          <t>橋脚[柱部・壁部]</t>
        </is>
      </c>
      <c r="CB1749" s="18" t="inlineStr">
        <is>
          <t>Pw</t>
        </is>
      </c>
      <c r="CC1749" s="18">
        <f>IF(LEFT(CA1749,2)="基礎",CONCATENATE(BZ1749,LEFT(CA1749,3),CB1749),CONCATENATE(BZ1749,LEFT(CA1749,2),CB1749))</f>
        <v/>
      </c>
      <c r="CD1749" s="18" t="n">
        <v>21</v>
      </c>
      <c r="CE1749" s="18">
        <f>IF(COUNTIFS([2]その１１!$CV$10:CV6744,リスト!CC1749),"該当","")</f>
        <v/>
      </c>
      <c r="CF1749" s="18">
        <f>IF($CE1749="","",COUNTIF($CC$5:CC1749,CC1749))</f>
        <v/>
      </c>
      <c r="CG1749" s="18">
        <f>IF($CE1749="","",CONCATENATE(CC1749,CF1749))</f>
        <v/>
      </c>
      <c r="DC1749" s="21">
        <f>IF(CG1749="","",CONCATENATE(CC1749,CD1749))</f>
        <v/>
      </c>
    </row>
    <row r="1750">
      <c r="BZ1750" s="18" t="inlineStr">
        <is>
          <t>C,X</t>
        </is>
      </c>
      <c r="CA1750" s="18" t="inlineStr">
        <is>
          <t>橋脚[柱部・壁部]</t>
        </is>
      </c>
      <c r="CB1750" s="18" t="inlineStr">
        <is>
          <t>Pw</t>
        </is>
      </c>
      <c r="CC1750" s="18">
        <f>IF(LEFT(CA1750,2)="基礎",CONCATENATE(BZ1750,LEFT(CA1750,3),CB1750),CONCATENATE(BZ1750,LEFT(CA1750,2),CB1750))</f>
        <v/>
      </c>
      <c r="CD1750" s="18" t="n">
        <v>22</v>
      </c>
      <c r="CE1750" s="18">
        <f>IF(COUNTIFS([2]その１１!$CV$10:CV6745,リスト!CC1750),"該当","")</f>
        <v/>
      </c>
      <c r="CF1750" s="18">
        <f>IF($CE1750="","",COUNTIF($CC$5:CC1750,CC1750))</f>
        <v/>
      </c>
      <c r="CG1750" s="18">
        <f>IF($CE1750="","",CONCATENATE(CC1750,CF1750))</f>
        <v/>
      </c>
      <c r="DC1750" s="21">
        <f>IF(CG1750="","",CONCATENATE(CC1750,CD1750))</f>
        <v/>
      </c>
    </row>
    <row r="1751">
      <c r="BZ1751" s="18" t="inlineStr">
        <is>
          <t>C,X</t>
        </is>
      </c>
      <c r="CA1751" s="18" t="inlineStr">
        <is>
          <t>橋脚[柱部・壁部]</t>
        </is>
      </c>
      <c r="CB1751" s="18" t="inlineStr">
        <is>
          <t>Pw</t>
        </is>
      </c>
      <c r="CC1751" s="18">
        <f>IF(LEFT(CA1751,2)="基礎",CONCATENATE(BZ1751,LEFT(CA1751,3),CB1751),CONCATENATE(BZ1751,LEFT(CA1751,2),CB1751))</f>
        <v/>
      </c>
      <c r="CD1751" s="18" t="n">
        <v>23</v>
      </c>
      <c r="CE1751" s="18">
        <f>IF(COUNTIFS([2]その１１!$CV$10:CV6746,リスト!CC1751),"該当","")</f>
        <v/>
      </c>
      <c r="CF1751" s="18">
        <f>IF($CE1751="","",COUNTIF($CC$5:CC1751,CC1751))</f>
        <v/>
      </c>
      <c r="CG1751" s="18">
        <f>IF($CE1751="","",CONCATENATE(CC1751,CF1751))</f>
        <v/>
      </c>
      <c r="DC1751" s="21">
        <f>IF(CG1751="","",CONCATENATE(CC1751,CD1751))</f>
        <v/>
      </c>
    </row>
    <row r="1752">
      <c r="BZ1752" s="18" t="inlineStr">
        <is>
          <t>S,C,X</t>
        </is>
      </c>
      <c r="CA1752" s="18" t="inlineStr">
        <is>
          <t>橋脚[柱部・壁部]</t>
        </is>
      </c>
      <c r="CB1752" s="18" t="inlineStr">
        <is>
          <t>Pw</t>
        </is>
      </c>
      <c r="CC1752" s="18">
        <f>IF(LEFT(CA1752,2)="基礎",CONCATENATE(BZ1752,LEFT(CA1752,3),CB1752),CONCATENATE(BZ1752,LEFT(CA1752,2),CB1752))</f>
        <v/>
      </c>
      <c r="CD1752" s="18" t="n">
        <v>1</v>
      </c>
      <c r="CE1752" s="18">
        <f>IF(COUNTIFS([2]その１１!$CV$10:CV6747,リスト!CC1752),"該当","")</f>
        <v/>
      </c>
      <c r="CF1752" s="18">
        <f>IF($CE1752="","",COUNTIF($CC$5:CC1752,CC1752))</f>
        <v/>
      </c>
      <c r="CG1752" s="18">
        <f>IF($CE1752="","",CONCATENATE(CC1752,CF1752))</f>
        <v/>
      </c>
      <c r="DC1752" s="21">
        <f>IF(CG1752="","",CONCATENATE(CC1752,CD1752))</f>
        <v/>
      </c>
    </row>
    <row r="1753">
      <c r="BZ1753" s="18" t="inlineStr">
        <is>
          <t>S,C,X</t>
        </is>
      </c>
      <c r="CA1753" s="18" t="inlineStr">
        <is>
          <t>橋脚[柱部・壁部]</t>
        </is>
      </c>
      <c r="CB1753" s="18" t="inlineStr">
        <is>
          <t>Pw</t>
        </is>
      </c>
      <c r="CC1753" s="18">
        <f>IF(LEFT(CA1753,2)="基礎",CONCATENATE(BZ1753,LEFT(CA1753,3),CB1753),CONCATENATE(BZ1753,LEFT(CA1753,2),CB1753))</f>
        <v/>
      </c>
      <c r="CD1753" s="18" t="n">
        <v>2</v>
      </c>
      <c r="CE1753" s="18">
        <f>IF(COUNTIFS([2]その１１!$CV$10:CV6748,リスト!CC1753),"該当","")</f>
        <v/>
      </c>
      <c r="CF1753" s="18">
        <f>IF($CE1753="","",COUNTIF($CC$5:CC1753,CC1753))</f>
        <v/>
      </c>
      <c r="CG1753" s="18">
        <f>IF($CE1753="","",CONCATENATE(CC1753,CF1753))</f>
        <v/>
      </c>
      <c r="DC1753" s="21">
        <f>IF(CG1753="","",CONCATENATE(CC1753,CD1753))</f>
        <v/>
      </c>
    </row>
    <row r="1754">
      <c r="BZ1754" s="18" t="inlineStr">
        <is>
          <t>S,C,X</t>
        </is>
      </c>
      <c r="CA1754" s="18" t="inlineStr">
        <is>
          <t>橋脚[柱部・壁部]</t>
        </is>
      </c>
      <c r="CB1754" s="18" t="inlineStr">
        <is>
          <t>Pw</t>
        </is>
      </c>
      <c r="CC1754" s="18">
        <f>IF(LEFT(CA1754,2)="基礎",CONCATENATE(BZ1754,LEFT(CA1754,3),CB1754),CONCATENATE(BZ1754,LEFT(CA1754,2),CB1754))</f>
        <v/>
      </c>
      <c r="CD1754" s="18" t="n">
        <v>3</v>
      </c>
      <c r="CE1754" s="18">
        <f>IF(COUNTIFS([2]その１１!$CV$10:CV6749,リスト!CC1754),"該当","")</f>
        <v/>
      </c>
      <c r="CF1754" s="18">
        <f>IF($CE1754="","",COUNTIF($CC$5:CC1754,CC1754))</f>
        <v/>
      </c>
      <c r="CG1754" s="18">
        <f>IF($CE1754="","",CONCATENATE(CC1754,CF1754))</f>
        <v/>
      </c>
      <c r="DC1754" s="21">
        <f>IF(CG1754="","",CONCATENATE(CC1754,CD1754))</f>
        <v/>
      </c>
    </row>
    <row r="1755">
      <c r="BZ1755" s="18" t="inlineStr">
        <is>
          <t>S,C,X</t>
        </is>
      </c>
      <c r="CA1755" s="18" t="inlineStr">
        <is>
          <t>橋脚[柱部・壁部]</t>
        </is>
      </c>
      <c r="CB1755" s="18" t="inlineStr">
        <is>
          <t>Pw</t>
        </is>
      </c>
      <c r="CC1755" s="18">
        <f>IF(LEFT(CA1755,2)="基礎",CONCATENATE(BZ1755,LEFT(CA1755,3),CB1755),CONCATENATE(BZ1755,LEFT(CA1755,2),CB1755))</f>
        <v/>
      </c>
      <c r="CD1755" s="18" t="n">
        <v>4</v>
      </c>
      <c r="CE1755" s="18">
        <f>IF(COUNTIFS([2]その１１!$CV$10:CV6750,リスト!CC1755),"該当","")</f>
        <v/>
      </c>
      <c r="CF1755" s="18">
        <f>IF($CE1755="","",COUNTIF($CC$5:CC1755,CC1755))</f>
        <v/>
      </c>
      <c r="CG1755" s="18">
        <f>IF($CE1755="","",CONCATENATE(CC1755,CF1755))</f>
        <v/>
      </c>
      <c r="DC1755" s="21">
        <f>IF(CG1755="","",CONCATENATE(CC1755,CD1755))</f>
        <v/>
      </c>
    </row>
    <row r="1756">
      <c r="BZ1756" s="18" t="inlineStr">
        <is>
          <t>S,C,X</t>
        </is>
      </c>
      <c r="CA1756" s="18" t="inlineStr">
        <is>
          <t>橋脚[柱部・壁部]</t>
        </is>
      </c>
      <c r="CB1756" s="18" t="inlineStr">
        <is>
          <t>Pw</t>
        </is>
      </c>
      <c r="CC1756" s="18">
        <f>IF(LEFT(CA1756,2)="基礎",CONCATENATE(BZ1756,LEFT(CA1756,3),CB1756),CONCATENATE(BZ1756,LEFT(CA1756,2),CB1756))</f>
        <v/>
      </c>
      <c r="CD1756" s="18" t="n">
        <v>5</v>
      </c>
      <c r="CE1756" s="18">
        <f>IF(COUNTIFS([2]その１１!$CV$10:CV6751,リスト!CC1756),"該当","")</f>
        <v/>
      </c>
      <c r="CF1756" s="18">
        <f>IF($CE1756="","",COUNTIF($CC$5:CC1756,CC1756))</f>
        <v/>
      </c>
      <c r="CG1756" s="18">
        <f>IF($CE1756="","",CONCATENATE(CC1756,CF1756))</f>
        <v/>
      </c>
      <c r="DC1756" s="21">
        <f>IF(CG1756="","",CONCATENATE(CC1756,CD1756))</f>
        <v/>
      </c>
    </row>
    <row r="1757">
      <c r="BZ1757" s="18" t="inlineStr">
        <is>
          <t>S,C,X</t>
        </is>
      </c>
      <c r="CA1757" s="18" t="inlineStr">
        <is>
          <t>橋脚[柱部・壁部]</t>
        </is>
      </c>
      <c r="CB1757" s="18" t="inlineStr">
        <is>
          <t>Pw</t>
        </is>
      </c>
      <c r="CC1757" s="18">
        <f>IF(LEFT(CA1757,2)="基礎",CONCATENATE(BZ1757,LEFT(CA1757,3),CB1757),CONCATENATE(BZ1757,LEFT(CA1757,2),CB1757))</f>
        <v/>
      </c>
      <c r="CD1757" s="18" t="n">
        <v>6</v>
      </c>
      <c r="CE1757" s="18">
        <f>IF(COUNTIFS([2]その１１!$CV$10:CV6752,リスト!CC1757),"該当","")</f>
        <v/>
      </c>
      <c r="CF1757" s="18">
        <f>IF($CE1757="","",COUNTIF($CC$5:CC1757,CC1757))</f>
        <v/>
      </c>
      <c r="CG1757" s="18">
        <f>IF($CE1757="","",CONCATENATE(CC1757,CF1757))</f>
        <v/>
      </c>
      <c r="DC1757" s="21">
        <f>IF(CG1757="","",CONCATENATE(CC1757,CD1757))</f>
        <v/>
      </c>
    </row>
    <row r="1758">
      <c r="BZ1758" s="18" t="inlineStr">
        <is>
          <t>S,C,X</t>
        </is>
      </c>
      <c r="CA1758" s="18" t="inlineStr">
        <is>
          <t>橋脚[柱部・壁部]</t>
        </is>
      </c>
      <c r="CB1758" s="18" t="inlineStr">
        <is>
          <t>Pw</t>
        </is>
      </c>
      <c r="CC1758" s="18">
        <f>IF(LEFT(CA1758,2)="基礎",CONCATENATE(BZ1758,LEFT(CA1758,3),CB1758),CONCATENATE(BZ1758,LEFT(CA1758,2),CB1758))</f>
        <v/>
      </c>
      <c r="CD1758" s="18" t="n">
        <v>7</v>
      </c>
      <c r="CE1758" s="18">
        <f>IF(COUNTIFS([2]その１１!$CV$10:CV6753,リスト!CC1758),"該当","")</f>
        <v/>
      </c>
      <c r="CF1758" s="18">
        <f>IF($CE1758="","",COUNTIF($CC$5:CC1758,CC1758))</f>
        <v/>
      </c>
      <c r="CG1758" s="18">
        <f>IF($CE1758="","",CONCATENATE(CC1758,CF1758))</f>
        <v/>
      </c>
      <c r="DC1758" s="21">
        <f>IF(CG1758="","",CONCATENATE(CC1758,CD1758))</f>
        <v/>
      </c>
    </row>
    <row r="1759">
      <c r="BZ1759" s="18" t="inlineStr">
        <is>
          <t>S,C,X</t>
        </is>
      </c>
      <c r="CA1759" s="18" t="inlineStr">
        <is>
          <t>橋脚[柱部・壁部]</t>
        </is>
      </c>
      <c r="CB1759" s="18" t="inlineStr">
        <is>
          <t>Pw</t>
        </is>
      </c>
      <c r="CC1759" s="18">
        <f>IF(LEFT(CA1759,2)="基礎",CONCATENATE(BZ1759,LEFT(CA1759,3),CB1759),CONCATENATE(BZ1759,LEFT(CA1759,2),CB1759))</f>
        <v/>
      </c>
      <c r="CD1759" s="18" t="n">
        <v>8</v>
      </c>
      <c r="CE1759" s="18">
        <f>IF(COUNTIFS([2]その１１!$CV$10:CV6754,リスト!CC1759),"該当","")</f>
        <v/>
      </c>
      <c r="CF1759" s="18">
        <f>IF($CE1759="","",COUNTIF($CC$5:CC1759,CC1759))</f>
        <v/>
      </c>
      <c r="CG1759" s="18">
        <f>IF($CE1759="","",CONCATENATE(CC1759,CF1759))</f>
        <v/>
      </c>
      <c r="DC1759" s="21">
        <f>IF(CG1759="","",CONCATENATE(CC1759,CD1759))</f>
        <v/>
      </c>
    </row>
    <row r="1760">
      <c r="BZ1760" s="18" t="inlineStr">
        <is>
          <t>S,C,X</t>
        </is>
      </c>
      <c r="CA1760" s="18" t="inlineStr">
        <is>
          <t>橋脚[柱部・壁部]</t>
        </is>
      </c>
      <c r="CB1760" s="18" t="inlineStr">
        <is>
          <t>Pw</t>
        </is>
      </c>
      <c r="CC1760" s="18">
        <f>IF(LEFT(CA1760,2)="基礎",CONCATENATE(BZ1760,LEFT(CA1760,3),CB1760),CONCATENATE(BZ1760,LEFT(CA1760,2),CB1760))</f>
        <v/>
      </c>
      <c r="CD1760" s="18" t="n">
        <v>10</v>
      </c>
      <c r="CE1760" s="18">
        <f>IF(COUNTIFS([2]その１１!$CV$10:CV6755,リスト!CC1760),"該当","")</f>
        <v/>
      </c>
      <c r="CF1760" s="18">
        <f>IF($CE1760="","",COUNTIF($CC$5:CC1760,CC1760))</f>
        <v/>
      </c>
      <c r="CG1760" s="18">
        <f>IF($CE1760="","",CONCATENATE(CC1760,CF1760))</f>
        <v/>
      </c>
      <c r="DC1760" s="21">
        <f>IF(CG1760="","",CONCATENATE(CC1760,CD1760))</f>
        <v/>
      </c>
    </row>
    <row r="1761">
      <c r="BZ1761" s="18" t="inlineStr">
        <is>
          <t>S,C,X</t>
        </is>
      </c>
      <c r="CA1761" s="18" t="inlineStr">
        <is>
          <t>橋脚[柱部・壁部]</t>
        </is>
      </c>
      <c r="CB1761" s="18" t="inlineStr">
        <is>
          <t>Pw</t>
        </is>
      </c>
      <c r="CC1761" s="18">
        <f>IF(LEFT(CA1761,2)="基礎",CONCATENATE(BZ1761,LEFT(CA1761,3),CB1761),CONCATENATE(BZ1761,LEFT(CA1761,2),CB1761))</f>
        <v/>
      </c>
      <c r="CD1761" s="18" t="n">
        <v>12</v>
      </c>
      <c r="CE1761" s="18">
        <f>IF(COUNTIFS([2]その１１!$CV$10:CV6756,リスト!CC1761),"該当","")</f>
        <v/>
      </c>
      <c r="CF1761" s="18">
        <f>IF($CE1761="","",COUNTIF($CC$5:CC1761,CC1761))</f>
        <v/>
      </c>
      <c r="CG1761" s="18">
        <f>IF($CE1761="","",CONCATENATE(CC1761,CF1761))</f>
        <v/>
      </c>
      <c r="DC1761" s="21">
        <f>IF(CG1761="","",CONCATENATE(CC1761,CD1761))</f>
        <v/>
      </c>
    </row>
    <row r="1762">
      <c r="BZ1762" s="18" t="inlineStr">
        <is>
          <t>S,C,X</t>
        </is>
      </c>
      <c r="CA1762" s="18" t="inlineStr">
        <is>
          <t>橋脚[柱部・壁部]</t>
        </is>
      </c>
      <c r="CB1762" s="18" t="inlineStr">
        <is>
          <t>Pw</t>
        </is>
      </c>
      <c r="CC1762" s="18">
        <f>IF(LEFT(CA1762,2)="基礎",CONCATENATE(BZ1762,LEFT(CA1762,3),CB1762),CONCATENATE(BZ1762,LEFT(CA1762,2),CB1762))</f>
        <v/>
      </c>
      <c r="CD1762" s="18" t="n">
        <v>17</v>
      </c>
      <c r="CE1762" s="18">
        <f>IF(COUNTIFS([2]その１１!$CV$10:CV6757,リスト!CC1762),"該当","")</f>
        <v/>
      </c>
      <c r="CF1762" s="18">
        <f>IF($CE1762="","",COUNTIF($CC$5:CC1762,CC1762))</f>
        <v/>
      </c>
      <c r="CG1762" s="18">
        <f>IF($CE1762="","",CONCATENATE(CC1762,CF1762))</f>
        <v/>
      </c>
      <c r="DC1762" s="21">
        <f>IF(CG1762="","",CONCATENATE(CC1762,CD1762))</f>
        <v/>
      </c>
    </row>
    <row r="1763">
      <c r="BZ1763" s="18" t="inlineStr">
        <is>
          <t>S,C,X</t>
        </is>
      </c>
      <c r="CA1763" s="18" t="inlineStr">
        <is>
          <t>橋脚[柱部・壁部]</t>
        </is>
      </c>
      <c r="CB1763" s="18" t="inlineStr">
        <is>
          <t>Pw</t>
        </is>
      </c>
      <c r="CC1763" s="18">
        <f>IF(LEFT(CA1763,2)="基礎",CONCATENATE(BZ1763,LEFT(CA1763,3),CB1763),CONCATENATE(BZ1763,LEFT(CA1763,2),CB1763))</f>
        <v/>
      </c>
      <c r="CD1763" s="18" t="n">
        <v>18</v>
      </c>
      <c r="CE1763" s="18">
        <f>IF(COUNTIFS([2]その１１!$CV$10:CV6758,リスト!CC1763),"該当","")</f>
        <v/>
      </c>
      <c r="CF1763" s="18">
        <f>IF($CE1763="","",COUNTIF($CC$5:CC1763,CC1763))</f>
        <v/>
      </c>
      <c r="CG1763" s="18">
        <f>IF($CE1763="","",CONCATENATE(CC1763,CF1763))</f>
        <v/>
      </c>
      <c r="DC1763" s="21">
        <f>IF(CG1763="","",CONCATENATE(CC1763,CD1763))</f>
        <v/>
      </c>
    </row>
    <row r="1764">
      <c r="BZ1764" s="18" t="inlineStr">
        <is>
          <t>S,C,X</t>
        </is>
      </c>
      <c r="CA1764" s="18" t="inlineStr">
        <is>
          <t>橋脚[柱部・壁部]</t>
        </is>
      </c>
      <c r="CB1764" s="18" t="inlineStr">
        <is>
          <t>Pw</t>
        </is>
      </c>
      <c r="CC1764" s="18">
        <f>IF(LEFT(CA1764,2)="基礎",CONCATENATE(BZ1764,LEFT(CA1764,3),CB1764),CONCATENATE(BZ1764,LEFT(CA1764,2),CB1764))</f>
        <v/>
      </c>
      <c r="CD1764" s="18" t="n">
        <v>19</v>
      </c>
      <c r="CE1764" s="18">
        <f>IF(COUNTIFS([2]その１１!$CV$10:CV6759,リスト!CC1764),"該当","")</f>
        <v/>
      </c>
      <c r="CF1764" s="18">
        <f>IF($CE1764="","",COUNTIF($CC$5:CC1764,CC1764))</f>
        <v/>
      </c>
      <c r="CG1764" s="18">
        <f>IF($CE1764="","",CONCATENATE(CC1764,CF1764))</f>
        <v/>
      </c>
      <c r="DC1764" s="21">
        <f>IF(CG1764="","",CONCATENATE(CC1764,CD1764))</f>
        <v/>
      </c>
    </row>
    <row r="1765">
      <c r="BZ1765" s="18" t="inlineStr">
        <is>
          <t>S,C,X</t>
        </is>
      </c>
      <c r="CA1765" s="18" t="inlineStr">
        <is>
          <t>橋脚[柱部・壁部]</t>
        </is>
      </c>
      <c r="CB1765" s="18" t="inlineStr">
        <is>
          <t>Pw</t>
        </is>
      </c>
      <c r="CC1765" s="18">
        <f>IF(LEFT(CA1765,2)="基礎",CONCATENATE(BZ1765,LEFT(CA1765,3),CB1765),CONCATENATE(BZ1765,LEFT(CA1765,2),CB1765))</f>
        <v/>
      </c>
      <c r="CD1765" s="18" t="n">
        <v>20</v>
      </c>
      <c r="CE1765" s="18">
        <f>IF(COUNTIFS([2]その１１!$CV$10:CV6760,リスト!CC1765),"該当","")</f>
        <v/>
      </c>
      <c r="CF1765" s="18">
        <f>IF($CE1765="","",COUNTIF($CC$5:CC1765,CC1765))</f>
        <v/>
      </c>
      <c r="CG1765" s="18">
        <f>IF($CE1765="","",CONCATENATE(CC1765,CF1765))</f>
        <v/>
      </c>
      <c r="DC1765" s="21">
        <f>IF(CG1765="","",CONCATENATE(CC1765,CD1765))</f>
        <v/>
      </c>
    </row>
    <row r="1766">
      <c r="BZ1766" s="18" t="inlineStr">
        <is>
          <t>S,C,X</t>
        </is>
      </c>
      <c r="CA1766" s="18" t="inlineStr">
        <is>
          <t>橋脚[柱部・壁部]</t>
        </is>
      </c>
      <c r="CB1766" s="18" t="inlineStr">
        <is>
          <t>Pw</t>
        </is>
      </c>
      <c r="CC1766" s="18">
        <f>IF(LEFT(CA1766,2)="基礎",CONCATENATE(BZ1766,LEFT(CA1766,3),CB1766),CONCATENATE(BZ1766,LEFT(CA1766,2),CB1766))</f>
        <v/>
      </c>
      <c r="CD1766" s="18" t="n">
        <v>21</v>
      </c>
      <c r="CE1766" s="18">
        <f>IF(COUNTIFS([2]その１１!$CV$10:CV6761,リスト!CC1766),"該当","")</f>
        <v/>
      </c>
      <c r="CF1766" s="18">
        <f>IF($CE1766="","",COUNTIF($CC$5:CC1766,CC1766))</f>
        <v/>
      </c>
      <c r="CG1766" s="18">
        <f>IF($CE1766="","",CONCATENATE(CC1766,CF1766))</f>
        <v/>
      </c>
      <c r="DC1766" s="21">
        <f>IF(CG1766="","",CONCATENATE(CC1766,CD1766))</f>
        <v/>
      </c>
    </row>
    <row r="1767">
      <c r="BZ1767" s="18" t="inlineStr">
        <is>
          <t>S,C,X</t>
        </is>
      </c>
      <c r="CA1767" s="18" t="inlineStr">
        <is>
          <t>橋脚[柱部・壁部]</t>
        </is>
      </c>
      <c r="CB1767" s="18" t="inlineStr">
        <is>
          <t>Pw</t>
        </is>
      </c>
      <c r="CC1767" s="18">
        <f>IF(LEFT(CA1767,2)="基礎",CONCATENATE(BZ1767,LEFT(CA1767,3),CB1767),CONCATENATE(BZ1767,LEFT(CA1767,2),CB1767))</f>
        <v/>
      </c>
      <c r="CD1767" s="18" t="n">
        <v>22</v>
      </c>
      <c r="CE1767" s="18">
        <f>IF(COUNTIFS([2]その１１!$CV$10:CV6762,リスト!CC1767),"該当","")</f>
        <v/>
      </c>
      <c r="CF1767" s="18">
        <f>IF($CE1767="","",COUNTIF($CC$5:CC1767,CC1767))</f>
        <v/>
      </c>
      <c r="CG1767" s="18">
        <f>IF($CE1767="","",CONCATENATE(CC1767,CF1767))</f>
        <v/>
      </c>
      <c r="DC1767" s="21">
        <f>IF(CG1767="","",CONCATENATE(CC1767,CD1767))</f>
        <v/>
      </c>
    </row>
    <row r="1768">
      <c r="BZ1768" s="18" t="inlineStr">
        <is>
          <t>S,C,X</t>
        </is>
      </c>
      <c r="CA1768" s="18" t="inlineStr">
        <is>
          <t>橋脚[柱部・壁部]</t>
        </is>
      </c>
      <c r="CB1768" s="18" t="inlineStr">
        <is>
          <t>Pw</t>
        </is>
      </c>
      <c r="CC1768" s="18">
        <f>IF(LEFT(CA1768,2)="基礎",CONCATENATE(BZ1768,LEFT(CA1768,3),CB1768),CONCATENATE(BZ1768,LEFT(CA1768,2),CB1768))</f>
        <v/>
      </c>
      <c r="CD1768" s="18" t="n">
        <v>23</v>
      </c>
      <c r="CE1768" s="18">
        <f>IF(COUNTIFS([2]その１１!$CV$10:CV6763,リスト!CC1768),"該当","")</f>
        <v/>
      </c>
      <c r="CF1768" s="18">
        <f>IF($CE1768="","",COUNTIF($CC$5:CC1768,CC1768))</f>
        <v/>
      </c>
      <c r="CG1768" s="18">
        <f>IF($CE1768="","",CONCATENATE(CC1768,CF1768))</f>
        <v/>
      </c>
      <c r="DC1768" s="21">
        <f>IF(CG1768="","",CONCATENATE(CC1768,CD1768))</f>
        <v/>
      </c>
    </row>
    <row r="1769">
      <c r="BZ1769" s="18" t="inlineStr">
        <is>
          <t>S</t>
        </is>
      </c>
      <c r="CA1769" s="18" t="inlineStr">
        <is>
          <t>橋脚[梁部]</t>
        </is>
      </c>
      <c r="CB1769" s="18" t="inlineStr">
        <is>
          <t>Pb</t>
        </is>
      </c>
      <c r="CC1769" s="18">
        <f>IF(LEFT(CA1769,2)="基礎",CONCATENATE(BZ1769,LEFT(CA1769,3),CB1769),CONCATENATE(BZ1769,LEFT(CA1769,2),CB1769))</f>
        <v/>
      </c>
      <c r="CD1769" s="18" t="n">
        <v>1</v>
      </c>
      <c r="CE1769" s="18">
        <f>IF(COUNTIFS([2]その１１!$CV$10:CV6764,リスト!CC1769),"該当","")</f>
        <v/>
      </c>
      <c r="CF1769" s="18">
        <f>IF($CE1769="","",COUNTIF($CC$5:CC1769,CC1769))</f>
        <v/>
      </c>
      <c r="CG1769" s="18">
        <f>IF($CE1769="","",CONCATENATE(CC1769,CF1769))</f>
        <v/>
      </c>
      <c r="DC1769" s="21">
        <f>IF(CG1769="","",CONCATENATE(CC1769,CD1769))</f>
        <v/>
      </c>
    </row>
    <row r="1770">
      <c r="BZ1770" s="18" t="inlineStr">
        <is>
          <t>S</t>
        </is>
      </c>
      <c r="CA1770" s="18" t="inlineStr">
        <is>
          <t>橋脚[梁部]</t>
        </is>
      </c>
      <c r="CB1770" s="18" t="inlineStr">
        <is>
          <t>Pb</t>
        </is>
      </c>
      <c r="CC1770" s="18">
        <f>IF(LEFT(CA1770,2)="基礎",CONCATENATE(BZ1770,LEFT(CA1770,3),CB1770),CONCATENATE(BZ1770,LEFT(CA1770,2),CB1770))</f>
        <v/>
      </c>
      <c r="CD1770" s="18" t="n">
        <v>2</v>
      </c>
      <c r="CE1770" s="18">
        <f>IF(COUNTIFS([2]その１１!$CV$10:CV6765,リスト!CC1770),"該当","")</f>
        <v/>
      </c>
      <c r="CF1770" s="18">
        <f>IF($CE1770="","",COUNTIF($CC$5:CC1770,CC1770))</f>
        <v/>
      </c>
      <c r="CG1770" s="18">
        <f>IF($CE1770="","",CONCATENATE(CC1770,CF1770))</f>
        <v/>
      </c>
      <c r="DC1770" s="21">
        <f>IF(CG1770="","",CONCATENATE(CC1770,CD1770))</f>
        <v/>
      </c>
    </row>
    <row r="1771">
      <c r="BZ1771" s="18" t="inlineStr">
        <is>
          <t>S</t>
        </is>
      </c>
      <c r="CA1771" s="18" t="inlineStr">
        <is>
          <t>橋脚[梁部]</t>
        </is>
      </c>
      <c r="CB1771" s="18" t="inlineStr">
        <is>
          <t>Pb</t>
        </is>
      </c>
      <c r="CC1771" s="18">
        <f>IF(LEFT(CA1771,2)="基礎",CONCATENATE(BZ1771,LEFT(CA1771,3),CB1771),CONCATENATE(BZ1771,LEFT(CA1771,2),CB1771))</f>
        <v/>
      </c>
      <c r="CD1771" s="18" t="n">
        <v>3</v>
      </c>
      <c r="CE1771" s="18">
        <f>IF(COUNTIFS([2]その１１!$CV$10:CV6766,リスト!CC1771),"該当","")</f>
        <v/>
      </c>
      <c r="CF1771" s="18">
        <f>IF($CE1771="","",COUNTIF($CC$5:CC1771,CC1771))</f>
        <v/>
      </c>
      <c r="CG1771" s="18">
        <f>IF($CE1771="","",CONCATENATE(CC1771,CF1771))</f>
        <v/>
      </c>
      <c r="DC1771" s="21">
        <f>IF(CG1771="","",CONCATENATE(CC1771,CD1771))</f>
        <v/>
      </c>
    </row>
    <row r="1772">
      <c r="BZ1772" s="18" t="inlineStr">
        <is>
          <t>S</t>
        </is>
      </c>
      <c r="CA1772" s="18" t="inlineStr">
        <is>
          <t>橋脚[梁部]</t>
        </is>
      </c>
      <c r="CB1772" s="18" t="inlineStr">
        <is>
          <t>Pb</t>
        </is>
      </c>
      <c r="CC1772" s="18">
        <f>IF(LEFT(CA1772,2)="基礎",CONCATENATE(BZ1772,LEFT(CA1772,3),CB1772),CONCATENATE(BZ1772,LEFT(CA1772,2),CB1772))</f>
        <v/>
      </c>
      <c r="CD1772" s="18" t="n">
        <v>4</v>
      </c>
      <c r="CE1772" s="18">
        <f>IF(COUNTIFS([2]その１１!$CV$10:CV6767,リスト!CC1772),"該当","")</f>
        <v/>
      </c>
      <c r="CF1772" s="18">
        <f>IF($CE1772="","",COUNTIF($CC$5:CC1772,CC1772))</f>
        <v/>
      </c>
      <c r="CG1772" s="18">
        <f>IF($CE1772="","",CONCATENATE(CC1772,CF1772))</f>
        <v/>
      </c>
      <c r="DC1772" s="21">
        <f>IF(CG1772="","",CONCATENATE(CC1772,CD1772))</f>
        <v/>
      </c>
    </row>
    <row r="1773">
      <c r="BZ1773" s="18" t="inlineStr">
        <is>
          <t>S</t>
        </is>
      </c>
      <c r="CA1773" s="18" t="inlineStr">
        <is>
          <t>橋脚[梁部]</t>
        </is>
      </c>
      <c r="CB1773" s="18" t="inlineStr">
        <is>
          <t>Pb</t>
        </is>
      </c>
      <c r="CC1773" s="18">
        <f>IF(LEFT(CA1773,2)="基礎",CONCATENATE(BZ1773,LEFT(CA1773,3),CB1773),CONCATENATE(BZ1773,LEFT(CA1773,2),CB1773))</f>
        <v/>
      </c>
      <c r="CD1773" s="18" t="n">
        <v>5</v>
      </c>
      <c r="CE1773" s="18">
        <f>IF(COUNTIFS([2]その１１!$CV$10:CV6768,リスト!CC1773),"該当","")</f>
        <v/>
      </c>
      <c r="CF1773" s="18">
        <f>IF($CE1773="","",COUNTIF($CC$5:CC1773,CC1773))</f>
        <v/>
      </c>
      <c r="CG1773" s="18">
        <f>IF($CE1773="","",CONCATENATE(CC1773,CF1773))</f>
        <v/>
      </c>
      <c r="DC1773" s="21">
        <f>IF(CG1773="","",CONCATENATE(CC1773,CD1773))</f>
        <v/>
      </c>
    </row>
    <row r="1774">
      <c r="BZ1774" s="18" t="inlineStr">
        <is>
          <t>S</t>
        </is>
      </c>
      <c r="CA1774" s="18" t="inlineStr">
        <is>
          <t>橋脚[梁部]</t>
        </is>
      </c>
      <c r="CB1774" s="18" t="inlineStr">
        <is>
          <t>Pb</t>
        </is>
      </c>
      <c r="CC1774" s="18">
        <f>IF(LEFT(CA1774,2)="基礎",CONCATENATE(BZ1774,LEFT(CA1774,3),CB1774),CONCATENATE(BZ1774,LEFT(CA1774,2),CB1774))</f>
        <v/>
      </c>
      <c r="CD1774" s="18" t="n">
        <v>10</v>
      </c>
      <c r="CE1774" s="18">
        <f>IF(COUNTIFS([2]その１１!$CV$10:CV6769,リスト!CC1774),"該当","")</f>
        <v/>
      </c>
      <c r="CF1774" s="18">
        <f>IF($CE1774="","",COUNTIF($CC$5:CC1774,CC1774))</f>
        <v/>
      </c>
      <c r="CG1774" s="18">
        <f>IF($CE1774="","",CONCATENATE(CC1774,CF1774))</f>
        <v/>
      </c>
      <c r="DC1774" s="21">
        <f>IF(CG1774="","",CONCATENATE(CC1774,CD1774))</f>
        <v/>
      </c>
    </row>
    <row r="1775">
      <c r="BZ1775" s="18" t="inlineStr">
        <is>
          <t>S</t>
        </is>
      </c>
      <c r="CA1775" s="18" t="inlineStr">
        <is>
          <t>橋脚[梁部]</t>
        </is>
      </c>
      <c r="CB1775" s="18" t="inlineStr">
        <is>
          <t>Pb</t>
        </is>
      </c>
      <c r="CC1775" s="18">
        <f>IF(LEFT(CA1775,2)="基礎",CONCATENATE(BZ1775,LEFT(CA1775,3),CB1775),CONCATENATE(BZ1775,LEFT(CA1775,2),CB1775))</f>
        <v/>
      </c>
      <c r="CD1775" s="18" t="n">
        <v>17</v>
      </c>
      <c r="CE1775" s="18">
        <f>IF(COUNTIFS([2]その１１!$CV$10:CV6770,リスト!CC1775),"該当","")</f>
        <v/>
      </c>
      <c r="CF1775" s="18">
        <f>IF($CE1775="","",COUNTIF($CC$5:CC1775,CC1775))</f>
        <v/>
      </c>
      <c r="CG1775" s="18">
        <f>IF($CE1775="","",CONCATENATE(CC1775,CF1775))</f>
        <v/>
      </c>
      <c r="DC1775" s="21">
        <f>IF(CG1775="","",CONCATENATE(CC1775,CD1775))</f>
        <v/>
      </c>
    </row>
    <row r="1776">
      <c r="BZ1776" s="18" t="inlineStr">
        <is>
          <t>S</t>
        </is>
      </c>
      <c r="CA1776" s="18" t="inlineStr">
        <is>
          <t>橋脚[梁部]</t>
        </is>
      </c>
      <c r="CB1776" s="18" t="inlineStr">
        <is>
          <t>Pb</t>
        </is>
      </c>
      <c r="CC1776" s="18">
        <f>IF(LEFT(CA1776,2)="基礎",CONCATENATE(BZ1776,LEFT(CA1776,3),CB1776),CONCATENATE(BZ1776,LEFT(CA1776,2),CB1776))</f>
        <v/>
      </c>
      <c r="CD1776" s="18" t="n">
        <v>20</v>
      </c>
      <c r="CE1776" s="18">
        <f>IF(COUNTIFS([2]その１１!$CV$10:CV6771,リスト!CC1776),"該当","")</f>
        <v/>
      </c>
      <c r="CF1776" s="18">
        <f>IF($CE1776="","",COUNTIF($CC$5:CC1776,CC1776))</f>
        <v/>
      </c>
      <c r="CG1776" s="18">
        <f>IF($CE1776="","",CONCATENATE(CC1776,CF1776))</f>
        <v/>
      </c>
      <c r="DC1776" s="21">
        <f>IF(CG1776="","",CONCATENATE(CC1776,CD1776))</f>
        <v/>
      </c>
    </row>
    <row r="1777">
      <c r="BZ1777" s="18" t="inlineStr">
        <is>
          <t>S</t>
        </is>
      </c>
      <c r="CA1777" s="18" t="inlineStr">
        <is>
          <t>橋脚[梁部]</t>
        </is>
      </c>
      <c r="CB1777" s="18" t="inlineStr">
        <is>
          <t>Pb</t>
        </is>
      </c>
      <c r="CC1777" s="18">
        <f>IF(LEFT(CA1777,2)="基礎",CONCATENATE(BZ1777,LEFT(CA1777,3),CB1777),CONCATENATE(BZ1777,LEFT(CA1777,2),CB1777))</f>
        <v/>
      </c>
      <c r="CD1777" s="18" t="n">
        <v>21</v>
      </c>
      <c r="CE1777" s="18">
        <f>IF(COUNTIFS([2]その１１!$CV$10:CV6772,リスト!CC1777),"該当","")</f>
        <v/>
      </c>
      <c r="CF1777" s="18">
        <f>IF($CE1777="","",COUNTIF($CC$5:CC1777,CC1777))</f>
        <v/>
      </c>
      <c r="CG1777" s="18">
        <f>IF($CE1777="","",CONCATENATE(CC1777,CF1777))</f>
        <v/>
      </c>
      <c r="DC1777" s="21">
        <f>IF(CG1777="","",CONCATENATE(CC1777,CD1777))</f>
        <v/>
      </c>
    </row>
    <row r="1778">
      <c r="BZ1778" s="18" t="inlineStr">
        <is>
          <t>S</t>
        </is>
      </c>
      <c r="CA1778" s="18" t="inlineStr">
        <is>
          <t>橋脚[梁部]</t>
        </is>
      </c>
      <c r="CB1778" s="18" t="inlineStr">
        <is>
          <t>Pb</t>
        </is>
      </c>
      <c r="CC1778" s="18">
        <f>IF(LEFT(CA1778,2)="基礎",CONCATENATE(BZ1778,LEFT(CA1778,3),CB1778),CONCATENATE(BZ1778,LEFT(CA1778,2),CB1778))</f>
        <v/>
      </c>
      <c r="CD1778" s="18" t="n">
        <v>22</v>
      </c>
      <c r="CE1778" s="18">
        <f>IF(COUNTIFS([2]その１１!$CV$10:CV6773,リスト!CC1778),"該当","")</f>
        <v/>
      </c>
      <c r="CF1778" s="18">
        <f>IF($CE1778="","",COUNTIF($CC$5:CC1778,CC1778))</f>
        <v/>
      </c>
      <c r="CG1778" s="18">
        <f>IF($CE1778="","",CONCATENATE(CC1778,CF1778))</f>
        <v/>
      </c>
      <c r="DC1778" s="21">
        <f>IF(CG1778="","",CONCATENATE(CC1778,CD1778))</f>
        <v/>
      </c>
    </row>
    <row r="1779">
      <c r="BZ1779" s="18" t="inlineStr">
        <is>
          <t>S</t>
        </is>
      </c>
      <c r="CA1779" s="18" t="inlineStr">
        <is>
          <t>橋脚[梁部]</t>
        </is>
      </c>
      <c r="CB1779" s="18" t="inlineStr">
        <is>
          <t>Pb</t>
        </is>
      </c>
      <c r="CC1779" s="18">
        <f>IF(LEFT(CA1779,2)="基礎",CONCATENATE(BZ1779,LEFT(CA1779,3),CB1779),CONCATENATE(BZ1779,LEFT(CA1779,2),CB1779))</f>
        <v/>
      </c>
      <c r="CD1779" s="18" t="n">
        <v>23</v>
      </c>
      <c r="CE1779" s="18">
        <f>IF(COUNTIFS([2]その１１!$CV$10:CV6774,リスト!CC1779),"該当","")</f>
        <v/>
      </c>
      <c r="CF1779" s="18">
        <f>IF($CE1779="","",COUNTIF($CC$5:CC1779,CC1779))</f>
        <v/>
      </c>
      <c r="CG1779" s="18">
        <f>IF($CE1779="","",CONCATENATE(CC1779,CF1779))</f>
        <v/>
      </c>
      <c r="DC1779" s="21">
        <f>IF(CG1779="","",CONCATENATE(CC1779,CD1779))</f>
        <v/>
      </c>
    </row>
    <row r="1780">
      <c r="BZ1780" s="18" t="inlineStr">
        <is>
          <t>C</t>
        </is>
      </c>
      <c r="CA1780" s="18" t="inlineStr">
        <is>
          <t>橋脚[梁部]</t>
        </is>
      </c>
      <c r="CB1780" s="18" t="inlineStr">
        <is>
          <t>Pb</t>
        </is>
      </c>
      <c r="CC1780" s="18">
        <f>IF(LEFT(CA1780,2)="基礎",CONCATENATE(BZ1780,LEFT(CA1780,3),CB1780),CONCATENATE(BZ1780,LEFT(CA1780,2),CB1780))</f>
        <v/>
      </c>
      <c r="CD1780" s="18" t="n">
        <v>6</v>
      </c>
      <c r="CE1780" s="18">
        <f>IF(COUNTIFS([2]その１１!$CV$10:CV6775,リスト!CC1780),"該当","")</f>
        <v/>
      </c>
      <c r="CF1780" s="18">
        <f>IF($CE1780="","",COUNTIF($CC$5:CC1780,CC1780))</f>
        <v/>
      </c>
      <c r="CG1780" s="18">
        <f>IF($CE1780="","",CONCATENATE(CC1780,CF1780))</f>
        <v/>
      </c>
      <c r="DC1780" s="21">
        <f>IF(CG1780="","",CONCATENATE(CC1780,CD1780))</f>
        <v/>
      </c>
    </row>
    <row r="1781">
      <c r="BZ1781" s="18" t="inlineStr">
        <is>
          <t>C</t>
        </is>
      </c>
      <c r="CA1781" s="18" t="inlineStr">
        <is>
          <t>橋脚[梁部]</t>
        </is>
      </c>
      <c r="CB1781" s="18" t="inlineStr">
        <is>
          <t>Pb</t>
        </is>
      </c>
      <c r="CC1781" s="18">
        <f>IF(LEFT(CA1781,2)="基礎",CONCATENATE(BZ1781,LEFT(CA1781,3),CB1781),CONCATENATE(BZ1781,LEFT(CA1781,2),CB1781))</f>
        <v/>
      </c>
      <c r="CD1781" s="18" t="n">
        <v>7</v>
      </c>
      <c r="CE1781" s="18">
        <f>IF(COUNTIFS([2]その１１!$CV$10:CV6776,リスト!CC1781),"該当","")</f>
        <v/>
      </c>
      <c r="CF1781" s="18">
        <f>IF($CE1781="","",COUNTIF($CC$5:CC1781,CC1781))</f>
        <v/>
      </c>
      <c r="CG1781" s="18">
        <f>IF($CE1781="","",CONCATENATE(CC1781,CF1781))</f>
        <v/>
      </c>
      <c r="DC1781" s="21">
        <f>IF(CG1781="","",CONCATENATE(CC1781,CD1781))</f>
        <v/>
      </c>
    </row>
    <row r="1782">
      <c r="BZ1782" s="18" t="inlineStr">
        <is>
          <t>C</t>
        </is>
      </c>
      <c r="CA1782" s="18" t="inlineStr">
        <is>
          <t>橋脚[梁部]</t>
        </is>
      </c>
      <c r="CB1782" s="18" t="inlineStr">
        <is>
          <t>Pb</t>
        </is>
      </c>
      <c r="CC1782" s="18">
        <f>IF(LEFT(CA1782,2)="基礎",CONCATENATE(BZ1782,LEFT(CA1782,3),CB1782),CONCATENATE(BZ1782,LEFT(CA1782,2),CB1782))</f>
        <v/>
      </c>
      <c r="CD1782" s="18" t="n">
        <v>8</v>
      </c>
      <c r="CE1782" s="18">
        <f>IF(COUNTIFS([2]その１１!$CV$10:CV6777,リスト!CC1782),"該当","")</f>
        <v/>
      </c>
      <c r="CF1782" s="18">
        <f>IF($CE1782="","",COUNTIF($CC$5:CC1782,CC1782))</f>
        <v/>
      </c>
      <c r="CG1782" s="18">
        <f>IF($CE1782="","",CONCATENATE(CC1782,CF1782))</f>
        <v/>
      </c>
      <c r="DC1782" s="21">
        <f>IF(CG1782="","",CONCATENATE(CC1782,CD1782))</f>
        <v/>
      </c>
    </row>
    <row r="1783">
      <c r="BZ1783" s="18" t="inlineStr">
        <is>
          <t>C</t>
        </is>
      </c>
      <c r="CA1783" s="18" t="inlineStr">
        <is>
          <t>橋脚[梁部]</t>
        </is>
      </c>
      <c r="CB1783" s="18" t="inlineStr">
        <is>
          <t>Pb</t>
        </is>
      </c>
      <c r="CC1783" s="18">
        <f>IF(LEFT(CA1783,2)="基礎",CONCATENATE(BZ1783,LEFT(CA1783,3),CB1783),CONCATENATE(BZ1783,LEFT(CA1783,2),CB1783))</f>
        <v/>
      </c>
      <c r="CD1783" s="18" t="n">
        <v>10</v>
      </c>
      <c r="CE1783" s="18">
        <f>IF(COUNTIFS([2]その１１!$CV$10:CV6778,リスト!CC1783),"該当","")</f>
        <v/>
      </c>
      <c r="CF1783" s="18">
        <f>IF($CE1783="","",COUNTIF($CC$5:CC1783,CC1783))</f>
        <v/>
      </c>
      <c r="CG1783" s="18">
        <f>IF($CE1783="","",CONCATENATE(CC1783,CF1783))</f>
        <v/>
      </c>
      <c r="DC1783" s="21">
        <f>IF(CG1783="","",CONCATENATE(CC1783,CD1783))</f>
        <v/>
      </c>
    </row>
    <row r="1784">
      <c r="BZ1784" s="18" t="inlineStr">
        <is>
          <t>C</t>
        </is>
      </c>
      <c r="CA1784" s="18" t="inlineStr">
        <is>
          <t>橋脚[梁部]</t>
        </is>
      </c>
      <c r="CB1784" s="18" t="inlineStr">
        <is>
          <t>Pb</t>
        </is>
      </c>
      <c r="CC1784" s="18">
        <f>IF(LEFT(CA1784,2)="基礎",CONCATENATE(BZ1784,LEFT(CA1784,3),CB1784),CONCATENATE(BZ1784,LEFT(CA1784,2),CB1784))</f>
        <v/>
      </c>
      <c r="CD1784" s="18" t="n">
        <v>12</v>
      </c>
      <c r="CE1784" s="18">
        <f>IF(COUNTIFS([2]その１１!$CV$10:CV6779,リスト!CC1784),"該当","")</f>
        <v/>
      </c>
      <c r="CF1784" s="18">
        <f>IF($CE1784="","",COUNTIF($CC$5:CC1784,CC1784))</f>
        <v/>
      </c>
      <c r="CG1784" s="18">
        <f>IF($CE1784="","",CONCATENATE(CC1784,CF1784))</f>
        <v/>
      </c>
      <c r="DC1784" s="21">
        <f>IF(CG1784="","",CONCATENATE(CC1784,CD1784))</f>
        <v/>
      </c>
    </row>
    <row r="1785">
      <c r="BZ1785" s="18" t="inlineStr">
        <is>
          <t>C</t>
        </is>
      </c>
      <c r="CA1785" s="18" t="inlineStr">
        <is>
          <t>橋脚[梁部]</t>
        </is>
      </c>
      <c r="CB1785" s="18" t="inlineStr">
        <is>
          <t>Pb</t>
        </is>
      </c>
      <c r="CC1785" s="18">
        <f>IF(LEFT(CA1785,2)="基礎",CONCATENATE(BZ1785,LEFT(CA1785,3),CB1785),CONCATENATE(BZ1785,LEFT(CA1785,2),CB1785))</f>
        <v/>
      </c>
      <c r="CD1785" s="18" t="n">
        <v>17</v>
      </c>
      <c r="CE1785" s="18">
        <f>IF(COUNTIFS([2]その１１!$CV$10:CV6780,リスト!CC1785),"該当","")</f>
        <v/>
      </c>
      <c r="CF1785" s="18">
        <f>IF($CE1785="","",COUNTIF($CC$5:CC1785,CC1785))</f>
        <v/>
      </c>
      <c r="CG1785" s="18">
        <f>IF($CE1785="","",CONCATENATE(CC1785,CF1785))</f>
        <v/>
      </c>
      <c r="DC1785" s="21">
        <f>IF(CG1785="","",CONCATENATE(CC1785,CD1785))</f>
        <v/>
      </c>
    </row>
    <row r="1786">
      <c r="BZ1786" s="18" t="inlineStr">
        <is>
          <t>C</t>
        </is>
      </c>
      <c r="CA1786" s="18" t="inlineStr">
        <is>
          <t>橋脚[梁部]</t>
        </is>
      </c>
      <c r="CB1786" s="18" t="inlineStr">
        <is>
          <t>Pb</t>
        </is>
      </c>
      <c r="CC1786" s="18">
        <f>IF(LEFT(CA1786,2)="基礎",CONCATENATE(BZ1786,LEFT(CA1786,3),CB1786),CONCATENATE(BZ1786,LEFT(CA1786,2),CB1786))</f>
        <v/>
      </c>
      <c r="CD1786" s="18" t="n">
        <v>18</v>
      </c>
      <c r="CE1786" s="18">
        <f>IF(COUNTIFS([2]その１１!$CV$10:CV6781,リスト!CC1786),"該当","")</f>
        <v/>
      </c>
      <c r="CF1786" s="18">
        <f>IF($CE1786="","",COUNTIF($CC$5:CC1786,CC1786))</f>
        <v/>
      </c>
      <c r="CG1786" s="18">
        <f>IF($CE1786="","",CONCATENATE(CC1786,CF1786))</f>
        <v/>
      </c>
      <c r="DC1786" s="21">
        <f>IF(CG1786="","",CONCATENATE(CC1786,CD1786))</f>
        <v/>
      </c>
    </row>
    <row r="1787">
      <c r="BZ1787" s="18" t="inlineStr">
        <is>
          <t>C</t>
        </is>
      </c>
      <c r="CA1787" s="18" t="inlineStr">
        <is>
          <t>橋脚[梁部]</t>
        </is>
      </c>
      <c r="CB1787" s="18" t="inlineStr">
        <is>
          <t>Pb</t>
        </is>
      </c>
      <c r="CC1787" s="18">
        <f>IF(LEFT(CA1787,2)="基礎",CONCATENATE(BZ1787,LEFT(CA1787,3),CB1787),CONCATENATE(BZ1787,LEFT(CA1787,2),CB1787))</f>
        <v/>
      </c>
      <c r="CD1787" s="18" t="n">
        <v>19</v>
      </c>
      <c r="CE1787" s="18">
        <f>IF(COUNTIFS([2]その１１!$CV$10:CV6782,リスト!CC1787),"該当","")</f>
        <v/>
      </c>
      <c r="CF1787" s="18">
        <f>IF($CE1787="","",COUNTIF($CC$5:CC1787,CC1787))</f>
        <v/>
      </c>
      <c r="CG1787" s="18">
        <f>IF($CE1787="","",CONCATENATE(CC1787,CF1787))</f>
        <v/>
      </c>
      <c r="DC1787" s="21">
        <f>IF(CG1787="","",CONCATENATE(CC1787,CD1787))</f>
        <v/>
      </c>
    </row>
    <row r="1788">
      <c r="BZ1788" s="18" t="inlineStr">
        <is>
          <t>C</t>
        </is>
      </c>
      <c r="CA1788" s="18" t="inlineStr">
        <is>
          <t>橋脚[梁部]</t>
        </is>
      </c>
      <c r="CB1788" s="18" t="inlineStr">
        <is>
          <t>Pb</t>
        </is>
      </c>
      <c r="CC1788" s="18">
        <f>IF(LEFT(CA1788,2)="基礎",CONCATENATE(BZ1788,LEFT(CA1788,3),CB1788),CONCATENATE(BZ1788,LEFT(CA1788,2),CB1788))</f>
        <v/>
      </c>
      <c r="CD1788" s="18" t="n">
        <v>20</v>
      </c>
      <c r="CE1788" s="18">
        <f>IF(COUNTIFS([2]その１１!$CV$10:CV6783,リスト!CC1788),"該当","")</f>
        <v/>
      </c>
      <c r="CF1788" s="18">
        <f>IF($CE1788="","",COUNTIF($CC$5:CC1788,CC1788))</f>
        <v/>
      </c>
      <c r="CG1788" s="18">
        <f>IF($CE1788="","",CONCATENATE(CC1788,CF1788))</f>
        <v/>
      </c>
      <c r="DC1788" s="21">
        <f>IF(CG1788="","",CONCATENATE(CC1788,CD1788))</f>
        <v/>
      </c>
    </row>
    <row r="1789">
      <c r="BZ1789" s="18" t="inlineStr">
        <is>
          <t>C</t>
        </is>
      </c>
      <c r="CA1789" s="18" t="inlineStr">
        <is>
          <t>橋脚[梁部]</t>
        </is>
      </c>
      <c r="CB1789" s="18" t="inlineStr">
        <is>
          <t>Pb</t>
        </is>
      </c>
      <c r="CC1789" s="18">
        <f>IF(LEFT(CA1789,2)="基礎",CONCATENATE(BZ1789,LEFT(CA1789,3),CB1789),CONCATENATE(BZ1789,LEFT(CA1789,2),CB1789))</f>
        <v/>
      </c>
      <c r="CD1789" s="18" t="n">
        <v>21</v>
      </c>
      <c r="CE1789" s="18">
        <f>IF(COUNTIFS([2]その１１!$CV$10:CV6784,リスト!CC1789),"該当","")</f>
        <v/>
      </c>
      <c r="CF1789" s="18">
        <f>IF($CE1789="","",COUNTIF($CC$5:CC1789,CC1789))</f>
        <v/>
      </c>
      <c r="CG1789" s="18">
        <f>IF($CE1789="","",CONCATENATE(CC1789,CF1789))</f>
        <v/>
      </c>
      <c r="DC1789" s="21">
        <f>IF(CG1789="","",CONCATENATE(CC1789,CD1789))</f>
        <v/>
      </c>
    </row>
    <row r="1790">
      <c r="BZ1790" s="18" t="inlineStr">
        <is>
          <t>C</t>
        </is>
      </c>
      <c r="CA1790" s="18" t="inlineStr">
        <is>
          <t>橋脚[梁部]</t>
        </is>
      </c>
      <c r="CB1790" s="18" t="inlineStr">
        <is>
          <t>Pb</t>
        </is>
      </c>
      <c r="CC1790" s="18">
        <f>IF(LEFT(CA1790,2)="基礎",CONCATENATE(BZ1790,LEFT(CA1790,3),CB1790),CONCATENATE(BZ1790,LEFT(CA1790,2),CB1790))</f>
        <v/>
      </c>
      <c r="CD1790" s="18" t="n">
        <v>22</v>
      </c>
      <c r="CE1790" s="18">
        <f>IF(COUNTIFS([2]その１１!$CV$10:CV6785,リスト!CC1790),"該当","")</f>
        <v/>
      </c>
      <c r="CF1790" s="18">
        <f>IF($CE1790="","",COUNTIF($CC$5:CC1790,CC1790))</f>
        <v/>
      </c>
      <c r="CG1790" s="18">
        <f>IF($CE1790="","",CONCATENATE(CC1790,CF1790))</f>
        <v/>
      </c>
      <c r="DC1790" s="21">
        <f>IF(CG1790="","",CONCATENATE(CC1790,CD1790))</f>
        <v/>
      </c>
    </row>
    <row r="1791">
      <c r="BZ1791" s="18" t="inlineStr">
        <is>
          <t>C</t>
        </is>
      </c>
      <c r="CA1791" s="18" t="inlineStr">
        <is>
          <t>橋脚[梁部]</t>
        </is>
      </c>
      <c r="CB1791" s="18" t="inlineStr">
        <is>
          <t>Pb</t>
        </is>
      </c>
      <c r="CC1791" s="18">
        <f>IF(LEFT(CA1791,2)="基礎",CONCATENATE(BZ1791,LEFT(CA1791,3),CB1791),CONCATENATE(BZ1791,LEFT(CA1791,2),CB1791))</f>
        <v/>
      </c>
      <c r="CD1791" s="18" t="n">
        <v>23</v>
      </c>
      <c r="CE1791" s="18">
        <f>IF(COUNTIFS([2]その１１!$CV$10:CV6786,リスト!CC1791),"該当","")</f>
        <v/>
      </c>
      <c r="CF1791" s="18">
        <f>IF($CE1791="","",COUNTIF($CC$5:CC1791,CC1791))</f>
        <v/>
      </c>
      <c r="CG1791" s="18">
        <f>IF($CE1791="","",CONCATENATE(CC1791,CF1791))</f>
        <v/>
      </c>
      <c r="DC1791" s="21">
        <f>IF(CG1791="","",CONCATENATE(CC1791,CD1791))</f>
        <v/>
      </c>
    </row>
    <row r="1792">
      <c r="BZ1792" s="18" t="inlineStr">
        <is>
          <t>S,C</t>
        </is>
      </c>
      <c r="CA1792" s="18" t="inlineStr">
        <is>
          <t>橋脚[梁部]</t>
        </is>
      </c>
      <c r="CB1792" s="18" t="inlineStr">
        <is>
          <t>Pb</t>
        </is>
      </c>
      <c r="CC1792" s="18">
        <f>IF(LEFT(CA1792,2)="基礎",CONCATENATE(BZ1792,LEFT(CA1792,3),CB1792),CONCATENATE(BZ1792,LEFT(CA1792,2),CB1792))</f>
        <v/>
      </c>
      <c r="CD1792" s="18" t="n">
        <v>1</v>
      </c>
      <c r="CE1792" s="18">
        <f>IF(COUNTIFS([2]その１１!$CV$10:CV6787,リスト!CC1792),"該当","")</f>
        <v/>
      </c>
      <c r="CF1792" s="18">
        <f>IF($CE1792="","",COUNTIF($CC$5:CC1792,CC1792))</f>
        <v/>
      </c>
      <c r="CG1792" s="18">
        <f>IF($CE1792="","",CONCATENATE(CC1792,CF1792))</f>
        <v/>
      </c>
      <c r="DC1792" s="21">
        <f>IF(CG1792="","",CONCATENATE(CC1792,CD1792))</f>
        <v/>
      </c>
    </row>
    <row r="1793">
      <c r="BZ1793" s="18" t="inlineStr">
        <is>
          <t>S,C</t>
        </is>
      </c>
      <c r="CA1793" s="18" t="inlineStr">
        <is>
          <t>橋脚[梁部]</t>
        </is>
      </c>
      <c r="CB1793" s="18" t="inlineStr">
        <is>
          <t>Pb</t>
        </is>
      </c>
      <c r="CC1793" s="18">
        <f>IF(LEFT(CA1793,2)="基礎",CONCATENATE(BZ1793,LEFT(CA1793,3),CB1793),CONCATENATE(BZ1793,LEFT(CA1793,2),CB1793))</f>
        <v/>
      </c>
      <c r="CD1793" s="18" t="n">
        <v>2</v>
      </c>
      <c r="CE1793" s="18">
        <f>IF(COUNTIFS([2]その１１!$CV$10:CV6788,リスト!CC1793),"該当","")</f>
        <v/>
      </c>
      <c r="CF1793" s="18">
        <f>IF($CE1793="","",COUNTIF($CC$5:CC1793,CC1793))</f>
        <v/>
      </c>
      <c r="CG1793" s="18">
        <f>IF($CE1793="","",CONCATENATE(CC1793,CF1793))</f>
        <v/>
      </c>
      <c r="DC1793" s="21">
        <f>IF(CG1793="","",CONCATENATE(CC1793,CD1793))</f>
        <v/>
      </c>
    </row>
    <row r="1794">
      <c r="BZ1794" s="18" t="inlineStr">
        <is>
          <t>S,C</t>
        </is>
      </c>
      <c r="CA1794" s="18" t="inlineStr">
        <is>
          <t>橋脚[梁部]</t>
        </is>
      </c>
      <c r="CB1794" s="18" t="inlineStr">
        <is>
          <t>Pb</t>
        </is>
      </c>
      <c r="CC1794" s="18">
        <f>IF(LEFT(CA1794,2)="基礎",CONCATENATE(BZ1794,LEFT(CA1794,3),CB1794),CONCATENATE(BZ1794,LEFT(CA1794,2),CB1794))</f>
        <v/>
      </c>
      <c r="CD1794" s="18" t="n">
        <v>3</v>
      </c>
      <c r="CE1794" s="18">
        <f>IF(COUNTIFS([2]その１１!$CV$10:CV6789,リスト!CC1794),"該当","")</f>
        <v/>
      </c>
      <c r="CF1794" s="18">
        <f>IF($CE1794="","",COUNTIF($CC$5:CC1794,CC1794))</f>
        <v/>
      </c>
      <c r="CG1794" s="18">
        <f>IF($CE1794="","",CONCATENATE(CC1794,CF1794))</f>
        <v/>
      </c>
      <c r="DC1794" s="21">
        <f>IF(CG1794="","",CONCATENATE(CC1794,CD1794))</f>
        <v/>
      </c>
    </row>
    <row r="1795">
      <c r="BZ1795" s="18" t="inlineStr">
        <is>
          <t>S,C</t>
        </is>
      </c>
      <c r="CA1795" s="18" t="inlineStr">
        <is>
          <t>橋脚[梁部]</t>
        </is>
      </c>
      <c r="CB1795" s="18" t="inlineStr">
        <is>
          <t>Pb</t>
        </is>
      </c>
      <c r="CC1795" s="18">
        <f>IF(LEFT(CA1795,2)="基礎",CONCATENATE(BZ1795,LEFT(CA1795,3),CB1795),CONCATENATE(BZ1795,LEFT(CA1795,2),CB1795))</f>
        <v/>
      </c>
      <c r="CD1795" s="18" t="n">
        <v>4</v>
      </c>
      <c r="CE1795" s="18">
        <f>IF(COUNTIFS([2]その１１!$CV$10:CV6790,リスト!CC1795),"該当","")</f>
        <v/>
      </c>
      <c r="CF1795" s="18">
        <f>IF($CE1795="","",COUNTIF($CC$5:CC1795,CC1795))</f>
        <v/>
      </c>
      <c r="CG1795" s="18">
        <f>IF($CE1795="","",CONCATENATE(CC1795,CF1795))</f>
        <v/>
      </c>
      <c r="DC1795" s="21">
        <f>IF(CG1795="","",CONCATENATE(CC1795,CD1795))</f>
        <v/>
      </c>
    </row>
    <row r="1796">
      <c r="BZ1796" s="18" t="inlineStr">
        <is>
          <t>S,C</t>
        </is>
      </c>
      <c r="CA1796" s="18" t="inlineStr">
        <is>
          <t>橋脚[梁部]</t>
        </is>
      </c>
      <c r="CB1796" s="18" t="inlineStr">
        <is>
          <t>Pb</t>
        </is>
      </c>
      <c r="CC1796" s="18">
        <f>IF(LEFT(CA1796,2)="基礎",CONCATENATE(BZ1796,LEFT(CA1796,3),CB1796),CONCATENATE(BZ1796,LEFT(CA1796,2),CB1796))</f>
        <v/>
      </c>
      <c r="CD1796" s="18" t="n">
        <v>5</v>
      </c>
      <c r="CE1796" s="18">
        <f>IF(COUNTIFS([2]その１１!$CV$10:CV6791,リスト!CC1796),"該当","")</f>
        <v/>
      </c>
      <c r="CF1796" s="18">
        <f>IF($CE1796="","",COUNTIF($CC$5:CC1796,CC1796))</f>
        <v/>
      </c>
      <c r="CG1796" s="18">
        <f>IF($CE1796="","",CONCATENATE(CC1796,CF1796))</f>
        <v/>
      </c>
      <c r="DC1796" s="21">
        <f>IF(CG1796="","",CONCATENATE(CC1796,CD1796))</f>
        <v/>
      </c>
    </row>
    <row r="1797">
      <c r="BZ1797" s="18" t="inlineStr">
        <is>
          <t>S,C</t>
        </is>
      </c>
      <c r="CA1797" s="18" t="inlineStr">
        <is>
          <t>橋脚[梁部]</t>
        </is>
      </c>
      <c r="CB1797" s="18" t="inlineStr">
        <is>
          <t>Pb</t>
        </is>
      </c>
      <c r="CC1797" s="18">
        <f>IF(LEFT(CA1797,2)="基礎",CONCATENATE(BZ1797,LEFT(CA1797,3),CB1797),CONCATENATE(BZ1797,LEFT(CA1797,2),CB1797))</f>
        <v/>
      </c>
      <c r="CD1797" s="18" t="n">
        <v>6</v>
      </c>
      <c r="CE1797" s="18">
        <f>IF(COUNTIFS([2]その１１!$CV$10:CV6792,リスト!CC1797),"該当","")</f>
        <v/>
      </c>
      <c r="CF1797" s="18">
        <f>IF($CE1797="","",COUNTIF($CC$5:CC1797,CC1797))</f>
        <v/>
      </c>
      <c r="CG1797" s="18">
        <f>IF($CE1797="","",CONCATENATE(CC1797,CF1797))</f>
        <v/>
      </c>
      <c r="DC1797" s="21">
        <f>IF(CG1797="","",CONCATENATE(CC1797,CD1797))</f>
        <v/>
      </c>
    </row>
    <row r="1798">
      <c r="BZ1798" s="18" t="inlineStr">
        <is>
          <t>S,C</t>
        </is>
      </c>
      <c r="CA1798" s="18" t="inlineStr">
        <is>
          <t>橋脚[梁部]</t>
        </is>
      </c>
      <c r="CB1798" s="18" t="inlineStr">
        <is>
          <t>Pb</t>
        </is>
      </c>
      <c r="CC1798" s="18">
        <f>IF(LEFT(CA1798,2)="基礎",CONCATENATE(BZ1798,LEFT(CA1798,3),CB1798),CONCATENATE(BZ1798,LEFT(CA1798,2),CB1798))</f>
        <v/>
      </c>
      <c r="CD1798" s="18" t="n">
        <v>7</v>
      </c>
      <c r="CE1798" s="18">
        <f>IF(COUNTIFS([2]その１１!$CV$10:CV6793,リスト!CC1798),"該当","")</f>
        <v/>
      </c>
      <c r="CF1798" s="18">
        <f>IF($CE1798="","",COUNTIF($CC$5:CC1798,CC1798))</f>
        <v/>
      </c>
      <c r="CG1798" s="18">
        <f>IF($CE1798="","",CONCATENATE(CC1798,CF1798))</f>
        <v/>
      </c>
      <c r="DC1798" s="21">
        <f>IF(CG1798="","",CONCATENATE(CC1798,CD1798))</f>
        <v/>
      </c>
    </row>
    <row r="1799">
      <c r="BZ1799" s="18" t="inlineStr">
        <is>
          <t>S,C</t>
        </is>
      </c>
      <c r="CA1799" s="18" t="inlineStr">
        <is>
          <t>橋脚[梁部]</t>
        </is>
      </c>
      <c r="CB1799" s="18" t="inlineStr">
        <is>
          <t>Pb</t>
        </is>
      </c>
      <c r="CC1799" s="18">
        <f>IF(LEFT(CA1799,2)="基礎",CONCATENATE(BZ1799,LEFT(CA1799,3),CB1799),CONCATENATE(BZ1799,LEFT(CA1799,2),CB1799))</f>
        <v/>
      </c>
      <c r="CD1799" s="18" t="n">
        <v>8</v>
      </c>
      <c r="CE1799" s="18">
        <f>IF(COUNTIFS([2]その１１!$CV$10:CV6794,リスト!CC1799),"該当","")</f>
        <v/>
      </c>
      <c r="CF1799" s="18">
        <f>IF($CE1799="","",COUNTIF($CC$5:CC1799,CC1799))</f>
        <v/>
      </c>
      <c r="CG1799" s="18">
        <f>IF($CE1799="","",CONCATENATE(CC1799,CF1799))</f>
        <v/>
      </c>
      <c r="DC1799" s="21">
        <f>IF(CG1799="","",CONCATENATE(CC1799,CD1799))</f>
        <v/>
      </c>
    </row>
    <row r="1800">
      <c r="BZ1800" s="18" t="inlineStr">
        <is>
          <t>S,C</t>
        </is>
      </c>
      <c r="CA1800" s="18" t="inlineStr">
        <is>
          <t>橋脚[梁部]</t>
        </is>
      </c>
      <c r="CB1800" s="18" t="inlineStr">
        <is>
          <t>Pb</t>
        </is>
      </c>
      <c r="CC1800" s="18">
        <f>IF(LEFT(CA1800,2)="基礎",CONCATENATE(BZ1800,LEFT(CA1800,3),CB1800),CONCATENATE(BZ1800,LEFT(CA1800,2),CB1800))</f>
        <v/>
      </c>
      <c r="CD1800" s="18" t="n">
        <v>10</v>
      </c>
      <c r="CE1800" s="18">
        <f>IF(COUNTIFS([2]その１１!$CV$10:CV6795,リスト!CC1800),"該当","")</f>
        <v/>
      </c>
      <c r="CF1800" s="18">
        <f>IF($CE1800="","",COUNTIF($CC$5:CC1800,CC1800))</f>
        <v/>
      </c>
      <c r="CG1800" s="18">
        <f>IF($CE1800="","",CONCATENATE(CC1800,CF1800))</f>
        <v/>
      </c>
      <c r="DC1800" s="21">
        <f>IF(CG1800="","",CONCATENATE(CC1800,CD1800))</f>
        <v/>
      </c>
    </row>
    <row r="1801">
      <c r="BZ1801" s="18" t="inlineStr">
        <is>
          <t>S,C</t>
        </is>
      </c>
      <c r="CA1801" s="18" t="inlineStr">
        <is>
          <t>橋脚[梁部]</t>
        </is>
      </c>
      <c r="CB1801" s="18" t="inlineStr">
        <is>
          <t>Pb</t>
        </is>
      </c>
      <c r="CC1801" s="18">
        <f>IF(LEFT(CA1801,2)="基礎",CONCATENATE(BZ1801,LEFT(CA1801,3),CB1801),CONCATENATE(BZ1801,LEFT(CA1801,2),CB1801))</f>
        <v/>
      </c>
      <c r="CD1801" s="18" t="n">
        <v>12</v>
      </c>
      <c r="CE1801" s="18">
        <f>IF(COUNTIFS([2]その１１!$CV$10:CV6796,リスト!CC1801),"該当","")</f>
        <v/>
      </c>
      <c r="CF1801" s="18">
        <f>IF($CE1801="","",COUNTIF($CC$5:CC1801,CC1801))</f>
        <v/>
      </c>
      <c r="CG1801" s="18">
        <f>IF($CE1801="","",CONCATENATE(CC1801,CF1801))</f>
        <v/>
      </c>
      <c r="DC1801" s="21">
        <f>IF(CG1801="","",CONCATENATE(CC1801,CD1801))</f>
        <v/>
      </c>
    </row>
    <row r="1802">
      <c r="BZ1802" s="18" t="inlineStr">
        <is>
          <t>S,C</t>
        </is>
      </c>
      <c r="CA1802" s="18" t="inlineStr">
        <is>
          <t>橋脚[梁部]</t>
        </is>
      </c>
      <c r="CB1802" s="18" t="inlineStr">
        <is>
          <t>Pb</t>
        </is>
      </c>
      <c r="CC1802" s="18">
        <f>IF(LEFT(CA1802,2)="基礎",CONCATENATE(BZ1802,LEFT(CA1802,3),CB1802),CONCATENATE(BZ1802,LEFT(CA1802,2),CB1802))</f>
        <v/>
      </c>
      <c r="CD1802" s="18" t="n">
        <v>17</v>
      </c>
      <c r="CE1802" s="18">
        <f>IF(COUNTIFS([2]その１１!$CV$10:CV6797,リスト!CC1802),"該当","")</f>
        <v/>
      </c>
      <c r="CF1802" s="18">
        <f>IF($CE1802="","",COUNTIF($CC$5:CC1802,CC1802))</f>
        <v/>
      </c>
      <c r="CG1802" s="18">
        <f>IF($CE1802="","",CONCATENATE(CC1802,CF1802))</f>
        <v/>
      </c>
      <c r="DC1802" s="21">
        <f>IF(CG1802="","",CONCATENATE(CC1802,CD1802))</f>
        <v/>
      </c>
    </row>
    <row r="1803">
      <c r="BZ1803" s="18" t="inlineStr">
        <is>
          <t>S,C</t>
        </is>
      </c>
      <c r="CA1803" s="18" t="inlineStr">
        <is>
          <t>橋脚[梁部]</t>
        </is>
      </c>
      <c r="CB1803" s="18" t="inlineStr">
        <is>
          <t>Pb</t>
        </is>
      </c>
      <c r="CC1803" s="18">
        <f>IF(LEFT(CA1803,2)="基礎",CONCATENATE(BZ1803,LEFT(CA1803,3),CB1803),CONCATENATE(BZ1803,LEFT(CA1803,2),CB1803))</f>
        <v/>
      </c>
      <c r="CD1803" s="18" t="n">
        <v>18</v>
      </c>
      <c r="CE1803" s="18">
        <f>IF(COUNTIFS([2]その１１!$CV$10:CV6798,リスト!CC1803),"該当","")</f>
        <v/>
      </c>
      <c r="CF1803" s="18">
        <f>IF($CE1803="","",COUNTIF($CC$5:CC1803,CC1803))</f>
        <v/>
      </c>
      <c r="CG1803" s="18">
        <f>IF($CE1803="","",CONCATENATE(CC1803,CF1803))</f>
        <v/>
      </c>
      <c r="DC1803" s="21">
        <f>IF(CG1803="","",CONCATENATE(CC1803,CD1803))</f>
        <v/>
      </c>
    </row>
    <row r="1804">
      <c r="BZ1804" s="18" t="inlineStr">
        <is>
          <t>S,C</t>
        </is>
      </c>
      <c r="CA1804" s="18" t="inlineStr">
        <is>
          <t>橋脚[梁部]</t>
        </is>
      </c>
      <c r="CB1804" s="18" t="inlineStr">
        <is>
          <t>Pb</t>
        </is>
      </c>
      <c r="CC1804" s="18">
        <f>IF(LEFT(CA1804,2)="基礎",CONCATENATE(BZ1804,LEFT(CA1804,3),CB1804),CONCATENATE(BZ1804,LEFT(CA1804,2),CB1804))</f>
        <v/>
      </c>
      <c r="CD1804" s="18" t="n">
        <v>19</v>
      </c>
      <c r="CE1804" s="18">
        <f>IF(COUNTIFS([2]その１１!$CV$10:CV6799,リスト!CC1804),"該当","")</f>
        <v/>
      </c>
      <c r="CF1804" s="18">
        <f>IF($CE1804="","",COUNTIF($CC$5:CC1804,CC1804))</f>
        <v/>
      </c>
      <c r="CG1804" s="18">
        <f>IF($CE1804="","",CONCATENATE(CC1804,CF1804))</f>
        <v/>
      </c>
      <c r="DC1804" s="21">
        <f>IF(CG1804="","",CONCATENATE(CC1804,CD1804))</f>
        <v/>
      </c>
    </row>
    <row r="1805">
      <c r="BZ1805" s="18" t="inlineStr">
        <is>
          <t>S,C</t>
        </is>
      </c>
      <c r="CA1805" s="18" t="inlineStr">
        <is>
          <t>橋脚[梁部]</t>
        </is>
      </c>
      <c r="CB1805" s="18" t="inlineStr">
        <is>
          <t>Pb</t>
        </is>
      </c>
      <c r="CC1805" s="18">
        <f>IF(LEFT(CA1805,2)="基礎",CONCATENATE(BZ1805,LEFT(CA1805,3),CB1805),CONCATENATE(BZ1805,LEFT(CA1805,2),CB1805))</f>
        <v/>
      </c>
      <c r="CD1805" s="18" t="n">
        <v>20</v>
      </c>
      <c r="CE1805" s="18">
        <f>IF(COUNTIFS([2]その１１!$CV$10:CV6800,リスト!CC1805),"該当","")</f>
        <v/>
      </c>
      <c r="CF1805" s="18">
        <f>IF($CE1805="","",COUNTIF($CC$5:CC1805,CC1805))</f>
        <v/>
      </c>
      <c r="CG1805" s="18">
        <f>IF($CE1805="","",CONCATENATE(CC1805,CF1805))</f>
        <v/>
      </c>
      <c r="DC1805" s="21">
        <f>IF(CG1805="","",CONCATENATE(CC1805,CD1805))</f>
        <v/>
      </c>
    </row>
    <row r="1806">
      <c r="BZ1806" s="18" t="inlineStr">
        <is>
          <t>S,C</t>
        </is>
      </c>
      <c r="CA1806" s="18" t="inlineStr">
        <is>
          <t>橋脚[梁部]</t>
        </is>
      </c>
      <c r="CB1806" s="18" t="inlineStr">
        <is>
          <t>Pb</t>
        </is>
      </c>
      <c r="CC1806" s="18">
        <f>IF(LEFT(CA1806,2)="基礎",CONCATENATE(BZ1806,LEFT(CA1806,3),CB1806),CONCATENATE(BZ1806,LEFT(CA1806,2),CB1806))</f>
        <v/>
      </c>
      <c r="CD1806" s="18" t="n">
        <v>21</v>
      </c>
      <c r="CE1806" s="18">
        <f>IF(COUNTIFS([2]その１１!$CV$10:CV6801,リスト!CC1806),"該当","")</f>
        <v/>
      </c>
      <c r="CF1806" s="18">
        <f>IF($CE1806="","",COUNTIF($CC$5:CC1806,CC1806))</f>
        <v/>
      </c>
      <c r="CG1806" s="18">
        <f>IF($CE1806="","",CONCATENATE(CC1806,CF1806))</f>
        <v/>
      </c>
      <c r="DC1806" s="21">
        <f>IF(CG1806="","",CONCATENATE(CC1806,CD1806))</f>
        <v/>
      </c>
    </row>
    <row r="1807">
      <c r="BZ1807" s="18" t="inlineStr">
        <is>
          <t>S,C</t>
        </is>
      </c>
      <c r="CA1807" s="18" t="inlineStr">
        <is>
          <t>橋脚[梁部]</t>
        </is>
      </c>
      <c r="CB1807" s="18" t="inlineStr">
        <is>
          <t>Pb</t>
        </is>
      </c>
      <c r="CC1807" s="18">
        <f>IF(LEFT(CA1807,2)="基礎",CONCATENATE(BZ1807,LEFT(CA1807,3),CB1807),CONCATENATE(BZ1807,LEFT(CA1807,2),CB1807))</f>
        <v/>
      </c>
      <c r="CD1807" s="18" t="n">
        <v>22</v>
      </c>
      <c r="CE1807" s="18">
        <f>IF(COUNTIFS([2]その１１!$CV$10:CV6802,リスト!CC1807),"該当","")</f>
        <v/>
      </c>
      <c r="CF1807" s="18">
        <f>IF($CE1807="","",COUNTIF($CC$5:CC1807,CC1807))</f>
        <v/>
      </c>
      <c r="CG1807" s="18">
        <f>IF($CE1807="","",CONCATENATE(CC1807,CF1807))</f>
        <v/>
      </c>
      <c r="DC1807" s="21">
        <f>IF(CG1807="","",CONCATENATE(CC1807,CD1807))</f>
        <v/>
      </c>
    </row>
    <row r="1808">
      <c r="BZ1808" s="18" t="inlineStr">
        <is>
          <t>S,C</t>
        </is>
      </c>
      <c r="CA1808" s="18" t="inlineStr">
        <is>
          <t>橋脚[梁部]</t>
        </is>
      </c>
      <c r="CB1808" s="18" t="inlineStr">
        <is>
          <t>Pb</t>
        </is>
      </c>
      <c r="CC1808" s="18">
        <f>IF(LEFT(CA1808,2)="基礎",CONCATENATE(BZ1808,LEFT(CA1808,3),CB1808),CONCATENATE(BZ1808,LEFT(CA1808,2),CB1808))</f>
        <v/>
      </c>
      <c r="CD1808" s="18" t="n">
        <v>23</v>
      </c>
      <c r="CE1808" s="18">
        <f>IF(COUNTIFS([2]その１１!$CV$10:CV6803,リスト!CC1808),"該当","")</f>
        <v/>
      </c>
      <c r="CF1808" s="18">
        <f>IF($CE1808="","",COUNTIF($CC$5:CC1808,CC1808))</f>
        <v/>
      </c>
      <c r="CG1808" s="18">
        <f>IF($CE1808="","",CONCATENATE(CC1808,CF1808))</f>
        <v/>
      </c>
      <c r="DC1808" s="21">
        <f>IF(CG1808="","",CONCATENATE(CC1808,CD1808))</f>
        <v/>
      </c>
    </row>
    <row r="1809">
      <c r="BZ1809" s="18" t="inlineStr">
        <is>
          <t>S,X</t>
        </is>
      </c>
      <c r="CA1809" s="18" t="inlineStr">
        <is>
          <t>橋脚[梁部]</t>
        </is>
      </c>
      <c r="CB1809" s="18" t="inlineStr">
        <is>
          <t>Pb</t>
        </is>
      </c>
      <c r="CC1809" s="18">
        <f>IF(LEFT(CA1809,2)="基礎",CONCATENATE(BZ1809,LEFT(CA1809,3),CB1809),CONCATENATE(BZ1809,LEFT(CA1809,2),CB1809))</f>
        <v/>
      </c>
      <c r="CD1809" s="18" t="n">
        <v>1</v>
      </c>
      <c r="CE1809" s="18">
        <f>IF(COUNTIFS([2]その１１!$CV$10:CV6804,リスト!CC1809),"該当","")</f>
        <v/>
      </c>
      <c r="CF1809" s="18">
        <f>IF($CE1809="","",COUNTIF($CC$5:CC1809,CC1809))</f>
        <v/>
      </c>
      <c r="CG1809" s="18">
        <f>IF($CE1809="","",CONCATENATE(CC1809,CF1809))</f>
        <v/>
      </c>
      <c r="DC1809" s="21">
        <f>IF(CG1809="","",CONCATENATE(CC1809,CD1809))</f>
        <v/>
      </c>
    </row>
    <row r="1810">
      <c r="BZ1810" s="18" t="inlineStr">
        <is>
          <t>S,X</t>
        </is>
      </c>
      <c r="CA1810" s="18" t="inlineStr">
        <is>
          <t>橋脚[梁部]</t>
        </is>
      </c>
      <c r="CB1810" s="18" t="inlineStr">
        <is>
          <t>Pb</t>
        </is>
      </c>
      <c r="CC1810" s="18">
        <f>IF(LEFT(CA1810,2)="基礎",CONCATENATE(BZ1810,LEFT(CA1810,3),CB1810),CONCATENATE(BZ1810,LEFT(CA1810,2),CB1810))</f>
        <v/>
      </c>
      <c r="CD1810" s="18" t="n">
        <v>2</v>
      </c>
      <c r="CE1810" s="18">
        <f>IF(COUNTIFS([2]その１１!$CV$10:CV6805,リスト!CC1810),"該当","")</f>
        <v/>
      </c>
      <c r="CF1810" s="18">
        <f>IF($CE1810="","",COUNTIF($CC$5:CC1810,CC1810))</f>
        <v/>
      </c>
      <c r="CG1810" s="18">
        <f>IF($CE1810="","",CONCATENATE(CC1810,CF1810))</f>
        <v/>
      </c>
      <c r="DC1810" s="21">
        <f>IF(CG1810="","",CONCATENATE(CC1810,CD1810))</f>
        <v/>
      </c>
    </row>
    <row r="1811">
      <c r="BZ1811" s="18" t="inlineStr">
        <is>
          <t>S,X</t>
        </is>
      </c>
      <c r="CA1811" s="18" t="inlineStr">
        <is>
          <t>橋脚[梁部]</t>
        </is>
      </c>
      <c r="CB1811" s="18" t="inlineStr">
        <is>
          <t>Pb</t>
        </is>
      </c>
      <c r="CC1811" s="18">
        <f>IF(LEFT(CA1811,2)="基礎",CONCATENATE(BZ1811,LEFT(CA1811,3),CB1811),CONCATENATE(BZ1811,LEFT(CA1811,2),CB1811))</f>
        <v/>
      </c>
      <c r="CD1811" s="18" t="n">
        <v>3</v>
      </c>
      <c r="CE1811" s="18">
        <f>IF(COUNTIFS([2]その１１!$CV$10:CV6806,リスト!CC1811),"該当","")</f>
        <v/>
      </c>
      <c r="CF1811" s="18">
        <f>IF($CE1811="","",COUNTIF($CC$5:CC1811,CC1811))</f>
        <v/>
      </c>
      <c r="CG1811" s="18">
        <f>IF($CE1811="","",CONCATENATE(CC1811,CF1811))</f>
        <v/>
      </c>
      <c r="DC1811" s="21">
        <f>IF(CG1811="","",CONCATENATE(CC1811,CD1811))</f>
        <v/>
      </c>
    </row>
    <row r="1812">
      <c r="BZ1812" s="18" t="inlineStr">
        <is>
          <t>S,X</t>
        </is>
      </c>
      <c r="CA1812" s="18" t="inlineStr">
        <is>
          <t>橋脚[梁部]</t>
        </is>
      </c>
      <c r="CB1812" s="18" t="inlineStr">
        <is>
          <t>Pb</t>
        </is>
      </c>
      <c r="CC1812" s="18">
        <f>IF(LEFT(CA1812,2)="基礎",CONCATENATE(BZ1812,LEFT(CA1812,3),CB1812),CONCATENATE(BZ1812,LEFT(CA1812,2),CB1812))</f>
        <v/>
      </c>
      <c r="CD1812" s="18" t="n">
        <v>4</v>
      </c>
      <c r="CE1812" s="18">
        <f>IF(COUNTIFS([2]その１１!$CV$10:CV6807,リスト!CC1812),"該当","")</f>
        <v/>
      </c>
      <c r="CF1812" s="18">
        <f>IF($CE1812="","",COUNTIF($CC$5:CC1812,CC1812))</f>
        <v/>
      </c>
      <c r="CG1812" s="18">
        <f>IF($CE1812="","",CONCATENATE(CC1812,CF1812))</f>
        <v/>
      </c>
      <c r="DC1812" s="21">
        <f>IF(CG1812="","",CONCATENATE(CC1812,CD1812))</f>
        <v/>
      </c>
    </row>
    <row r="1813">
      <c r="BZ1813" s="18" t="inlineStr">
        <is>
          <t>S,X</t>
        </is>
      </c>
      <c r="CA1813" s="18" t="inlineStr">
        <is>
          <t>橋脚[梁部]</t>
        </is>
      </c>
      <c r="CB1813" s="18" t="inlineStr">
        <is>
          <t>Pb</t>
        </is>
      </c>
      <c r="CC1813" s="18">
        <f>IF(LEFT(CA1813,2)="基礎",CONCATENATE(BZ1813,LEFT(CA1813,3),CB1813),CONCATENATE(BZ1813,LEFT(CA1813,2),CB1813))</f>
        <v/>
      </c>
      <c r="CD1813" s="18" t="n">
        <v>5</v>
      </c>
      <c r="CE1813" s="18">
        <f>IF(COUNTIFS([2]その１１!$CV$10:CV6808,リスト!CC1813),"該当","")</f>
        <v/>
      </c>
      <c r="CF1813" s="18">
        <f>IF($CE1813="","",COUNTIF($CC$5:CC1813,CC1813))</f>
        <v/>
      </c>
      <c r="CG1813" s="18">
        <f>IF($CE1813="","",CONCATENATE(CC1813,CF1813))</f>
        <v/>
      </c>
      <c r="DC1813" s="21">
        <f>IF(CG1813="","",CONCATENATE(CC1813,CD1813))</f>
        <v/>
      </c>
    </row>
    <row r="1814">
      <c r="BZ1814" s="18" t="inlineStr">
        <is>
          <t>S,X</t>
        </is>
      </c>
      <c r="CA1814" s="18" t="inlineStr">
        <is>
          <t>橋脚[梁部]</t>
        </is>
      </c>
      <c r="CB1814" s="18" t="inlineStr">
        <is>
          <t>Pb</t>
        </is>
      </c>
      <c r="CC1814" s="18">
        <f>IF(LEFT(CA1814,2)="基礎",CONCATENATE(BZ1814,LEFT(CA1814,3),CB1814),CONCATENATE(BZ1814,LEFT(CA1814,2),CB1814))</f>
        <v/>
      </c>
      <c r="CD1814" s="18" t="n">
        <v>10</v>
      </c>
      <c r="CE1814" s="18">
        <f>IF(COUNTIFS([2]その１１!$CV$10:CV6809,リスト!CC1814),"該当","")</f>
        <v/>
      </c>
      <c r="CF1814" s="18">
        <f>IF($CE1814="","",COUNTIF($CC$5:CC1814,CC1814))</f>
        <v/>
      </c>
      <c r="CG1814" s="18">
        <f>IF($CE1814="","",CONCATENATE(CC1814,CF1814))</f>
        <v/>
      </c>
      <c r="DC1814" s="21">
        <f>IF(CG1814="","",CONCATENATE(CC1814,CD1814))</f>
        <v/>
      </c>
    </row>
    <row r="1815">
      <c r="BZ1815" s="18" t="inlineStr">
        <is>
          <t>S,X</t>
        </is>
      </c>
      <c r="CA1815" s="18" t="inlineStr">
        <is>
          <t>橋脚[梁部]</t>
        </is>
      </c>
      <c r="CB1815" s="18" t="inlineStr">
        <is>
          <t>Pb</t>
        </is>
      </c>
      <c r="CC1815" s="18">
        <f>IF(LEFT(CA1815,2)="基礎",CONCATENATE(BZ1815,LEFT(CA1815,3),CB1815),CONCATENATE(BZ1815,LEFT(CA1815,2),CB1815))</f>
        <v/>
      </c>
      <c r="CD1815" s="18" t="n">
        <v>17</v>
      </c>
      <c r="CE1815" s="18">
        <f>IF(COUNTIFS([2]その１１!$CV$10:CV6810,リスト!CC1815),"該当","")</f>
        <v/>
      </c>
      <c r="CF1815" s="18">
        <f>IF($CE1815="","",COUNTIF($CC$5:CC1815,CC1815))</f>
        <v/>
      </c>
      <c r="CG1815" s="18">
        <f>IF($CE1815="","",CONCATENATE(CC1815,CF1815))</f>
        <v/>
      </c>
      <c r="DC1815" s="21">
        <f>IF(CG1815="","",CONCATENATE(CC1815,CD1815))</f>
        <v/>
      </c>
    </row>
    <row r="1816">
      <c r="BZ1816" s="18" t="inlineStr">
        <is>
          <t>S,X</t>
        </is>
      </c>
      <c r="CA1816" s="18" t="inlineStr">
        <is>
          <t>橋脚[梁部]</t>
        </is>
      </c>
      <c r="CB1816" s="18" t="inlineStr">
        <is>
          <t>Pb</t>
        </is>
      </c>
      <c r="CC1816" s="18">
        <f>IF(LEFT(CA1816,2)="基礎",CONCATENATE(BZ1816,LEFT(CA1816,3),CB1816),CONCATENATE(BZ1816,LEFT(CA1816,2),CB1816))</f>
        <v/>
      </c>
      <c r="CD1816" s="18" t="n">
        <v>20</v>
      </c>
      <c r="CE1816" s="18">
        <f>IF(COUNTIFS([2]その１１!$CV$10:CV6811,リスト!CC1816),"該当","")</f>
        <v/>
      </c>
      <c r="CF1816" s="18">
        <f>IF($CE1816="","",COUNTIF($CC$5:CC1816,CC1816))</f>
        <v/>
      </c>
      <c r="CG1816" s="18">
        <f>IF($CE1816="","",CONCATENATE(CC1816,CF1816))</f>
        <v/>
      </c>
      <c r="DC1816" s="21">
        <f>IF(CG1816="","",CONCATENATE(CC1816,CD1816))</f>
        <v/>
      </c>
    </row>
    <row r="1817">
      <c r="BZ1817" s="18" t="inlineStr">
        <is>
          <t>S,X</t>
        </is>
      </c>
      <c r="CA1817" s="18" t="inlineStr">
        <is>
          <t>橋脚[梁部]</t>
        </is>
      </c>
      <c r="CB1817" s="18" t="inlineStr">
        <is>
          <t>Pb</t>
        </is>
      </c>
      <c r="CC1817" s="18">
        <f>IF(LEFT(CA1817,2)="基礎",CONCATENATE(BZ1817,LEFT(CA1817,3),CB1817),CONCATENATE(BZ1817,LEFT(CA1817,2),CB1817))</f>
        <v/>
      </c>
      <c r="CD1817" s="18" t="n">
        <v>21</v>
      </c>
      <c r="CE1817" s="18">
        <f>IF(COUNTIFS([2]その１１!$CV$10:CV6812,リスト!CC1817),"該当","")</f>
        <v/>
      </c>
      <c r="CF1817" s="18">
        <f>IF($CE1817="","",COUNTIF($CC$5:CC1817,CC1817))</f>
        <v/>
      </c>
      <c r="CG1817" s="18">
        <f>IF($CE1817="","",CONCATENATE(CC1817,CF1817))</f>
        <v/>
      </c>
      <c r="DC1817" s="21">
        <f>IF(CG1817="","",CONCATENATE(CC1817,CD1817))</f>
        <v/>
      </c>
    </row>
    <row r="1818">
      <c r="BZ1818" s="18" t="inlineStr">
        <is>
          <t>S,X</t>
        </is>
      </c>
      <c r="CA1818" s="18" t="inlineStr">
        <is>
          <t>橋脚[梁部]</t>
        </is>
      </c>
      <c r="CB1818" s="18" t="inlineStr">
        <is>
          <t>Pb</t>
        </is>
      </c>
      <c r="CC1818" s="18">
        <f>IF(LEFT(CA1818,2)="基礎",CONCATENATE(BZ1818,LEFT(CA1818,3),CB1818),CONCATENATE(BZ1818,LEFT(CA1818,2),CB1818))</f>
        <v/>
      </c>
      <c r="CD1818" s="18" t="n">
        <v>22</v>
      </c>
      <c r="CE1818" s="18">
        <f>IF(COUNTIFS([2]その１１!$CV$10:CV6813,リスト!CC1818),"該当","")</f>
        <v/>
      </c>
      <c r="CF1818" s="18">
        <f>IF($CE1818="","",COUNTIF($CC$5:CC1818,CC1818))</f>
        <v/>
      </c>
      <c r="CG1818" s="18">
        <f>IF($CE1818="","",CONCATENATE(CC1818,CF1818))</f>
        <v/>
      </c>
      <c r="DC1818" s="21">
        <f>IF(CG1818="","",CONCATENATE(CC1818,CD1818))</f>
        <v/>
      </c>
    </row>
    <row r="1819">
      <c r="BZ1819" s="18" t="inlineStr">
        <is>
          <t>S,X</t>
        </is>
      </c>
      <c r="CA1819" s="18" t="inlineStr">
        <is>
          <t>橋脚[梁部]</t>
        </is>
      </c>
      <c r="CB1819" s="18" t="inlineStr">
        <is>
          <t>Pb</t>
        </is>
      </c>
      <c r="CC1819" s="18">
        <f>IF(LEFT(CA1819,2)="基礎",CONCATENATE(BZ1819,LEFT(CA1819,3),CB1819),CONCATENATE(BZ1819,LEFT(CA1819,2),CB1819))</f>
        <v/>
      </c>
      <c r="CD1819" s="18" t="n">
        <v>23</v>
      </c>
      <c r="CE1819" s="18">
        <f>IF(COUNTIFS([2]その１１!$CV$10:CV6814,リスト!CC1819),"該当","")</f>
        <v/>
      </c>
      <c r="CF1819" s="18">
        <f>IF($CE1819="","",COUNTIF($CC$5:CC1819,CC1819))</f>
        <v/>
      </c>
      <c r="CG1819" s="18">
        <f>IF($CE1819="","",CONCATENATE(CC1819,CF1819))</f>
        <v/>
      </c>
      <c r="DC1819" s="21">
        <f>IF(CG1819="","",CONCATENATE(CC1819,CD1819))</f>
        <v/>
      </c>
    </row>
    <row r="1820">
      <c r="BZ1820" s="18" t="inlineStr">
        <is>
          <t>C,X</t>
        </is>
      </c>
      <c r="CA1820" s="18" t="inlineStr">
        <is>
          <t>橋脚[梁部]</t>
        </is>
      </c>
      <c r="CB1820" s="18" t="inlineStr">
        <is>
          <t>Pb</t>
        </is>
      </c>
      <c r="CC1820" s="18">
        <f>IF(LEFT(CA1820,2)="基礎",CONCATENATE(BZ1820,LEFT(CA1820,3),CB1820),CONCATENATE(BZ1820,LEFT(CA1820,2),CB1820))</f>
        <v/>
      </c>
      <c r="CD1820" s="18" t="n">
        <v>6</v>
      </c>
      <c r="CE1820" s="18">
        <f>IF(COUNTIFS([2]その１１!$CV$10:CV6815,リスト!CC1820),"該当","")</f>
        <v/>
      </c>
      <c r="CF1820" s="18">
        <f>IF($CE1820="","",COUNTIF($CC$5:CC1820,CC1820))</f>
        <v/>
      </c>
      <c r="CG1820" s="18">
        <f>IF($CE1820="","",CONCATENATE(CC1820,CF1820))</f>
        <v/>
      </c>
      <c r="DC1820" s="21">
        <f>IF(CG1820="","",CONCATENATE(CC1820,CD1820))</f>
        <v/>
      </c>
    </row>
    <row r="1821">
      <c r="BZ1821" s="18" t="inlineStr">
        <is>
          <t>C,X</t>
        </is>
      </c>
      <c r="CA1821" s="18" t="inlineStr">
        <is>
          <t>橋脚[梁部]</t>
        </is>
      </c>
      <c r="CB1821" s="18" t="inlineStr">
        <is>
          <t>Pb</t>
        </is>
      </c>
      <c r="CC1821" s="18">
        <f>IF(LEFT(CA1821,2)="基礎",CONCATENATE(BZ1821,LEFT(CA1821,3),CB1821),CONCATENATE(BZ1821,LEFT(CA1821,2),CB1821))</f>
        <v/>
      </c>
      <c r="CD1821" s="18" t="n">
        <v>7</v>
      </c>
      <c r="CE1821" s="18">
        <f>IF(COUNTIFS([2]その１１!$CV$10:CV6816,リスト!CC1821),"該当","")</f>
        <v/>
      </c>
      <c r="CF1821" s="18">
        <f>IF($CE1821="","",COUNTIF($CC$5:CC1821,CC1821))</f>
        <v/>
      </c>
      <c r="CG1821" s="18">
        <f>IF($CE1821="","",CONCATENATE(CC1821,CF1821))</f>
        <v/>
      </c>
      <c r="DC1821" s="21">
        <f>IF(CG1821="","",CONCATENATE(CC1821,CD1821))</f>
        <v/>
      </c>
    </row>
    <row r="1822">
      <c r="BZ1822" s="18" t="inlineStr">
        <is>
          <t>C,X</t>
        </is>
      </c>
      <c r="CA1822" s="18" t="inlineStr">
        <is>
          <t>橋脚[梁部]</t>
        </is>
      </c>
      <c r="CB1822" s="18" t="inlineStr">
        <is>
          <t>Pb</t>
        </is>
      </c>
      <c r="CC1822" s="18">
        <f>IF(LEFT(CA1822,2)="基礎",CONCATENATE(BZ1822,LEFT(CA1822,3),CB1822),CONCATENATE(BZ1822,LEFT(CA1822,2),CB1822))</f>
        <v/>
      </c>
      <c r="CD1822" s="18" t="n">
        <v>8</v>
      </c>
      <c r="CE1822" s="18">
        <f>IF(COUNTIFS([2]その１１!$CV$10:CV6817,リスト!CC1822),"該当","")</f>
        <v/>
      </c>
      <c r="CF1822" s="18">
        <f>IF($CE1822="","",COUNTIF($CC$5:CC1822,CC1822))</f>
        <v/>
      </c>
      <c r="CG1822" s="18">
        <f>IF($CE1822="","",CONCATENATE(CC1822,CF1822))</f>
        <v/>
      </c>
      <c r="DC1822" s="21">
        <f>IF(CG1822="","",CONCATENATE(CC1822,CD1822))</f>
        <v/>
      </c>
    </row>
    <row r="1823">
      <c r="BZ1823" s="18" t="inlineStr">
        <is>
          <t>C,X</t>
        </is>
      </c>
      <c r="CA1823" s="18" t="inlineStr">
        <is>
          <t>橋脚[梁部]</t>
        </is>
      </c>
      <c r="CB1823" s="18" t="inlineStr">
        <is>
          <t>Pb</t>
        </is>
      </c>
      <c r="CC1823" s="18">
        <f>IF(LEFT(CA1823,2)="基礎",CONCATENATE(BZ1823,LEFT(CA1823,3),CB1823),CONCATENATE(BZ1823,LEFT(CA1823,2),CB1823))</f>
        <v/>
      </c>
      <c r="CD1823" s="18" t="n">
        <v>10</v>
      </c>
      <c r="CE1823" s="18">
        <f>IF(COUNTIFS([2]その１１!$CV$10:CV6818,リスト!CC1823),"該当","")</f>
        <v/>
      </c>
      <c r="CF1823" s="18">
        <f>IF($CE1823="","",COUNTIF($CC$5:CC1823,CC1823))</f>
        <v/>
      </c>
      <c r="CG1823" s="18">
        <f>IF($CE1823="","",CONCATENATE(CC1823,CF1823))</f>
        <v/>
      </c>
      <c r="DC1823" s="21">
        <f>IF(CG1823="","",CONCATENATE(CC1823,CD1823))</f>
        <v/>
      </c>
    </row>
    <row r="1824">
      <c r="BZ1824" s="18" t="inlineStr">
        <is>
          <t>C,X</t>
        </is>
      </c>
      <c r="CA1824" s="18" t="inlineStr">
        <is>
          <t>橋脚[梁部]</t>
        </is>
      </c>
      <c r="CB1824" s="18" t="inlineStr">
        <is>
          <t>Pb</t>
        </is>
      </c>
      <c r="CC1824" s="18">
        <f>IF(LEFT(CA1824,2)="基礎",CONCATENATE(BZ1824,LEFT(CA1824,3),CB1824),CONCATENATE(BZ1824,LEFT(CA1824,2),CB1824))</f>
        <v/>
      </c>
      <c r="CD1824" s="18" t="n">
        <v>12</v>
      </c>
      <c r="CE1824" s="18">
        <f>IF(COUNTIFS([2]その１１!$CV$10:CV6819,リスト!CC1824),"該当","")</f>
        <v/>
      </c>
      <c r="CF1824" s="18">
        <f>IF($CE1824="","",COUNTIF($CC$5:CC1824,CC1824))</f>
        <v/>
      </c>
      <c r="CG1824" s="18">
        <f>IF($CE1824="","",CONCATENATE(CC1824,CF1824))</f>
        <v/>
      </c>
      <c r="DC1824" s="21">
        <f>IF(CG1824="","",CONCATENATE(CC1824,CD1824))</f>
        <v/>
      </c>
    </row>
    <row r="1825">
      <c r="BZ1825" s="18" t="inlineStr">
        <is>
          <t>C,X</t>
        </is>
      </c>
      <c r="CA1825" s="18" t="inlineStr">
        <is>
          <t>橋脚[梁部]</t>
        </is>
      </c>
      <c r="CB1825" s="18" t="inlineStr">
        <is>
          <t>Pb</t>
        </is>
      </c>
      <c r="CC1825" s="18">
        <f>IF(LEFT(CA1825,2)="基礎",CONCATENATE(BZ1825,LEFT(CA1825,3),CB1825),CONCATENATE(BZ1825,LEFT(CA1825,2),CB1825))</f>
        <v/>
      </c>
      <c r="CD1825" s="18" t="n">
        <v>17</v>
      </c>
      <c r="CE1825" s="18">
        <f>IF(COUNTIFS([2]その１１!$CV$10:CV6820,リスト!CC1825),"該当","")</f>
        <v/>
      </c>
      <c r="CF1825" s="18">
        <f>IF($CE1825="","",COUNTIF($CC$5:CC1825,CC1825))</f>
        <v/>
      </c>
      <c r="CG1825" s="18">
        <f>IF($CE1825="","",CONCATENATE(CC1825,CF1825))</f>
        <v/>
      </c>
      <c r="DC1825" s="21">
        <f>IF(CG1825="","",CONCATENATE(CC1825,CD1825))</f>
        <v/>
      </c>
    </row>
    <row r="1826">
      <c r="BZ1826" s="18" t="inlineStr">
        <is>
          <t>C,X</t>
        </is>
      </c>
      <c r="CA1826" s="18" t="inlineStr">
        <is>
          <t>橋脚[梁部]</t>
        </is>
      </c>
      <c r="CB1826" s="18" t="inlineStr">
        <is>
          <t>Pb</t>
        </is>
      </c>
      <c r="CC1826" s="18">
        <f>IF(LEFT(CA1826,2)="基礎",CONCATENATE(BZ1826,LEFT(CA1826,3),CB1826),CONCATENATE(BZ1826,LEFT(CA1826,2),CB1826))</f>
        <v/>
      </c>
      <c r="CD1826" s="18" t="n">
        <v>18</v>
      </c>
      <c r="CE1826" s="18">
        <f>IF(COUNTIFS([2]その１１!$CV$10:CV6821,リスト!CC1826),"該当","")</f>
        <v/>
      </c>
      <c r="CF1826" s="18">
        <f>IF($CE1826="","",COUNTIF($CC$5:CC1826,CC1826))</f>
        <v/>
      </c>
      <c r="CG1826" s="18">
        <f>IF($CE1826="","",CONCATENATE(CC1826,CF1826))</f>
        <v/>
      </c>
      <c r="DC1826" s="21">
        <f>IF(CG1826="","",CONCATENATE(CC1826,CD1826))</f>
        <v/>
      </c>
    </row>
    <row r="1827">
      <c r="BZ1827" s="18" t="inlineStr">
        <is>
          <t>C,X</t>
        </is>
      </c>
      <c r="CA1827" s="18" t="inlineStr">
        <is>
          <t>橋脚[梁部]</t>
        </is>
      </c>
      <c r="CB1827" s="18" t="inlineStr">
        <is>
          <t>Pb</t>
        </is>
      </c>
      <c r="CC1827" s="18">
        <f>IF(LEFT(CA1827,2)="基礎",CONCATENATE(BZ1827,LEFT(CA1827,3),CB1827),CONCATENATE(BZ1827,LEFT(CA1827,2),CB1827))</f>
        <v/>
      </c>
      <c r="CD1827" s="18" t="n">
        <v>19</v>
      </c>
      <c r="CE1827" s="18">
        <f>IF(COUNTIFS([2]その１１!$CV$10:CV6822,リスト!CC1827),"該当","")</f>
        <v/>
      </c>
      <c r="CF1827" s="18">
        <f>IF($CE1827="","",COUNTIF($CC$5:CC1827,CC1827))</f>
        <v/>
      </c>
      <c r="CG1827" s="18">
        <f>IF($CE1827="","",CONCATENATE(CC1827,CF1827))</f>
        <v/>
      </c>
      <c r="DC1827" s="21">
        <f>IF(CG1827="","",CONCATENATE(CC1827,CD1827))</f>
        <v/>
      </c>
    </row>
    <row r="1828">
      <c r="BZ1828" s="18" t="inlineStr">
        <is>
          <t>C,X</t>
        </is>
      </c>
      <c r="CA1828" s="18" t="inlineStr">
        <is>
          <t>橋脚[梁部]</t>
        </is>
      </c>
      <c r="CB1828" s="18" t="inlineStr">
        <is>
          <t>Pb</t>
        </is>
      </c>
      <c r="CC1828" s="18">
        <f>IF(LEFT(CA1828,2)="基礎",CONCATENATE(BZ1828,LEFT(CA1828,3),CB1828),CONCATENATE(BZ1828,LEFT(CA1828,2),CB1828))</f>
        <v/>
      </c>
      <c r="CD1828" s="18" t="n">
        <v>20</v>
      </c>
      <c r="CE1828" s="18">
        <f>IF(COUNTIFS([2]その１１!$CV$10:CV6823,リスト!CC1828),"該当","")</f>
        <v/>
      </c>
      <c r="CF1828" s="18">
        <f>IF($CE1828="","",COUNTIF($CC$5:CC1828,CC1828))</f>
        <v/>
      </c>
      <c r="CG1828" s="18">
        <f>IF($CE1828="","",CONCATENATE(CC1828,CF1828))</f>
        <v/>
      </c>
      <c r="DC1828" s="21">
        <f>IF(CG1828="","",CONCATENATE(CC1828,CD1828))</f>
        <v/>
      </c>
    </row>
    <row r="1829">
      <c r="BZ1829" s="18" t="inlineStr">
        <is>
          <t>C,X</t>
        </is>
      </c>
      <c r="CA1829" s="18" t="inlineStr">
        <is>
          <t>橋脚[梁部]</t>
        </is>
      </c>
      <c r="CB1829" s="18" t="inlineStr">
        <is>
          <t>Pb</t>
        </is>
      </c>
      <c r="CC1829" s="18">
        <f>IF(LEFT(CA1829,2)="基礎",CONCATENATE(BZ1829,LEFT(CA1829,3),CB1829),CONCATENATE(BZ1829,LEFT(CA1829,2),CB1829))</f>
        <v/>
      </c>
      <c r="CD1829" s="18" t="n">
        <v>21</v>
      </c>
      <c r="CE1829" s="18">
        <f>IF(COUNTIFS([2]その１１!$CV$10:CV6824,リスト!CC1829),"該当","")</f>
        <v/>
      </c>
      <c r="CF1829" s="18">
        <f>IF($CE1829="","",COUNTIF($CC$5:CC1829,CC1829))</f>
        <v/>
      </c>
      <c r="CG1829" s="18">
        <f>IF($CE1829="","",CONCATENATE(CC1829,CF1829))</f>
        <v/>
      </c>
      <c r="DC1829" s="21">
        <f>IF(CG1829="","",CONCATENATE(CC1829,CD1829))</f>
        <v/>
      </c>
    </row>
    <row r="1830">
      <c r="BZ1830" s="18" t="inlineStr">
        <is>
          <t>C,X</t>
        </is>
      </c>
      <c r="CA1830" s="18" t="inlineStr">
        <is>
          <t>橋脚[梁部]</t>
        </is>
      </c>
      <c r="CB1830" s="18" t="inlineStr">
        <is>
          <t>Pb</t>
        </is>
      </c>
      <c r="CC1830" s="18">
        <f>IF(LEFT(CA1830,2)="基礎",CONCATENATE(BZ1830,LEFT(CA1830,3),CB1830),CONCATENATE(BZ1830,LEFT(CA1830,2),CB1830))</f>
        <v/>
      </c>
      <c r="CD1830" s="18" t="n">
        <v>22</v>
      </c>
      <c r="CE1830" s="18">
        <f>IF(COUNTIFS([2]その１１!$CV$10:CV6825,リスト!CC1830),"該当","")</f>
        <v/>
      </c>
      <c r="CF1830" s="18">
        <f>IF($CE1830="","",COUNTIF($CC$5:CC1830,CC1830))</f>
        <v/>
      </c>
      <c r="CG1830" s="18">
        <f>IF($CE1830="","",CONCATENATE(CC1830,CF1830))</f>
        <v/>
      </c>
      <c r="DC1830" s="21">
        <f>IF(CG1830="","",CONCATENATE(CC1830,CD1830))</f>
        <v/>
      </c>
    </row>
    <row r="1831">
      <c r="BZ1831" s="18" t="inlineStr">
        <is>
          <t>C,X</t>
        </is>
      </c>
      <c r="CA1831" s="18" t="inlineStr">
        <is>
          <t>橋脚[梁部]</t>
        </is>
      </c>
      <c r="CB1831" s="18" t="inlineStr">
        <is>
          <t>Pb</t>
        </is>
      </c>
      <c r="CC1831" s="18">
        <f>IF(LEFT(CA1831,2)="基礎",CONCATENATE(BZ1831,LEFT(CA1831,3),CB1831),CONCATENATE(BZ1831,LEFT(CA1831,2),CB1831))</f>
        <v/>
      </c>
      <c r="CD1831" s="18" t="n">
        <v>23</v>
      </c>
      <c r="CE1831" s="18">
        <f>IF(COUNTIFS([2]その１１!$CV$10:CV6826,リスト!CC1831),"該当","")</f>
        <v/>
      </c>
      <c r="CF1831" s="18">
        <f>IF($CE1831="","",COUNTIF($CC$5:CC1831,CC1831))</f>
        <v/>
      </c>
      <c r="CG1831" s="18">
        <f>IF($CE1831="","",CONCATENATE(CC1831,CF1831))</f>
        <v/>
      </c>
      <c r="DC1831" s="21">
        <f>IF(CG1831="","",CONCATENATE(CC1831,CD1831))</f>
        <v/>
      </c>
    </row>
    <row r="1832">
      <c r="BZ1832" s="18" t="inlineStr">
        <is>
          <t>S,C,X</t>
        </is>
      </c>
      <c r="CA1832" s="18" t="inlineStr">
        <is>
          <t>橋脚[梁部]</t>
        </is>
      </c>
      <c r="CB1832" s="18" t="inlineStr">
        <is>
          <t>Pb</t>
        </is>
      </c>
      <c r="CC1832" s="18">
        <f>IF(LEFT(CA1832,2)="基礎",CONCATENATE(BZ1832,LEFT(CA1832,3),CB1832),CONCATENATE(BZ1832,LEFT(CA1832,2),CB1832))</f>
        <v/>
      </c>
      <c r="CD1832" s="18" t="n">
        <v>1</v>
      </c>
      <c r="CE1832" s="18">
        <f>IF(COUNTIFS([2]その１１!$CV$10:CV6827,リスト!CC1832),"該当","")</f>
        <v/>
      </c>
      <c r="CF1832" s="18">
        <f>IF($CE1832="","",COUNTIF($CC$5:CC1832,CC1832))</f>
        <v/>
      </c>
      <c r="CG1832" s="18">
        <f>IF($CE1832="","",CONCATENATE(CC1832,CF1832))</f>
        <v/>
      </c>
      <c r="DC1832" s="21">
        <f>IF(CG1832="","",CONCATENATE(CC1832,CD1832))</f>
        <v/>
      </c>
    </row>
    <row r="1833">
      <c r="BZ1833" s="18" t="inlineStr">
        <is>
          <t>S,C,X</t>
        </is>
      </c>
      <c r="CA1833" s="18" t="inlineStr">
        <is>
          <t>橋脚[梁部]</t>
        </is>
      </c>
      <c r="CB1833" s="18" t="inlineStr">
        <is>
          <t>Pb</t>
        </is>
      </c>
      <c r="CC1833" s="18">
        <f>IF(LEFT(CA1833,2)="基礎",CONCATENATE(BZ1833,LEFT(CA1833,3),CB1833),CONCATENATE(BZ1833,LEFT(CA1833,2),CB1833))</f>
        <v/>
      </c>
      <c r="CD1833" s="18" t="n">
        <v>2</v>
      </c>
      <c r="CE1833" s="18">
        <f>IF(COUNTIFS([2]その１１!$CV$10:CV6828,リスト!CC1833),"該当","")</f>
        <v/>
      </c>
      <c r="CF1833" s="18">
        <f>IF($CE1833="","",COUNTIF($CC$5:CC1833,CC1833))</f>
        <v/>
      </c>
      <c r="CG1833" s="18">
        <f>IF($CE1833="","",CONCATENATE(CC1833,CF1833))</f>
        <v/>
      </c>
      <c r="DC1833" s="21">
        <f>IF(CG1833="","",CONCATENATE(CC1833,CD1833))</f>
        <v/>
      </c>
    </row>
    <row r="1834">
      <c r="BZ1834" s="18" t="inlineStr">
        <is>
          <t>S,C,X</t>
        </is>
      </c>
      <c r="CA1834" s="18" t="inlineStr">
        <is>
          <t>橋脚[梁部]</t>
        </is>
      </c>
      <c r="CB1834" s="18" t="inlineStr">
        <is>
          <t>Pb</t>
        </is>
      </c>
      <c r="CC1834" s="18">
        <f>IF(LEFT(CA1834,2)="基礎",CONCATENATE(BZ1834,LEFT(CA1834,3),CB1834),CONCATENATE(BZ1834,LEFT(CA1834,2),CB1834))</f>
        <v/>
      </c>
      <c r="CD1834" s="18" t="n">
        <v>3</v>
      </c>
      <c r="CE1834" s="18">
        <f>IF(COUNTIFS([2]その１１!$CV$10:CV6829,リスト!CC1834),"該当","")</f>
        <v/>
      </c>
      <c r="CF1834" s="18">
        <f>IF($CE1834="","",COUNTIF($CC$5:CC1834,CC1834))</f>
        <v/>
      </c>
      <c r="CG1834" s="18">
        <f>IF($CE1834="","",CONCATENATE(CC1834,CF1834))</f>
        <v/>
      </c>
      <c r="DC1834" s="21">
        <f>IF(CG1834="","",CONCATENATE(CC1834,CD1834))</f>
        <v/>
      </c>
    </row>
    <row r="1835">
      <c r="BZ1835" s="18" t="inlineStr">
        <is>
          <t>S,C,X</t>
        </is>
      </c>
      <c r="CA1835" s="18" t="inlineStr">
        <is>
          <t>橋脚[梁部]</t>
        </is>
      </c>
      <c r="CB1835" s="18" t="inlineStr">
        <is>
          <t>Pb</t>
        </is>
      </c>
      <c r="CC1835" s="18">
        <f>IF(LEFT(CA1835,2)="基礎",CONCATENATE(BZ1835,LEFT(CA1835,3),CB1835),CONCATENATE(BZ1835,LEFT(CA1835,2),CB1835))</f>
        <v/>
      </c>
      <c r="CD1835" s="18" t="n">
        <v>4</v>
      </c>
      <c r="CE1835" s="18">
        <f>IF(COUNTIFS([2]その１１!$CV$10:CV6830,リスト!CC1835),"該当","")</f>
        <v/>
      </c>
      <c r="CF1835" s="18">
        <f>IF($CE1835="","",COUNTIF($CC$5:CC1835,CC1835))</f>
        <v/>
      </c>
      <c r="CG1835" s="18">
        <f>IF($CE1835="","",CONCATENATE(CC1835,CF1835))</f>
        <v/>
      </c>
      <c r="DC1835" s="21">
        <f>IF(CG1835="","",CONCATENATE(CC1835,CD1835))</f>
        <v/>
      </c>
    </row>
    <row r="1836">
      <c r="BZ1836" s="18" t="inlineStr">
        <is>
          <t>S,C,X</t>
        </is>
      </c>
      <c r="CA1836" s="18" t="inlineStr">
        <is>
          <t>橋脚[梁部]</t>
        </is>
      </c>
      <c r="CB1836" s="18" t="inlineStr">
        <is>
          <t>Pb</t>
        </is>
      </c>
      <c r="CC1836" s="18">
        <f>IF(LEFT(CA1836,2)="基礎",CONCATENATE(BZ1836,LEFT(CA1836,3),CB1836),CONCATENATE(BZ1836,LEFT(CA1836,2),CB1836))</f>
        <v/>
      </c>
      <c r="CD1836" s="18" t="n">
        <v>5</v>
      </c>
      <c r="CE1836" s="18">
        <f>IF(COUNTIFS([2]その１１!$CV$10:CV6831,リスト!CC1836),"該当","")</f>
        <v/>
      </c>
      <c r="CF1836" s="18">
        <f>IF($CE1836="","",COUNTIF($CC$5:CC1836,CC1836))</f>
        <v/>
      </c>
      <c r="CG1836" s="18">
        <f>IF($CE1836="","",CONCATENATE(CC1836,CF1836))</f>
        <v/>
      </c>
      <c r="DC1836" s="21">
        <f>IF(CG1836="","",CONCATENATE(CC1836,CD1836))</f>
        <v/>
      </c>
    </row>
    <row r="1837">
      <c r="BZ1837" s="18" t="inlineStr">
        <is>
          <t>S,C,X</t>
        </is>
      </c>
      <c r="CA1837" s="18" t="inlineStr">
        <is>
          <t>橋脚[梁部]</t>
        </is>
      </c>
      <c r="CB1837" s="18" t="inlineStr">
        <is>
          <t>Pb</t>
        </is>
      </c>
      <c r="CC1837" s="18">
        <f>IF(LEFT(CA1837,2)="基礎",CONCATENATE(BZ1837,LEFT(CA1837,3),CB1837),CONCATENATE(BZ1837,LEFT(CA1837,2),CB1837))</f>
        <v/>
      </c>
      <c r="CD1837" s="18" t="n">
        <v>6</v>
      </c>
      <c r="CE1837" s="18">
        <f>IF(COUNTIFS([2]その１１!$CV$10:CV6832,リスト!CC1837),"該当","")</f>
        <v/>
      </c>
      <c r="CF1837" s="18">
        <f>IF($CE1837="","",COUNTIF($CC$5:CC1837,CC1837))</f>
        <v/>
      </c>
      <c r="CG1837" s="18">
        <f>IF($CE1837="","",CONCATENATE(CC1837,CF1837))</f>
        <v/>
      </c>
      <c r="DC1837" s="21">
        <f>IF(CG1837="","",CONCATENATE(CC1837,CD1837))</f>
        <v/>
      </c>
    </row>
    <row r="1838">
      <c r="BZ1838" s="18" t="inlineStr">
        <is>
          <t>S,C,X</t>
        </is>
      </c>
      <c r="CA1838" s="18" t="inlineStr">
        <is>
          <t>橋脚[梁部]</t>
        </is>
      </c>
      <c r="CB1838" s="18" t="inlineStr">
        <is>
          <t>Pb</t>
        </is>
      </c>
      <c r="CC1838" s="18">
        <f>IF(LEFT(CA1838,2)="基礎",CONCATENATE(BZ1838,LEFT(CA1838,3),CB1838),CONCATENATE(BZ1838,LEFT(CA1838,2),CB1838))</f>
        <v/>
      </c>
      <c r="CD1838" s="18" t="n">
        <v>7</v>
      </c>
      <c r="CE1838" s="18">
        <f>IF(COUNTIFS([2]その１１!$CV$10:CV6833,リスト!CC1838),"該当","")</f>
        <v/>
      </c>
      <c r="CF1838" s="18">
        <f>IF($CE1838="","",COUNTIF($CC$5:CC1838,CC1838))</f>
        <v/>
      </c>
      <c r="CG1838" s="18">
        <f>IF($CE1838="","",CONCATENATE(CC1838,CF1838))</f>
        <v/>
      </c>
      <c r="DC1838" s="21">
        <f>IF(CG1838="","",CONCATENATE(CC1838,CD1838))</f>
        <v/>
      </c>
    </row>
    <row r="1839">
      <c r="BZ1839" s="18" t="inlineStr">
        <is>
          <t>S,C,X</t>
        </is>
      </c>
      <c r="CA1839" s="18" t="inlineStr">
        <is>
          <t>橋脚[梁部]</t>
        </is>
      </c>
      <c r="CB1839" s="18" t="inlineStr">
        <is>
          <t>Pb</t>
        </is>
      </c>
      <c r="CC1839" s="18">
        <f>IF(LEFT(CA1839,2)="基礎",CONCATENATE(BZ1839,LEFT(CA1839,3),CB1839),CONCATENATE(BZ1839,LEFT(CA1839,2),CB1839))</f>
        <v/>
      </c>
      <c r="CD1839" s="18" t="n">
        <v>8</v>
      </c>
      <c r="CE1839" s="18">
        <f>IF(COUNTIFS([2]その１１!$CV$10:CV6834,リスト!CC1839),"該当","")</f>
        <v/>
      </c>
      <c r="CF1839" s="18">
        <f>IF($CE1839="","",COUNTIF($CC$5:CC1839,CC1839))</f>
        <v/>
      </c>
      <c r="CG1839" s="18">
        <f>IF($CE1839="","",CONCATENATE(CC1839,CF1839))</f>
        <v/>
      </c>
      <c r="DC1839" s="21">
        <f>IF(CG1839="","",CONCATENATE(CC1839,CD1839))</f>
        <v/>
      </c>
    </row>
    <row r="1840">
      <c r="BZ1840" s="18" t="inlineStr">
        <is>
          <t>S,C,X</t>
        </is>
      </c>
      <c r="CA1840" s="18" t="inlineStr">
        <is>
          <t>橋脚[梁部]</t>
        </is>
      </c>
      <c r="CB1840" s="18" t="inlineStr">
        <is>
          <t>Pb</t>
        </is>
      </c>
      <c r="CC1840" s="18">
        <f>IF(LEFT(CA1840,2)="基礎",CONCATENATE(BZ1840,LEFT(CA1840,3),CB1840),CONCATENATE(BZ1840,LEFT(CA1840,2),CB1840))</f>
        <v/>
      </c>
      <c r="CD1840" s="18" t="n">
        <v>10</v>
      </c>
      <c r="CE1840" s="18">
        <f>IF(COUNTIFS([2]その１１!$CV$10:CV6835,リスト!CC1840),"該当","")</f>
        <v/>
      </c>
      <c r="CF1840" s="18">
        <f>IF($CE1840="","",COUNTIF($CC$5:CC1840,CC1840))</f>
        <v/>
      </c>
      <c r="CG1840" s="18">
        <f>IF($CE1840="","",CONCATENATE(CC1840,CF1840))</f>
        <v/>
      </c>
      <c r="DC1840" s="21">
        <f>IF(CG1840="","",CONCATENATE(CC1840,CD1840))</f>
        <v/>
      </c>
    </row>
    <row r="1841">
      <c r="BZ1841" s="18" t="inlineStr">
        <is>
          <t>S,C,X</t>
        </is>
      </c>
      <c r="CA1841" s="18" t="inlineStr">
        <is>
          <t>橋脚[梁部]</t>
        </is>
      </c>
      <c r="CB1841" s="18" t="inlineStr">
        <is>
          <t>Pb</t>
        </is>
      </c>
      <c r="CC1841" s="18">
        <f>IF(LEFT(CA1841,2)="基礎",CONCATENATE(BZ1841,LEFT(CA1841,3),CB1841),CONCATENATE(BZ1841,LEFT(CA1841,2),CB1841))</f>
        <v/>
      </c>
      <c r="CD1841" s="18" t="n">
        <v>12</v>
      </c>
      <c r="CE1841" s="18">
        <f>IF(COUNTIFS([2]その１１!$CV$10:CV6836,リスト!CC1841),"該当","")</f>
        <v/>
      </c>
      <c r="CF1841" s="18">
        <f>IF($CE1841="","",COUNTIF($CC$5:CC1841,CC1841))</f>
        <v/>
      </c>
      <c r="CG1841" s="18">
        <f>IF($CE1841="","",CONCATENATE(CC1841,CF1841))</f>
        <v/>
      </c>
      <c r="DC1841" s="21">
        <f>IF(CG1841="","",CONCATENATE(CC1841,CD1841))</f>
        <v/>
      </c>
    </row>
    <row r="1842">
      <c r="BZ1842" s="18" t="inlineStr">
        <is>
          <t>S,C,X</t>
        </is>
      </c>
      <c r="CA1842" s="18" t="inlineStr">
        <is>
          <t>橋脚[梁部]</t>
        </is>
      </c>
      <c r="CB1842" s="18" t="inlineStr">
        <is>
          <t>Pb</t>
        </is>
      </c>
      <c r="CC1842" s="18">
        <f>IF(LEFT(CA1842,2)="基礎",CONCATENATE(BZ1842,LEFT(CA1842,3),CB1842),CONCATENATE(BZ1842,LEFT(CA1842,2),CB1842))</f>
        <v/>
      </c>
      <c r="CD1842" s="18" t="n">
        <v>17</v>
      </c>
      <c r="CE1842" s="18">
        <f>IF(COUNTIFS([2]その１１!$CV$10:CV6837,リスト!CC1842),"該当","")</f>
        <v/>
      </c>
      <c r="CF1842" s="18">
        <f>IF($CE1842="","",COUNTIF($CC$5:CC1842,CC1842))</f>
        <v/>
      </c>
      <c r="CG1842" s="18">
        <f>IF($CE1842="","",CONCATENATE(CC1842,CF1842))</f>
        <v/>
      </c>
      <c r="DC1842" s="21">
        <f>IF(CG1842="","",CONCATENATE(CC1842,CD1842))</f>
        <v/>
      </c>
    </row>
    <row r="1843">
      <c r="BZ1843" s="18" t="inlineStr">
        <is>
          <t>S,C,X</t>
        </is>
      </c>
      <c r="CA1843" s="18" t="inlineStr">
        <is>
          <t>橋脚[梁部]</t>
        </is>
      </c>
      <c r="CB1843" s="18" t="inlineStr">
        <is>
          <t>Pb</t>
        </is>
      </c>
      <c r="CC1843" s="18">
        <f>IF(LEFT(CA1843,2)="基礎",CONCATENATE(BZ1843,LEFT(CA1843,3),CB1843),CONCATENATE(BZ1843,LEFT(CA1843,2),CB1843))</f>
        <v/>
      </c>
      <c r="CD1843" s="18" t="n">
        <v>18</v>
      </c>
      <c r="CE1843" s="18">
        <f>IF(COUNTIFS([2]その１１!$CV$10:CV6838,リスト!CC1843),"該当","")</f>
        <v/>
      </c>
      <c r="CF1843" s="18">
        <f>IF($CE1843="","",COUNTIF($CC$5:CC1843,CC1843))</f>
        <v/>
      </c>
      <c r="CG1843" s="18">
        <f>IF($CE1843="","",CONCATENATE(CC1843,CF1843))</f>
        <v/>
      </c>
      <c r="DC1843" s="21">
        <f>IF(CG1843="","",CONCATENATE(CC1843,CD1843))</f>
        <v/>
      </c>
    </row>
    <row r="1844">
      <c r="BZ1844" s="18" t="inlineStr">
        <is>
          <t>S,C,X</t>
        </is>
      </c>
      <c r="CA1844" s="18" t="inlineStr">
        <is>
          <t>橋脚[梁部]</t>
        </is>
      </c>
      <c r="CB1844" s="18" t="inlineStr">
        <is>
          <t>Pb</t>
        </is>
      </c>
      <c r="CC1844" s="18">
        <f>IF(LEFT(CA1844,2)="基礎",CONCATENATE(BZ1844,LEFT(CA1844,3),CB1844),CONCATENATE(BZ1844,LEFT(CA1844,2),CB1844))</f>
        <v/>
      </c>
      <c r="CD1844" s="18" t="n">
        <v>19</v>
      </c>
      <c r="CE1844" s="18">
        <f>IF(COUNTIFS([2]その１１!$CV$10:CV6839,リスト!CC1844),"該当","")</f>
        <v/>
      </c>
      <c r="CF1844" s="18">
        <f>IF($CE1844="","",COUNTIF($CC$5:CC1844,CC1844))</f>
        <v/>
      </c>
      <c r="CG1844" s="18">
        <f>IF($CE1844="","",CONCATENATE(CC1844,CF1844))</f>
        <v/>
      </c>
      <c r="DC1844" s="21">
        <f>IF(CG1844="","",CONCATENATE(CC1844,CD1844))</f>
        <v/>
      </c>
    </row>
    <row r="1845">
      <c r="BZ1845" s="18" t="inlineStr">
        <is>
          <t>S,C,X</t>
        </is>
      </c>
      <c r="CA1845" s="18" t="inlineStr">
        <is>
          <t>橋脚[梁部]</t>
        </is>
      </c>
      <c r="CB1845" s="18" t="inlineStr">
        <is>
          <t>Pb</t>
        </is>
      </c>
      <c r="CC1845" s="18">
        <f>IF(LEFT(CA1845,2)="基礎",CONCATENATE(BZ1845,LEFT(CA1845,3),CB1845),CONCATENATE(BZ1845,LEFT(CA1845,2),CB1845))</f>
        <v/>
      </c>
      <c r="CD1845" s="18" t="n">
        <v>20</v>
      </c>
      <c r="CE1845" s="18">
        <f>IF(COUNTIFS([2]その１１!$CV$10:CV6840,リスト!CC1845),"該当","")</f>
        <v/>
      </c>
      <c r="CF1845" s="18">
        <f>IF($CE1845="","",COUNTIF($CC$5:CC1845,CC1845))</f>
        <v/>
      </c>
      <c r="CG1845" s="18">
        <f>IF($CE1845="","",CONCATENATE(CC1845,CF1845))</f>
        <v/>
      </c>
      <c r="DC1845" s="21">
        <f>IF(CG1845="","",CONCATENATE(CC1845,CD1845))</f>
        <v/>
      </c>
    </row>
    <row r="1846">
      <c r="BZ1846" s="18" t="inlineStr">
        <is>
          <t>S,C,X</t>
        </is>
      </c>
      <c r="CA1846" s="18" t="inlineStr">
        <is>
          <t>橋脚[梁部]</t>
        </is>
      </c>
      <c r="CB1846" s="18" t="inlineStr">
        <is>
          <t>Pb</t>
        </is>
      </c>
      <c r="CC1846" s="18">
        <f>IF(LEFT(CA1846,2)="基礎",CONCATENATE(BZ1846,LEFT(CA1846,3),CB1846),CONCATENATE(BZ1846,LEFT(CA1846,2),CB1846))</f>
        <v/>
      </c>
      <c r="CD1846" s="18" t="n">
        <v>21</v>
      </c>
      <c r="CE1846" s="18">
        <f>IF(COUNTIFS([2]その１１!$CV$10:CV6841,リスト!CC1846),"該当","")</f>
        <v/>
      </c>
      <c r="CF1846" s="18">
        <f>IF($CE1846="","",COUNTIF($CC$5:CC1846,CC1846))</f>
        <v/>
      </c>
      <c r="CG1846" s="18">
        <f>IF($CE1846="","",CONCATENATE(CC1846,CF1846))</f>
        <v/>
      </c>
      <c r="DC1846" s="21">
        <f>IF(CG1846="","",CONCATENATE(CC1846,CD1846))</f>
        <v/>
      </c>
    </row>
    <row r="1847">
      <c r="BZ1847" s="18" t="inlineStr">
        <is>
          <t>S,C,X</t>
        </is>
      </c>
      <c r="CA1847" s="18" t="inlineStr">
        <is>
          <t>橋脚[梁部]</t>
        </is>
      </c>
      <c r="CB1847" s="18" t="inlineStr">
        <is>
          <t>Pb</t>
        </is>
      </c>
      <c r="CC1847" s="18">
        <f>IF(LEFT(CA1847,2)="基礎",CONCATENATE(BZ1847,LEFT(CA1847,3),CB1847),CONCATENATE(BZ1847,LEFT(CA1847,2),CB1847))</f>
        <v/>
      </c>
      <c r="CD1847" s="18" t="n">
        <v>22</v>
      </c>
      <c r="CE1847" s="18">
        <f>IF(COUNTIFS([2]その１１!$CV$10:CV6842,リスト!CC1847),"該当","")</f>
        <v/>
      </c>
      <c r="CF1847" s="18">
        <f>IF($CE1847="","",COUNTIF($CC$5:CC1847,CC1847))</f>
        <v/>
      </c>
      <c r="CG1847" s="18">
        <f>IF($CE1847="","",CONCATENATE(CC1847,CF1847))</f>
        <v/>
      </c>
      <c r="DC1847" s="21">
        <f>IF(CG1847="","",CONCATENATE(CC1847,CD1847))</f>
        <v/>
      </c>
    </row>
    <row r="1848">
      <c r="BZ1848" s="18" t="inlineStr">
        <is>
          <t>S,C,X</t>
        </is>
      </c>
      <c r="CA1848" s="18" t="inlineStr">
        <is>
          <t>橋脚[梁部]</t>
        </is>
      </c>
      <c r="CB1848" s="18" t="inlineStr">
        <is>
          <t>Pb</t>
        </is>
      </c>
      <c r="CC1848" s="18">
        <f>IF(LEFT(CA1848,2)="基礎",CONCATENATE(BZ1848,LEFT(CA1848,3),CB1848),CONCATENATE(BZ1848,LEFT(CA1848,2),CB1848))</f>
        <v/>
      </c>
      <c r="CD1848" s="18" t="n">
        <v>23</v>
      </c>
      <c r="CE1848" s="18">
        <f>IF(COUNTIFS([2]その１１!$CV$10:CV6843,リスト!CC1848),"該当","")</f>
        <v/>
      </c>
      <c r="CF1848" s="18">
        <f>IF($CE1848="","",COUNTIF($CC$5:CC1848,CC1848))</f>
        <v/>
      </c>
      <c r="CG1848" s="18">
        <f>IF($CE1848="","",CONCATENATE(CC1848,CF1848))</f>
        <v/>
      </c>
      <c r="DC1848" s="21">
        <f>IF(CG1848="","",CONCATENATE(CC1848,CD1848))</f>
        <v/>
      </c>
    </row>
    <row r="1849">
      <c r="BZ1849" s="18" t="inlineStr">
        <is>
          <t>S</t>
        </is>
      </c>
      <c r="CA1849" s="18" t="inlineStr">
        <is>
          <t>橋脚[隅角部・接合部]</t>
        </is>
      </c>
      <c r="CB1849" s="18" t="inlineStr">
        <is>
          <t>Pc</t>
        </is>
      </c>
      <c r="CC1849" s="18">
        <f>IF(LEFT(CA1849,2)="基礎",CONCATENATE(BZ1849,LEFT(CA1849,3),CB1849),CONCATENATE(BZ1849,LEFT(CA1849,2),CB1849))</f>
        <v/>
      </c>
      <c r="CD1849" s="18" t="n">
        <v>1</v>
      </c>
      <c r="CE1849" s="18">
        <f>IF(COUNTIFS([2]その１１!$CV$10:CV6844,リスト!CC1849),"該当","")</f>
        <v/>
      </c>
      <c r="CF1849" s="18">
        <f>IF($CE1849="","",COUNTIF($CC$5:CC1849,CC1849))</f>
        <v/>
      </c>
      <c r="CG1849" s="18">
        <f>IF($CE1849="","",CONCATENATE(CC1849,CF1849))</f>
        <v/>
      </c>
      <c r="DC1849" s="21">
        <f>IF(CG1849="","",CONCATENATE(CC1849,CD1849))</f>
        <v/>
      </c>
    </row>
    <row r="1850">
      <c r="BZ1850" s="18" t="inlineStr">
        <is>
          <t>S</t>
        </is>
      </c>
      <c r="CA1850" s="18" t="inlineStr">
        <is>
          <t>橋脚[隅角部・接合部]</t>
        </is>
      </c>
      <c r="CB1850" s="18" t="inlineStr">
        <is>
          <t>Pc</t>
        </is>
      </c>
      <c r="CC1850" s="18">
        <f>IF(LEFT(CA1850,2)="基礎",CONCATENATE(BZ1850,LEFT(CA1850,3),CB1850),CONCATENATE(BZ1850,LEFT(CA1850,2),CB1850))</f>
        <v/>
      </c>
      <c r="CD1850" s="18" t="n">
        <v>2</v>
      </c>
      <c r="CE1850" s="18">
        <f>IF(COUNTIFS([2]その１１!$CV$10:CV6845,リスト!CC1850),"該当","")</f>
        <v/>
      </c>
      <c r="CF1850" s="18">
        <f>IF($CE1850="","",COUNTIF($CC$5:CC1850,CC1850))</f>
        <v/>
      </c>
      <c r="CG1850" s="18">
        <f>IF($CE1850="","",CONCATENATE(CC1850,CF1850))</f>
        <v/>
      </c>
      <c r="DC1850" s="21">
        <f>IF(CG1850="","",CONCATENATE(CC1850,CD1850))</f>
        <v/>
      </c>
    </row>
    <row r="1851">
      <c r="BZ1851" s="18" t="inlineStr">
        <is>
          <t>S</t>
        </is>
      </c>
      <c r="CA1851" s="18" t="inlineStr">
        <is>
          <t>橋脚[隅角部・接合部]</t>
        </is>
      </c>
      <c r="CB1851" s="18" t="inlineStr">
        <is>
          <t>Pc</t>
        </is>
      </c>
      <c r="CC1851" s="18">
        <f>IF(LEFT(CA1851,2)="基礎",CONCATENATE(BZ1851,LEFT(CA1851,3),CB1851),CONCATENATE(BZ1851,LEFT(CA1851,2),CB1851))</f>
        <v/>
      </c>
      <c r="CD1851" s="18" t="n">
        <v>3</v>
      </c>
      <c r="CE1851" s="18">
        <f>IF(COUNTIFS([2]その１１!$CV$10:CV6846,リスト!CC1851),"該当","")</f>
        <v/>
      </c>
      <c r="CF1851" s="18">
        <f>IF($CE1851="","",COUNTIF($CC$5:CC1851,CC1851))</f>
        <v/>
      </c>
      <c r="CG1851" s="18">
        <f>IF($CE1851="","",CONCATENATE(CC1851,CF1851))</f>
        <v/>
      </c>
      <c r="DC1851" s="21">
        <f>IF(CG1851="","",CONCATENATE(CC1851,CD1851))</f>
        <v/>
      </c>
    </row>
    <row r="1852">
      <c r="BZ1852" s="18" t="inlineStr">
        <is>
          <t>S</t>
        </is>
      </c>
      <c r="CA1852" s="18" t="inlineStr">
        <is>
          <t>橋脚[隅角部・接合部]</t>
        </is>
      </c>
      <c r="CB1852" s="18" t="inlineStr">
        <is>
          <t>Pc</t>
        </is>
      </c>
      <c r="CC1852" s="18">
        <f>IF(LEFT(CA1852,2)="基礎",CONCATENATE(BZ1852,LEFT(CA1852,3),CB1852),CONCATENATE(BZ1852,LEFT(CA1852,2),CB1852))</f>
        <v/>
      </c>
      <c r="CD1852" s="18" t="n">
        <v>4</v>
      </c>
      <c r="CE1852" s="18">
        <f>IF(COUNTIFS([2]その１１!$CV$10:CV6847,リスト!CC1852),"該当","")</f>
        <v/>
      </c>
      <c r="CF1852" s="18">
        <f>IF($CE1852="","",COUNTIF($CC$5:CC1852,CC1852))</f>
        <v/>
      </c>
      <c r="CG1852" s="18">
        <f>IF($CE1852="","",CONCATENATE(CC1852,CF1852))</f>
        <v/>
      </c>
      <c r="DC1852" s="21">
        <f>IF(CG1852="","",CONCATENATE(CC1852,CD1852))</f>
        <v/>
      </c>
    </row>
    <row r="1853">
      <c r="BZ1853" s="18" t="inlineStr">
        <is>
          <t>S</t>
        </is>
      </c>
      <c r="CA1853" s="18" t="inlineStr">
        <is>
          <t>橋脚[隅角部・接合部]</t>
        </is>
      </c>
      <c r="CB1853" s="18" t="inlineStr">
        <is>
          <t>Pc</t>
        </is>
      </c>
      <c r="CC1853" s="18">
        <f>IF(LEFT(CA1853,2)="基礎",CONCATENATE(BZ1853,LEFT(CA1853,3),CB1853),CONCATENATE(BZ1853,LEFT(CA1853,2),CB1853))</f>
        <v/>
      </c>
      <c r="CD1853" s="18" t="n">
        <v>5</v>
      </c>
      <c r="CE1853" s="18">
        <f>IF(COUNTIFS([2]その１１!$CV$10:CV6848,リスト!CC1853),"該当","")</f>
        <v/>
      </c>
      <c r="CF1853" s="18">
        <f>IF($CE1853="","",COUNTIF($CC$5:CC1853,CC1853))</f>
        <v/>
      </c>
      <c r="CG1853" s="18">
        <f>IF($CE1853="","",CONCATENATE(CC1853,CF1853))</f>
        <v/>
      </c>
      <c r="DC1853" s="21">
        <f>IF(CG1853="","",CONCATENATE(CC1853,CD1853))</f>
        <v/>
      </c>
    </row>
    <row r="1854">
      <c r="BZ1854" s="18" t="inlineStr">
        <is>
          <t>S</t>
        </is>
      </c>
      <c r="CA1854" s="18" t="inlineStr">
        <is>
          <t>橋脚[隅角部・接合部]</t>
        </is>
      </c>
      <c r="CB1854" s="18" t="inlineStr">
        <is>
          <t>Pc</t>
        </is>
      </c>
      <c r="CC1854" s="18">
        <f>IF(LEFT(CA1854,2)="基礎",CONCATENATE(BZ1854,LEFT(CA1854,3),CB1854),CONCATENATE(BZ1854,LEFT(CA1854,2),CB1854))</f>
        <v/>
      </c>
      <c r="CD1854" s="18" t="n">
        <v>10</v>
      </c>
      <c r="CE1854" s="18">
        <f>IF(COUNTIFS([2]その１１!$CV$10:CV6849,リスト!CC1854),"該当","")</f>
        <v/>
      </c>
      <c r="CF1854" s="18">
        <f>IF($CE1854="","",COUNTIF($CC$5:CC1854,CC1854))</f>
        <v/>
      </c>
      <c r="CG1854" s="18">
        <f>IF($CE1854="","",CONCATENATE(CC1854,CF1854))</f>
        <v/>
      </c>
      <c r="DC1854" s="21">
        <f>IF(CG1854="","",CONCATENATE(CC1854,CD1854))</f>
        <v/>
      </c>
    </row>
    <row r="1855">
      <c r="BZ1855" s="18" t="inlineStr">
        <is>
          <t>S</t>
        </is>
      </c>
      <c r="CA1855" s="18" t="inlineStr">
        <is>
          <t>橋脚[隅角部・接合部]</t>
        </is>
      </c>
      <c r="CB1855" s="18" t="inlineStr">
        <is>
          <t>Pc</t>
        </is>
      </c>
      <c r="CC1855" s="18">
        <f>IF(LEFT(CA1855,2)="基礎",CONCATENATE(BZ1855,LEFT(CA1855,3),CB1855),CONCATENATE(BZ1855,LEFT(CA1855,2),CB1855))</f>
        <v/>
      </c>
      <c r="CD1855" s="18" t="n">
        <v>17</v>
      </c>
      <c r="CE1855" s="18">
        <f>IF(COUNTIFS([2]その１１!$CV$10:CV6850,リスト!CC1855),"該当","")</f>
        <v/>
      </c>
      <c r="CF1855" s="18">
        <f>IF($CE1855="","",COUNTIF($CC$5:CC1855,CC1855))</f>
        <v/>
      </c>
      <c r="CG1855" s="18">
        <f>IF($CE1855="","",CONCATENATE(CC1855,CF1855))</f>
        <v/>
      </c>
      <c r="DC1855" s="21">
        <f>IF(CG1855="","",CONCATENATE(CC1855,CD1855))</f>
        <v/>
      </c>
    </row>
    <row r="1856">
      <c r="BZ1856" s="18" t="inlineStr">
        <is>
          <t>S</t>
        </is>
      </c>
      <c r="CA1856" s="18" t="inlineStr">
        <is>
          <t>橋脚[隅角部・接合部]</t>
        </is>
      </c>
      <c r="CB1856" s="18" t="inlineStr">
        <is>
          <t>Pc</t>
        </is>
      </c>
      <c r="CC1856" s="18">
        <f>IF(LEFT(CA1856,2)="基礎",CONCATENATE(BZ1856,LEFT(CA1856,3),CB1856),CONCATENATE(BZ1856,LEFT(CA1856,2),CB1856))</f>
        <v/>
      </c>
      <c r="CD1856" s="18" t="n">
        <v>20</v>
      </c>
      <c r="CE1856" s="18">
        <f>IF(COUNTIFS([2]その１１!$CV$10:CV6851,リスト!CC1856),"該当","")</f>
        <v/>
      </c>
      <c r="CF1856" s="18">
        <f>IF($CE1856="","",COUNTIF($CC$5:CC1856,CC1856))</f>
        <v/>
      </c>
      <c r="CG1856" s="18">
        <f>IF($CE1856="","",CONCATENATE(CC1856,CF1856))</f>
        <v/>
      </c>
      <c r="DC1856" s="21">
        <f>IF(CG1856="","",CONCATENATE(CC1856,CD1856))</f>
        <v/>
      </c>
    </row>
    <row r="1857">
      <c r="BZ1857" s="18" t="inlineStr">
        <is>
          <t>S</t>
        </is>
      </c>
      <c r="CA1857" s="18" t="inlineStr">
        <is>
          <t>橋脚[隅角部・接合部]</t>
        </is>
      </c>
      <c r="CB1857" s="18" t="inlineStr">
        <is>
          <t>Pc</t>
        </is>
      </c>
      <c r="CC1857" s="18">
        <f>IF(LEFT(CA1857,2)="基礎",CONCATENATE(BZ1857,LEFT(CA1857,3),CB1857),CONCATENATE(BZ1857,LEFT(CA1857,2),CB1857))</f>
        <v/>
      </c>
      <c r="CD1857" s="18" t="n">
        <v>21</v>
      </c>
      <c r="CE1857" s="18">
        <f>IF(COUNTIFS([2]その１１!$CV$10:CV6852,リスト!CC1857),"該当","")</f>
        <v/>
      </c>
      <c r="CF1857" s="18">
        <f>IF($CE1857="","",COUNTIF($CC$5:CC1857,CC1857))</f>
        <v/>
      </c>
      <c r="CG1857" s="18">
        <f>IF($CE1857="","",CONCATENATE(CC1857,CF1857))</f>
        <v/>
      </c>
      <c r="DC1857" s="21">
        <f>IF(CG1857="","",CONCATENATE(CC1857,CD1857))</f>
        <v/>
      </c>
    </row>
    <row r="1858">
      <c r="BZ1858" s="18" t="inlineStr">
        <is>
          <t>S</t>
        </is>
      </c>
      <c r="CA1858" s="18" t="inlineStr">
        <is>
          <t>橋脚[隅角部・接合部]</t>
        </is>
      </c>
      <c r="CB1858" s="18" t="inlineStr">
        <is>
          <t>Pc</t>
        </is>
      </c>
      <c r="CC1858" s="18">
        <f>IF(LEFT(CA1858,2)="基礎",CONCATENATE(BZ1858,LEFT(CA1858,3),CB1858),CONCATENATE(BZ1858,LEFT(CA1858,2),CB1858))</f>
        <v/>
      </c>
      <c r="CD1858" s="18" t="n">
        <v>22</v>
      </c>
      <c r="CE1858" s="18">
        <f>IF(COUNTIFS([2]その１１!$CV$10:CV6853,リスト!CC1858),"該当","")</f>
        <v/>
      </c>
      <c r="CF1858" s="18">
        <f>IF($CE1858="","",COUNTIF($CC$5:CC1858,CC1858))</f>
        <v/>
      </c>
      <c r="CG1858" s="18">
        <f>IF($CE1858="","",CONCATENATE(CC1858,CF1858))</f>
        <v/>
      </c>
      <c r="DC1858" s="21">
        <f>IF(CG1858="","",CONCATENATE(CC1858,CD1858))</f>
        <v/>
      </c>
    </row>
    <row r="1859">
      <c r="BZ1859" s="18" t="inlineStr">
        <is>
          <t>S</t>
        </is>
      </c>
      <c r="CA1859" s="18" t="inlineStr">
        <is>
          <t>橋脚[隅角部・接合部]</t>
        </is>
      </c>
      <c r="CB1859" s="18" t="inlineStr">
        <is>
          <t>Pc</t>
        </is>
      </c>
      <c r="CC1859" s="18">
        <f>IF(LEFT(CA1859,2)="基礎",CONCATENATE(BZ1859,LEFT(CA1859,3),CB1859),CONCATENATE(BZ1859,LEFT(CA1859,2),CB1859))</f>
        <v/>
      </c>
      <c r="CD1859" s="18" t="n">
        <v>23</v>
      </c>
      <c r="CE1859" s="18">
        <f>IF(COUNTIFS([2]その１１!$CV$10:CV6854,リスト!CC1859),"該当","")</f>
        <v/>
      </c>
      <c r="CF1859" s="18">
        <f>IF($CE1859="","",COUNTIF($CC$5:CC1859,CC1859))</f>
        <v/>
      </c>
      <c r="CG1859" s="18">
        <f>IF($CE1859="","",CONCATENATE(CC1859,CF1859))</f>
        <v/>
      </c>
      <c r="DC1859" s="21">
        <f>IF(CG1859="","",CONCATENATE(CC1859,CD1859))</f>
        <v/>
      </c>
    </row>
    <row r="1860">
      <c r="BZ1860" s="18" t="inlineStr">
        <is>
          <t>C</t>
        </is>
      </c>
      <c r="CA1860" s="18" t="inlineStr">
        <is>
          <t>橋脚[隅角部・接合部]</t>
        </is>
      </c>
      <c r="CB1860" s="18" t="inlineStr">
        <is>
          <t>Pc</t>
        </is>
      </c>
      <c r="CC1860" s="18">
        <f>IF(LEFT(CA1860,2)="基礎",CONCATENATE(BZ1860,LEFT(CA1860,3),CB1860),CONCATENATE(BZ1860,LEFT(CA1860,2),CB1860))</f>
        <v/>
      </c>
      <c r="CD1860" s="18" t="n">
        <v>6</v>
      </c>
      <c r="CE1860" s="18">
        <f>IF(COUNTIFS([2]その１１!$CV$10:CV6855,リスト!CC1860),"該当","")</f>
        <v/>
      </c>
      <c r="CF1860" s="18">
        <f>IF($CE1860="","",COUNTIF($CC$5:CC1860,CC1860))</f>
        <v/>
      </c>
      <c r="CG1860" s="18">
        <f>IF($CE1860="","",CONCATENATE(CC1860,CF1860))</f>
        <v/>
      </c>
      <c r="DC1860" s="21">
        <f>IF(CG1860="","",CONCATENATE(CC1860,CD1860))</f>
        <v/>
      </c>
    </row>
    <row r="1861">
      <c r="BZ1861" s="18" t="inlineStr">
        <is>
          <t>C</t>
        </is>
      </c>
      <c r="CA1861" s="18" t="inlineStr">
        <is>
          <t>橋脚[隅角部・接合部]</t>
        </is>
      </c>
      <c r="CB1861" s="18" t="inlineStr">
        <is>
          <t>Pc</t>
        </is>
      </c>
      <c r="CC1861" s="18">
        <f>IF(LEFT(CA1861,2)="基礎",CONCATENATE(BZ1861,LEFT(CA1861,3),CB1861),CONCATENATE(BZ1861,LEFT(CA1861,2),CB1861))</f>
        <v/>
      </c>
      <c r="CD1861" s="18" t="n">
        <v>7</v>
      </c>
      <c r="CE1861" s="18">
        <f>IF(COUNTIFS([2]その１１!$CV$10:CV6856,リスト!CC1861),"該当","")</f>
        <v/>
      </c>
      <c r="CF1861" s="18">
        <f>IF($CE1861="","",COUNTIF($CC$5:CC1861,CC1861))</f>
        <v/>
      </c>
      <c r="CG1861" s="18">
        <f>IF($CE1861="","",CONCATENATE(CC1861,CF1861))</f>
        <v/>
      </c>
      <c r="DC1861" s="21">
        <f>IF(CG1861="","",CONCATENATE(CC1861,CD1861))</f>
        <v/>
      </c>
    </row>
    <row r="1862">
      <c r="BZ1862" s="18" t="inlineStr">
        <is>
          <t>C</t>
        </is>
      </c>
      <c r="CA1862" s="18" t="inlineStr">
        <is>
          <t>橋脚[隅角部・接合部]</t>
        </is>
      </c>
      <c r="CB1862" s="18" t="inlineStr">
        <is>
          <t>Pc</t>
        </is>
      </c>
      <c r="CC1862" s="18">
        <f>IF(LEFT(CA1862,2)="基礎",CONCATENATE(BZ1862,LEFT(CA1862,3),CB1862),CONCATENATE(BZ1862,LEFT(CA1862,2),CB1862))</f>
        <v/>
      </c>
      <c r="CD1862" s="18" t="n">
        <v>8</v>
      </c>
      <c r="CE1862" s="18">
        <f>IF(COUNTIFS([2]その１１!$CV$10:CV6857,リスト!CC1862),"該当","")</f>
        <v/>
      </c>
      <c r="CF1862" s="18">
        <f>IF($CE1862="","",COUNTIF($CC$5:CC1862,CC1862))</f>
        <v/>
      </c>
      <c r="CG1862" s="18">
        <f>IF($CE1862="","",CONCATENATE(CC1862,CF1862))</f>
        <v/>
      </c>
      <c r="DC1862" s="21">
        <f>IF(CG1862="","",CONCATENATE(CC1862,CD1862))</f>
        <v/>
      </c>
    </row>
    <row r="1863">
      <c r="BZ1863" s="18" t="inlineStr">
        <is>
          <t>C</t>
        </is>
      </c>
      <c r="CA1863" s="18" t="inlineStr">
        <is>
          <t>橋脚[隅角部・接合部]</t>
        </is>
      </c>
      <c r="CB1863" s="18" t="inlineStr">
        <is>
          <t>Pc</t>
        </is>
      </c>
      <c r="CC1863" s="18">
        <f>IF(LEFT(CA1863,2)="基礎",CONCATENATE(BZ1863,LEFT(CA1863,3),CB1863),CONCATENATE(BZ1863,LEFT(CA1863,2),CB1863))</f>
        <v/>
      </c>
      <c r="CD1863" s="18" t="n">
        <v>10</v>
      </c>
      <c r="CE1863" s="18">
        <f>IF(COUNTIFS([2]その１１!$CV$10:CV6858,リスト!CC1863),"該当","")</f>
        <v/>
      </c>
      <c r="CF1863" s="18">
        <f>IF($CE1863="","",COUNTIF($CC$5:CC1863,CC1863))</f>
        <v/>
      </c>
      <c r="CG1863" s="18">
        <f>IF($CE1863="","",CONCATENATE(CC1863,CF1863))</f>
        <v/>
      </c>
      <c r="DC1863" s="21">
        <f>IF(CG1863="","",CONCATENATE(CC1863,CD1863))</f>
        <v/>
      </c>
    </row>
    <row r="1864">
      <c r="BZ1864" s="18" t="inlineStr">
        <is>
          <t>C</t>
        </is>
      </c>
      <c r="CA1864" s="18" t="inlineStr">
        <is>
          <t>橋脚[隅角部・接合部]</t>
        </is>
      </c>
      <c r="CB1864" s="18" t="inlineStr">
        <is>
          <t>Pc</t>
        </is>
      </c>
      <c r="CC1864" s="18">
        <f>IF(LEFT(CA1864,2)="基礎",CONCATENATE(BZ1864,LEFT(CA1864,3),CB1864),CONCATENATE(BZ1864,LEFT(CA1864,2),CB1864))</f>
        <v/>
      </c>
      <c r="CD1864" s="18" t="n">
        <v>12</v>
      </c>
      <c r="CE1864" s="18">
        <f>IF(COUNTIFS([2]その１１!$CV$10:CV6859,リスト!CC1864),"該当","")</f>
        <v/>
      </c>
      <c r="CF1864" s="18">
        <f>IF($CE1864="","",COUNTIF($CC$5:CC1864,CC1864))</f>
        <v/>
      </c>
      <c r="CG1864" s="18">
        <f>IF($CE1864="","",CONCATENATE(CC1864,CF1864))</f>
        <v/>
      </c>
      <c r="DC1864" s="21">
        <f>IF(CG1864="","",CONCATENATE(CC1864,CD1864))</f>
        <v/>
      </c>
    </row>
    <row r="1865">
      <c r="BZ1865" s="18" t="inlineStr">
        <is>
          <t>C</t>
        </is>
      </c>
      <c r="CA1865" s="18" t="inlineStr">
        <is>
          <t>橋脚[隅角部・接合部]</t>
        </is>
      </c>
      <c r="CB1865" s="18" t="inlineStr">
        <is>
          <t>Pc</t>
        </is>
      </c>
      <c r="CC1865" s="18">
        <f>IF(LEFT(CA1865,2)="基礎",CONCATENATE(BZ1865,LEFT(CA1865,3),CB1865),CONCATENATE(BZ1865,LEFT(CA1865,2),CB1865))</f>
        <v/>
      </c>
      <c r="CD1865" s="18" t="n">
        <v>17</v>
      </c>
      <c r="CE1865" s="18">
        <f>IF(COUNTIFS([2]その１１!$CV$10:CV6860,リスト!CC1865),"該当","")</f>
        <v/>
      </c>
      <c r="CF1865" s="18">
        <f>IF($CE1865="","",COUNTIF($CC$5:CC1865,CC1865))</f>
        <v/>
      </c>
      <c r="CG1865" s="18">
        <f>IF($CE1865="","",CONCATENATE(CC1865,CF1865))</f>
        <v/>
      </c>
      <c r="DC1865" s="21">
        <f>IF(CG1865="","",CONCATENATE(CC1865,CD1865))</f>
        <v/>
      </c>
    </row>
    <row r="1866">
      <c r="BZ1866" s="18" t="inlineStr">
        <is>
          <t>C</t>
        </is>
      </c>
      <c r="CA1866" s="18" t="inlineStr">
        <is>
          <t>橋脚[隅角部・接合部]</t>
        </is>
      </c>
      <c r="CB1866" s="18" t="inlineStr">
        <is>
          <t>Pc</t>
        </is>
      </c>
      <c r="CC1866" s="18">
        <f>IF(LEFT(CA1866,2)="基礎",CONCATENATE(BZ1866,LEFT(CA1866,3),CB1866),CONCATENATE(BZ1866,LEFT(CA1866,2),CB1866))</f>
        <v/>
      </c>
      <c r="CD1866" s="18" t="n">
        <v>18</v>
      </c>
      <c r="CE1866" s="18">
        <f>IF(COUNTIFS([2]その１１!$CV$10:CV6861,リスト!CC1866),"該当","")</f>
        <v/>
      </c>
      <c r="CF1866" s="18">
        <f>IF($CE1866="","",COUNTIF($CC$5:CC1866,CC1866))</f>
        <v/>
      </c>
      <c r="CG1866" s="18">
        <f>IF($CE1866="","",CONCATENATE(CC1866,CF1866))</f>
        <v/>
      </c>
      <c r="DC1866" s="21">
        <f>IF(CG1866="","",CONCATENATE(CC1866,CD1866))</f>
        <v/>
      </c>
    </row>
    <row r="1867">
      <c r="BZ1867" s="18" t="inlineStr">
        <is>
          <t>C</t>
        </is>
      </c>
      <c r="CA1867" s="18" t="inlineStr">
        <is>
          <t>橋脚[隅角部・接合部]</t>
        </is>
      </c>
      <c r="CB1867" s="18" t="inlineStr">
        <is>
          <t>Pc</t>
        </is>
      </c>
      <c r="CC1867" s="18">
        <f>IF(LEFT(CA1867,2)="基礎",CONCATENATE(BZ1867,LEFT(CA1867,3),CB1867),CONCATENATE(BZ1867,LEFT(CA1867,2),CB1867))</f>
        <v/>
      </c>
      <c r="CD1867" s="18" t="n">
        <v>19</v>
      </c>
      <c r="CE1867" s="18">
        <f>IF(COUNTIFS([2]その１１!$CV$10:CV6862,リスト!CC1867),"該当","")</f>
        <v/>
      </c>
      <c r="CF1867" s="18">
        <f>IF($CE1867="","",COUNTIF($CC$5:CC1867,CC1867))</f>
        <v/>
      </c>
      <c r="CG1867" s="18">
        <f>IF($CE1867="","",CONCATENATE(CC1867,CF1867))</f>
        <v/>
      </c>
      <c r="DC1867" s="21">
        <f>IF(CG1867="","",CONCATENATE(CC1867,CD1867))</f>
        <v/>
      </c>
    </row>
    <row r="1868">
      <c r="BZ1868" s="18" t="inlineStr">
        <is>
          <t>C</t>
        </is>
      </c>
      <c r="CA1868" s="18" t="inlineStr">
        <is>
          <t>橋脚[隅角部・接合部]</t>
        </is>
      </c>
      <c r="CB1868" s="18" t="inlineStr">
        <is>
          <t>Pc</t>
        </is>
      </c>
      <c r="CC1868" s="18">
        <f>IF(LEFT(CA1868,2)="基礎",CONCATENATE(BZ1868,LEFT(CA1868,3),CB1868),CONCATENATE(BZ1868,LEFT(CA1868,2),CB1868))</f>
        <v/>
      </c>
      <c r="CD1868" s="18" t="n">
        <v>20</v>
      </c>
      <c r="CE1868" s="18">
        <f>IF(COUNTIFS([2]その１１!$CV$10:CV6863,リスト!CC1868),"該当","")</f>
        <v/>
      </c>
      <c r="CF1868" s="18">
        <f>IF($CE1868="","",COUNTIF($CC$5:CC1868,CC1868))</f>
        <v/>
      </c>
      <c r="CG1868" s="18">
        <f>IF($CE1868="","",CONCATENATE(CC1868,CF1868))</f>
        <v/>
      </c>
      <c r="DC1868" s="21">
        <f>IF(CG1868="","",CONCATENATE(CC1868,CD1868))</f>
        <v/>
      </c>
    </row>
    <row r="1869">
      <c r="BZ1869" s="18" t="inlineStr">
        <is>
          <t>C</t>
        </is>
      </c>
      <c r="CA1869" s="18" t="inlineStr">
        <is>
          <t>橋脚[隅角部・接合部]</t>
        </is>
      </c>
      <c r="CB1869" s="18" t="inlineStr">
        <is>
          <t>Pc</t>
        </is>
      </c>
      <c r="CC1869" s="18">
        <f>IF(LEFT(CA1869,2)="基礎",CONCATENATE(BZ1869,LEFT(CA1869,3),CB1869),CONCATENATE(BZ1869,LEFT(CA1869,2),CB1869))</f>
        <v/>
      </c>
      <c r="CD1869" s="18" t="n">
        <v>21</v>
      </c>
      <c r="CE1869" s="18">
        <f>IF(COUNTIFS([2]その１１!$CV$10:CV6864,リスト!CC1869),"該当","")</f>
        <v/>
      </c>
      <c r="CF1869" s="18">
        <f>IF($CE1869="","",COUNTIF($CC$5:CC1869,CC1869))</f>
        <v/>
      </c>
      <c r="CG1869" s="18">
        <f>IF($CE1869="","",CONCATENATE(CC1869,CF1869))</f>
        <v/>
      </c>
      <c r="DC1869" s="21">
        <f>IF(CG1869="","",CONCATENATE(CC1869,CD1869))</f>
        <v/>
      </c>
    </row>
    <row r="1870">
      <c r="BZ1870" s="18" t="inlineStr">
        <is>
          <t>C</t>
        </is>
      </c>
      <c r="CA1870" s="18" t="inlineStr">
        <is>
          <t>橋脚[隅角部・接合部]</t>
        </is>
      </c>
      <c r="CB1870" s="18" t="inlineStr">
        <is>
          <t>Pc</t>
        </is>
      </c>
      <c r="CC1870" s="18">
        <f>IF(LEFT(CA1870,2)="基礎",CONCATENATE(BZ1870,LEFT(CA1870,3),CB1870),CONCATENATE(BZ1870,LEFT(CA1870,2),CB1870))</f>
        <v/>
      </c>
      <c r="CD1870" s="18" t="n">
        <v>22</v>
      </c>
      <c r="CE1870" s="18">
        <f>IF(COUNTIFS([2]その１１!$CV$10:CV6865,リスト!CC1870),"該当","")</f>
        <v/>
      </c>
      <c r="CF1870" s="18">
        <f>IF($CE1870="","",COUNTIF($CC$5:CC1870,CC1870))</f>
        <v/>
      </c>
      <c r="CG1870" s="18">
        <f>IF($CE1870="","",CONCATENATE(CC1870,CF1870))</f>
        <v/>
      </c>
      <c r="DC1870" s="21">
        <f>IF(CG1870="","",CONCATENATE(CC1870,CD1870))</f>
        <v/>
      </c>
    </row>
    <row r="1871">
      <c r="BZ1871" s="18" t="inlineStr">
        <is>
          <t>C</t>
        </is>
      </c>
      <c r="CA1871" s="18" t="inlineStr">
        <is>
          <t>橋脚[隅角部・接合部]</t>
        </is>
      </c>
      <c r="CB1871" s="18" t="inlineStr">
        <is>
          <t>Pc</t>
        </is>
      </c>
      <c r="CC1871" s="18">
        <f>IF(LEFT(CA1871,2)="基礎",CONCATENATE(BZ1871,LEFT(CA1871,3),CB1871),CONCATENATE(BZ1871,LEFT(CA1871,2),CB1871))</f>
        <v/>
      </c>
      <c r="CD1871" s="18" t="n">
        <v>23</v>
      </c>
      <c r="CE1871" s="18">
        <f>IF(COUNTIFS([2]その１１!$CV$10:CV6866,リスト!CC1871),"該当","")</f>
        <v/>
      </c>
      <c r="CF1871" s="18">
        <f>IF($CE1871="","",COUNTIF($CC$5:CC1871,CC1871))</f>
        <v/>
      </c>
      <c r="CG1871" s="18">
        <f>IF($CE1871="","",CONCATENATE(CC1871,CF1871))</f>
        <v/>
      </c>
      <c r="DC1871" s="21">
        <f>IF(CG1871="","",CONCATENATE(CC1871,CD1871))</f>
        <v/>
      </c>
    </row>
    <row r="1872">
      <c r="BZ1872" s="18" t="inlineStr">
        <is>
          <t>S,C</t>
        </is>
      </c>
      <c r="CA1872" s="18" t="inlineStr">
        <is>
          <t>橋脚[隅角部・接合部]</t>
        </is>
      </c>
      <c r="CB1872" s="18" t="inlineStr">
        <is>
          <t>Pc</t>
        </is>
      </c>
      <c r="CC1872" s="18">
        <f>IF(LEFT(CA1872,2)="基礎",CONCATENATE(BZ1872,LEFT(CA1872,3),CB1872),CONCATENATE(BZ1872,LEFT(CA1872,2),CB1872))</f>
        <v/>
      </c>
      <c r="CD1872" s="18" t="n">
        <v>1</v>
      </c>
      <c r="CE1872" s="18">
        <f>IF(COUNTIFS([2]その１１!$CV$10:CV6867,リスト!CC1872),"該当","")</f>
        <v/>
      </c>
      <c r="CF1872" s="18">
        <f>IF($CE1872="","",COUNTIF($CC$5:CC1872,CC1872))</f>
        <v/>
      </c>
      <c r="CG1872" s="18">
        <f>IF($CE1872="","",CONCATENATE(CC1872,CF1872))</f>
        <v/>
      </c>
      <c r="DC1872" s="21">
        <f>IF(CG1872="","",CONCATENATE(CC1872,CD1872))</f>
        <v/>
      </c>
    </row>
    <row r="1873">
      <c r="BZ1873" s="18" t="inlineStr">
        <is>
          <t>S,C</t>
        </is>
      </c>
      <c r="CA1873" s="18" t="inlineStr">
        <is>
          <t>橋脚[隅角部・接合部]</t>
        </is>
      </c>
      <c r="CB1873" s="18" t="inlineStr">
        <is>
          <t>Pc</t>
        </is>
      </c>
      <c r="CC1873" s="18">
        <f>IF(LEFT(CA1873,2)="基礎",CONCATENATE(BZ1873,LEFT(CA1873,3),CB1873),CONCATENATE(BZ1873,LEFT(CA1873,2),CB1873))</f>
        <v/>
      </c>
      <c r="CD1873" s="18" t="n">
        <v>2</v>
      </c>
      <c r="CE1873" s="18">
        <f>IF(COUNTIFS([2]その１１!$CV$10:CV6868,リスト!CC1873),"該当","")</f>
        <v/>
      </c>
      <c r="CF1873" s="18">
        <f>IF($CE1873="","",COUNTIF($CC$5:CC1873,CC1873))</f>
        <v/>
      </c>
      <c r="CG1873" s="18">
        <f>IF($CE1873="","",CONCATENATE(CC1873,CF1873))</f>
        <v/>
      </c>
      <c r="DC1873" s="21">
        <f>IF(CG1873="","",CONCATENATE(CC1873,CD1873))</f>
        <v/>
      </c>
    </row>
    <row r="1874">
      <c r="BZ1874" s="18" t="inlineStr">
        <is>
          <t>S,C</t>
        </is>
      </c>
      <c r="CA1874" s="18" t="inlineStr">
        <is>
          <t>橋脚[隅角部・接合部]</t>
        </is>
      </c>
      <c r="CB1874" s="18" t="inlineStr">
        <is>
          <t>Pc</t>
        </is>
      </c>
      <c r="CC1874" s="18">
        <f>IF(LEFT(CA1874,2)="基礎",CONCATENATE(BZ1874,LEFT(CA1874,3),CB1874),CONCATENATE(BZ1874,LEFT(CA1874,2),CB1874))</f>
        <v/>
      </c>
      <c r="CD1874" s="18" t="n">
        <v>3</v>
      </c>
      <c r="CE1874" s="18">
        <f>IF(COUNTIFS([2]その１１!$CV$10:CV6869,リスト!CC1874),"該当","")</f>
        <v/>
      </c>
      <c r="CF1874" s="18">
        <f>IF($CE1874="","",COUNTIF($CC$5:CC1874,CC1874))</f>
        <v/>
      </c>
      <c r="CG1874" s="18">
        <f>IF($CE1874="","",CONCATENATE(CC1874,CF1874))</f>
        <v/>
      </c>
      <c r="DC1874" s="21">
        <f>IF(CG1874="","",CONCATENATE(CC1874,CD1874))</f>
        <v/>
      </c>
    </row>
    <row r="1875">
      <c r="BZ1875" s="18" t="inlineStr">
        <is>
          <t>S,C</t>
        </is>
      </c>
      <c r="CA1875" s="18" t="inlineStr">
        <is>
          <t>橋脚[隅角部・接合部]</t>
        </is>
      </c>
      <c r="CB1875" s="18" t="inlineStr">
        <is>
          <t>Pc</t>
        </is>
      </c>
      <c r="CC1875" s="18">
        <f>IF(LEFT(CA1875,2)="基礎",CONCATENATE(BZ1875,LEFT(CA1875,3),CB1875),CONCATENATE(BZ1875,LEFT(CA1875,2),CB1875))</f>
        <v/>
      </c>
      <c r="CD1875" s="18" t="n">
        <v>4</v>
      </c>
      <c r="CE1875" s="18">
        <f>IF(COUNTIFS([2]その１１!$CV$10:CV6870,リスト!CC1875),"該当","")</f>
        <v/>
      </c>
      <c r="CF1875" s="18">
        <f>IF($CE1875="","",COUNTIF($CC$5:CC1875,CC1875))</f>
        <v/>
      </c>
      <c r="CG1875" s="18">
        <f>IF($CE1875="","",CONCATENATE(CC1875,CF1875))</f>
        <v/>
      </c>
      <c r="DC1875" s="21">
        <f>IF(CG1875="","",CONCATENATE(CC1875,CD1875))</f>
        <v/>
      </c>
    </row>
    <row r="1876">
      <c r="BZ1876" s="18" t="inlineStr">
        <is>
          <t>S,C</t>
        </is>
      </c>
      <c r="CA1876" s="18" t="inlineStr">
        <is>
          <t>橋脚[隅角部・接合部]</t>
        </is>
      </c>
      <c r="CB1876" s="18" t="inlineStr">
        <is>
          <t>Pc</t>
        </is>
      </c>
      <c r="CC1876" s="18">
        <f>IF(LEFT(CA1876,2)="基礎",CONCATENATE(BZ1876,LEFT(CA1876,3),CB1876),CONCATENATE(BZ1876,LEFT(CA1876,2),CB1876))</f>
        <v/>
      </c>
      <c r="CD1876" s="18" t="n">
        <v>5</v>
      </c>
      <c r="CE1876" s="18">
        <f>IF(COUNTIFS([2]その１１!$CV$10:CV6871,リスト!CC1876),"該当","")</f>
        <v/>
      </c>
      <c r="CF1876" s="18">
        <f>IF($CE1876="","",COUNTIF($CC$5:CC1876,CC1876))</f>
        <v/>
      </c>
      <c r="CG1876" s="18">
        <f>IF($CE1876="","",CONCATENATE(CC1876,CF1876))</f>
        <v/>
      </c>
      <c r="DC1876" s="21">
        <f>IF(CG1876="","",CONCATENATE(CC1876,CD1876))</f>
        <v/>
      </c>
    </row>
    <row r="1877">
      <c r="BZ1877" s="18" t="inlineStr">
        <is>
          <t>S,C</t>
        </is>
      </c>
      <c r="CA1877" s="18" t="inlineStr">
        <is>
          <t>橋脚[隅角部・接合部]</t>
        </is>
      </c>
      <c r="CB1877" s="18" t="inlineStr">
        <is>
          <t>Pc</t>
        </is>
      </c>
      <c r="CC1877" s="18">
        <f>IF(LEFT(CA1877,2)="基礎",CONCATENATE(BZ1877,LEFT(CA1877,3),CB1877),CONCATENATE(BZ1877,LEFT(CA1877,2),CB1877))</f>
        <v/>
      </c>
      <c r="CD1877" s="18" t="n">
        <v>6</v>
      </c>
      <c r="CE1877" s="18">
        <f>IF(COUNTIFS([2]その１１!$CV$10:CV6872,リスト!CC1877),"該当","")</f>
        <v/>
      </c>
      <c r="CF1877" s="18">
        <f>IF($CE1877="","",COUNTIF($CC$5:CC1877,CC1877))</f>
        <v/>
      </c>
      <c r="CG1877" s="18">
        <f>IF($CE1877="","",CONCATENATE(CC1877,CF1877))</f>
        <v/>
      </c>
      <c r="DC1877" s="21">
        <f>IF(CG1877="","",CONCATENATE(CC1877,CD1877))</f>
        <v/>
      </c>
    </row>
    <row r="1878">
      <c r="BZ1878" s="18" t="inlineStr">
        <is>
          <t>S,C</t>
        </is>
      </c>
      <c r="CA1878" s="18" t="inlineStr">
        <is>
          <t>橋脚[隅角部・接合部]</t>
        </is>
      </c>
      <c r="CB1878" s="18" t="inlineStr">
        <is>
          <t>Pc</t>
        </is>
      </c>
      <c r="CC1878" s="18">
        <f>IF(LEFT(CA1878,2)="基礎",CONCATENATE(BZ1878,LEFT(CA1878,3),CB1878),CONCATENATE(BZ1878,LEFT(CA1878,2),CB1878))</f>
        <v/>
      </c>
      <c r="CD1878" s="18" t="n">
        <v>7</v>
      </c>
      <c r="CE1878" s="18">
        <f>IF(COUNTIFS([2]その１１!$CV$10:CV6873,リスト!CC1878),"該当","")</f>
        <v/>
      </c>
      <c r="CF1878" s="18">
        <f>IF($CE1878="","",COUNTIF($CC$5:CC1878,CC1878))</f>
        <v/>
      </c>
      <c r="CG1878" s="18">
        <f>IF($CE1878="","",CONCATENATE(CC1878,CF1878))</f>
        <v/>
      </c>
      <c r="DC1878" s="21">
        <f>IF(CG1878="","",CONCATENATE(CC1878,CD1878))</f>
        <v/>
      </c>
    </row>
    <row r="1879">
      <c r="BZ1879" s="18" t="inlineStr">
        <is>
          <t>S,C</t>
        </is>
      </c>
      <c r="CA1879" s="18" t="inlineStr">
        <is>
          <t>橋脚[隅角部・接合部]</t>
        </is>
      </c>
      <c r="CB1879" s="18" t="inlineStr">
        <is>
          <t>Pc</t>
        </is>
      </c>
      <c r="CC1879" s="18">
        <f>IF(LEFT(CA1879,2)="基礎",CONCATENATE(BZ1879,LEFT(CA1879,3),CB1879),CONCATENATE(BZ1879,LEFT(CA1879,2),CB1879))</f>
        <v/>
      </c>
      <c r="CD1879" s="18" t="n">
        <v>8</v>
      </c>
      <c r="CE1879" s="18">
        <f>IF(COUNTIFS([2]その１１!$CV$10:CV6874,リスト!CC1879),"該当","")</f>
        <v/>
      </c>
      <c r="CF1879" s="18">
        <f>IF($CE1879="","",COUNTIF($CC$5:CC1879,CC1879))</f>
        <v/>
      </c>
      <c r="CG1879" s="18">
        <f>IF($CE1879="","",CONCATENATE(CC1879,CF1879))</f>
        <v/>
      </c>
      <c r="DC1879" s="21">
        <f>IF(CG1879="","",CONCATENATE(CC1879,CD1879))</f>
        <v/>
      </c>
    </row>
    <row r="1880">
      <c r="BZ1880" s="18" t="inlineStr">
        <is>
          <t>S,C</t>
        </is>
      </c>
      <c r="CA1880" s="18" t="inlineStr">
        <is>
          <t>橋脚[隅角部・接合部]</t>
        </is>
      </c>
      <c r="CB1880" s="18" t="inlineStr">
        <is>
          <t>Pc</t>
        </is>
      </c>
      <c r="CC1880" s="18">
        <f>IF(LEFT(CA1880,2)="基礎",CONCATENATE(BZ1880,LEFT(CA1880,3),CB1880),CONCATENATE(BZ1880,LEFT(CA1880,2),CB1880))</f>
        <v/>
      </c>
      <c r="CD1880" s="18" t="n">
        <v>10</v>
      </c>
      <c r="CE1880" s="18">
        <f>IF(COUNTIFS([2]その１１!$CV$10:CV6875,リスト!CC1880),"該当","")</f>
        <v/>
      </c>
      <c r="CF1880" s="18">
        <f>IF($CE1880="","",COUNTIF($CC$5:CC1880,CC1880))</f>
        <v/>
      </c>
      <c r="CG1880" s="18">
        <f>IF($CE1880="","",CONCATENATE(CC1880,CF1880))</f>
        <v/>
      </c>
      <c r="DC1880" s="21">
        <f>IF(CG1880="","",CONCATENATE(CC1880,CD1880))</f>
        <v/>
      </c>
    </row>
    <row r="1881">
      <c r="BZ1881" s="18" t="inlineStr">
        <is>
          <t>S,C</t>
        </is>
      </c>
      <c r="CA1881" s="18" t="inlineStr">
        <is>
          <t>橋脚[隅角部・接合部]</t>
        </is>
      </c>
      <c r="CB1881" s="18" t="inlineStr">
        <is>
          <t>Pc</t>
        </is>
      </c>
      <c r="CC1881" s="18">
        <f>IF(LEFT(CA1881,2)="基礎",CONCATENATE(BZ1881,LEFT(CA1881,3),CB1881),CONCATENATE(BZ1881,LEFT(CA1881,2),CB1881))</f>
        <v/>
      </c>
      <c r="CD1881" s="18" t="n">
        <v>12</v>
      </c>
      <c r="CE1881" s="18">
        <f>IF(COUNTIFS([2]その１１!$CV$10:CV6876,リスト!CC1881),"該当","")</f>
        <v/>
      </c>
      <c r="CF1881" s="18">
        <f>IF($CE1881="","",COUNTIF($CC$5:CC1881,CC1881))</f>
        <v/>
      </c>
      <c r="CG1881" s="18">
        <f>IF($CE1881="","",CONCATENATE(CC1881,CF1881))</f>
        <v/>
      </c>
      <c r="DC1881" s="21">
        <f>IF(CG1881="","",CONCATENATE(CC1881,CD1881))</f>
        <v/>
      </c>
    </row>
    <row r="1882">
      <c r="BZ1882" s="18" t="inlineStr">
        <is>
          <t>S,C</t>
        </is>
      </c>
      <c r="CA1882" s="18" t="inlineStr">
        <is>
          <t>橋脚[隅角部・接合部]</t>
        </is>
      </c>
      <c r="CB1882" s="18" t="inlineStr">
        <is>
          <t>Pc</t>
        </is>
      </c>
      <c r="CC1882" s="18">
        <f>IF(LEFT(CA1882,2)="基礎",CONCATENATE(BZ1882,LEFT(CA1882,3),CB1882),CONCATENATE(BZ1882,LEFT(CA1882,2),CB1882))</f>
        <v/>
      </c>
      <c r="CD1882" s="18" t="n">
        <v>17</v>
      </c>
      <c r="CE1882" s="18">
        <f>IF(COUNTIFS([2]その１１!$CV$10:CV6877,リスト!CC1882),"該当","")</f>
        <v/>
      </c>
      <c r="CF1882" s="18">
        <f>IF($CE1882="","",COUNTIF($CC$5:CC1882,CC1882))</f>
        <v/>
      </c>
      <c r="CG1882" s="18">
        <f>IF($CE1882="","",CONCATENATE(CC1882,CF1882))</f>
        <v/>
      </c>
      <c r="DC1882" s="21">
        <f>IF(CG1882="","",CONCATENATE(CC1882,CD1882))</f>
        <v/>
      </c>
    </row>
    <row r="1883">
      <c r="BZ1883" s="18" t="inlineStr">
        <is>
          <t>S,C</t>
        </is>
      </c>
      <c r="CA1883" s="18" t="inlineStr">
        <is>
          <t>橋脚[隅角部・接合部]</t>
        </is>
      </c>
      <c r="CB1883" s="18" t="inlineStr">
        <is>
          <t>Pc</t>
        </is>
      </c>
      <c r="CC1883" s="18">
        <f>IF(LEFT(CA1883,2)="基礎",CONCATENATE(BZ1883,LEFT(CA1883,3),CB1883),CONCATENATE(BZ1883,LEFT(CA1883,2),CB1883))</f>
        <v/>
      </c>
      <c r="CD1883" s="18" t="n">
        <v>18</v>
      </c>
      <c r="CE1883" s="18">
        <f>IF(COUNTIFS([2]その１１!$CV$10:CV6878,リスト!CC1883),"該当","")</f>
        <v/>
      </c>
      <c r="CF1883" s="18">
        <f>IF($CE1883="","",COUNTIF($CC$5:CC1883,CC1883))</f>
        <v/>
      </c>
      <c r="CG1883" s="18">
        <f>IF($CE1883="","",CONCATENATE(CC1883,CF1883))</f>
        <v/>
      </c>
      <c r="DC1883" s="21">
        <f>IF(CG1883="","",CONCATENATE(CC1883,CD1883))</f>
        <v/>
      </c>
    </row>
    <row r="1884">
      <c r="BZ1884" s="18" t="inlineStr">
        <is>
          <t>S,C</t>
        </is>
      </c>
      <c r="CA1884" s="18" t="inlineStr">
        <is>
          <t>橋脚[隅角部・接合部]</t>
        </is>
      </c>
      <c r="CB1884" s="18" t="inlineStr">
        <is>
          <t>Pc</t>
        </is>
      </c>
      <c r="CC1884" s="18">
        <f>IF(LEFT(CA1884,2)="基礎",CONCATENATE(BZ1884,LEFT(CA1884,3),CB1884),CONCATENATE(BZ1884,LEFT(CA1884,2),CB1884))</f>
        <v/>
      </c>
      <c r="CD1884" s="18" t="n">
        <v>19</v>
      </c>
      <c r="CE1884" s="18">
        <f>IF(COUNTIFS([2]その１１!$CV$10:CV6879,リスト!CC1884),"該当","")</f>
        <v/>
      </c>
      <c r="CF1884" s="18">
        <f>IF($CE1884="","",COUNTIF($CC$5:CC1884,CC1884))</f>
        <v/>
      </c>
      <c r="CG1884" s="18">
        <f>IF($CE1884="","",CONCATENATE(CC1884,CF1884))</f>
        <v/>
      </c>
      <c r="DC1884" s="21">
        <f>IF(CG1884="","",CONCATENATE(CC1884,CD1884))</f>
        <v/>
      </c>
    </row>
    <row r="1885">
      <c r="BZ1885" s="18" t="inlineStr">
        <is>
          <t>S,C</t>
        </is>
      </c>
      <c r="CA1885" s="18" t="inlineStr">
        <is>
          <t>橋脚[隅角部・接合部]</t>
        </is>
      </c>
      <c r="CB1885" s="18" t="inlineStr">
        <is>
          <t>Pc</t>
        </is>
      </c>
      <c r="CC1885" s="18">
        <f>IF(LEFT(CA1885,2)="基礎",CONCATENATE(BZ1885,LEFT(CA1885,3),CB1885),CONCATENATE(BZ1885,LEFT(CA1885,2),CB1885))</f>
        <v/>
      </c>
      <c r="CD1885" s="18" t="n">
        <v>20</v>
      </c>
      <c r="CE1885" s="18">
        <f>IF(COUNTIFS([2]その１１!$CV$10:CV6880,リスト!CC1885),"該当","")</f>
        <v/>
      </c>
      <c r="CF1885" s="18">
        <f>IF($CE1885="","",COUNTIF($CC$5:CC1885,CC1885))</f>
        <v/>
      </c>
      <c r="CG1885" s="18">
        <f>IF($CE1885="","",CONCATENATE(CC1885,CF1885))</f>
        <v/>
      </c>
      <c r="DC1885" s="21">
        <f>IF(CG1885="","",CONCATENATE(CC1885,CD1885))</f>
        <v/>
      </c>
    </row>
    <row r="1886">
      <c r="BZ1886" s="18" t="inlineStr">
        <is>
          <t>S,C</t>
        </is>
      </c>
      <c r="CA1886" s="18" t="inlineStr">
        <is>
          <t>橋脚[隅角部・接合部]</t>
        </is>
      </c>
      <c r="CB1886" s="18" t="inlineStr">
        <is>
          <t>Pc</t>
        </is>
      </c>
      <c r="CC1886" s="18">
        <f>IF(LEFT(CA1886,2)="基礎",CONCATENATE(BZ1886,LEFT(CA1886,3),CB1886),CONCATENATE(BZ1886,LEFT(CA1886,2),CB1886))</f>
        <v/>
      </c>
      <c r="CD1886" s="18" t="n">
        <v>21</v>
      </c>
      <c r="CE1886" s="18">
        <f>IF(COUNTIFS([2]その１１!$CV$10:CV6881,リスト!CC1886),"該当","")</f>
        <v/>
      </c>
      <c r="CF1886" s="18">
        <f>IF($CE1886="","",COUNTIF($CC$5:CC1886,CC1886))</f>
        <v/>
      </c>
      <c r="CG1886" s="18">
        <f>IF($CE1886="","",CONCATENATE(CC1886,CF1886))</f>
        <v/>
      </c>
      <c r="DC1886" s="21">
        <f>IF(CG1886="","",CONCATENATE(CC1886,CD1886))</f>
        <v/>
      </c>
    </row>
    <row r="1887">
      <c r="BZ1887" s="18" t="inlineStr">
        <is>
          <t>S,C</t>
        </is>
      </c>
      <c r="CA1887" s="18" t="inlineStr">
        <is>
          <t>橋脚[隅角部・接合部]</t>
        </is>
      </c>
      <c r="CB1887" s="18" t="inlineStr">
        <is>
          <t>Pc</t>
        </is>
      </c>
      <c r="CC1887" s="18">
        <f>IF(LEFT(CA1887,2)="基礎",CONCATENATE(BZ1887,LEFT(CA1887,3),CB1887),CONCATENATE(BZ1887,LEFT(CA1887,2),CB1887))</f>
        <v/>
      </c>
      <c r="CD1887" s="18" t="n">
        <v>22</v>
      </c>
      <c r="CE1887" s="18">
        <f>IF(COUNTIFS([2]その１１!$CV$10:CV6882,リスト!CC1887),"該当","")</f>
        <v/>
      </c>
      <c r="CF1887" s="18">
        <f>IF($CE1887="","",COUNTIF($CC$5:CC1887,CC1887))</f>
        <v/>
      </c>
      <c r="CG1887" s="18">
        <f>IF($CE1887="","",CONCATENATE(CC1887,CF1887))</f>
        <v/>
      </c>
      <c r="DC1887" s="21">
        <f>IF(CG1887="","",CONCATENATE(CC1887,CD1887))</f>
        <v/>
      </c>
    </row>
    <row r="1888">
      <c r="BZ1888" s="18" t="inlineStr">
        <is>
          <t>S,C</t>
        </is>
      </c>
      <c r="CA1888" s="18" t="inlineStr">
        <is>
          <t>橋脚[隅角部・接合部]</t>
        </is>
      </c>
      <c r="CB1888" s="18" t="inlineStr">
        <is>
          <t>Pc</t>
        </is>
      </c>
      <c r="CC1888" s="18">
        <f>IF(LEFT(CA1888,2)="基礎",CONCATENATE(BZ1888,LEFT(CA1888,3),CB1888),CONCATENATE(BZ1888,LEFT(CA1888,2),CB1888))</f>
        <v/>
      </c>
      <c r="CD1888" s="18" t="n">
        <v>23</v>
      </c>
      <c r="CE1888" s="18">
        <f>IF(COUNTIFS([2]その１１!$CV$10:CV6883,リスト!CC1888),"該当","")</f>
        <v/>
      </c>
      <c r="CF1888" s="18">
        <f>IF($CE1888="","",COUNTIF($CC$5:CC1888,CC1888))</f>
        <v/>
      </c>
      <c r="CG1888" s="18">
        <f>IF($CE1888="","",CONCATENATE(CC1888,CF1888))</f>
        <v/>
      </c>
      <c r="DC1888" s="21">
        <f>IF(CG1888="","",CONCATENATE(CC1888,CD1888))</f>
        <v/>
      </c>
    </row>
    <row r="1889">
      <c r="BZ1889" s="18" t="inlineStr">
        <is>
          <t>S,X</t>
        </is>
      </c>
      <c r="CA1889" s="18" t="inlineStr">
        <is>
          <t>橋脚[隅角部・接合部]</t>
        </is>
      </c>
      <c r="CB1889" s="18" t="inlineStr">
        <is>
          <t>Pc</t>
        </is>
      </c>
      <c r="CC1889" s="18">
        <f>IF(LEFT(CA1889,2)="基礎",CONCATENATE(BZ1889,LEFT(CA1889,3),CB1889),CONCATENATE(BZ1889,LEFT(CA1889,2),CB1889))</f>
        <v/>
      </c>
      <c r="CD1889" s="18" t="n">
        <v>1</v>
      </c>
      <c r="CE1889" s="18">
        <f>IF(COUNTIFS([2]その１１!$CV$10:CV6884,リスト!CC1889),"該当","")</f>
        <v/>
      </c>
      <c r="CF1889" s="18">
        <f>IF($CE1889="","",COUNTIF($CC$5:CC1889,CC1889))</f>
        <v/>
      </c>
      <c r="CG1889" s="18">
        <f>IF($CE1889="","",CONCATENATE(CC1889,CF1889))</f>
        <v/>
      </c>
      <c r="DC1889" s="21">
        <f>IF(CG1889="","",CONCATENATE(CC1889,CD1889))</f>
        <v/>
      </c>
    </row>
    <row r="1890">
      <c r="BZ1890" s="18" t="inlineStr">
        <is>
          <t>S,X</t>
        </is>
      </c>
      <c r="CA1890" s="18" t="inlineStr">
        <is>
          <t>橋脚[隅角部・接合部]</t>
        </is>
      </c>
      <c r="CB1890" s="18" t="inlineStr">
        <is>
          <t>Pc</t>
        </is>
      </c>
      <c r="CC1890" s="18">
        <f>IF(LEFT(CA1890,2)="基礎",CONCATENATE(BZ1890,LEFT(CA1890,3),CB1890),CONCATENATE(BZ1890,LEFT(CA1890,2),CB1890))</f>
        <v/>
      </c>
      <c r="CD1890" s="18" t="n">
        <v>2</v>
      </c>
      <c r="CE1890" s="18">
        <f>IF(COUNTIFS([2]その１１!$CV$10:CV6885,リスト!CC1890),"該当","")</f>
        <v/>
      </c>
      <c r="CF1890" s="18">
        <f>IF($CE1890="","",COUNTIF($CC$5:CC1890,CC1890))</f>
        <v/>
      </c>
      <c r="CG1890" s="18">
        <f>IF($CE1890="","",CONCATENATE(CC1890,CF1890))</f>
        <v/>
      </c>
      <c r="DC1890" s="21">
        <f>IF(CG1890="","",CONCATENATE(CC1890,CD1890))</f>
        <v/>
      </c>
    </row>
    <row r="1891">
      <c r="BZ1891" s="18" t="inlineStr">
        <is>
          <t>S,X</t>
        </is>
      </c>
      <c r="CA1891" s="18" t="inlineStr">
        <is>
          <t>橋脚[隅角部・接合部]</t>
        </is>
      </c>
      <c r="CB1891" s="18" t="inlineStr">
        <is>
          <t>Pc</t>
        </is>
      </c>
      <c r="CC1891" s="18">
        <f>IF(LEFT(CA1891,2)="基礎",CONCATENATE(BZ1891,LEFT(CA1891,3),CB1891),CONCATENATE(BZ1891,LEFT(CA1891,2),CB1891))</f>
        <v/>
      </c>
      <c r="CD1891" s="18" t="n">
        <v>3</v>
      </c>
      <c r="CE1891" s="18">
        <f>IF(COUNTIFS([2]その１１!$CV$10:CV6886,リスト!CC1891),"該当","")</f>
        <v/>
      </c>
      <c r="CF1891" s="18">
        <f>IF($CE1891="","",COUNTIF($CC$5:CC1891,CC1891))</f>
        <v/>
      </c>
      <c r="CG1891" s="18">
        <f>IF($CE1891="","",CONCATENATE(CC1891,CF1891))</f>
        <v/>
      </c>
      <c r="DC1891" s="21">
        <f>IF(CG1891="","",CONCATENATE(CC1891,CD1891))</f>
        <v/>
      </c>
    </row>
    <row r="1892">
      <c r="BZ1892" s="18" t="inlineStr">
        <is>
          <t>S,X</t>
        </is>
      </c>
      <c r="CA1892" s="18" t="inlineStr">
        <is>
          <t>橋脚[隅角部・接合部]</t>
        </is>
      </c>
      <c r="CB1892" s="18" t="inlineStr">
        <is>
          <t>Pc</t>
        </is>
      </c>
      <c r="CC1892" s="18">
        <f>IF(LEFT(CA1892,2)="基礎",CONCATENATE(BZ1892,LEFT(CA1892,3),CB1892),CONCATENATE(BZ1892,LEFT(CA1892,2),CB1892))</f>
        <v/>
      </c>
      <c r="CD1892" s="18" t="n">
        <v>4</v>
      </c>
      <c r="CE1892" s="18">
        <f>IF(COUNTIFS([2]その１１!$CV$10:CV6887,リスト!CC1892),"該当","")</f>
        <v/>
      </c>
      <c r="CF1892" s="18">
        <f>IF($CE1892="","",COUNTIF($CC$5:CC1892,CC1892))</f>
        <v/>
      </c>
      <c r="CG1892" s="18">
        <f>IF($CE1892="","",CONCATENATE(CC1892,CF1892))</f>
        <v/>
      </c>
      <c r="DC1892" s="21">
        <f>IF(CG1892="","",CONCATENATE(CC1892,CD1892))</f>
        <v/>
      </c>
    </row>
    <row r="1893">
      <c r="BZ1893" s="18" t="inlineStr">
        <is>
          <t>S,X</t>
        </is>
      </c>
      <c r="CA1893" s="18" t="inlineStr">
        <is>
          <t>橋脚[隅角部・接合部]</t>
        </is>
      </c>
      <c r="CB1893" s="18" t="inlineStr">
        <is>
          <t>Pc</t>
        </is>
      </c>
      <c r="CC1893" s="18">
        <f>IF(LEFT(CA1893,2)="基礎",CONCATENATE(BZ1893,LEFT(CA1893,3),CB1893),CONCATENATE(BZ1893,LEFT(CA1893,2),CB1893))</f>
        <v/>
      </c>
      <c r="CD1893" s="18" t="n">
        <v>5</v>
      </c>
      <c r="CE1893" s="18">
        <f>IF(COUNTIFS([2]その１１!$CV$10:CV6888,リスト!CC1893),"該当","")</f>
        <v/>
      </c>
      <c r="CF1893" s="18">
        <f>IF($CE1893="","",COUNTIF($CC$5:CC1893,CC1893))</f>
        <v/>
      </c>
      <c r="CG1893" s="18">
        <f>IF($CE1893="","",CONCATENATE(CC1893,CF1893))</f>
        <v/>
      </c>
      <c r="DC1893" s="21">
        <f>IF(CG1893="","",CONCATENATE(CC1893,CD1893))</f>
        <v/>
      </c>
    </row>
    <row r="1894">
      <c r="BZ1894" s="18" t="inlineStr">
        <is>
          <t>S,X</t>
        </is>
      </c>
      <c r="CA1894" s="18" t="inlineStr">
        <is>
          <t>橋脚[隅角部・接合部]</t>
        </is>
      </c>
      <c r="CB1894" s="18" t="inlineStr">
        <is>
          <t>Pc</t>
        </is>
      </c>
      <c r="CC1894" s="18">
        <f>IF(LEFT(CA1894,2)="基礎",CONCATENATE(BZ1894,LEFT(CA1894,3),CB1894),CONCATENATE(BZ1894,LEFT(CA1894,2),CB1894))</f>
        <v/>
      </c>
      <c r="CD1894" s="18" t="n">
        <v>10</v>
      </c>
      <c r="CE1894" s="18">
        <f>IF(COUNTIFS([2]その１１!$CV$10:CV6889,リスト!CC1894),"該当","")</f>
        <v/>
      </c>
      <c r="CF1894" s="18">
        <f>IF($CE1894="","",COUNTIF($CC$5:CC1894,CC1894))</f>
        <v/>
      </c>
      <c r="CG1894" s="18">
        <f>IF($CE1894="","",CONCATENATE(CC1894,CF1894))</f>
        <v/>
      </c>
      <c r="DC1894" s="21">
        <f>IF(CG1894="","",CONCATENATE(CC1894,CD1894))</f>
        <v/>
      </c>
    </row>
    <row r="1895">
      <c r="BZ1895" s="18" t="inlineStr">
        <is>
          <t>S,X</t>
        </is>
      </c>
      <c r="CA1895" s="18" t="inlineStr">
        <is>
          <t>橋脚[隅角部・接合部]</t>
        </is>
      </c>
      <c r="CB1895" s="18" t="inlineStr">
        <is>
          <t>Pc</t>
        </is>
      </c>
      <c r="CC1895" s="18">
        <f>IF(LEFT(CA1895,2)="基礎",CONCATENATE(BZ1895,LEFT(CA1895,3),CB1895),CONCATENATE(BZ1895,LEFT(CA1895,2),CB1895))</f>
        <v/>
      </c>
      <c r="CD1895" s="18" t="n">
        <v>17</v>
      </c>
      <c r="CE1895" s="18">
        <f>IF(COUNTIFS([2]その１１!$CV$10:CV6890,リスト!CC1895),"該当","")</f>
        <v/>
      </c>
      <c r="CF1895" s="18">
        <f>IF($CE1895="","",COUNTIF($CC$5:CC1895,CC1895))</f>
        <v/>
      </c>
      <c r="CG1895" s="18">
        <f>IF($CE1895="","",CONCATENATE(CC1895,CF1895))</f>
        <v/>
      </c>
      <c r="DC1895" s="21">
        <f>IF(CG1895="","",CONCATENATE(CC1895,CD1895))</f>
        <v/>
      </c>
    </row>
    <row r="1896">
      <c r="BZ1896" s="18" t="inlineStr">
        <is>
          <t>S,X</t>
        </is>
      </c>
      <c r="CA1896" s="18" t="inlineStr">
        <is>
          <t>橋脚[隅角部・接合部]</t>
        </is>
      </c>
      <c r="CB1896" s="18" t="inlineStr">
        <is>
          <t>Pc</t>
        </is>
      </c>
      <c r="CC1896" s="18">
        <f>IF(LEFT(CA1896,2)="基礎",CONCATENATE(BZ1896,LEFT(CA1896,3),CB1896),CONCATENATE(BZ1896,LEFT(CA1896,2),CB1896))</f>
        <v/>
      </c>
      <c r="CD1896" s="18" t="n">
        <v>20</v>
      </c>
      <c r="CE1896" s="18">
        <f>IF(COUNTIFS([2]その１１!$CV$10:CV6891,リスト!CC1896),"該当","")</f>
        <v/>
      </c>
      <c r="CF1896" s="18">
        <f>IF($CE1896="","",COUNTIF($CC$5:CC1896,CC1896))</f>
        <v/>
      </c>
      <c r="CG1896" s="18">
        <f>IF($CE1896="","",CONCATENATE(CC1896,CF1896))</f>
        <v/>
      </c>
      <c r="DC1896" s="21">
        <f>IF(CG1896="","",CONCATENATE(CC1896,CD1896))</f>
        <v/>
      </c>
    </row>
    <row r="1897">
      <c r="BZ1897" s="18" t="inlineStr">
        <is>
          <t>S,X</t>
        </is>
      </c>
      <c r="CA1897" s="18" t="inlineStr">
        <is>
          <t>橋脚[隅角部・接合部]</t>
        </is>
      </c>
      <c r="CB1897" s="18" t="inlineStr">
        <is>
          <t>Pc</t>
        </is>
      </c>
      <c r="CC1897" s="18">
        <f>IF(LEFT(CA1897,2)="基礎",CONCATENATE(BZ1897,LEFT(CA1897,3),CB1897),CONCATENATE(BZ1897,LEFT(CA1897,2),CB1897))</f>
        <v/>
      </c>
      <c r="CD1897" s="18" t="n">
        <v>21</v>
      </c>
      <c r="CE1897" s="18">
        <f>IF(COUNTIFS([2]その１１!$CV$10:CV6892,リスト!CC1897),"該当","")</f>
        <v/>
      </c>
      <c r="CF1897" s="18">
        <f>IF($CE1897="","",COUNTIF($CC$5:CC1897,CC1897))</f>
        <v/>
      </c>
      <c r="CG1897" s="18">
        <f>IF($CE1897="","",CONCATENATE(CC1897,CF1897))</f>
        <v/>
      </c>
      <c r="DC1897" s="21">
        <f>IF(CG1897="","",CONCATENATE(CC1897,CD1897))</f>
        <v/>
      </c>
    </row>
    <row r="1898">
      <c r="BZ1898" s="18" t="inlineStr">
        <is>
          <t>S,X</t>
        </is>
      </c>
      <c r="CA1898" s="18" t="inlineStr">
        <is>
          <t>橋脚[隅角部・接合部]</t>
        </is>
      </c>
      <c r="CB1898" s="18" t="inlineStr">
        <is>
          <t>Pc</t>
        </is>
      </c>
      <c r="CC1898" s="18">
        <f>IF(LEFT(CA1898,2)="基礎",CONCATENATE(BZ1898,LEFT(CA1898,3),CB1898),CONCATENATE(BZ1898,LEFT(CA1898,2),CB1898))</f>
        <v/>
      </c>
      <c r="CD1898" s="18" t="n">
        <v>22</v>
      </c>
      <c r="CE1898" s="18">
        <f>IF(COUNTIFS([2]その１１!$CV$10:CV6893,リスト!CC1898),"該当","")</f>
        <v/>
      </c>
      <c r="CF1898" s="18">
        <f>IF($CE1898="","",COUNTIF($CC$5:CC1898,CC1898))</f>
        <v/>
      </c>
      <c r="CG1898" s="18">
        <f>IF($CE1898="","",CONCATENATE(CC1898,CF1898))</f>
        <v/>
      </c>
      <c r="DC1898" s="21">
        <f>IF(CG1898="","",CONCATENATE(CC1898,CD1898))</f>
        <v/>
      </c>
    </row>
    <row r="1899">
      <c r="BZ1899" s="18" t="inlineStr">
        <is>
          <t>S,X</t>
        </is>
      </c>
      <c r="CA1899" s="18" t="inlineStr">
        <is>
          <t>橋脚[隅角部・接合部]</t>
        </is>
      </c>
      <c r="CB1899" s="18" t="inlineStr">
        <is>
          <t>Pc</t>
        </is>
      </c>
      <c r="CC1899" s="18">
        <f>IF(LEFT(CA1899,2)="基礎",CONCATENATE(BZ1899,LEFT(CA1899,3),CB1899),CONCATENATE(BZ1899,LEFT(CA1899,2),CB1899))</f>
        <v/>
      </c>
      <c r="CD1899" s="18" t="n">
        <v>23</v>
      </c>
      <c r="CE1899" s="18">
        <f>IF(COUNTIFS([2]その１１!$CV$10:CV6894,リスト!CC1899),"該当","")</f>
        <v/>
      </c>
      <c r="CF1899" s="18">
        <f>IF($CE1899="","",COUNTIF($CC$5:CC1899,CC1899))</f>
        <v/>
      </c>
      <c r="CG1899" s="18">
        <f>IF($CE1899="","",CONCATENATE(CC1899,CF1899))</f>
        <v/>
      </c>
      <c r="DC1899" s="21">
        <f>IF(CG1899="","",CONCATENATE(CC1899,CD1899))</f>
        <v/>
      </c>
    </row>
    <row r="1900">
      <c r="BZ1900" s="18" t="inlineStr">
        <is>
          <t>C,X</t>
        </is>
      </c>
      <c r="CA1900" s="18" t="inlineStr">
        <is>
          <t>橋脚[隅角部・接合部]</t>
        </is>
      </c>
      <c r="CB1900" s="18" t="inlineStr">
        <is>
          <t>Pc</t>
        </is>
      </c>
      <c r="CC1900" s="18">
        <f>IF(LEFT(CA1900,2)="基礎",CONCATENATE(BZ1900,LEFT(CA1900,3),CB1900),CONCATENATE(BZ1900,LEFT(CA1900,2),CB1900))</f>
        <v/>
      </c>
      <c r="CD1900" s="18" t="n">
        <v>6</v>
      </c>
      <c r="CE1900" s="18">
        <f>IF(COUNTIFS([2]その１１!$CV$10:CV6895,リスト!CC1900),"該当","")</f>
        <v/>
      </c>
      <c r="CF1900" s="18">
        <f>IF($CE1900="","",COUNTIF($CC$5:CC1900,CC1900))</f>
        <v/>
      </c>
      <c r="CG1900" s="18">
        <f>IF($CE1900="","",CONCATENATE(CC1900,CF1900))</f>
        <v/>
      </c>
      <c r="DC1900" s="21">
        <f>IF(CG1900="","",CONCATENATE(CC1900,CD1900))</f>
        <v/>
      </c>
    </row>
    <row r="1901">
      <c r="BZ1901" s="18" t="inlineStr">
        <is>
          <t>C,X</t>
        </is>
      </c>
      <c r="CA1901" s="18" t="inlineStr">
        <is>
          <t>橋脚[隅角部・接合部]</t>
        </is>
      </c>
      <c r="CB1901" s="18" t="inlineStr">
        <is>
          <t>Pc</t>
        </is>
      </c>
      <c r="CC1901" s="18">
        <f>IF(LEFT(CA1901,2)="基礎",CONCATENATE(BZ1901,LEFT(CA1901,3),CB1901),CONCATENATE(BZ1901,LEFT(CA1901,2),CB1901))</f>
        <v/>
      </c>
      <c r="CD1901" s="18" t="n">
        <v>7</v>
      </c>
      <c r="CE1901" s="18">
        <f>IF(COUNTIFS([2]その１１!$CV$10:CV6896,リスト!CC1901),"該当","")</f>
        <v/>
      </c>
      <c r="CF1901" s="18">
        <f>IF($CE1901="","",COUNTIF($CC$5:CC1901,CC1901))</f>
        <v/>
      </c>
      <c r="CG1901" s="18">
        <f>IF($CE1901="","",CONCATENATE(CC1901,CF1901))</f>
        <v/>
      </c>
      <c r="DC1901" s="21">
        <f>IF(CG1901="","",CONCATENATE(CC1901,CD1901))</f>
        <v/>
      </c>
    </row>
    <row r="1902">
      <c r="BZ1902" s="18" t="inlineStr">
        <is>
          <t>C,X</t>
        </is>
      </c>
      <c r="CA1902" s="18" t="inlineStr">
        <is>
          <t>橋脚[隅角部・接合部]</t>
        </is>
      </c>
      <c r="CB1902" s="18" t="inlineStr">
        <is>
          <t>Pc</t>
        </is>
      </c>
      <c r="CC1902" s="18">
        <f>IF(LEFT(CA1902,2)="基礎",CONCATENATE(BZ1902,LEFT(CA1902,3),CB1902),CONCATENATE(BZ1902,LEFT(CA1902,2),CB1902))</f>
        <v/>
      </c>
      <c r="CD1902" s="18" t="n">
        <v>8</v>
      </c>
      <c r="CE1902" s="18">
        <f>IF(COUNTIFS([2]その１１!$CV$10:CV6897,リスト!CC1902),"該当","")</f>
        <v/>
      </c>
      <c r="CF1902" s="18">
        <f>IF($CE1902="","",COUNTIF($CC$5:CC1902,CC1902))</f>
        <v/>
      </c>
      <c r="CG1902" s="18">
        <f>IF($CE1902="","",CONCATENATE(CC1902,CF1902))</f>
        <v/>
      </c>
      <c r="DC1902" s="21">
        <f>IF(CG1902="","",CONCATENATE(CC1902,CD1902))</f>
        <v/>
      </c>
    </row>
    <row r="1903">
      <c r="BZ1903" s="18" t="inlineStr">
        <is>
          <t>C,X</t>
        </is>
      </c>
      <c r="CA1903" s="18" t="inlineStr">
        <is>
          <t>橋脚[隅角部・接合部]</t>
        </is>
      </c>
      <c r="CB1903" s="18" t="inlineStr">
        <is>
          <t>Pc</t>
        </is>
      </c>
      <c r="CC1903" s="18">
        <f>IF(LEFT(CA1903,2)="基礎",CONCATENATE(BZ1903,LEFT(CA1903,3),CB1903),CONCATENATE(BZ1903,LEFT(CA1903,2),CB1903))</f>
        <v/>
      </c>
      <c r="CD1903" s="18" t="n">
        <v>10</v>
      </c>
      <c r="CE1903" s="18">
        <f>IF(COUNTIFS([2]その１１!$CV$10:CV6898,リスト!CC1903),"該当","")</f>
        <v/>
      </c>
      <c r="CF1903" s="18">
        <f>IF($CE1903="","",COUNTIF($CC$5:CC1903,CC1903))</f>
        <v/>
      </c>
      <c r="CG1903" s="18">
        <f>IF($CE1903="","",CONCATENATE(CC1903,CF1903))</f>
        <v/>
      </c>
      <c r="DC1903" s="21">
        <f>IF(CG1903="","",CONCATENATE(CC1903,CD1903))</f>
        <v/>
      </c>
    </row>
    <row r="1904">
      <c r="BZ1904" s="18" t="inlineStr">
        <is>
          <t>C,X</t>
        </is>
      </c>
      <c r="CA1904" s="18" t="inlineStr">
        <is>
          <t>橋脚[隅角部・接合部]</t>
        </is>
      </c>
      <c r="CB1904" s="18" t="inlineStr">
        <is>
          <t>Pc</t>
        </is>
      </c>
      <c r="CC1904" s="18">
        <f>IF(LEFT(CA1904,2)="基礎",CONCATENATE(BZ1904,LEFT(CA1904,3),CB1904),CONCATENATE(BZ1904,LEFT(CA1904,2),CB1904))</f>
        <v/>
      </c>
      <c r="CD1904" s="18" t="n">
        <v>12</v>
      </c>
      <c r="CE1904" s="18">
        <f>IF(COUNTIFS([2]その１１!$CV$10:CV6899,リスト!CC1904),"該当","")</f>
        <v/>
      </c>
      <c r="CF1904" s="18">
        <f>IF($CE1904="","",COUNTIF($CC$5:CC1904,CC1904))</f>
        <v/>
      </c>
      <c r="CG1904" s="18">
        <f>IF($CE1904="","",CONCATENATE(CC1904,CF1904))</f>
        <v/>
      </c>
      <c r="DC1904" s="21">
        <f>IF(CG1904="","",CONCATENATE(CC1904,CD1904))</f>
        <v/>
      </c>
    </row>
    <row r="1905">
      <c r="BZ1905" s="18" t="inlineStr">
        <is>
          <t>C,X</t>
        </is>
      </c>
      <c r="CA1905" s="18" t="inlineStr">
        <is>
          <t>橋脚[隅角部・接合部]</t>
        </is>
      </c>
      <c r="CB1905" s="18" t="inlineStr">
        <is>
          <t>Pc</t>
        </is>
      </c>
      <c r="CC1905" s="18">
        <f>IF(LEFT(CA1905,2)="基礎",CONCATENATE(BZ1905,LEFT(CA1905,3),CB1905),CONCATENATE(BZ1905,LEFT(CA1905,2),CB1905))</f>
        <v/>
      </c>
      <c r="CD1905" s="18" t="n">
        <v>17</v>
      </c>
      <c r="CE1905" s="18">
        <f>IF(COUNTIFS([2]その１１!$CV$10:CV6900,リスト!CC1905),"該当","")</f>
        <v/>
      </c>
      <c r="CF1905" s="18">
        <f>IF($CE1905="","",COUNTIF($CC$5:CC1905,CC1905))</f>
        <v/>
      </c>
      <c r="CG1905" s="18">
        <f>IF($CE1905="","",CONCATENATE(CC1905,CF1905))</f>
        <v/>
      </c>
      <c r="DC1905" s="21">
        <f>IF(CG1905="","",CONCATENATE(CC1905,CD1905))</f>
        <v/>
      </c>
    </row>
    <row r="1906">
      <c r="BZ1906" s="18" t="inlineStr">
        <is>
          <t>C,X</t>
        </is>
      </c>
      <c r="CA1906" s="18" t="inlineStr">
        <is>
          <t>橋脚[隅角部・接合部]</t>
        </is>
      </c>
      <c r="CB1906" s="18" t="inlineStr">
        <is>
          <t>Pc</t>
        </is>
      </c>
      <c r="CC1906" s="18">
        <f>IF(LEFT(CA1906,2)="基礎",CONCATENATE(BZ1906,LEFT(CA1906,3),CB1906),CONCATENATE(BZ1906,LEFT(CA1906,2),CB1906))</f>
        <v/>
      </c>
      <c r="CD1906" s="18" t="n">
        <v>18</v>
      </c>
      <c r="CE1906" s="18">
        <f>IF(COUNTIFS([2]その１１!$CV$10:CV6901,リスト!CC1906),"該当","")</f>
        <v/>
      </c>
      <c r="CF1906" s="18">
        <f>IF($CE1906="","",COUNTIF($CC$5:CC1906,CC1906))</f>
        <v/>
      </c>
      <c r="CG1906" s="18">
        <f>IF($CE1906="","",CONCATENATE(CC1906,CF1906))</f>
        <v/>
      </c>
      <c r="DC1906" s="21">
        <f>IF(CG1906="","",CONCATENATE(CC1906,CD1906))</f>
        <v/>
      </c>
    </row>
    <row r="1907">
      <c r="BZ1907" s="18" t="inlineStr">
        <is>
          <t>C,X</t>
        </is>
      </c>
      <c r="CA1907" s="18" t="inlineStr">
        <is>
          <t>橋脚[隅角部・接合部]</t>
        </is>
      </c>
      <c r="CB1907" s="18" t="inlineStr">
        <is>
          <t>Pc</t>
        </is>
      </c>
      <c r="CC1907" s="18">
        <f>IF(LEFT(CA1907,2)="基礎",CONCATENATE(BZ1907,LEFT(CA1907,3),CB1907),CONCATENATE(BZ1907,LEFT(CA1907,2),CB1907))</f>
        <v/>
      </c>
      <c r="CD1907" s="18" t="n">
        <v>19</v>
      </c>
      <c r="CE1907" s="18">
        <f>IF(COUNTIFS([2]その１１!$CV$10:CV6902,リスト!CC1907),"該当","")</f>
        <v/>
      </c>
      <c r="CF1907" s="18">
        <f>IF($CE1907="","",COUNTIF($CC$5:CC1907,CC1907))</f>
        <v/>
      </c>
      <c r="CG1907" s="18">
        <f>IF($CE1907="","",CONCATENATE(CC1907,CF1907))</f>
        <v/>
      </c>
      <c r="DC1907" s="21">
        <f>IF(CG1907="","",CONCATENATE(CC1907,CD1907))</f>
        <v/>
      </c>
    </row>
    <row r="1908">
      <c r="BZ1908" s="18" t="inlineStr">
        <is>
          <t>C,X</t>
        </is>
      </c>
      <c r="CA1908" s="18" t="inlineStr">
        <is>
          <t>橋脚[隅角部・接合部]</t>
        </is>
      </c>
      <c r="CB1908" s="18" t="inlineStr">
        <is>
          <t>Pc</t>
        </is>
      </c>
      <c r="CC1908" s="18">
        <f>IF(LEFT(CA1908,2)="基礎",CONCATENATE(BZ1908,LEFT(CA1908,3),CB1908),CONCATENATE(BZ1908,LEFT(CA1908,2),CB1908))</f>
        <v/>
      </c>
      <c r="CD1908" s="18" t="n">
        <v>20</v>
      </c>
      <c r="CE1908" s="18">
        <f>IF(COUNTIFS([2]その１１!$CV$10:CV6903,リスト!CC1908),"該当","")</f>
        <v/>
      </c>
      <c r="CF1908" s="18">
        <f>IF($CE1908="","",COUNTIF($CC$5:CC1908,CC1908))</f>
        <v/>
      </c>
      <c r="CG1908" s="18">
        <f>IF($CE1908="","",CONCATENATE(CC1908,CF1908))</f>
        <v/>
      </c>
      <c r="DC1908" s="21">
        <f>IF(CG1908="","",CONCATENATE(CC1908,CD1908))</f>
        <v/>
      </c>
    </row>
    <row r="1909">
      <c r="BZ1909" s="18" t="inlineStr">
        <is>
          <t>C,X</t>
        </is>
      </c>
      <c r="CA1909" s="18" t="inlineStr">
        <is>
          <t>橋脚[隅角部・接合部]</t>
        </is>
      </c>
      <c r="CB1909" s="18" t="inlineStr">
        <is>
          <t>Pc</t>
        </is>
      </c>
      <c r="CC1909" s="18">
        <f>IF(LEFT(CA1909,2)="基礎",CONCATENATE(BZ1909,LEFT(CA1909,3),CB1909),CONCATENATE(BZ1909,LEFT(CA1909,2),CB1909))</f>
        <v/>
      </c>
      <c r="CD1909" s="18" t="n">
        <v>21</v>
      </c>
      <c r="CE1909" s="18">
        <f>IF(COUNTIFS([2]その１１!$CV$10:CV6904,リスト!CC1909),"該当","")</f>
        <v/>
      </c>
      <c r="CF1909" s="18">
        <f>IF($CE1909="","",COUNTIF($CC$5:CC1909,CC1909))</f>
        <v/>
      </c>
      <c r="CG1909" s="18">
        <f>IF($CE1909="","",CONCATENATE(CC1909,CF1909))</f>
        <v/>
      </c>
      <c r="DC1909" s="21">
        <f>IF(CG1909="","",CONCATENATE(CC1909,CD1909))</f>
        <v/>
      </c>
    </row>
    <row r="1910">
      <c r="BZ1910" s="18" t="inlineStr">
        <is>
          <t>C,X</t>
        </is>
      </c>
      <c r="CA1910" s="18" t="inlineStr">
        <is>
          <t>橋脚[隅角部・接合部]</t>
        </is>
      </c>
      <c r="CB1910" s="18" t="inlineStr">
        <is>
          <t>Pc</t>
        </is>
      </c>
      <c r="CC1910" s="18">
        <f>IF(LEFT(CA1910,2)="基礎",CONCATENATE(BZ1910,LEFT(CA1910,3),CB1910),CONCATENATE(BZ1910,LEFT(CA1910,2),CB1910))</f>
        <v/>
      </c>
      <c r="CD1910" s="18" t="n">
        <v>22</v>
      </c>
      <c r="CE1910" s="18">
        <f>IF(COUNTIFS([2]その１１!$CV$10:CV6905,リスト!CC1910),"該当","")</f>
        <v/>
      </c>
      <c r="CF1910" s="18">
        <f>IF($CE1910="","",COUNTIF($CC$5:CC1910,CC1910))</f>
        <v/>
      </c>
      <c r="CG1910" s="18">
        <f>IF($CE1910="","",CONCATENATE(CC1910,CF1910))</f>
        <v/>
      </c>
      <c r="DC1910" s="21">
        <f>IF(CG1910="","",CONCATENATE(CC1910,CD1910))</f>
        <v/>
      </c>
    </row>
    <row r="1911">
      <c r="BZ1911" s="18" t="inlineStr">
        <is>
          <t>C,X</t>
        </is>
      </c>
      <c r="CA1911" s="18" t="inlineStr">
        <is>
          <t>橋脚[隅角部・接合部]</t>
        </is>
      </c>
      <c r="CB1911" s="18" t="inlineStr">
        <is>
          <t>Pc</t>
        </is>
      </c>
      <c r="CC1911" s="18">
        <f>IF(LEFT(CA1911,2)="基礎",CONCATENATE(BZ1911,LEFT(CA1911,3),CB1911),CONCATENATE(BZ1911,LEFT(CA1911,2),CB1911))</f>
        <v/>
      </c>
      <c r="CD1911" s="18" t="n">
        <v>23</v>
      </c>
      <c r="CE1911" s="18">
        <f>IF(COUNTIFS([2]その１１!$CV$10:CV6906,リスト!CC1911),"該当","")</f>
        <v/>
      </c>
      <c r="CF1911" s="18">
        <f>IF($CE1911="","",COUNTIF($CC$5:CC1911,CC1911))</f>
        <v/>
      </c>
      <c r="CG1911" s="18">
        <f>IF($CE1911="","",CONCATENATE(CC1911,CF1911))</f>
        <v/>
      </c>
      <c r="DC1911" s="21">
        <f>IF(CG1911="","",CONCATENATE(CC1911,CD1911))</f>
        <v/>
      </c>
    </row>
    <row r="1912">
      <c r="BZ1912" s="18" t="inlineStr">
        <is>
          <t>S,C,X</t>
        </is>
      </c>
      <c r="CA1912" s="18" t="inlineStr">
        <is>
          <t>橋脚[隅角部・接合部]</t>
        </is>
      </c>
      <c r="CB1912" s="18" t="inlineStr">
        <is>
          <t>Pc</t>
        </is>
      </c>
      <c r="CC1912" s="18">
        <f>IF(LEFT(CA1912,2)="基礎",CONCATENATE(BZ1912,LEFT(CA1912,3),CB1912),CONCATENATE(BZ1912,LEFT(CA1912,2),CB1912))</f>
        <v/>
      </c>
      <c r="CD1912" s="18" t="n">
        <v>1</v>
      </c>
      <c r="CE1912" s="18">
        <f>IF(COUNTIFS([2]その１１!$CV$10:CV6907,リスト!CC1912),"該当","")</f>
        <v/>
      </c>
      <c r="CF1912" s="18">
        <f>IF($CE1912="","",COUNTIF($CC$5:CC1912,CC1912))</f>
        <v/>
      </c>
      <c r="CG1912" s="18">
        <f>IF($CE1912="","",CONCATENATE(CC1912,CF1912))</f>
        <v/>
      </c>
      <c r="DC1912" s="21">
        <f>IF(CG1912="","",CONCATENATE(CC1912,CD1912))</f>
        <v/>
      </c>
    </row>
    <row r="1913">
      <c r="BZ1913" s="18" t="inlineStr">
        <is>
          <t>S,C,X</t>
        </is>
      </c>
      <c r="CA1913" s="18" t="inlineStr">
        <is>
          <t>橋脚[隅角部・接合部]</t>
        </is>
      </c>
      <c r="CB1913" s="18" t="inlineStr">
        <is>
          <t>Pc</t>
        </is>
      </c>
      <c r="CC1913" s="18">
        <f>IF(LEFT(CA1913,2)="基礎",CONCATENATE(BZ1913,LEFT(CA1913,3),CB1913),CONCATENATE(BZ1913,LEFT(CA1913,2),CB1913))</f>
        <v/>
      </c>
      <c r="CD1913" s="18" t="n">
        <v>2</v>
      </c>
      <c r="CE1913" s="18">
        <f>IF(COUNTIFS([2]その１１!$CV$10:CV6908,リスト!CC1913),"該当","")</f>
        <v/>
      </c>
      <c r="CF1913" s="18">
        <f>IF($CE1913="","",COUNTIF($CC$5:CC1913,CC1913))</f>
        <v/>
      </c>
      <c r="CG1913" s="18">
        <f>IF($CE1913="","",CONCATENATE(CC1913,CF1913))</f>
        <v/>
      </c>
      <c r="DC1913" s="21">
        <f>IF(CG1913="","",CONCATENATE(CC1913,CD1913))</f>
        <v/>
      </c>
    </row>
    <row r="1914">
      <c r="BZ1914" s="18" t="inlineStr">
        <is>
          <t>S,C,X</t>
        </is>
      </c>
      <c r="CA1914" s="18" t="inlineStr">
        <is>
          <t>橋脚[隅角部・接合部]</t>
        </is>
      </c>
      <c r="CB1914" s="18" t="inlineStr">
        <is>
          <t>Pc</t>
        </is>
      </c>
      <c r="CC1914" s="18">
        <f>IF(LEFT(CA1914,2)="基礎",CONCATENATE(BZ1914,LEFT(CA1914,3),CB1914),CONCATENATE(BZ1914,LEFT(CA1914,2),CB1914))</f>
        <v/>
      </c>
      <c r="CD1914" s="18" t="n">
        <v>3</v>
      </c>
      <c r="CE1914" s="18">
        <f>IF(COUNTIFS([2]その１１!$CV$10:CV6909,リスト!CC1914),"該当","")</f>
        <v/>
      </c>
      <c r="CF1914" s="18">
        <f>IF($CE1914="","",COUNTIF($CC$5:CC1914,CC1914))</f>
        <v/>
      </c>
      <c r="CG1914" s="18">
        <f>IF($CE1914="","",CONCATENATE(CC1914,CF1914))</f>
        <v/>
      </c>
      <c r="DC1914" s="21">
        <f>IF(CG1914="","",CONCATENATE(CC1914,CD1914))</f>
        <v/>
      </c>
    </row>
    <row r="1915">
      <c r="BZ1915" s="18" t="inlineStr">
        <is>
          <t>S,C,X</t>
        </is>
      </c>
      <c r="CA1915" s="18" t="inlineStr">
        <is>
          <t>橋脚[隅角部・接合部]</t>
        </is>
      </c>
      <c r="CB1915" s="18" t="inlineStr">
        <is>
          <t>Pc</t>
        </is>
      </c>
      <c r="CC1915" s="18">
        <f>IF(LEFT(CA1915,2)="基礎",CONCATENATE(BZ1915,LEFT(CA1915,3),CB1915),CONCATENATE(BZ1915,LEFT(CA1915,2),CB1915))</f>
        <v/>
      </c>
      <c r="CD1915" s="18" t="n">
        <v>4</v>
      </c>
      <c r="CE1915" s="18">
        <f>IF(COUNTIFS([2]その１１!$CV$10:CV6910,リスト!CC1915),"該当","")</f>
        <v/>
      </c>
      <c r="CF1915" s="18">
        <f>IF($CE1915="","",COUNTIF($CC$5:CC1915,CC1915))</f>
        <v/>
      </c>
      <c r="CG1915" s="18">
        <f>IF($CE1915="","",CONCATENATE(CC1915,CF1915))</f>
        <v/>
      </c>
      <c r="DC1915" s="21">
        <f>IF(CG1915="","",CONCATENATE(CC1915,CD1915))</f>
        <v/>
      </c>
    </row>
    <row r="1916">
      <c r="BZ1916" s="18" t="inlineStr">
        <is>
          <t>S,C,X</t>
        </is>
      </c>
      <c r="CA1916" s="18" t="inlineStr">
        <is>
          <t>橋脚[隅角部・接合部]</t>
        </is>
      </c>
      <c r="CB1916" s="18" t="inlineStr">
        <is>
          <t>Pc</t>
        </is>
      </c>
      <c r="CC1916" s="18">
        <f>IF(LEFT(CA1916,2)="基礎",CONCATENATE(BZ1916,LEFT(CA1916,3),CB1916),CONCATENATE(BZ1916,LEFT(CA1916,2),CB1916))</f>
        <v/>
      </c>
      <c r="CD1916" s="18" t="n">
        <v>5</v>
      </c>
      <c r="CE1916" s="18">
        <f>IF(COUNTIFS([2]その１１!$CV$10:CV6911,リスト!CC1916),"該当","")</f>
        <v/>
      </c>
      <c r="CF1916" s="18">
        <f>IF($CE1916="","",COUNTIF($CC$5:CC1916,CC1916))</f>
        <v/>
      </c>
      <c r="CG1916" s="18">
        <f>IF($CE1916="","",CONCATENATE(CC1916,CF1916))</f>
        <v/>
      </c>
      <c r="DC1916" s="21">
        <f>IF(CG1916="","",CONCATENATE(CC1916,CD1916))</f>
        <v/>
      </c>
    </row>
    <row r="1917">
      <c r="BZ1917" s="18" t="inlineStr">
        <is>
          <t>S,C,X</t>
        </is>
      </c>
      <c r="CA1917" s="18" t="inlineStr">
        <is>
          <t>橋脚[隅角部・接合部]</t>
        </is>
      </c>
      <c r="CB1917" s="18" t="inlineStr">
        <is>
          <t>Pc</t>
        </is>
      </c>
      <c r="CC1917" s="18">
        <f>IF(LEFT(CA1917,2)="基礎",CONCATENATE(BZ1917,LEFT(CA1917,3),CB1917),CONCATENATE(BZ1917,LEFT(CA1917,2),CB1917))</f>
        <v/>
      </c>
      <c r="CD1917" s="18" t="n">
        <v>6</v>
      </c>
      <c r="CE1917" s="18">
        <f>IF(COUNTIFS([2]その１１!$CV$10:CV6912,リスト!CC1917),"該当","")</f>
        <v/>
      </c>
      <c r="CF1917" s="18">
        <f>IF($CE1917="","",COUNTIF($CC$5:CC1917,CC1917))</f>
        <v/>
      </c>
      <c r="CG1917" s="18">
        <f>IF($CE1917="","",CONCATENATE(CC1917,CF1917))</f>
        <v/>
      </c>
      <c r="DC1917" s="21">
        <f>IF(CG1917="","",CONCATENATE(CC1917,CD1917))</f>
        <v/>
      </c>
    </row>
    <row r="1918">
      <c r="BZ1918" s="18" t="inlineStr">
        <is>
          <t>S,C,X</t>
        </is>
      </c>
      <c r="CA1918" s="18" t="inlineStr">
        <is>
          <t>橋脚[隅角部・接合部]</t>
        </is>
      </c>
      <c r="CB1918" s="18" t="inlineStr">
        <is>
          <t>Pc</t>
        </is>
      </c>
      <c r="CC1918" s="18">
        <f>IF(LEFT(CA1918,2)="基礎",CONCATENATE(BZ1918,LEFT(CA1918,3),CB1918),CONCATENATE(BZ1918,LEFT(CA1918,2),CB1918))</f>
        <v/>
      </c>
      <c r="CD1918" s="18" t="n">
        <v>7</v>
      </c>
      <c r="CE1918" s="18">
        <f>IF(COUNTIFS([2]その１１!$CV$10:CV6913,リスト!CC1918),"該当","")</f>
        <v/>
      </c>
      <c r="CF1918" s="18">
        <f>IF($CE1918="","",COUNTIF($CC$5:CC1918,CC1918))</f>
        <v/>
      </c>
      <c r="CG1918" s="18">
        <f>IF($CE1918="","",CONCATENATE(CC1918,CF1918))</f>
        <v/>
      </c>
      <c r="DC1918" s="21">
        <f>IF(CG1918="","",CONCATENATE(CC1918,CD1918))</f>
        <v/>
      </c>
    </row>
    <row r="1919">
      <c r="BZ1919" s="18" t="inlineStr">
        <is>
          <t>S,C,X</t>
        </is>
      </c>
      <c r="CA1919" s="18" t="inlineStr">
        <is>
          <t>橋脚[隅角部・接合部]</t>
        </is>
      </c>
      <c r="CB1919" s="18" t="inlineStr">
        <is>
          <t>Pc</t>
        </is>
      </c>
      <c r="CC1919" s="18">
        <f>IF(LEFT(CA1919,2)="基礎",CONCATENATE(BZ1919,LEFT(CA1919,3),CB1919),CONCATENATE(BZ1919,LEFT(CA1919,2),CB1919))</f>
        <v/>
      </c>
      <c r="CD1919" s="18" t="n">
        <v>8</v>
      </c>
      <c r="CE1919" s="18">
        <f>IF(COUNTIFS([2]その１１!$CV$10:CV6914,リスト!CC1919),"該当","")</f>
        <v/>
      </c>
      <c r="CF1919" s="18">
        <f>IF($CE1919="","",COUNTIF($CC$5:CC1919,CC1919))</f>
        <v/>
      </c>
      <c r="CG1919" s="18">
        <f>IF($CE1919="","",CONCATENATE(CC1919,CF1919))</f>
        <v/>
      </c>
      <c r="DC1919" s="21">
        <f>IF(CG1919="","",CONCATENATE(CC1919,CD1919))</f>
        <v/>
      </c>
    </row>
    <row r="1920">
      <c r="BZ1920" s="18" t="inlineStr">
        <is>
          <t>S,C,X</t>
        </is>
      </c>
      <c r="CA1920" s="18" t="inlineStr">
        <is>
          <t>橋脚[隅角部・接合部]</t>
        </is>
      </c>
      <c r="CB1920" s="18" t="inlineStr">
        <is>
          <t>Pc</t>
        </is>
      </c>
      <c r="CC1920" s="18">
        <f>IF(LEFT(CA1920,2)="基礎",CONCATENATE(BZ1920,LEFT(CA1920,3),CB1920),CONCATENATE(BZ1920,LEFT(CA1920,2),CB1920))</f>
        <v/>
      </c>
      <c r="CD1920" s="18" t="n">
        <v>10</v>
      </c>
      <c r="CE1920" s="18">
        <f>IF(COUNTIFS([2]その１１!$CV$10:CV6915,リスト!CC1920),"該当","")</f>
        <v/>
      </c>
      <c r="CF1920" s="18">
        <f>IF($CE1920="","",COUNTIF($CC$5:CC1920,CC1920))</f>
        <v/>
      </c>
      <c r="CG1920" s="18">
        <f>IF($CE1920="","",CONCATENATE(CC1920,CF1920))</f>
        <v/>
      </c>
      <c r="DC1920" s="21">
        <f>IF(CG1920="","",CONCATENATE(CC1920,CD1920))</f>
        <v/>
      </c>
    </row>
    <row r="1921">
      <c r="BZ1921" s="18" t="inlineStr">
        <is>
          <t>S,C,X</t>
        </is>
      </c>
      <c r="CA1921" s="18" t="inlineStr">
        <is>
          <t>橋脚[隅角部・接合部]</t>
        </is>
      </c>
      <c r="CB1921" s="18" t="inlineStr">
        <is>
          <t>Pc</t>
        </is>
      </c>
      <c r="CC1921" s="18">
        <f>IF(LEFT(CA1921,2)="基礎",CONCATENATE(BZ1921,LEFT(CA1921,3),CB1921),CONCATENATE(BZ1921,LEFT(CA1921,2),CB1921))</f>
        <v/>
      </c>
      <c r="CD1921" s="18" t="n">
        <v>12</v>
      </c>
      <c r="CE1921" s="18">
        <f>IF(COUNTIFS([2]その１１!$CV$10:CV6916,リスト!CC1921),"該当","")</f>
        <v/>
      </c>
      <c r="CF1921" s="18">
        <f>IF($CE1921="","",COUNTIF($CC$5:CC1921,CC1921))</f>
        <v/>
      </c>
      <c r="CG1921" s="18">
        <f>IF($CE1921="","",CONCATENATE(CC1921,CF1921))</f>
        <v/>
      </c>
      <c r="DC1921" s="21">
        <f>IF(CG1921="","",CONCATENATE(CC1921,CD1921))</f>
        <v/>
      </c>
    </row>
    <row r="1922">
      <c r="BZ1922" s="18" t="inlineStr">
        <is>
          <t>S,C,X</t>
        </is>
      </c>
      <c r="CA1922" s="18" t="inlineStr">
        <is>
          <t>橋脚[隅角部・接合部]</t>
        </is>
      </c>
      <c r="CB1922" s="18" t="inlineStr">
        <is>
          <t>Pc</t>
        </is>
      </c>
      <c r="CC1922" s="18">
        <f>IF(LEFT(CA1922,2)="基礎",CONCATENATE(BZ1922,LEFT(CA1922,3),CB1922),CONCATENATE(BZ1922,LEFT(CA1922,2),CB1922))</f>
        <v/>
      </c>
      <c r="CD1922" s="18" t="n">
        <v>17</v>
      </c>
      <c r="CE1922" s="18">
        <f>IF(COUNTIFS([2]その１１!$CV$10:CV6917,リスト!CC1922),"該当","")</f>
        <v/>
      </c>
      <c r="CF1922" s="18">
        <f>IF($CE1922="","",COUNTIF($CC$5:CC1922,CC1922))</f>
        <v/>
      </c>
      <c r="CG1922" s="18">
        <f>IF($CE1922="","",CONCATENATE(CC1922,CF1922))</f>
        <v/>
      </c>
      <c r="DC1922" s="21">
        <f>IF(CG1922="","",CONCATENATE(CC1922,CD1922))</f>
        <v/>
      </c>
    </row>
    <row r="1923">
      <c r="BZ1923" s="18" t="inlineStr">
        <is>
          <t>S,C,X</t>
        </is>
      </c>
      <c r="CA1923" s="18" t="inlineStr">
        <is>
          <t>橋脚[隅角部・接合部]</t>
        </is>
      </c>
      <c r="CB1923" s="18" t="inlineStr">
        <is>
          <t>Pc</t>
        </is>
      </c>
      <c r="CC1923" s="18">
        <f>IF(LEFT(CA1923,2)="基礎",CONCATENATE(BZ1923,LEFT(CA1923,3),CB1923),CONCATENATE(BZ1923,LEFT(CA1923,2),CB1923))</f>
        <v/>
      </c>
      <c r="CD1923" s="18" t="n">
        <v>18</v>
      </c>
      <c r="CE1923" s="18">
        <f>IF(COUNTIFS([2]その１１!$CV$10:CV6918,リスト!CC1923),"該当","")</f>
        <v/>
      </c>
      <c r="CF1923" s="18">
        <f>IF($CE1923="","",COUNTIF($CC$5:CC1923,CC1923))</f>
        <v/>
      </c>
      <c r="CG1923" s="18">
        <f>IF($CE1923="","",CONCATENATE(CC1923,CF1923))</f>
        <v/>
      </c>
      <c r="DC1923" s="21">
        <f>IF(CG1923="","",CONCATENATE(CC1923,CD1923))</f>
        <v/>
      </c>
    </row>
    <row r="1924">
      <c r="BZ1924" s="18" t="inlineStr">
        <is>
          <t>S,C,X</t>
        </is>
      </c>
      <c r="CA1924" s="18" t="inlineStr">
        <is>
          <t>橋脚[隅角部・接合部]</t>
        </is>
      </c>
      <c r="CB1924" s="18" t="inlineStr">
        <is>
          <t>Pc</t>
        </is>
      </c>
      <c r="CC1924" s="18">
        <f>IF(LEFT(CA1924,2)="基礎",CONCATENATE(BZ1924,LEFT(CA1924,3),CB1924),CONCATENATE(BZ1924,LEFT(CA1924,2),CB1924))</f>
        <v/>
      </c>
      <c r="CD1924" s="18" t="n">
        <v>19</v>
      </c>
      <c r="CE1924" s="18">
        <f>IF(COUNTIFS([2]その１１!$CV$10:CV6919,リスト!CC1924),"該当","")</f>
        <v/>
      </c>
      <c r="CF1924" s="18">
        <f>IF($CE1924="","",COUNTIF($CC$5:CC1924,CC1924))</f>
        <v/>
      </c>
      <c r="CG1924" s="18">
        <f>IF($CE1924="","",CONCATENATE(CC1924,CF1924))</f>
        <v/>
      </c>
      <c r="DC1924" s="21">
        <f>IF(CG1924="","",CONCATENATE(CC1924,CD1924))</f>
        <v/>
      </c>
    </row>
    <row r="1925">
      <c r="BZ1925" s="18" t="inlineStr">
        <is>
          <t>S,C,X</t>
        </is>
      </c>
      <c r="CA1925" s="18" t="inlineStr">
        <is>
          <t>橋脚[隅角部・接合部]</t>
        </is>
      </c>
      <c r="CB1925" s="18" t="inlineStr">
        <is>
          <t>Pc</t>
        </is>
      </c>
      <c r="CC1925" s="18">
        <f>IF(LEFT(CA1925,2)="基礎",CONCATENATE(BZ1925,LEFT(CA1925,3),CB1925),CONCATENATE(BZ1925,LEFT(CA1925,2),CB1925))</f>
        <v/>
      </c>
      <c r="CD1925" s="18" t="n">
        <v>20</v>
      </c>
      <c r="CE1925" s="18">
        <f>IF(COUNTIFS([2]その１１!$CV$10:CV6920,リスト!CC1925),"該当","")</f>
        <v/>
      </c>
      <c r="CF1925" s="18">
        <f>IF($CE1925="","",COUNTIF($CC$5:CC1925,CC1925))</f>
        <v/>
      </c>
      <c r="CG1925" s="18">
        <f>IF($CE1925="","",CONCATENATE(CC1925,CF1925))</f>
        <v/>
      </c>
      <c r="DC1925" s="21">
        <f>IF(CG1925="","",CONCATENATE(CC1925,CD1925))</f>
        <v/>
      </c>
    </row>
    <row r="1926">
      <c r="BZ1926" s="18" t="inlineStr">
        <is>
          <t>S,C,X</t>
        </is>
      </c>
      <c r="CA1926" s="18" t="inlineStr">
        <is>
          <t>橋脚[隅角部・接合部]</t>
        </is>
      </c>
      <c r="CB1926" s="18" t="inlineStr">
        <is>
          <t>Pc</t>
        </is>
      </c>
      <c r="CC1926" s="18">
        <f>IF(LEFT(CA1926,2)="基礎",CONCATENATE(BZ1926,LEFT(CA1926,3),CB1926),CONCATENATE(BZ1926,LEFT(CA1926,2),CB1926))</f>
        <v/>
      </c>
      <c r="CD1926" s="18" t="n">
        <v>21</v>
      </c>
      <c r="CE1926" s="18">
        <f>IF(COUNTIFS([2]その１１!$CV$10:CV6921,リスト!CC1926),"該当","")</f>
        <v/>
      </c>
      <c r="CF1926" s="18">
        <f>IF($CE1926="","",COUNTIF($CC$5:CC1926,CC1926))</f>
        <v/>
      </c>
      <c r="CG1926" s="18">
        <f>IF($CE1926="","",CONCATENATE(CC1926,CF1926))</f>
        <v/>
      </c>
      <c r="DC1926" s="21">
        <f>IF(CG1926="","",CONCATENATE(CC1926,CD1926))</f>
        <v/>
      </c>
    </row>
    <row r="1927">
      <c r="BZ1927" s="18" t="inlineStr">
        <is>
          <t>S,C,X</t>
        </is>
      </c>
      <c r="CA1927" s="18" t="inlineStr">
        <is>
          <t>橋脚[隅角部・接合部]</t>
        </is>
      </c>
      <c r="CB1927" s="18" t="inlineStr">
        <is>
          <t>Pc</t>
        </is>
      </c>
      <c r="CC1927" s="18">
        <f>IF(LEFT(CA1927,2)="基礎",CONCATENATE(BZ1927,LEFT(CA1927,3),CB1927),CONCATENATE(BZ1927,LEFT(CA1927,2),CB1927))</f>
        <v/>
      </c>
      <c r="CD1927" s="18" t="n">
        <v>22</v>
      </c>
      <c r="CE1927" s="18">
        <f>IF(COUNTIFS([2]その１１!$CV$10:CV6922,リスト!CC1927),"該当","")</f>
        <v/>
      </c>
      <c r="CF1927" s="18">
        <f>IF($CE1927="","",COUNTIF($CC$5:CC1927,CC1927))</f>
        <v/>
      </c>
      <c r="CG1927" s="18">
        <f>IF($CE1927="","",CONCATENATE(CC1927,CF1927))</f>
        <v/>
      </c>
      <c r="DC1927" s="21">
        <f>IF(CG1927="","",CONCATENATE(CC1927,CD1927))</f>
        <v/>
      </c>
    </row>
    <row r="1928">
      <c r="BZ1928" s="18" t="inlineStr">
        <is>
          <t>S,C,X</t>
        </is>
      </c>
      <c r="CA1928" s="18" t="inlineStr">
        <is>
          <t>橋脚[隅角部・接合部]</t>
        </is>
      </c>
      <c r="CB1928" s="18" t="inlineStr">
        <is>
          <t>Pc</t>
        </is>
      </c>
      <c r="CC1928" s="18">
        <f>IF(LEFT(CA1928,2)="基礎",CONCATENATE(BZ1928,LEFT(CA1928,3),CB1928),CONCATENATE(BZ1928,LEFT(CA1928,2),CB1928))</f>
        <v/>
      </c>
      <c r="CD1928" s="18" t="n">
        <v>23</v>
      </c>
      <c r="CE1928" s="18">
        <f>IF(COUNTIFS([2]その１１!$CV$10:CV6923,リスト!CC1928),"該当","")</f>
        <v/>
      </c>
      <c r="CF1928" s="18">
        <f>IF($CE1928="","",COUNTIF($CC$5:CC1928,CC1928))</f>
        <v/>
      </c>
      <c r="CG1928" s="18">
        <f>IF($CE1928="","",CONCATENATE(CC1928,CF1928))</f>
        <v/>
      </c>
      <c r="DC1928" s="21">
        <f>IF(CG1928="","",CONCATENATE(CC1928,CD1928))</f>
        <v/>
      </c>
    </row>
    <row r="1929">
      <c r="BZ1929" s="18" t="inlineStr">
        <is>
          <t>C</t>
        </is>
      </c>
      <c r="CA1929" s="18" t="inlineStr">
        <is>
          <t>橋台[胸壁]</t>
        </is>
      </c>
      <c r="CB1929" s="18" t="inlineStr">
        <is>
          <t>Ap</t>
        </is>
      </c>
      <c r="CC1929" s="18">
        <f>IF(LEFT(CA1929,2)="基礎",CONCATENATE(BZ1929,LEFT(CA1929,3),CB1929),CONCATENATE(BZ1929,LEFT(CA1929,2),CB1929))</f>
        <v/>
      </c>
      <c r="CD1929" s="18" t="n">
        <v>6</v>
      </c>
      <c r="CE1929" s="18">
        <f>IF(COUNTIFS([2]その１１!$CV$10:CV6924,リスト!CC1929),"該当","")</f>
        <v/>
      </c>
      <c r="CF1929" s="18">
        <f>IF($CE1929="","",COUNTIF($CC$5:CC1929,CC1929))</f>
        <v/>
      </c>
      <c r="CG1929" s="18">
        <f>IF($CE1929="","",CONCATENATE(CC1929,CF1929))</f>
        <v/>
      </c>
      <c r="DC1929" s="21">
        <f>IF(CG1929="","",CONCATENATE(CC1929,CD1929))</f>
        <v/>
      </c>
    </row>
    <row r="1930">
      <c r="BZ1930" s="18" t="inlineStr">
        <is>
          <t>C</t>
        </is>
      </c>
      <c r="CA1930" s="18" t="inlineStr">
        <is>
          <t>橋台[胸壁]</t>
        </is>
      </c>
      <c r="CB1930" s="18" t="inlineStr">
        <is>
          <t>Ap</t>
        </is>
      </c>
      <c r="CC1930" s="18">
        <f>IF(LEFT(CA1930,2)="基礎",CONCATENATE(BZ1930,LEFT(CA1930,3),CB1930),CONCATENATE(BZ1930,LEFT(CA1930,2),CB1930))</f>
        <v/>
      </c>
      <c r="CD1930" s="18" t="n">
        <v>7</v>
      </c>
      <c r="CE1930" s="18">
        <f>IF(COUNTIFS([2]その１１!$CV$10:CV6925,リスト!CC1930),"該当","")</f>
        <v/>
      </c>
      <c r="CF1930" s="18">
        <f>IF($CE1930="","",COUNTIF($CC$5:CC1930,CC1930))</f>
        <v/>
      </c>
      <c r="CG1930" s="18">
        <f>IF($CE1930="","",CONCATENATE(CC1930,CF1930))</f>
        <v/>
      </c>
      <c r="DC1930" s="21">
        <f>IF(CG1930="","",CONCATENATE(CC1930,CD1930))</f>
        <v/>
      </c>
    </row>
    <row r="1931">
      <c r="BZ1931" s="18" t="inlineStr">
        <is>
          <t>C</t>
        </is>
      </c>
      <c r="CA1931" s="18" t="inlineStr">
        <is>
          <t>橋台[胸壁]</t>
        </is>
      </c>
      <c r="CB1931" s="18" t="inlineStr">
        <is>
          <t>Ap</t>
        </is>
      </c>
      <c r="CC1931" s="18">
        <f>IF(LEFT(CA1931,2)="基礎",CONCATENATE(BZ1931,LEFT(CA1931,3),CB1931),CONCATENATE(BZ1931,LEFT(CA1931,2),CB1931))</f>
        <v/>
      </c>
      <c r="CD1931" s="18" t="n">
        <v>8</v>
      </c>
      <c r="CE1931" s="18">
        <f>IF(COUNTIFS([2]その１１!$CV$10:CV6926,リスト!CC1931),"該当","")</f>
        <v/>
      </c>
      <c r="CF1931" s="18">
        <f>IF($CE1931="","",COUNTIF($CC$5:CC1931,CC1931))</f>
        <v/>
      </c>
      <c r="CG1931" s="18">
        <f>IF($CE1931="","",CONCATENATE(CC1931,CF1931))</f>
        <v/>
      </c>
      <c r="DC1931" s="21">
        <f>IF(CG1931="","",CONCATENATE(CC1931,CD1931))</f>
        <v/>
      </c>
    </row>
    <row r="1932">
      <c r="BZ1932" s="18" t="inlineStr">
        <is>
          <t>C</t>
        </is>
      </c>
      <c r="CA1932" s="18" t="inlineStr">
        <is>
          <t>橋台[胸壁]</t>
        </is>
      </c>
      <c r="CB1932" s="18" t="inlineStr">
        <is>
          <t>Ap</t>
        </is>
      </c>
      <c r="CC1932" s="18">
        <f>IF(LEFT(CA1932,2)="基礎",CONCATENATE(BZ1932,LEFT(CA1932,3),CB1932),CONCATENATE(BZ1932,LEFT(CA1932,2),CB1932))</f>
        <v/>
      </c>
      <c r="CD1932" s="18" t="n">
        <v>10</v>
      </c>
      <c r="CE1932" s="18">
        <f>IF(COUNTIFS([2]その１１!$CV$10:CV6927,リスト!CC1932),"該当","")</f>
        <v/>
      </c>
      <c r="CF1932" s="18">
        <f>IF($CE1932="","",COUNTIF($CC$5:CC1932,CC1932))</f>
        <v/>
      </c>
      <c r="CG1932" s="18">
        <f>IF($CE1932="","",CONCATENATE(CC1932,CF1932))</f>
        <v/>
      </c>
      <c r="DC1932" s="21">
        <f>IF(CG1932="","",CONCATENATE(CC1932,CD1932))</f>
        <v/>
      </c>
    </row>
    <row r="1933">
      <c r="BZ1933" s="18" t="inlineStr">
        <is>
          <t>C</t>
        </is>
      </c>
      <c r="CA1933" s="18" t="inlineStr">
        <is>
          <t>橋台[胸壁]</t>
        </is>
      </c>
      <c r="CB1933" s="18" t="inlineStr">
        <is>
          <t>Ap</t>
        </is>
      </c>
      <c r="CC1933" s="18">
        <f>IF(LEFT(CA1933,2)="基礎",CONCATENATE(BZ1933,LEFT(CA1933,3),CB1933),CONCATENATE(BZ1933,LEFT(CA1933,2),CB1933))</f>
        <v/>
      </c>
      <c r="CD1933" s="18" t="n">
        <v>12</v>
      </c>
      <c r="CE1933" s="18">
        <f>IF(COUNTIFS([2]その１１!$CV$10:CV6928,リスト!CC1933),"該当","")</f>
        <v/>
      </c>
      <c r="CF1933" s="18">
        <f>IF($CE1933="","",COUNTIF($CC$5:CC1933,CC1933))</f>
        <v/>
      </c>
      <c r="CG1933" s="18">
        <f>IF($CE1933="","",CONCATENATE(CC1933,CF1933))</f>
        <v/>
      </c>
      <c r="DC1933" s="21">
        <f>IF(CG1933="","",CONCATENATE(CC1933,CD1933))</f>
        <v/>
      </c>
    </row>
    <row r="1934">
      <c r="BZ1934" s="18" t="inlineStr">
        <is>
          <t>C</t>
        </is>
      </c>
      <c r="CA1934" s="18" t="inlineStr">
        <is>
          <t>橋台[胸壁]</t>
        </is>
      </c>
      <c r="CB1934" s="18" t="inlineStr">
        <is>
          <t>Ap</t>
        </is>
      </c>
      <c r="CC1934" s="18">
        <f>IF(LEFT(CA1934,2)="基礎",CONCATENATE(BZ1934,LEFT(CA1934,3),CB1934),CONCATENATE(BZ1934,LEFT(CA1934,2),CB1934))</f>
        <v/>
      </c>
      <c r="CD1934" s="18" t="n">
        <v>17</v>
      </c>
      <c r="CE1934" s="18">
        <f>IF(COUNTIFS([2]その１１!$CV$10:CV6929,リスト!CC1934),"該当","")</f>
        <v/>
      </c>
      <c r="CF1934" s="18">
        <f>IF($CE1934="","",COUNTIF($CC$5:CC1934,CC1934))</f>
        <v/>
      </c>
      <c r="CG1934" s="18">
        <f>IF($CE1934="","",CONCATENATE(CC1934,CF1934))</f>
        <v/>
      </c>
      <c r="DC1934" s="21">
        <f>IF(CG1934="","",CONCATENATE(CC1934,CD1934))</f>
        <v/>
      </c>
    </row>
    <row r="1935">
      <c r="BZ1935" s="18" t="inlineStr">
        <is>
          <t>C</t>
        </is>
      </c>
      <c r="CA1935" s="18" t="inlineStr">
        <is>
          <t>橋台[胸壁]</t>
        </is>
      </c>
      <c r="CB1935" s="18" t="inlineStr">
        <is>
          <t>Ap</t>
        </is>
      </c>
      <c r="CC1935" s="18">
        <f>IF(LEFT(CA1935,2)="基礎",CONCATENATE(BZ1935,LEFT(CA1935,3),CB1935),CONCATENATE(BZ1935,LEFT(CA1935,2),CB1935))</f>
        <v/>
      </c>
      <c r="CD1935" s="18" t="n">
        <v>18</v>
      </c>
      <c r="CE1935" s="18">
        <f>IF(COUNTIFS([2]その１１!$CV$10:CV6930,リスト!CC1935),"該当","")</f>
        <v/>
      </c>
      <c r="CF1935" s="18">
        <f>IF($CE1935="","",COUNTIF($CC$5:CC1935,CC1935))</f>
        <v/>
      </c>
      <c r="CG1935" s="18">
        <f>IF($CE1935="","",CONCATENATE(CC1935,CF1935))</f>
        <v/>
      </c>
      <c r="DC1935" s="21">
        <f>IF(CG1935="","",CONCATENATE(CC1935,CD1935))</f>
        <v/>
      </c>
    </row>
    <row r="1936">
      <c r="BZ1936" s="18" t="inlineStr">
        <is>
          <t>C</t>
        </is>
      </c>
      <c r="CA1936" s="18" t="inlineStr">
        <is>
          <t>橋台[胸壁]</t>
        </is>
      </c>
      <c r="CB1936" s="18" t="inlineStr">
        <is>
          <t>Ap</t>
        </is>
      </c>
      <c r="CC1936" s="18">
        <f>IF(LEFT(CA1936,2)="基礎",CONCATENATE(BZ1936,LEFT(CA1936,3),CB1936),CONCATENATE(BZ1936,LEFT(CA1936,2),CB1936))</f>
        <v/>
      </c>
      <c r="CD1936" s="18" t="n">
        <v>19</v>
      </c>
      <c r="CE1936" s="18">
        <f>IF(COUNTIFS([2]その１１!$CV$10:CV6931,リスト!CC1936),"該当","")</f>
        <v/>
      </c>
      <c r="CF1936" s="18">
        <f>IF($CE1936="","",COUNTIF($CC$5:CC1936,CC1936))</f>
        <v/>
      </c>
      <c r="CG1936" s="18">
        <f>IF($CE1936="","",CONCATENATE(CC1936,CF1936))</f>
        <v/>
      </c>
      <c r="DC1936" s="21">
        <f>IF(CG1936="","",CONCATENATE(CC1936,CD1936))</f>
        <v/>
      </c>
    </row>
    <row r="1937">
      <c r="BZ1937" s="18" t="inlineStr">
        <is>
          <t>C</t>
        </is>
      </c>
      <c r="CA1937" s="18" t="inlineStr">
        <is>
          <t>橋台[胸壁]</t>
        </is>
      </c>
      <c r="CB1937" s="18" t="inlineStr">
        <is>
          <t>Ap</t>
        </is>
      </c>
      <c r="CC1937" s="18">
        <f>IF(LEFT(CA1937,2)="基礎",CONCATENATE(BZ1937,LEFT(CA1937,3),CB1937),CONCATENATE(BZ1937,LEFT(CA1937,2),CB1937))</f>
        <v/>
      </c>
      <c r="CD1937" s="18" t="n">
        <v>20</v>
      </c>
      <c r="CE1937" s="18">
        <f>IF(COUNTIFS([2]その１１!$CV$10:CV6932,リスト!CC1937),"該当","")</f>
        <v/>
      </c>
      <c r="CF1937" s="18">
        <f>IF($CE1937="","",COUNTIF($CC$5:CC1937,CC1937))</f>
        <v/>
      </c>
      <c r="CG1937" s="18">
        <f>IF($CE1937="","",CONCATENATE(CC1937,CF1937))</f>
        <v/>
      </c>
      <c r="DC1937" s="21">
        <f>IF(CG1937="","",CONCATENATE(CC1937,CD1937))</f>
        <v/>
      </c>
    </row>
    <row r="1938">
      <c r="BZ1938" s="18" t="inlineStr">
        <is>
          <t>C</t>
        </is>
      </c>
      <c r="CA1938" s="18" t="inlineStr">
        <is>
          <t>橋台[胸壁]</t>
        </is>
      </c>
      <c r="CB1938" s="18" t="inlineStr">
        <is>
          <t>Ap</t>
        </is>
      </c>
      <c r="CC1938" s="18">
        <f>IF(LEFT(CA1938,2)="基礎",CONCATENATE(BZ1938,LEFT(CA1938,3),CB1938),CONCATENATE(BZ1938,LEFT(CA1938,2),CB1938))</f>
        <v/>
      </c>
      <c r="CD1938" s="18" t="n">
        <v>21</v>
      </c>
      <c r="CE1938" s="18">
        <f>IF(COUNTIFS([2]その１１!$CV$10:CV6933,リスト!CC1938),"該当","")</f>
        <v/>
      </c>
      <c r="CF1938" s="18">
        <f>IF($CE1938="","",COUNTIF($CC$5:CC1938,CC1938))</f>
        <v/>
      </c>
      <c r="CG1938" s="18">
        <f>IF($CE1938="","",CONCATENATE(CC1938,CF1938))</f>
        <v/>
      </c>
      <c r="DC1938" s="21">
        <f>IF(CG1938="","",CONCATENATE(CC1938,CD1938))</f>
        <v/>
      </c>
    </row>
    <row r="1939">
      <c r="BZ1939" s="18" t="inlineStr">
        <is>
          <t>C</t>
        </is>
      </c>
      <c r="CA1939" s="18" t="inlineStr">
        <is>
          <t>橋台[胸壁]</t>
        </is>
      </c>
      <c r="CB1939" s="18" t="inlineStr">
        <is>
          <t>Ap</t>
        </is>
      </c>
      <c r="CC1939" s="18">
        <f>IF(LEFT(CA1939,2)="基礎",CONCATENATE(BZ1939,LEFT(CA1939,3),CB1939),CONCATENATE(BZ1939,LEFT(CA1939,2),CB1939))</f>
        <v/>
      </c>
      <c r="CD1939" s="18" t="n">
        <v>22</v>
      </c>
      <c r="CE1939" s="18">
        <f>IF(COUNTIFS([2]その１１!$CV$10:CV6934,リスト!CC1939),"該当","")</f>
        <v/>
      </c>
      <c r="CF1939" s="18">
        <f>IF($CE1939="","",COUNTIF($CC$5:CC1939,CC1939))</f>
        <v/>
      </c>
      <c r="CG1939" s="18">
        <f>IF($CE1939="","",CONCATENATE(CC1939,CF1939))</f>
        <v/>
      </c>
      <c r="DC1939" s="21">
        <f>IF(CG1939="","",CONCATENATE(CC1939,CD1939))</f>
        <v/>
      </c>
    </row>
    <row r="1940">
      <c r="BZ1940" s="18" t="inlineStr">
        <is>
          <t>C</t>
        </is>
      </c>
      <c r="CA1940" s="18" t="inlineStr">
        <is>
          <t>橋台[胸壁]</t>
        </is>
      </c>
      <c r="CB1940" s="18" t="inlineStr">
        <is>
          <t>Ap</t>
        </is>
      </c>
      <c r="CC1940" s="18">
        <f>IF(LEFT(CA1940,2)="基礎",CONCATENATE(BZ1940,LEFT(CA1940,3),CB1940),CONCATENATE(BZ1940,LEFT(CA1940,2),CB1940))</f>
        <v/>
      </c>
      <c r="CD1940" s="18" t="n">
        <v>23</v>
      </c>
      <c r="CE1940" s="18">
        <f>IF(COUNTIFS([2]その１１!$CV$10:CV6935,リスト!CC1940),"該当","")</f>
        <v/>
      </c>
      <c r="CF1940" s="18">
        <f>IF($CE1940="","",COUNTIF($CC$5:CC1940,CC1940))</f>
        <v/>
      </c>
      <c r="CG1940" s="18">
        <f>IF($CE1940="","",CONCATENATE(CC1940,CF1940))</f>
        <v/>
      </c>
      <c r="DC1940" s="21">
        <f>IF(CG1940="","",CONCATENATE(CC1940,CD1940))</f>
        <v/>
      </c>
    </row>
    <row r="1941">
      <c r="BZ1941" s="18" t="inlineStr">
        <is>
          <t>C,X</t>
        </is>
      </c>
      <c r="CA1941" s="18" t="inlineStr">
        <is>
          <t>橋台[胸壁]</t>
        </is>
      </c>
      <c r="CB1941" s="18" t="inlineStr">
        <is>
          <t>Ap</t>
        </is>
      </c>
      <c r="CC1941" s="18">
        <f>IF(LEFT(CA1941,2)="基礎",CONCATENATE(BZ1941,LEFT(CA1941,3),CB1941),CONCATENATE(BZ1941,LEFT(CA1941,2),CB1941))</f>
        <v/>
      </c>
      <c r="CD1941" s="18" t="n">
        <v>6</v>
      </c>
      <c r="CE1941" s="18">
        <f>IF(COUNTIFS([2]その１１!$CV$10:CV6936,リスト!CC1941),"該当","")</f>
        <v/>
      </c>
      <c r="CF1941" s="18">
        <f>IF($CE1941="","",COUNTIF($CC$5:CC1941,CC1941))</f>
        <v/>
      </c>
      <c r="CG1941" s="18">
        <f>IF($CE1941="","",CONCATENATE(CC1941,CF1941))</f>
        <v/>
      </c>
      <c r="DC1941" s="21">
        <f>IF(CG1941="","",CONCATENATE(CC1941,CD1941))</f>
        <v/>
      </c>
    </row>
    <row r="1942">
      <c r="BZ1942" s="18" t="inlineStr">
        <is>
          <t>C,X</t>
        </is>
      </c>
      <c r="CA1942" s="18" t="inlineStr">
        <is>
          <t>橋台[胸壁]</t>
        </is>
      </c>
      <c r="CB1942" s="18" t="inlineStr">
        <is>
          <t>Ap</t>
        </is>
      </c>
      <c r="CC1942" s="18">
        <f>IF(LEFT(CA1942,2)="基礎",CONCATENATE(BZ1942,LEFT(CA1942,3),CB1942),CONCATENATE(BZ1942,LEFT(CA1942,2),CB1942))</f>
        <v/>
      </c>
      <c r="CD1942" s="18" t="n">
        <v>7</v>
      </c>
      <c r="CE1942" s="18">
        <f>IF(COUNTIFS([2]その１１!$CV$10:CV6937,リスト!CC1942),"該当","")</f>
        <v/>
      </c>
      <c r="CF1942" s="18">
        <f>IF($CE1942="","",COUNTIF($CC$5:CC1942,CC1942))</f>
        <v/>
      </c>
      <c r="CG1942" s="18">
        <f>IF($CE1942="","",CONCATENATE(CC1942,CF1942))</f>
        <v/>
      </c>
      <c r="DC1942" s="21">
        <f>IF(CG1942="","",CONCATENATE(CC1942,CD1942))</f>
        <v/>
      </c>
    </row>
    <row r="1943">
      <c r="BZ1943" s="18" t="inlineStr">
        <is>
          <t>C,X</t>
        </is>
      </c>
      <c r="CA1943" s="18" t="inlineStr">
        <is>
          <t>橋台[胸壁]</t>
        </is>
      </c>
      <c r="CB1943" s="18" t="inlineStr">
        <is>
          <t>Ap</t>
        </is>
      </c>
      <c r="CC1943" s="18">
        <f>IF(LEFT(CA1943,2)="基礎",CONCATENATE(BZ1943,LEFT(CA1943,3),CB1943),CONCATENATE(BZ1943,LEFT(CA1943,2),CB1943))</f>
        <v/>
      </c>
      <c r="CD1943" s="18" t="n">
        <v>8</v>
      </c>
      <c r="CE1943" s="18">
        <f>IF(COUNTIFS([2]その１１!$CV$10:CV6938,リスト!CC1943),"該当","")</f>
        <v/>
      </c>
      <c r="CF1943" s="18">
        <f>IF($CE1943="","",COUNTIF($CC$5:CC1943,CC1943))</f>
        <v/>
      </c>
      <c r="CG1943" s="18">
        <f>IF($CE1943="","",CONCATENATE(CC1943,CF1943))</f>
        <v/>
      </c>
      <c r="DC1943" s="21">
        <f>IF(CG1943="","",CONCATENATE(CC1943,CD1943))</f>
        <v/>
      </c>
    </row>
    <row r="1944">
      <c r="BZ1944" s="18" t="inlineStr">
        <is>
          <t>C,X</t>
        </is>
      </c>
      <c r="CA1944" s="18" t="inlineStr">
        <is>
          <t>橋台[胸壁]</t>
        </is>
      </c>
      <c r="CB1944" s="18" t="inlineStr">
        <is>
          <t>Ap</t>
        </is>
      </c>
      <c r="CC1944" s="18">
        <f>IF(LEFT(CA1944,2)="基礎",CONCATENATE(BZ1944,LEFT(CA1944,3),CB1944),CONCATENATE(BZ1944,LEFT(CA1944,2),CB1944))</f>
        <v/>
      </c>
      <c r="CD1944" s="18" t="n">
        <v>10</v>
      </c>
      <c r="CE1944" s="18">
        <f>IF(COUNTIFS([2]その１１!$CV$10:CV6939,リスト!CC1944),"該当","")</f>
        <v/>
      </c>
      <c r="CF1944" s="18">
        <f>IF($CE1944="","",COUNTIF($CC$5:CC1944,CC1944))</f>
        <v/>
      </c>
      <c r="CG1944" s="18">
        <f>IF($CE1944="","",CONCATENATE(CC1944,CF1944))</f>
        <v/>
      </c>
      <c r="DC1944" s="21">
        <f>IF(CG1944="","",CONCATENATE(CC1944,CD1944))</f>
        <v/>
      </c>
    </row>
    <row r="1945">
      <c r="BZ1945" s="18" t="inlineStr">
        <is>
          <t>C,X</t>
        </is>
      </c>
      <c r="CA1945" s="18" t="inlineStr">
        <is>
          <t>橋台[胸壁]</t>
        </is>
      </c>
      <c r="CB1945" s="18" t="inlineStr">
        <is>
          <t>Ap</t>
        </is>
      </c>
      <c r="CC1945" s="18">
        <f>IF(LEFT(CA1945,2)="基礎",CONCATENATE(BZ1945,LEFT(CA1945,3),CB1945),CONCATENATE(BZ1945,LEFT(CA1945,2),CB1945))</f>
        <v/>
      </c>
      <c r="CD1945" s="18" t="n">
        <v>12</v>
      </c>
      <c r="CE1945" s="18">
        <f>IF(COUNTIFS([2]その１１!$CV$10:CV6940,リスト!CC1945),"該当","")</f>
        <v/>
      </c>
      <c r="CF1945" s="18">
        <f>IF($CE1945="","",COUNTIF($CC$5:CC1945,CC1945))</f>
        <v/>
      </c>
      <c r="CG1945" s="18">
        <f>IF($CE1945="","",CONCATENATE(CC1945,CF1945))</f>
        <v/>
      </c>
      <c r="DC1945" s="21">
        <f>IF(CG1945="","",CONCATENATE(CC1945,CD1945))</f>
        <v/>
      </c>
    </row>
    <row r="1946">
      <c r="BZ1946" s="18" t="inlineStr">
        <is>
          <t>C,X</t>
        </is>
      </c>
      <c r="CA1946" s="18" t="inlineStr">
        <is>
          <t>橋台[胸壁]</t>
        </is>
      </c>
      <c r="CB1946" s="18" t="inlineStr">
        <is>
          <t>Ap</t>
        </is>
      </c>
      <c r="CC1946" s="18">
        <f>IF(LEFT(CA1946,2)="基礎",CONCATENATE(BZ1946,LEFT(CA1946,3),CB1946),CONCATENATE(BZ1946,LEFT(CA1946,2),CB1946))</f>
        <v/>
      </c>
      <c r="CD1946" s="18" t="n">
        <v>17</v>
      </c>
      <c r="CE1946" s="18">
        <f>IF(COUNTIFS([2]その１１!$CV$10:CV6941,リスト!CC1946),"該当","")</f>
        <v/>
      </c>
      <c r="CF1946" s="18">
        <f>IF($CE1946="","",COUNTIF($CC$5:CC1946,CC1946))</f>
        <v/>
      </c>
      <c r="CG1946" s="18">
        <f>IF($CE1946="","",CONCATENATE(CC1946,CF1946))</f>
        <v/>
      </c>
      <c r="DC1946" s="21">
        <f>IF(CG1946="","",CONCATENATE(CC1946,CD1946))</f>
        <v/>
      </c>
    </row>
    <row r="1947">
      <c r="BZ1947" s="18" t="inlineStr">
        <is>
          <t>C,X</t>
        </is>
      </c>
      <c r="CA1947" s="18" t="inlineStr">
        <is>
          <t>橋台[胸壁]</t>
        </is>
      </c>
      <c r="CB1947" s="18" t="inlineStr">
        <is>
          <t>Ap</t>
        </is>
      </c>
      <c r="CC1947" s="18">
        <f>IF(LEFT(CA1947,2)="基礎",CONCATENATE(BZ1947,LEFT(CA1947,3),CB1947),CONCATENATE(BZ1947,LEFT(CA1947,2),CB1947))</f>
        <v/>
      </c>
      <c r="CD1947" s="18" t="n">
        <v>18</v>
      </c>
      <c r="CE1947" s="18">
        <f>IF(COUNTIFS([2]その１１!$CV$10:CV6942,リスト!CC1947),"該当","")</f>
        <v/>
      </c>
      <c r="CF1947" s="18">
        <f>IF($CE1947="","",COUNTIF($CC$5:CC1947,CC1947))</f>
        <v/>
      </c>
      <c r="CG1947" s="18">
        <f>IF($CE1947="","",CONCATENATE(CC1947,CF1947))</f>
        <v/>
      </c>
      <c r="DC1947" s="21">
        <f>IF(CG1947="","",CONCATENATE(CC1947,CD1947))</f>
        <v/>
      </c>
    </row>
    <row r="1948">
      <c r="BZ1948" s="18" t="inlineStr">
        <is>
          <t>C,X</t>
        </is>
      </c>
      <c r="CA1948" s="18" t="inlineStr">
        <is>
          <t>橋台[胸壁]</t>
        </is>
      </c>
      <c r="CB1948" s="18" t="inlineStr">
        <is>
          <t>Ap</t>
        </is>
      </c>
      <c r="CC1948" s="18">
        <f>IF(LEFT(CA1948,2)="基礎",CONCATENATE(BZ1948,LEFT(CA1948,3),CB1948),CONCATENATE(BZ1948,LEFT(CA1948,2),CB1948))</f>
        <v/>
      </c>
      <c r="CD1948" s="18" t="n">
        <v>19</v>
      </c>
      <c r="CE1948" s="18">
        <f>IF(COUNTIFS([2]その１１!$CV$10:CV6943,リスト!CC1948),"該当","")</f>
        <v/>
      </c>
      <c r="CF1948" s="18">
        <f>IF($CE1948="","",COUNTIF($CC$5:CC1948,CC1948))</f>
        <v/>
      </c>
      <c r="CG1948" s="18">
        <f>IF($CE1948="","",CONCATENATE(CC1948,CF1948))</f>
        <v/>
      </c>
      <c r="DC1948" s="21">
        <f>IF(CG1948="","",CONCATENATE(CC1948,CD1948))</f>
        <v/>
      </c>
    </row>
    <row r="1949">
      <c r="BZ1949" s="18" t="inlineStr">
        <is>
          <t>C,X</t>
        </is>
      </c>
      <c r="CA1949" s="18" t="inlineStr">
        <is>
          <t>橋台[胸壁]</t>
        </is>
      </c>
      <c r="CB1949" s="18" t="inlineStr">
        <is>
          <t>Ap</t>
        </is>
      </c>
      <c r="CC1949" s="18">
        <f>IF(LEFT(CA1949,2)="基礎",CONCATENATE(BZ1949,LEFT(CA1949,3),CB1949),CONCATENATE(BZ1949,LEFT(CA1949,2),CB1949))</f>
        <v/>
      </c>
      <c r="CD1949" s="18" t="n">
        <v>20</v>
      </c>
      <c r="CE1949" s="18">
        <f>IF(COUNTIFS([2]その１１!$CV$10:CV6944,リスト!CC1949),"該当","")</f>
        <v/>
      </c>
      <c r="CF1949" s="18">
        <f>IF($CE1949="","",COUNTIF($CC$5:CC1949,CC1949))</f>
        <v/>
      </c>
      <c r="CG1949" s="18">
        <f>IF($CE1949="","",CONCATENATE(CC1949,CF1949))</f>
        <v/>
      </c>
      <c r="DC1949" s="21">
        <f>IF(CG1949="","",CONCATENATE(CC1949,CD1949))</f>
        <v/>
      </c>
    </row>
    <row r="1950">
      <c r="BZ1950" s="18" t="inlineStr">
        <is>
          <t>C,X</t>
        </is>
      </c>
      <c r="CA1950" s="18" t="inlineStr">
        <is>
          <t>橋台[胸壁]</t>
        </is>
      </c>
      <c r="CB1950" s="18" t="inlineStr">
        <is>
          <t>Ap</t>
        </is>
      </c>
      <c r="CC1950" s="18">
        <f>IF(LEFT(CA1950,2)="基礎",CONCATENATE(BZ1950,LEFT(CA1950,3),CB1950),CONCATENATE(BZ1950,LEFT(CA1950,2),CB1950))</f>
        <v/>
      </c>
      <c r="CD1950" s="18" t="n">
        <v>21</v>
      </c>
      <c r="CE1950" s="18">
        <f>IF(COUNTIFS([2]その１１!$CV$10:CV6945,リスト!CC1950),"該当","")</f>
        <v/>
      </c>
      <c r="CF1950" s="18">
        <f>IF($CE1950="","",COUNTIF($CC$5:CC1950,CC1950))</f>
        <v/>
      </c>
      <c r="CG1950" s="18">
        <f>IF($CE1950="","",CONCATENATE(CC1950,CF1950))</f>
        <v/>
      </c>
      <c r="DC1950" s="21">
        <f>IF(CG1950="","",CONCATENATE(CC1950,CD1950))</f>
        <v/>
      </c>
    </row>
    <row r="1951">
      <c r="BZ1951" s="18" t="inlineStr">
        <is>
          <t>C,X</t>
        </is>
      </c>
      <c r="CA1951" s="18" t="inlineStr">
        <is>
          <t>橋台[胸壁]</t>
        </is>
      </c>
      <c r="CB1951" s="18" t="inlineStr">
        <is>
          <t>Ap</t>
        </is>
      </c>
      <c r="CC1951" s="18">
        <f>IF(LEFT(CA1951,2)="基礎",CONCATENATE(BZ1951,LEFT(CA1951,3),CB1951),CONCATENATE(BZ1951,LEFT(CA1951,2),CB1951))</f>
        <v/>
      </c>
      <c r="CD1951" s="18" t="n">
        <v>22</v>
      </c>
      <c r="CE1951" s="18">
        <f>IF(COUNTIFS([2]その１１!$CV$10:CV6946,リスト!CC1951),"該当","")</f>
        <v/>
      </c>
      <c r="CF1951" s="18">
        <f>IF($CE1951="","",COUNTIF($CC$5:CC1951,CC1951))</f>
        <v/>
      </c>
      <c r="CG1951" s="18">
        <f>IF($CE1951="","",CONCATENATE(CC1951,CF1951))</f>
        <v/>
      </c>
      <c r="DC1951" s="21">
        <f>IF(CG1951="","",CONCATENATE(CC1951,CD1951))</f>
        <v/>
      </c>
    </row>
    <row r="1952">
      <c r="BZ1952" s="18" t="inlineStr">
        <is>
          <t>C,X</t>
        </is>
      </c>
      <c r="CA1952" s="18" t="inlineStr">
        <is>
          <t>橋台[胸壁]</t>
        </is>
      </c>
      <c r="CB1952" s="18" t="inlineStr">
        <is>
          <t>Ap</t>
        </is>
      </c>
      <c r="CC1952" s="18">
        <f>IF(LEFT(CA1952,2)="基礎",CONCATENATE(BZ1952,LEFT(CA1952,3),CB1952),CONCATENATE(BZ1952,LEFT(CA1952,2),CB1952))</f>
        <v/>
      </c>
      <c r="CD1952" s="18" t="n">
        <v>23</v>
      </c>
      <c r="CE1952" s="18">
        <f>IF(COUNTIFS([2]その１１!$CV$10:CV6947,リスト!CC1952),"該当","")</f>
        <v/>
      </c>
      <c r="CF1952" s="18">
        <f>IF($CE1952="","",COUNTIF($CC$5:CC1952,CC1952))</f>
        <v/>
      </c>
      <c r="CG1952" s="18">
        <f>IF($CE1952="","",CONCATENATE(CC1952,CF1952))</f>
        <v/>
      </c>
      <c r="DC1952" s="21">
        <f>IF(CG1952="","",CONCATENATE(CC1952,CD1952))</f>
        <v/>
      </c>
    </row>
    <row r="1953">
      <c r="BZ1953" s="18" t="inlineStr">
        <is>
          <t>C</t>
        </is>
      </c>
      <c r="CA1953" s="18" t="inlineStr">
        <is>
          <t>橋台[竪壁]</t>
        </is>
      </c>
      <c r="CB1953" s="18" t="inlineStr">
        <is>
          <t>Ac</t>
        </is>
      </c>
      <c r="CC1953" s="18">
        <f>IF(LEFT(CA1953,2)="基礎",CONCATENATE(BZ1953,LEFT(CA1953,3),CB1953),CONCATENATE(BZ1953,LEFT(CA1953,2),CB1953))</f>
        <v/>
      </c>
      <c r="CD1953" s="18" t="n">
        <v>6</v>
      </c>
      <c r="CE1953" s="18">
        <f>IF(COUNTIFS([2]その１１!$CV$10:CV6948,リスト!CC1953),"該当","")</f>
        <v/>
      </c>
      <c r="CF1953" s="18">
        <f>IF($CE1953="","",COUNTIF($CC$5:CC1953,CC1953))</f>
        <v/>
      </c>
      <c r="CG1953" s="18">
        <f>IF($CE1953="","",CONCATENATE(CC1953,CF1953))</f>
        <v/>
      </c>
      <c r="DC1953" s="21">
        <f>IF(CG1953="","",CONCATENATE(CC1953,CD1953))</f>
        <v/>
      </c>
    </row>
    <row r="1954">
      <c r="BZ1954" s="18" t="inlineStr">
        <is>
          <t>C</t>
        </is>
      </c>
      <c r="CA1954" s="18" t="inlineStr">
        <is>
          <t>橋台[竪壁]</t>
        </is>
      </c>
      <c r="CB1954" s="18" t="inlineStr">
        <is>
          <t>Ac</t>
        </is>
      </c>
      <c r="CC1954" s="18">
        <f>IF(LEFT(CA1954,2)="基礎",CONCATENATE(BZ1954,LEFT(CA1954,3),CB1954),CONCATENATE(BZ1954,LEFT(CA1954,2),CB1954))</f>
        <v/>
      </c>
      <c r="CD1954" s="18" t="n">
        <v>7</v>
      </c>
      <c r="CE1954" s="18">
        <f>IF(COUNTIFS([2]その１１!$CV$10:CV6949,リスト!CC1954),"該当","")</f>
        <v/>
      </c>
      <c r="CF1954" s="18">
        <f>IF($CE1954="","",COUNTIF($CC$5:CC1954,CC1954))</f>
        <v/>
      </c>
      <c r="CG1954" s="18">
        <f>IF($CE1954="","",CONCATENATE(CC1954,CF1954))</f>
        <v/>
      </c>
      <c r="DC1954" s="21">
        <f>IF(CG1954="","",CONCATENATE(CC1954,CD1954))</f>
        <v/>
      </c>
    </row>
    <row r="1955">
      <c r="BZ1955" s="18" t="inlineStr">
        <is>
          <t>C</t>
        </is>
      </c>
      <c r="CA1955" s="18" t="inlineStr">
        <is>
          <t>橋台[竪壁]</t>
        </is>
      </c>
      <c r="CB1955" s="18" t="inlineStr">
        <is>
          <t>Ac</t>
        </is>
      </c>
      <c r="CC1955" s="18">
        <f>IF(LEFT(CA1955,2)="基礎",CONCATENATE(BZ1955,LEFT(CA1955,3),CB1955),CONCATENATE(BZ1955,LEFT(CA1955,2),CB1955))</f>
        <v/>
      </c>
      <c r="CD1955" s="18" t="n">
        <v>8</v>
      </c>
      <c r="CE1955" s="18">
        <f>IF(COUNTIFS([2]その１１!$CV$10:CV6950,リスト!CC1955),"該当","")</f>
        <v/>
      </c>
      <c r="CF1955" s="18">
        <f>IF($CE1955="","",COUNTIF($CC$5:CC1955,CC1955))</f>
        <v/>
      </c>
      <c r="CG1955" s="18">
        <f>IF($CE1955="","",CONCATENATE(CC1955,CF1955))</f>
        <v/>
      </c>
      <c r="DC1955" s="21">
        <f>IF(CG1955="","",CONCATENATE(CC1955,CD1955))</f>
        <v/>
      </c>
    </row>
    <row r="1956">
      <c r="BZ1956" s="18" t="inlineStr">
        <is>
          <t>C</t>
        </is>
      </c>
      <c r="CA1956" s="18" t="inlineStr">
        <is>
          <t>橋台[竪壁]</t>
        </is>
      </c>
      <c r="CB1956" s="18" t="inlineStr">
        <is>
          <t>Ac</t>
        </is>
      </c>
      <c r="CC1956" s="18">
        <f>IF(LEFT(CA1956,2)="基礎",CONCATENATE(BZ1956,LEFT(CA1956,3),CB1956),CONCATENATE(BZ1956,LEFT(CA1956,2),CB1956))</f>
        <v/>
      </c>
      <c r="CD1956" s="18" t="n">
        <v>10</v>
      </c>
      <c r="CE1956" s="18">
        <f>IF(COUNTIFS([2]その１１!$CV$10:CV6951,リスト!CC1956),"該当","")</f>
        <v/>
      </c>
      <c r="CF1956" s="18">
        <f>IF($CE1956="","",COUNTIF($CC$5:CC1956,CC1956))</f>
        <v/>
      </c>
      <c r="CG1956" s="18">
        <f>IF($CE1956="","",CONCATENATE(CC1956,CF1956))</f>
        <v/>
      </c>
      <c r="DC1956" s="21">
        <f>IF(CG1956="","",CONCATENATE(CC1956,CD1956))</f>
        <v/>
      </c>
    </row>
    <row r="1957">
      <c r="BZ1957" s="18" t="inlineStr">
        <is>
          <t>C</t>
        </is>
      </c>
      <c r="CA1957" s="18" t="inlineStr">
        <is>
          <t>橋台[竪壁]</t>
        </is>
      </c>
      <c r="CB1957" s="18" t="inlineStr">
        <is>
          <t>Ac</t>
        </is>
      </c>
      <c r="CC1957" s="18">
        <f>IF(LEFT(CA1957,2)="基礎",CONCATENATE(BZ1957,LEFT(CA1957,3),CB1957),CONCATENATE(BZ1957,LEFT(CA1957,2),CB1957))</f>
        <v/>
      </c>
      <c r="CD1957" s="18" t="n">
        <v>12</v>
      </c>
      <c r="CE1957" s="18">
        <f>IF(COUNTIFS([2]その１１!$CV$10:CV6952,リスト!CC1957),"該当","")</f>
        <v/>
      </c>
      <c r="CF1957" s="18">
        <f>IF($CE1957="","",COUNTIF($CC$5:CC1957,CC1957))</f>
        <v/>
      </c>
      <c r="CG1957" s="18">
        <f>IF($CE1957="","",CONCATENATE(CC1957,CF1957))</f>
        <v/>
      </c>
      <c r="DC1957" s="21">
        <f>IF(CG1957="","",CONCATENATE(CC1957,CD1957))</f>
        <v/>
      </c>
    </row>
    <row r="1958">
      <c r="BZ1958" s="18" t="inlineStr">
        <is>
          <t>C</t>
        </is>
      </c>
      <c r="CA1958" s="18" t="inlineStr">
        <is>
          <t>橋台[竪壁]</t>
        </is>
      </c>
      <c r="CB1958" s="18" t="inlineStr">
        <is>
          <t>Ac</t>
        </is>
      </c>
      <c r="CC1958" s="18">
        <f>IF(LEFT(CA1958,2)="基礎",CONCATENATE(BZ1958,LEFT(CA1958,3),CB1958),CONCATENATE(BZ1958,LEFT(CA1958,2),CB1958))</f>
        <v/>
      </c>
      <c r="CD1958" s="18" t="n">
        <v>17</v>
      </c>
      <c r="CE1958" s="18">
        <f>IF(COUNTIFS([2]その１１!$CV$10:CV6953,リスト!CC1958),"該当","")</f>
        <v/>
      </c>
      <c r="CF1958" s="18">
        <f>IF($CE1958="","",COUNTIF($CC$5:CC1958,CC1958))</f>
        <v/>
      </c>
      <c r="CG1958" s="18">
        <f>IF($CE1958="","",CONCATENATE(CC1958,CF1958))</f>
        <v/>
      </c>
      <c r="DC1958" s="21">
        <f>IF(CG1958="","",CONCATENATE(CC1958,CD1958))</f>
        <v/>
      </c>
    </row>
    <row r="1959">
      <c r="BZ1959" s="18" t="inlineStr">
        <is>
          <t>C</t>
        </is>
      </c>
      <c r="CA1959" s="18" t="inlineStr">
        <is>
          <t>橋台[竪壁]</t>
        </is>
      </c>
      <c r="CB1959" s="18" t="inlineStr">
        <is>
          <t>Ac</t>
        </is>
      </c>
      <c r="CC1959" s="18">
        <f>IF(LEFT(CA1959,2)="基礎",CONCATENATE(BZ1959,LEFT(CA1959,3),CB1959),CONCATENATE(BZ1959,LEFT(CA1959,2),CB1959))</f>
        <v/>
      </c>
      <c r="CD1959" s="18" t="n">
        <v>18</v>
      </c>
      <c r="CE1959" s="18">
        <f>IF(COUNTIFS([2]その１１!$CV$10:CV6954,リスト!CC1959),"該当","")</f>
        <v/>
      </c>
      <c r="CF1959" s="18">
        <f>IF($CE1959="","",COUNTIF($CC$5:CC1959,CC1959))</f>
        <v/>
      </c>
      <c r="CG1959" s="18">
        <f>IF($CE1959="","",CONCATENATE(CC1959,CF1959))</f>
        <v/>
      </c>
      <c r="DC1959" s="21">
        <f>IF(CG1959="","",CONCATENATE(CC1959,CD1959))</f>
        <v/>
      </c>
    </row>
    <row r="1960">
      <c r="BZ1960" s="18" t="inlineStr">
        <is>
          <t>C</t>
        </is>
      </c>
      <c r="CA1960" s="18" t="inlineStr">
        <is>
          <t>橋台[竪壁]</t>
        </is>
      </c>
      <c r="CB1960" s="18" t="inlineStr">
        <is>
          <t>Ac</t>
        </is>
      </c>
      <c r="CC1960" s="18">
        <f>IF(LEFT(CA1960,2)="基礎",CONCATENATE(BZ1960,LEFT(CA1960,3),CB1960),CONCATENATE(BZ1960,LEFT(CA1960,2),CB1960))</f>
        <v/>
      </c>
      <c r="CD1960" s="18" t="n">
        <v>19</v>
      </c>
      <c r="CE1960" s="18">
        <f>IF(COUNTIFS([2]その１１!$CV$10:CV6955,リスト!CC1960),"該当","")</f>
        <v/>
      </c>
      <c r="CF1960" s="18">
        <f>IF($CE1960="","",COUNTIF($CC$5:CC1960,CC1960))</f>
        <v/>
      </c>
      <c r="CG1960" s="18">
        <f>IF($CE1960="","",CONCATENATE(CC1960,CF1960))</f>
        <v/>
      </c>
      <c r="DC1960" s="21">
        <f>IF(CG1960="","",CONCATENATE(CC1960,CD1960))</f>
        <v/>
      </c>
    </row>
    <row r="1961">
      <c r="BZ1961" s="18" t="inlineStr">
        <is>
          <t>C</t>
        </is>
      </c>
      <c r="CA1961" s="18" t="inlineStr">
        <is>
          <t>橋台[竪壁]</t>
        </is>
      </c>
      <c r="CB1961" s="18" t="inlineStr">
        <is>
          <t>Ac</t>
        </is>
      </c>
      <c r="CC1961" s="18">
        <f>IF(LEFT(CA1961,2)="基礎",CONCATENATE(BZ1961,LEFT(CA1961,3),CB1961),CONCATENATE(BZ1961,LEFT(CA1961,2),CB1961))</f>
        <v/>
      </c>
      <c r="CD1961" s="18" t="n">
        <v>20</v>
      </c>
      <c r="CE1961" s="18">
        <f>IF(COUNTIFS([2]その１１!$CV$10:CV6956,リスト!CC1961),"該当","")</f>
        <v/>
      </c>
      <c r="CF1961" s="18">
        <f>IF($CE1961="","",COUNTIF($CC$5:CC1961,CC1961))</f>
        <v/>
      </c>
      <c r="CG1961" s="18">
        <f>IF($CE1961="","",CONCATENATE(CC1961,CF1961))</f>
        <v/>
      </c>
      <c r="DC1961" s="21">
        <f>IF(CG1961="","",CONCATENATE(CC1961,CD1961))</f>
        <v/>
      </c>
    </row>
    <row r="1962">
      <c r="BZ1962" s="18" t="inlineStr">
        <is>
          <t>C</t>
        </is>
      </c>
      <c r="CA1962" s="18" t="inlineStr">
        <is>
          <t>橋台[竪壁]</t>
        </is>
      </c>
      <c r="CB1962" s="18" t="inlineStr">
        <is>
          <t>Ac</t>
        </is>
      </c>
      <c r="CC1962" s="18">
        <f>IF(LEFT(CA1962,2)="基礎",CONCATENATE(BZ1962,LEFT(CA1962,3),CB1962),CONCATENATE(BZ1962,LEFT(CA1962,2),CB1962))</f>
        <v/>
      </c>
      <c r="CD1962" s="18" t="n">
        <v>21</v>
      </c>
      <c r="CE1962" s="18">
        <f>IF(COUNTIFS([2]その１１!$CV$10:CV6957,リスト!CC1962),"該当","")</f>
        <v/>
      </c>
      <c r="CF1962" s="18">
        <f>IF($CE1962="","",COUNTIF($CC$5:CC1962,CC1962))</f>
        <v/>
      </c>
      <c r="CG1962" s="18">
        <f>IF($CE1962="","",CONCATENATE(CC1962,CF1962))</f>
        <v/>
      </c>
      <c r="DC1962" s="21">
        <f>IF(CG1962="","",CONCATENATE(CC1962,CD1962))</f>
        <v/>
      </c>
    </row>
    <row r="1963">
      <c r="BZ1963" s="18" t="inlineStr">
        <is>
          <t>C</t>
        </is>
      </c>
      <c r="CA1963" s="18" t="inlineStr">
        <is>
          <t>橋台[竪壁]</t>
        </is>
      </c>
      <c r="CB1963" s="18" t="inlineStr">
        <is>
          <t>Ac</t>
        </is>
      </c>
      <c r="CC1963" s="18">
        <f>IF(LEFT(CA1963,2)="基礎",CONCATENATE(BZ1963,LEFT(CA1963,3),CB1963),CONCATENATE(BZ1963,LEFT(CA1963,2),CB1963))</f>
        <v/>
      </c>
      <c r="CD1963" s="18" t="n">
        <v>22</v>
      </c>
      <c r="CE1963" s="18">
        <f>IF(COUNTIFS([2]その１１!$CV$10:CV6958,リスト!CC1963),"該当","")</f>
        <v/>
      </c>
      <c r="CF1963" s="18">
        <f>IF($CE1963="","",COUNTIF($CC$5:CC1963,CC1963))</f>
        <v/>
      </c>
      <c r="CG1963" s="18">
        <f>IF($CE1963="","",CONCATENATE(CC1963,CF1963))</f>
        <v/>
      </c>
      <c r="DC1963" s="21">
        <f>IF(CG1963="","",CONCATENATE(CC1963,CD1963))</f>
        <v/>
      </c>
    </row>
    <row r="1964">
      <c r="BZ1964" s="18" t="inlineStr">
        <is>
          <t>C</t>
        </is>
      </c>
      <c r="CA1964" s="18" t="inlineStr">
        <is>
          <t>橋台[竪壁]</t>
        </is>
      </c>
      <c r="CB1964" s="18" t="inlineStr">
        <is>
          <t>Ac</t>
        </is>
      </c>
      <c r="CC1964" s="18">
        <f>IF(LEFT(CA1964,2)="基礎",CONCATENATE(BZ1964,LEFT(CA1964,3),CB1964),CONCATENATE(BZ1964,LEFT(CA1964,2),CB1964))</f>
        <v/>
      </c>
      <c r="CD1964" s="18" t="n">
        <v>23</v>
      </c>
      <c r="CE1964" s="18">
        <f>IF(COUNTIFS([2]その１１!$CV$10:CV6959,リスト!CC1964),"該当","")</f>
        <v/>
      </c>
      <c r="CF1964" s="18">
        <f>IF($CE1964="","",COUNTIF($CC$5:CC1964,CC1964))</f>
        <v/>
      </c>
      <c r="CG1964" s="18">
        <f>IF($CE1964="","",CONCATENATE(CC1964,CF1964))</f>
        <v/>
      </c>
      <c r="DC1964" s="21">
        <f>IF(CG1964="","",CONCATENATE(CC1964,CD1964))</f>
        <v/>
      </c>
    </row>
    <row r="1965">
      <c r="BZ1965" s="18" t="inlineStr">
        <is>
          <t>C,X</t>
        </is>
      </c>
      <c r="CA1965" s="18" t="inlineStr">
        <is>
          <t>橋台[竪壁]</t>
        </is>
      </c>
      <c r="CB1965" s="18" t="inlineStr">
        <is>
          <t>Ac</t>
        </is>
      </c>
      <c r="CC1965" s="18">
        <f>IF(LEFT(CA1965,2)="基礎",CONCATENATE(BZ1965,LEFT(CA1965,3),CB1965),CONCATENATE(BZ1965,LEFT(CA1965,2),CB1965))</f>
        <v/>
      </c>
      <c r="CD1965" s="18" t="n">
        <v>6</v>
      </c>
      <c r="CE1965" s="18">
        <f>IF(COUNTIFS([2]その１１!$CV$10:CV6960,リスト!CC1965),"該当","")</f>
        <v/>
      </c>
      <c r="CF1965" s="18">
        <f>IF($CE1965="","",COUNTIF($CC$5:CC1965,CC1965))</f>
        <v/>
      </c>
      <c r="CG1965" s="18">
        <f>IF($CE1965="","",CONCATENATE(CC1965,CF1965))</f>
        <v/>
      </c>
      <c r="DC1965" s="21">
        <f>IF(CG1965="","",CONCATENATE(CC1965,CD1965))</f>
        <v/>
      </c>
    </row>
    <row r="1966">
      <c r="BZ1966" s="18" t="inlineStr">
        <is>
          <t>C,X</t>
        </is>
      </c>
      <c r="CA1966" s="18" t="inlineStr">
        <is>
          <t>橋台[竪壁]</t>
        </is>
      </c>
      <c r="CB1966" s="18" t="inlineStr">
        <is>
          <t>Ac</t>
        </is>
      </c>
      <c r="CC1966" s="18">
        <f>IF(LEFT(CA1966,2)="基礎",CONCATENATE(BZ1966,LEFT(CA1966,3),CB1966),CONCATENATE(BZ1966,LEFT(CA1966,2),CB1966))</f>
        <v/>
      </c>
      <c r="CD1966" s="18" t="n">
        <v>7</v>
      </c>
      <c r="CE1966" s="18">
        <f>IF(COUNTIFS([2]その１１!$CV$10:CV6961,リスト!CC1966),"該当","")</f>
        <v/>
      </c>
      <c r="CF1966" s="18">
        <f>IF($CE1966="","",COUNTIF($CC$5:CC1966,CC1966))</f>
        <v/>
      </c>
      <c r="CG1966" s="18">
        <f>IF($CE1966="","",CONCATENATE(CC1966,CF1966))</f>
        <v/>
      </c>
      <c r="DC1966" s="21">
        <f>IF(CG1966="","",CONCATENATE(CC1966,CD1966))</f>
        <v/>
      </c>
    </row>
    <row r="1967">
      <c r="BZ1967" s="18" t="inlineStr">
        <is>
          <t>C,X</t>
        </is>
      </c>
      <c r="CA1967" s="18" t="inlineStr">
        <is>
          <t>橋台[竪壁]</t>
        </is>
      </c>
      <c r="CB1967" s="18" t="inlineStr">
        <is>
          <t>Ac</t>
        </is>
      </c>
      <c r="CC1967" s="18">
        <f>IF(LEFT(CA1967,2)="基礎",CONCATENATE(BZ1967,LEFT(CA1967,3),CB1967),CONCATENATE(BZ1967,LEFT(CA1967,2),CB1967))</f>
        <v/>
      </c>
      <c r="CD1967" s="18" t="n">
        <v>8</v>
      </c>
      <c r="CE1967" s="18">
        <f>IF(COUNTIFS([2]その１１!$CV$10:CV6962,リスト!CC1967),"該当","")</f>
        <v/>
      </c>
      <c r="CF1967" s="18">
        <f>IF($CE1967="","",COUNTIF($CC$5:CC1967,CC1967))</f>
        <v/>
      </c>
      <c r="CG1967" s="18">
        <f>IF($CE1967="","",CONCATENATE(CC1967,CF1967))</f>
        <v/>
      </c>
      <c r="DC1967" s="21">
        <f>IF(CG1967="","",CONCATENATE(CC1967,CD1967))</f>
        <v/>
      </c>
    </row>
    <row r="1968">
      <c r="BZ1968" s="18" t="inlineStr">
        <is>
          <t>C,X</t>
        </is>
      </c>
      <c r="CA1968" s="18" t="inlineStr">
        <is>
          <t>橋台[竪壁]</t>
        </is>
      </c>
      <c r="CB1968" s="18" t="inlineStr">
        <is>
          <t>Ac</t>
        </is>
      </c>
      <c r="CC1968" s="18">
        <f>IF(LEFT(CA1968,2)="基礎",CONCATENATE(BZ1968,LEFT(CA1968,3),CB1968),CONCATENATE(BZ1968,LEFT(CA1968,2),CB1968))</f>
        <v/>
      </c>
      <c r="CD1968" s="18" t="n">
        <v>10</v>
      </c>
      <c r="CE1968" s="18">
        <f>IF(COUNTIFS([2]その１１!$CV$10:CV6963,リスト!CC1968),"該当","")</f>
        <v/>
      </c>
      <c r="CF1968" s="18">
        <f>IF($CE1968="","",COUNTIF($CC$5:CC1968,CC1968))</f>
        <v/>
      </c>
      <c r="CG1968" s="18">
        <f>IF($CE1968="","",CONCATENATE(CC1968,CF1968))</f>
        <v/>
      </c>
      <c r="DC1968" s="21">
        <f>IF(CG1968="","",CONCATENATE(CC1968,CD1968))</f>
        <v/>
      </c>
    </row>
    <row r="1969">
      <c r="BZ1969" s="18" t="inlineStr">
        <is>
          <t>C,X</t>
        </is>
      </c>
      <c r="CA1969" s="18" t="inlineStr">
        <is>
          <t>橋台[竪壁]</t>
        </is>
      </c>
      <c r="CB1969" s="18" t="inlineStr">
        <is>
          <t>Ac</t>
        </is>
      </c>
      <c r="CC1969" s="18">
        <f>IF(LEFT(CA1969,2)="基礎",CONCATENATE(BZ1969,LEFT(CA1969,3),CB1969),CONCATENATE(BZ1969,LEFT(CA1969,2),CB1969))</f>
        <v/>
      </c>
      <c r="CD1969" s="18" t="n">
        <v>12</v>
      </c>
      <c r="CE1969" s="18">
        <f>IF(COUNTIFS([2]その１１!$CV$10:CV6964,リスト!CC1969),"該当","")</f>
        <v/>
      </c>
      <c r="CF1969" s="18">
        <f>IF($CE1969="","",COUNTIF($CC$5:CC1969,CC1969))</f>
        <v/>
      </c>
      <c r="CG1969" s="18">
        <f>IF($CE1969="","",CONCATENATE(CC1969,CF1969))</f>
        <v/>
      </c>
      <c r="DC1969" s="21">
        <f>IF(CG1969="","",CONCATENATE(CC1969,CD1969))</f>
        <v/>
      </c>
    </row>
    <row r="1970">
      <c r="BZ1970" s="18" t="inlineStr">
        <is>
          <t>C,X</t>
        </is>
      </c>
      <c r="CA1970" s="18" t="inlineStr">
        <is>
          <t>橋台[竪壁]</t>
        </is>
      </c>
      <c r="CB1970" s="18" t="inlineStr">
        <is>
          <t>Ac</t>
        </is>
      </c>
      <c r="CC1970" s="18">
        <f>IF(LEFT(CA1970,2)="基礎",CONCATENATE(BZ1970,LEFT(CA1970,3),CB1970),CONCATENATE(BZ1970,LEFT(CA1970,2),CB1970))</f>
        <v/>
      </c>
      <c r="CD1970" s="18" t="n">
        <v>17</v>
      </c>
      <c r="CE1970" s="18">
        <f>IF(COUNTIFS([2]その１１!$CV$10:CV6965,リスト!CC1970),"該当","")</f>
        <v/>
      </c>
      <c r="CF1970" s="18">
        <f>IF($CE1970="","",COUNTIF($CC$5:CC1970,CC1970))</f>
        <v/>
      </c>
      <c r="CG1970" s="18">
        <f>IF($CE1970="","",CONCATENATE(CC1970,CF1970))</f>
        <v/>
      </c>
      <c r="DC1970" s="21">
        <f>IF(CG1970="","",CONCATENATE(CC1970,CD1970))</f>
        <v/>
      </c>
    </row>
    <row r="1971">
      <c r="BZ1971" s="18" t="inlineStr">
        <is>
          <t>C,X</t>
        </is>
      </c>
      <c r="CA1971" s="18" t="inlineStr">
        <is>
          <t>橋台[竪壁]</t>
        </is>
      </c>
      <c r="CB1971" s="18" t="inlineStr">
        <is>
          <t>Ac</t>
        </is>
      </c>
      <c r="CC1971" s="18">
        <f>IF(LEFT(CA1971,2)="基礎",CONCATENATE(BZ1971,LEFT(CA1971,3),CB1971),CONCATENATE(BZ1971,LEFT(CA1971,2),CB1971))</f>
        <v/>
      </c>
      <c r="CD1971" s="18" t="n">
        <v>18</v>
      </c>
      <c r="CE1971" s="18">
        <f>IF(COUNTIFS([2]その１１!$CV$10:CV6966,リスト!CC1971),"該当","")</f>
        <v/>
      </c>
      <c r="CF1971" s="18">
        <f>IF($CE1971="","",COUNTIF($CC$5:CC1971,CC1971))</f>
        <v/>
      </c>
      <c r="CG1971" s="18">
        <f>IF($CE1971="","",CONCATENATE(CC1971,CF1971))</f>
        <v/>
      </c>
      <c r="DC1971" s="21">
        <f>IF(CG1971="","",CONCATENATE(CC1971,CD1971))</f>
        <v/>
      </c>
    </row>
    <row r="1972">
      <c r="BZ1972" s="18" t="inlineStr">
        <is>
          <t>C,X</t>
        </is>
      </c>
      <c r="CA1972" s="18" t="inlineStr">
        <is>
          <t>橋台[竪壁]</t>
        </is>
      </c>
      <c r="CB1972" s="18" t="inlineStr">
        <is>
          <t>Ac</t>
        </is>
      </c>
      <c r="CC1972" s="18">
        <f>IF(LEFT(CA1972,2)="基礎",CONCATENATE(BZ1972,LEFT(CA1972,3),CB1972),CONCATENATE(BZ1972,LEFT(CA1972,2),CB1972))</f>
        <v/>
      </c>
      <c r="CD1972" s="18" t="n">
        <v>19</v>
      </c>
      <c r="CE1972" s="18">
        <f>IF(COUNTIFS([2]その１１!$CV$10:CV6967,リスト!CC1972),"該当","")</f>
        <v/>
      </c>
      <c r="CF1972" s="18">
        <f>IF($CE1972="","",COUNTIF($CC$5:CC1972,CC1972))</f>
        <v/>
      </c>
      <c r="CG1972" s="18">
        <f>IF($CE1972="","",CONCATENATE(CC1972,CF1972))</f>
        <v/>
      </c>
      <c r="DC1972" s="21">
        <f>IF(CG1972="","",CONCATENATE(CC1972,CD1972))</f>
        <v/>
      </c>
    </row>
    <row r="1973">
      <c r="BZ1973" s="18" t="inlineStr">
        <is>
          <t>C,X</t>
        </is>
      </c>
      <c r="CA1973" s="18" t="inlineStr">
        <is>
          <t>橋台[竪壁]</t>
        </is>
      </c>
      <c r="CB1973" s="18" t="inlineStr">
        <is>
          <t>Ac</t>
        </is>
      </c>
      <c r="CC1973" s="18">
        <f>IF(LEFT(CA1973,2)="基礎",CONCATENATE(BZ1973,LEFT(CA1973,3),CB1973),CONCATENATE(BZ1973,LEFT(CA1973,2),CB1973))</f>
        <v/>
      </c>
      <c r="CD1973" s="18" t="n">
        <v>20</v>
      </c>
      <c r="CE1973" s="18">
        <f>IF(COUNTIFS([2]その１１!$CV$10:CV6968,リスト!CC1973),"該当","")</f>
        <v/>
      </c>
      <c r="CF1973" s="18">
        <f>IF($CE1973="","",COUNTIF($CC$5:CC1973,CC1973))</f>
        <v/>
      </c>
      <c r="CG1973" s="18">
        <f>IF($CE1973="","",CONCATENATE(CC1973,CF1973))</f>
        <v/>
      </c>
      <c r="DC1973" s="21">
        <f>IF(CG1973="","",CONCATENATE(CC1973,CD1973))</f>
        <v/>
      </c>
    </row>
    <row r="1974">
      <c r="BZ1974" s="18" t="inlineStr">
        <is>
          <t>C,X</t>
        </is>
      </c>
      <c r="CA1974" s="18" t="inlineStr">
        <is>
          <t>橋台[竪壁]</t>
        </is>
      </c>
      <c r="CB1974" s="18" t="inlineStr">
        <is>
          <t>Ac</t>
        </is>
      </c>
      <c r="CC1974" s="18">
        <f>IF(LEFT(CA1974,2)="基礎",CONCATENATE(BZ1974,LEFT(CA1974,3),CB1974),CONCATENATE(BZ1974,LEFT(CA1974,2),CB1974))</f>
        <v/>
      </c>
      <c r="CD1974" s="18" t="n">
        <v>21</v>
      </c>
      <c r="CE1974" s="18">
        <f>IF(COUNTIFS([2]その１１!$CV$10:CV6969,リスト!CC1974),"該当","")</f>
        <v/>
      </c>
      <c r="CF1974" s="18">
        <f>IF($CE1974="","",COUNTIF($CC$5:CC1974,CC1974))</f>
        <v/>
      </c>
      <c r="CG1974" s="18">
        <f>IF($CE1974="","",CONCATENATE(CC1974,CF1974))</f>
        <v/>
      </c>
      <c r="DC1974" s="21">
        <f>IF(CG1974="","",CONCATENATE(CC1974,CD1974))</f>
        <v/>
      </c>
    </row>
    <row r="1975">
      <c r="BZ1975" s="18" t="inlineStr">
        <is>
          <t>C,X</t>
        </is>
      </c>
      <c r="CA1975" s="18" t="inlineStr">
        <is>
          <t>橋台[竪壁]</t>
        </is>
      </c>
      <c r="CB1975" s="18" t="inlineStr">
        <is>
          <t>Ac</t>
        </is>
      </c>
      <c r="CC1975" s="18">
        <f>IF(LEFT(CA1975,2)="基礎",CONCATENATE(BZ1975,LEFT(CA1975,3),CB1975),CONCATENATE(BZ1975,LEFT(CA1975,2),CB1975))</f>
        <v/>
      </c>
      <c r="CD1975" s="18" t="n">
        <v>22</v>
      </c>
      <c r="CE1975" s="18">
        <f>IF(COUNTIFS([2]その１１!$CV$10:CV6970,リスト!CC1975),"該当","")</f>
        <v/>
      </c>
      <c r="CF1975" s="18">
        <f>IF($CE1975="","",COUNTIF($CC$5:CC1975,CC1975))</f>
        <v/>
      </c>
      <c r="CG1975" s="18">
        <f>IF($CE1975="","",CONCATENATE(CC1975,CF1975))</f>
        <v/>
      </c>
      <c r="DC1975" s="21">
        <f>IF(CG1975="","",CONCATENATE(CC1975,CD1975))</f>
        <v/>
      </c>
    </row>
    <row r="1976">
      <c r="BZ1976" s="18" t="inlineStr">
        <is>
          <t>C,X</t>
        </is>
      </c>
      <c r="CA1976" s="18" t="inlineStr">
        <is>
          <t>橋台[竪壁]</t>
        </is>
      </c>
      <c r="CB1976" s="18" t="inlineStr">
        <is>
          <t>Ac</t>
        </is>
      </c>
      <c r="CC1976" s="18">
        <f>IF(LEFT(CA1976,2)="基礎",CONCATENATE(BZ1976,LEFT(CA1976,3),CB1976),CONCATENATE(BZ1976,LEFT(CA1976,2),CB1976))</f>
        <v/>
      </c>
      <c r="CD1976" s="18" t="n">
        <v>23</v>
      </c>
      <c r="CE1976" s="18">
        <f>IF(COUNTIFS([2]その１１!$CV$10:CV6971,リスト!CC1976),"該当","")</f>
        <v/>
      </c>
      <c r="CF1976" s="18">
        <f>IF($CE1976="","",COUNTIF($CC$5:CC1976,CC1976))</f>
        <v/>
      </c>
      <c r="CG1976" s="18">
        <f>IF($CE1976="","",CONCATENATE(CC1976,CF1976))</f>
        <v/>
      </c>
      <c r="DC1976" s="21">
        <f>IF(CG1976="","",CONCATENATE(CC1976,CD1976))</f>
        <v/>
      </c>
    </row>
    <row r="1977">
      <c r="BZ1977" s="18" t="inlineStr">
        <is>
          <t>C</t>
        </is>
      </c>
      <c r="CA1977" s="18" t="inlineStr">
        <is>
          <t>橋台[翼壁]</t>
        </is>
      </c>
      <c r="CB1977" s="18" t="inlineStr">
        <is>
          <t>Aw</t>
        </is>
      </c>
      <c r="CC1977" s="18">
        <f>IF(LEFT(CA1977,2)="基礎",CONCATENATE(BZ1977,LEFT(CA1977,3),CB1977),CONCATENATE(BZ1977,LEFT(CA1977,2),CB1977))</f>
        <v/>
      </c>
      <c r="CD1977" s="18" t="n">
        <v>6</v>
      </c>
      <c r="CE1977" s="18">
        <f>IF(COUNTIFS([2]その１１!$CV$10:CV6972,リスト!CC1977),"該当","")</f>
        <v/>
      </c>
      <c r="CF1977" s="18">
        <f>IF($CE1977="","",COUNTIF($CC$5:CC1977,CC1977))</f>
        <v/>
      </c>
      <c r="CG1977" s="18">
        <f>IF($CE1977="","",CONCATENATE(CC1977,CF1977))</f>
        <v/>
      </c>
      <c r="DC1977" s="21">
        <f>IF(CG1977="","",CONCATENATE(CC1977,CD1977))</f>
        <v/>
      </c>
    </row>
    <row r="1978">
      <c r="BZ1978" s="18" t="inlineStr">
        <is>
          <t>C</t>
        </is>
      </c>
      <c r="CA1978" s="18" t="inlineStr">
        <is>
          <t>橋台[翼壁]</t>
        </is>
      </c>
      <c r="CB1978" s="18" t="inlineStr">
        <is>
          <t>Aw</t>
        </is>
      </c>
      <c r="CC1978" s="18">
        <f>IF(LEFT(CA1978,2)="基礎",CONCATENATE(BZ1978,LEFT(CA1978,3),CB1978),CONCATENATE(BZ1978,LEFT(CA1978,2),CB1978))</f>
        <v/>
      </c>
      <c r="CD1978" s="18" t="n">
        <v>7</v>
      </c>
      <c r="CE1978" s="18">
        <f>IF(COUNTIFS([2]その１１!$CV$10:CV6973,リスト!CC1978),"該当","")</f>
        <v/>
      </c>
      <c r="CF1978" s="18">
        <f>IF($CE1978="","",COUNTIF($CC$5:CC1978,CC1978))</f>
        <v/>
      </c>
      <c r="CG1978" s="18">
        <f>IF($CE1978="","",CONCATENATE(CC1978,CF1978))</f>
        <v/>
      </c>
      <c r="DC1978" s="21">
        <f>IF(CG1978="","",CONCATENATE(CC1978,CD1978))</f>
        <v/>
      </c>
    </row>
    <row r="1979">
      <c r="BZ1979" s="18" t="inlineStr">
        <is>
          <t>C</t>
        </is>
      </c>
      <c r="CA1979" s="18" t="inlineStr">
        <is>
          <t>橋台[翼壁]</t>
        </is>
      </c>
      <c r="CB1979" s="18" t="inlineStr">
        <is>
          <t>Aw</t>
        </is>
      </c>
      <c r="CC1979" s="18">
        <f>IF(LEFT(CA1979,2)="基礎",CONCATENATE(BZ1979,LEFT(CA1979,3),CB1979),CONCATENATE(BZ1979,LEFT(CA1979,2),CB1979))</f>
        <v/>
      </c>
      <c r="CD1979" s="18" t="n">
        <v>8</v>
      </c>
      <c r="CE1979" s="18">
        <f>IF(COUNTIFS([2]その１１!$CV$10:CV6974,リスト!CC1979),"該当","")</f>
        <v/>
      </c>
      <c r="CF1979" s="18">
        <f>IF($CE1979="","",COUNTIF($CC$5:CC1979,CC1979))</f>
        <v/>
      </c>
      <c r="CG1979" s="18">
        <f>IF($CE1979="","",CONCATENATE(CC1979,CF1979))</f>
        <v/>
      </c>
      <c r="DC1979" s="21">
        <f>IF(CG1979="","",CONCATENATE(CC1979,CD1979))</f>
        <v/>
      </c>
    </row>
    <row r="1980">
      <c r="BZ1980" s="18" t="inlineStr">
        <is>
          <t>C</t>
        </is>
      </c>
      <c r="CA1980" s="18" t="inlineStr">
        <is>
          <t>橋台[翼壁]</t>
        </is>
      </c>
      <c r="CB1980" s="18" t="inlineStr">
        <is>
          <t>Aw</t>
        </is>
      </c>
      <c r="CC1980" s="18">
        <f>IF(LEFT(CA1980,2)="基礎",CONCATENATE(BZ1980,LEFT(CA1980,3),CB1980),CONCATENATE(BZ1980,LEFT(CA1980,2),CB1980))</f>
        <v/>
      </c>
      <c r="CD1980" s="18" t="n">
        <v>10</v>
      </c>
      <c r="CE1980" s="18">
        <f>IF(COUNTIFS([2]その１１!$CV$10:CV6975,リスト!CC1980),"該当","")</f>
        <v/>
      </c>
      <c r="CF1980" s="18">
        <f>IF($CE1980="","",COUNTIF($CC$5:CC1980,CC1980))</f>
        <v/>
      </c>
      <c r="CG1980" s="18">
        <f>IF($CE1980="","",CONCATENATE(CC1980,CF1980))</f>
        <v/>
      </c>
      <c r="DC1980" s="21">
        <f>IF(CG1980="","",CONCATENATE(CC1980,CD1980))</f>
        <v/>
      </c>
    </row>
    <row r="1981">
      <c r="BZ1981" s="18" t="inlineStr">
        <is>
          <t>C</t>
        </is>
      </c>
      <c r="CA1981" s="18" t="inlineStr">
        <is>
          <t>橋台[翼壁]</t>
        </is>
      </c>
      <c r="CB1981" s="18" t="inlineStr">
        <is>
          <t>Aw</t>
        </is>
      </c>
      <c r="CC1981" s="18">
        <f>IF(LEFT(CA1981,2)="基礎",CONCATENATE(BZ1981,LEFT(CA1981,3),CB1981),CONCATENATE(BZ1981,LEFT(CA1981,2),CB1981))</f>
        <v/>
      </c>
      <c r="CD1981" s="18" t="n">
        <v>12</v>
      </c>
      <c r="CE1981" s="18">
        <f>IF(COUNTIFS([2]その１１!$CV$10:CV6976,リスト!CC1981),"該当","")</f>
        <v/>
      </c>
      <c r="CF1981" s="18">
        <f>IF($CE1981="","",COUNTIF($CC$5:CC1981,CC1981))</f>
        <v/>
      </c>
      <c r="CG1981" s="18">
        <f>IF($CE1981="","",CONCATENATE(CC1981,CF1981))</f>
        <v/>
      </c>
      <c r="DC1981" s="21">
        <f>IF(CG1981="","",CONCATENATE(CC1981,CD1981))</f>
        <v/>
      </c>
    </row>
    <row r="1982">
      <c r="BZ1982" s="18" t="inlineStr">
        <is>
          <t>C</t>
        </is>
      </c>
      <c r="CA1982" s="18" t="inlineStr">
        <is>
          <t>橋台[翼壁]</t>
        </is>
      </c>
      <c r="CB1982" s="18" t="inlineStr">
        <is>
          <t>Aw</t>
        </is>
      </c>
      <c r="CC1982" s="18">
        <f>IF(LEFT(CA1982,2)="基礎",CONCATENATE(BZ1982,LEFT(CA1982,3),CB1982),CONCATENATE(BZ1982,LEFT(CA1982,2),CB1982))</f>
        <v/>
      </c>
      <c r="CD1982" s="18" t="n">
        <v>17</v>
      </c>
      <c r="CE1982" s="18">
        <f>IF(COUNTIFS([2]その１１!$CV$10:CV6977,リスト!CC1982),"該当","")</f>
        <v/>
      </c>
      <c r="CF1982" s="18">
        <f>IF($CE1982="","",COUNTIF($CC$5:CC1982,CC1982))</f>
        <v/>
      </c>
      <c r="CG1982" s="18">
        <f>IF($CE1982="","",CONCATENATE(CC1982,CF1982))</f>
        <v/>
      </c>
      <c r="DC1982" s="21">
        <f>IF(CG1982="","",CONCATENATE(CC1982,CD1982))</f>
        <v/>
      </c>
    </row>
    <row r="1983">
      <c r="BZ1983" s="18" t="inlineStr">
        <is>
          <t>C</t>
        </is>
      </c>
      <c r="CA1983" s="18" t="inlineStr">
        <is>
          <t>橋台[翼壁]</t>
        </is>
      </c>
      <c r="CB1983" s="18" t="inlineStr">
        <is>
          <t>Aw</t>
        </is>
      </c>
      <c r="CC1983" s="18">
        <f>IF(LEFT(CA1983,2)="基礎",CONCATENATE(BZ1983,LEFT(CA1983,3),CB1983),CONCATENATE(BZ1983,LEFT(CA1983,2),CB1983))</f>
        <v/>
      </c>
      <c r="CD1983" s="18" t="n">
        <v>18</v>
      </c>
      <c r="CE1983" s="18">
        <f>IF(COUNTIFS([2]その１１!$CV$10:CV6978,リスト!CC1983),"該当","")</f>
        <v/>
      </c>
      <c r="CF1983" s="18">
        <f>IF($CE1983="","",COUNTIF($CC$5:CC1983,CC1983))</f>
        <v/>
      </c>
      <c r="CG1983" s="18">
        <f>IF($CE1983="","",CONCATENATE(CC1983,CF1983))</f>
        <v/>
      </c>
      <c r="DC1983" s="21">
        <f>IF(CG1983="","",CONCATENATE(CC1983,CD1983))</f>
        <v/>
      </c>
    </row>
    <row r="1984">
      <c r="BZ1984" s="18" t="inlineStr">
        <is>
          <t>C</t>
        </is>
      </c>
      <c r="CA1984" s="18" t="inlineStr">
        <is>
          <t>橋台[翼壁]</t>
        </is>
      </c>
      <c r="CB1984" s="18" t="inlineStr">
        <is>
          <t>Aw</t>
        </is>
      </c>
      <c r="CC1984" s="18">
        <f>IF(LEFT(CA1984,2)="基礎",CONCATENATE(BZ1984,LEFT(CA1984,3),CB1984),CONCATENATE(BZ1984,LEFT(CA1984,2),CB1984))</f>
        <v/>
      </c>
      <c r="CD1984" s="18" t="n">
        <v>19</v>
      </c>
      <c r="CE1984" s="18">
        <f>IF(COUNTIFS([2]その１１!$CV$10:CV6979,リスト!CC1984),"該当","")</f>
        <v/>
      </c>
      <c r="CF1984" s="18">
        <f>IF($CE1984="","",COUNTIF($CC$5:CC1984,CC1984))</f>
        <v/>
      </c>
      <c r="CG1984" s="18">
        <f>IF($CE1984="","",CONCATENATE(CC1984,CF1984))</f>
        <v/>
      </c>
      <c r="DC1984" s="21">
        <f>IF(CG1984="","",CONCATENATE(CC1984,CD1984))</f>
        <v/>
      </c>
    </row>
    <row r="1985">
      <c r="BZ1985" s="18" t="inlineStr">
        <is>
          <t>C</t>
        </is>
      </c>
      <c r="CA1985" s="18" t="inlineStr">
        <is>
          <t>橋台[翼壁]</t>
        </is>
      </c>
      <c r="CB1985" s="18" t="inlineStr">
        <is>
          <t>Aw</t>
        </is>
      </c>
      <c r="CC1985" s="18">
        <f>IF(LEFT(CA1985,2)="基礎",CONCATENATE(BZ1985,LEFT(CA1985,3),CB1985),CONCATENATE(BZ1985,LEFT(CA1985,2),CB1985))</f>
        <v/>
      </c>
      <c r="CD1985" s="18" t="n">
        <v>20</v>
      </c>
      <c r="CE1985" s="18">
        <f>IF(COUNTIFS([2]その１１!$CV$10:CV6980,リスト!CC1985),"該当","")</f>
        <v/>
      </c>
      <c r="CF1985" s="18">
        <f>IF($CE1985="","",COUNTIF($CC$5:CC1985,CC1985))</f>
        <v/>
      </c>
      <c r="CG1985" s="18">
        <f>IF($CE1985="","",CONCATENATE(CC1985,CF1985))</f>
        <v/>
      </c>
      <c r="DC1985" s="21">
        <f>IF(CG1985="","",CONCATENATE(CC1985,CD1985))</f>
        <v/>
      </c>
    </row>
    <row r="1986">
      <c r="BZ1986" s="18" t="inlineStr">
        <is>
          <t>C</t>
        </is>
      </c>
      <c r="CA1986" s="18" t="inlineStr">
        <is>
          <t>橋台[翼壁]</t>
        </is>
      </c>
      <c r="CB1986" s="18" t="inlineStr">
        <is>
          <t>Aw</t>
        </is>
      </c>
      <c r="CC1986" s="18">
        <f>IF(LEFT(CA1986,2)="基礎",CONCATENATE(BZ1986,LEFT(CA1986,3),CB1986),CONCATENATE(BZ1986,LEFT(CA1986,2),CB1986))</f>
        <v/>
      </c>
      <c r="CD1986" s="18" t="n">
        <v>21</v>
      </c>
      <c r="CE1986" s="18">
        <f>IF(COUNTIFS([2]その１１!$CV$10:CV6981,リスト!CC1986),"該当","")</f>
        <v/>
      </c>
      <c r="CF1986" s="18">
        <f>IF($CE1986="","",COUNTIF($CC$5:CC1986,CC1986))</f>
        <v/>
      </c>
      <c r="CG1986" s="18">
        <f>IF($CE1986="","",CONCATENATE(CC1986,CF1986))</f>
        <v/>
      </c>
      <c r="DC1986" s="21">
        <f>IF(CG1986="","",CONCATENATE(CC1986,CD1986))</f>
        <v/>
      </c>
    </row>
    <row r="1987">
      <c r="BZ1987" s="18" t="inlineStr">
        <is>
          <t>C</t>
        </is>
      </c>
      <c r="CA1987" s="18" t="inlineStr">
        <is>
          <t>橋台[翼壁]</t>
        </is>
      </c>
      <c r="CB1987" s="18" t="inlineStr">
        <is>
          <t>Aw</t>
        </is>
      </c>
      <c r="CC1987" s="18">
        <f>IF(LEFT(CA1987,2)="基礎",CONCATENATE(BZ1987,LEFT(CA1987,3),CB1987),CONCATENATE(BZ1987,LEFT(CA1987,2),CB1987))</f>
        <v/>
      </c>
      <c r="CD1987" s="18" t="n">
        <v>22</v>
      </c>
      <c r="CE1987" s="18">
        <f>IF(COUNTIFS([2]その１１!$CV$10:CV6982,リスト!CC1987),"該当","")</f>
        <v/>
      </c>
      <c r="CF1987" s="18">
        <f>IF($CE1987="","",COUNTIF($CC$5:CC1987,CC1987))</f>
        <v/>
      </c>
      <c r="CG1987" s="18">
        <f>IF($CE1987="","",CONCATENATE(CC1987,CF1987))</f>
        <v/>
      </c>
      <c r="DC1987" s="21">
        <f>IF(CG1987="","",CONCATENATE(CC1987,CD1987))</f>
        <v/>
      </c>
    </row>
    <row r="1988">
      <c r="BZ1988" s="18" t="inlineStr">
        <is>
          <t>C</t>
        </is>
      </c>
      <c r="CA1988" s="18" t="inlineStr">
        <is>
          <t>橋台[翼壁]</t>
        </is>
      </c>
      <c r="CB1988" s="18" t="inlineStr">
        <is>
          <t>Aw</t>
        </is>
      </c>
      <c r="CC1988" s="18">
        <f>IF(LEFT(CA1988,2)="基礎",CONCATENATE(BZ1988,LEFT(CA1988,3),CB1988),CONCATENATE(BZ1988,LEFT(CA1988,2),CB1988))</f>
        <v/>
      </c>
      <c r="CD1988" s="18" t="n">
        <v>23</v>
      </c>
      <c r="CE1988" s="18">
        <f>IF(COUNTIFS([2]その１１!$CV$10:CV6983,リスト!CC1988),"該当","")</f>
        <v/>
      </c>
      <c r="CF1988" s="18">
        <f>IF($CE1988="","",COUNTIF($CC$5:CC1988,CC1988))</f>
        <v/>
      </c>
      <c r="CG1988" s="18">
        <f>IF($CE1988="","",CONCATENATE(CC1988,CF1988))</f>
        <v/>
      </c>
      <c r="DC1988" s="21">
        <f>IF(CG1988="","",CONCATENATE(CC1988,CD1988))</f>
        <v/>
      </c>
    </row>
    <row r="1989">
      <c r="BZ1989" s="18" t="inlineStr">
        <is>
          <t>C,X</t>
        </is>
      </c>
      <c r="CA1989" s="18" t="inlineStr">
        <is>
          <t>橋台[翼壁]</t>
        </is>
      </c>
      <c r="CB1989" s="18" t="inlineStr">
        <is>
          <t>Aw</t>
        </is>
      </c>
      <c r="CC1989" s="18">
        <f>IF(LEFT(CA1989,2)="基礎",CONCATENATE(BZ1989,LEFT(CA1989,3),CB1989),CONCATENATE(BZ1989,LEFT(CA1989,2),CB1989))</f>
        <v/>
      </c>
      <c r="CD1989" s="18" t="n">
        <v>6</v>
      </c>
      <c r="CE1989" s="18">
        <f>IF(COUNTIFS([2]その１１!$CV$10:CV6984,リスト!CC1989),"該当","")</f>
        <v/>
      </c>
      <c r="CF1989" s="18">
        <f>IF($CE1989="","",COUNTIF($CC$5:CC1989,CC1989))</f>
        <v/>
      </c>
      <c r="CG1989" s="18">
        <f>IF($CE1989="","",CONCATENATE(CC1989,CF1989))</f>
        <v/>
      </c>
      <c r="DC1989" s="21">
        <f>IF(CG1989="","",CONCATENATE(CC1989,CD1989))</f>
        <v/>
      </c>
    </row>
    <row r="1990">
      <c r="BZ1990" s="18" t="inlineStr">
        <is>
          <t>C,X</t>
        </is>
      </c>
      <c r="CA1990" s="18" t="inlineStr">
        <is>
          <t>橋台[翼壁]</t>
        </is>
      </c>
      <c r="CB1990" s="18" t="inlineStr">
        <is>
          <t>Aw</t>
        </is>
      </c>
      <c r="CC1990" s="18">
        <f>IF(LEFT(CA1990,2)="基礎",CONCATENATE(BZ1990,LEFT(CA1990,3),CB1990),CONCATENATE(BZ1990,LEFT(CA1990,2),CB1990))</f>
        <v/>
      </c>
      <c r="CD1990" s="18" t="n">
        <v>7</v>
      </c>
      <c r="CE1990" s="18">
        <f>IF(COUNTIFS([2]その１１!$CV$10:CV6985,リスト!CC1990),"該当","")</f>
        <v/>
      </c>
      <c r="CF1990" s="18">
        <f>IF($CE1990="","",COUNTIF($CC$5:CC1990,CC1990))</f>
        <v/>
      </c>
      <c r="CG1990" s="18">
        <f>IF($CE1990="","",CONCATENATE(CC1990,CF1990))</f>
        <v/>
      </c>
      <c r="DC1990" s="21">
        <f>IF(CG1990="","",CONCATENATE(CC1990,CD1990))</f>
        <v/>
      </c>
    </row>
    <row r="1991">
      <c r="BZ1991" s="18" t="inlineStr">
        <is>
          <t>C,X</t>
        </is>
      </c>
      <c r="CA1991" s="18" t="inlineStr">
        <is>
          <t>橋台[翼壁]</t>
        </is>
      </c>
      <c r="CB1991" s="18" t="inlineStr">
        <is>
          <t>Aw</t>
        </is>
      </c>
      <c r="CC1991" s="18">
        <f>IF(LEFT(CA1991,2)="基礎",CONCATENATE(BZ1991,LEFT(CA1991,3),CB1991),CONCATENATE(BZ1991,LEFT(CA1991,2),CB1991))</f>
        <v/>
      </c>
      <c r="CD1991" s="18" t="n">
        <v>8</v>
      </c>
      <c r="CE1991" s="18">
        <f>IF(COUNTIFS([2]その１１!$CV$10:CV6986,リスト!CC1991),"該当","")</f>
        <v/>
      </c>
      <c r="CF1991" s="18">
        <f>IF($CE1991="","",COUNTIF($CC$5:CC1991,CC1991))</f>
        <v/>
      </c>
      <c r="CG1991" s="18">
        <f>IF($CE1991="","",CONCATENATE(CC1991,CF1991))</f>
        <v/>
      </c>
      <c r="DC1991" s="21">
        <f>IF(CG1991="","",CONCATENATE(CC1991,CD1991))</f>
        <v/>
      </c>
    </row>
    <row r="1992">
      <c r="BZ1992" s="18" t="inlineStr">
        <is>
          <t>C,X</t>
        </is>
      </c>
      <c r="CA1992" s="18" t="inlineStr">
        <is>
          <t>橋台[翼壁]</t>
        </is>
      </c>
      <c r="CB1992" s="18" t="inlineStr">
        <is>
          <t>Aw</t>
        </is>
      </c>
      <c r="CC1992" s="18">
        <f>IF(LEFT(CA1992,2)="基礎",CONCATENATE(BZ1992,LEFT(CA1992,3),CB1992),CONCATENATE(BZ1992,LEFT(CA1992,2),CB1992))</f>
        <v/>
      </c>
      <c r="CD1992" s="18" t="n">
        <v>10</v>
      </c>
      <c r="CE1992" s="18">
        <f>IF(COUNTIFS([2]その１１!$CV$10:CV6987,リスト!CC1992),"該当","")</f>
        <v/>
      </c>
      <c r="CF1992" s="18">
        <f>IF($CE1992="","",COUNTIF($CC$5:CC1992,CC1992))</f>
        <v/>
      </c>
      <c r="CG1992" s="18">
        <f>IF($CE1992="","",CONCATENATE(CC1992,CF1992))</f>
        <v/>
      </c>
      <c r="DC1992" s="21">
        <f>IF(CG1992="","",CONCATENATE(CC1992,CD1992))</f>
        <v/>
      </c>
    </row>
    <row r="1993">
      <c r="BZ1993" s="18" t="inlineStr">
        <is>
          <t>C,X</t>
        </is>
      </c>
      <c r="CA1993" s="18" t="inlineStr">
        <is>
          <t>橋台[翼壁]</t>
        </is>
      </c>
      <c r="CB1993" s="18" t="inlineStr">
        <is>
          <t>Aw</t>
        </is>
      </c>
      <c r="CC1993" s="18">
        <f>IF(LEFT(CA1993,2)="基礎",CONCATENATE(BZ1993,LEFT(CA1993,3),CB1993),CONCATENATE(BZ1993,LEFT(CA1993,2),CB1993))</f>
        <v/>
      </c>
      <c r="CD1993" s="18" t="n">
        <v>12</v>
      </c>
      <c r="CE1993" s="18">
        <f>IF(COUNTIFS([2]その１１!$CV$10:CV6988,リスト!CC1993),"該当","")</f>
        <v/>
      </c>
      <c r="CF1993" s="18">
        <f>IF($CE1993="","",COUNTIF($CC$5:CC1993,CC1993))</f>
        <v/>
      </c>
      <c r="CG1993" s="18">
        <f>IF($CE1993="","",CONCATENATE(CC1993,CF1993))</f>
        <v/>
      </c>
      <c r="DC1993" s="21">
        <f>IF(CG1993="","",CONCATENATE(CC1993,CD1993))</f>
        <v/>
      </c>
    </row>
    <row r="1994">
      <c r="BZ1994" s="18" t="inlineStr">
        <is>
          <t>C,X</t>
        </is>
      </c>
      <c r="CA1994" s="18" t="inlineStr">
        <is>
          <t>橋台[翼壁]</t>
        </is>
      </c>
      <c r="CB1994" s="18" t="inlineStr">
        <is>
          <t>Aw</t>
        </is>
      </c>
      <c r="CC1994" s="18">
        <f>IF(LEFT(CA1994,2)="基礎",CONCATENATE(BZ1994,LEFT(CA1994,3),CB1994),CONCATENATE(BZ1994,LEFT(CA1994,2),CB1994))</f>
        <v/>
      </c>
      <c r="CD1994" s="18" t="n">
        <v>17</v>
      </c>
      <c r="CE1994" s="18">
        <f>IF(COUNTIFS([2]その１１!$CV$10:CV6989,リスト!CC1994),"該当","")</f>
        <v/>
      </c>
      <c r="CF1994" s="18">
        <f>IF($CE1994="","",COUNTIF($CC$5:CC1994,CC1994))</f>
        <v/>
      </c>
      <c r="CG1994" s="18">
        <f>IF($CE1994="","",CONCATENATE(CC1994,CF1994))</f>
        <v/>
      </c>
      <c r="DC1994" s="21">
        <f>IF(CG1994="","",CONCATENATE(CC1994,CD1994))</f>
        <v/>
      </c>
    </row>
    <row r="1995">
      <c r="BZ1995" s="18" t="inlineStr">
        <is>
          <t>C,X</t>
        </is>
      </c>
      <c r="CA1995" s="18" t="inlineStr">
        <is>
          <t>橋台[翼壁]</t>
        </is>
      </c>
      <c r="CB1995" s="18" t="inlineStr">
        <is>
          <t>Aw</t>
        </is>
      </c>
      <c r="CC1995" s="18">
        <f>IF(LEFT(CA1995,2)="基礎",CONCATENATE(BZ1995,LEFT(CA1995,3),CB1995),CONCATENATE(BZ1995,LEFT(CA1995,2),CB1995))</f>
        <v/>
      </c>
      <c r="CD1995" s="18" t="n">
        <v>18</v>
      </c>
      <c r="CE1995" s="18">
        <f>IF(COUNTIFS([2]その１１!$CV$10:CV6990,リスト!CC1995),"該当","")</f>
        <v/>
      </c>
      <c r="CF1995" s="18">
        <f>IF($CE1995="","",COUNTIF($CC$5:CC1995,CC1995))</f>
        <v/>
      </c>
      <c r="CG1995" s="18">
        <f>IF($CE1995="","",CONCATENATE(CC1995,CF1995))</f>
        <v/>
      </c>
      <c r="DC1995" s="21">
        <f>IF(CG1995="","",CONCATENATE(CC1995,CD1995))</f>
        <v/>
      </c>
    </row>
    <row r="1996">
      <c r="BZ1996" s="18" t="inlineStr">
        <is>
          <t>C,X</t>
        </is>
      </c>
      <c r="CA1996" s="18" t="inlineStr">
        <is>
          <t>橋台[翼壁]</t>
        </is>
      </c>
      <c r="CB1996" s="18" t="inlineStr">
        <is>
          <t>Aw</t>
        </is>
      </c>
      <c r="CC1996" s="18">
        <f>IF(LEFT(CA1996,2)="基礎",CONCATENATE(BZ1996,LEFT(CA1996,3),CB1996),CONCATENATE(BZ1996,LEFT(CA1996,2),CB1996))</f>
        <v/>
      </c>
      <c r="CD1996" s="18" t="n">
        <v>19</v>
      </c>
      <c r="CE1996" s="18">
        <f>IF(COUNTIFS([2]その１１!$CV$10:CV6991,リスト!CC1996),"該当","")</f>
        <v/>
      </c>
      <c r="CF1996" s="18">
        <f>IF($CE1996="","",COUNTIF($CC$5:CC1996,CC1996))</f>
        <v/>
      </c>
      <c r="CG1996" s="18">
        <f>IF($CE1996="","",CONCATENATE(CC1996,CF1996))</f>
        <v/>
      </c>
      <c r="DC1996" s="21">
        <f>IF(CG1996="","",CONCATENATE(CC1996,CD1996))</f>
        <v/>
      </c>
    </row>
    <row r="1997">
      <c r="BZ1997" s="18" t="inlineStr">
        <is>
          <t>C,X</t>
        </is>
      </c>
      <c r="CA1997" s="18" t="inlineStr">
        <is>
          <t>橋台[翼壁]</t>
        </is>
      </c>
      <c r="CB1997" s="18" t="inlineStr">
        <is>
          <t>Aw</t>
        </is>
      </c>
      <c r="CC1997" s="18">
        <f>IF(LEFT(CA1997,2)="基礎",CONCATENATE(BZ1997,LEFT(CA1997,3),CB1997),CONCATENATE(BZ1997,LEFT(CA1997,2),CB1997))</f>
        <v/>
      </c>
      <c r="CD1997" s="18" t="n">
        <v>20</v>
      </c>
      <c r="CE1997" s="18">
        <f>IF(COUNTIFS([2]その１１!$CV$10:CV6992,リスト!CC1997),"該当","")</f>
        <v/>
      </c>
      <c r="CF1997" s="18">
        <f>IF($CE1997="","",COUNTIF($CC$5:CC1997,CC1997))</f>
        <v/>
      </c>
      <c r="CG1997" s="18">
        <f>IF($CE1997="","",CONCATENATE(CC1997,CF1997))</f>
        <v/>
      </c>
      <c r="DC1997" s="21">
        <f>IF(CG1997="","",CONCATENATE(CC1997,CD1997))</f>
        <v/>
      </c>
    </row>
    <row r="1998">
      <c r="BZ1998" s="18" t="inlineStr">
        <is>
          <t>C,X</t>
        </is>
      </c>
      <c r="CA1998" s="18" t="inlineStr">
        <is>
          <t>橋台[翼壁]</t>
        </is>
      </c>
      <c r="CB1998" s="18" t="inlineStr">
        <is>
          <t>Aw</t>
        </is>
      </c>
      <c r="CC1998" s="18">
        <f>IF(LEFT(CA1998,2)="基礎",CONCATENATE(BZ1998,LEFT(CA1998,3),CB1998),CONCATENATE(BZ1998,LEFT(CA1998,2),CB1998))</f>
        <v/>
      </c>
      <c r="CD1998" s="18" t="n">
        <v>21</v>
      </c>
      <c r="CE1998" s="18">
        <f>IF(COUNTIFS([2]その１１!$CV$10:CV6993,リスト!CC1998),"該当","")</f>
        <v/>
      </c>
      <c r="CF1998" s="18">
        <f>IF($CE1998="","",COUNTIF($CC$5:CC1998,CC1998))</f>
        <v/>
      </c>
      <c r="CG1998" s="18">
        <f>IF($CE1998="","",CONCATENATE(CC1998,CF1998))</f>
        <v/>
      </c>
      <c r="DC1998" s="21">
        <f>IF(CG1998="","",CONCATENATE(CC1998,CD1998))</f>
        <v/>
      </c>
    </row>
    <row r="1999">
      <c r="BZ1999" s="18" t="inlineStr">
        <is>
          <t>C,X</t>
        </is>
      </c>
      <c r="CA1999" s="18" t="inlineStr">
        <is>
          <t>橋台[翼壁]</t>
        </is>
      </c>
      <c r="CB1999" s="18" t="inlineStr">
        <is>
          <t>Aw</t>
        </is>
      </c>
      <c r="CC1999" s="18">
        <f>IF(LEFT(CA1999,2)="基礎",CONCATENATE(BZ1999,LEFT(CA1999,3),CB1999),CONCATENATE(BZ1999,LEFT(CA1999,2),CB1999))</f>
        <v/>
      </c>
      <c r="CD1999" s="18" t="n">
        <v>22</v>
      </c>
      <c r="CE1999" s="18">
        <f>IF(COUNTIFS([2]その１１!$CV$10:CV6994,リスト!CC1999),"該当","")</f>
        <v/>
      </c>
      <c r="CF1999" s="18">
        <f>IF($CE1999="","",COUNTIF($CC$5:CC1999,CC1999))</f>
        <v/>
      </c>
      <c r="CG1999" s="18">
        <f>IF($CE1999="","",CONCATENATE(CC1999,CF1999))</f>
        <v/>
      </c>
      <c r="DC1999" s="21">
        <f>IF(CG1999="","",CONCATENATE(CC1999,CD1999))</f>
        <v/>
      </c>
    </row>
    <row r="2000">
      <c r="BZ2000" s="18" t="inlineStr">
        <is>
          <t>C,X</t>
        </is>
      </c>
      <c r="CA2000" s="18" t="inlineStr">
        <is>
          <t>橋台[翼壁]</t>
        </is>
      </c>
      <c r="CB2000" s="18" t="inlineStr">
        <is>
          <t>Aw</t>
        </is>
      </c>
      <c r="CC2000" s="18">
        <f>IF(LEFT(CA2000,2)="基礎",CONCATENATE(BZ2000,LEFT(CA2000,3),CB2000),CONCATENATE(BZ2000,LEFT(CA2000,2),CB2000))</f>
        <v/>
      </c>
      <c r="CD2000" s="18" t="n">
        <v>23</v>
      </c>
      <c r="CE2000" s="18">
        <f>IF(COUNTIFS([2]その１１!$CV$10:CV6995,リスト!CC2000),"該当","")</f>
        <v/>
      </c>
      <c r="CF2000" s="18">
        <f>IF($CE2000="","",COUNTIF($CC$5:CC2000,CC2000))</f>
        <v/>
      </c>
      <c r="CG2000" s="18">
        <f>IF($CE2000="","",CONCATENATE(CC2000,CF2000))</f>
        <v/>
      </c>
      <c r="DC2000" s="21">
        <f>IF(CG2000="","",CONCATENATE(CC2000,CD2000))</f>
        <v/>
      </c>
    </row>
    <row r="2001">
      <c r="BZ2001" s="18" t="inlineStr">
        <is>
          <t>S</t>
        </is>
      </c>
      <c r="CA2001" s="18" t="inlineStr">
        <is>
          <t>基礎[フーチング]</t>
        </is>
      </c>
      <c r="CB2001" s="18" t="inlineStr">
        <is>
          <t>Ff</t>
        </is>
      </c>
      <c r="CC2001" s="18">
        <f>IF(LEFT(CA2001,2)="基礎",CONCATENATE(BZ2001,LEFT(CA2001,3),CB2001),CONCATENATE(BZ2001,LEFT(CA2001,2),CB2001))</f>
        <v/>
      </c>
      <c r="CD2001" s="18" t="n">
        <v>1</v>
      </c>
      <c r="CE2001" s="18">
        <f>IF(COUNTIFS([2]その１１!$CV$10:CV6996,リスト!CC2001),"該当","")</f>
        <v/>
      </c>
      <c r="CF2001" s="18">
        <f>IF($CE2001="","",COUNTIF($CC$5:CC2001,CC2001))</f>
        <v/>
      </c>
      <c r="CG2001" s="18">
        <f>IF($CE2001="","",CONCATENATE(CC2001,CF2001))</f>
        <v/>
      </c>
      <c r="DC2001" s="21">
        <f>IF(CG2001="","",CONCATENATE(CC2001,CD2001))</f>
        <v/>
      </c>
    </row>
    <row r="2002">
      <c r="BZ2002" s="18" t="inlineStr">
        <is>
          <t>S</t>
        </is>
      </c>
      <c r="CA2002" s="18" t="inlineStr">
        <is>
          <t>基礎[フーチング]</t>
        </is>
      </c>
      <c r="CB2002" s="18" t="inlineStr">
        <is>
          <t>Ff</t>
        </is>
      </c>
      <c r="CC2002" s="18">
        <f>IF(LEFT(CA2002,2)="基礎",CONCATENATE(BZ2002,LEFT(CA2002,3),CB2002),CONCATENATE(BZ2002,LEFT(CA2002,2),CB2002))</f>
        <v/>
      </c>
      <c r="CD2002" s="18" t="n">
        <v>2</v>
      </c>
      <c r="CE2002" s="18">
        <f>IF(COUNTIFS([2]その１１!$CV$10:CV6997,リスト!CC2002),"該当","")</f>
        <v/>
      </c>
      <c r="CF2002" s="18">
        <f>IF($CE2002="","",COUNTIF($CC$5:CC2002,CC2002))</f>
        <v/>
      </c>
      <c r="CG2002" s="18">
        <f>IF($CE2002="","",CONCATENATE(CC2002,CF2002))</f>
        <v/>
      </c>
      <c r="DC2002" s="21">
        <f>IF(CG2002="","",CONCATENATE(CC2002,CD2002))</f>
        <v/>
      </c>
    </row>
    <row r="2003">
      <c r="BZ2003" s="18" t="inlineStr">
        <is>
          <t>S</t>
        </is>
      </c>
      <c r="CA2003" s="18" t="inlineStr">
        <is>
          <t>基礎[フーチング]</t>
        </is>
      </c>
      <c r="CB2003" s="18" t="inlineStr">
        <is>
          <t>Ff</t>
        </is>
      </c>
      <c r="CC2003" s="18">
        <f>IF(LEFT(CA2003,2)="基礎",CONCATENATE(BZ2003,LEFT(CA2003,3),CB2003),CONCATENATE(BZ2003,LEFT(CA2003,2),CB2003))</f>
        <v/>
      </c>
      <c r="CD2003" s="18" t="n">
        <v>5</v>
      </c>
      <c r="CE2003" s="18">
        <f>IF(COUNTIFS([2]その１１!$CV$10:CV6998,リスト!CC2003),"該当","")</f>
        <v/>
      </c>
      <c r="CF2003" s="18">
        <f>IF($CE2003="","",COUNTIF($CC$5:CC2003,CC2003))</f>
        <v/>
      </c>
      <c r="CG2003" s="18">
        <f>IF($CE2003="","",CONCATENATE(CC2003,CF2003))</f>
        <v/>
      </c>
      <c r="DC2003" s="21">
        <f>IF(CG2003="","",CONCATENATE(CC2003,CD2003))</f>
        <v/>
      </c>
    </row>
    <row r="2004">
      <c r="BZ2004" s="18" t="inlineStr">
        <is>
          <t>S</t>
        </is>
      </c>
      <c r="CA2004" s="18" t="inlineStr">
        <is>
          <t>基礎[フーチング]</t>
        </is>
      </c>
      <c r="CB2004" s="18" t="inlineStr">
        <is>
          <t>Ff</t>
        </is>
      </c>
      <c r="CC2004" s="18">
        <f>IF(LEFT(CA2004,2)="基礎",CONCATENATE(BZ2004,LEFT(CA2004,3),CB2004),CONCATENATE(BZ2004,LEFT(CA2004,2),CB2004))</f>
        <v/>
      </c>
      <c r="CD2004" s="18" t="n">
        <v>17</v>
      </c>
      <c r="CE2004" s="18">
        <f>IF(COUNTIFS([2]その１１!$CV$10:CV6999,リスト!CC2004),"該当","")</f>
        <v/>
      </c>
      <c r="CF2004" s="18">
        <f>IF($CE2004="","",COUNTIF($CC$5:CC2004,CC2004))</f>
        <v/>
      </c>
      <c r="CG2004" s="18">
        <f>IF($CE2004="","",CONCATENATE(CC2004,CF2004))</f>
        <v/>
      </c>
      <c r="DC2004" s="21">
        <f>IF(CG2004="","",CONCATENATE(CC2004,CD2004))</f>
        <v/>
      </c>
    </row>
    <row r="2005">
      <c r="BZ2005" s="18" t="inlineStr">
        <is>
          <t>S</t>
        </is>
      </c>
      <c r="CA2005" s="18" t="inlineStr">
        <is>
          <t>基礎[フーチング]</t>
        </is>
      </c>
      <c r="CB2005" s="18" t="inlineStr">
        <is>
          <t>Ff</t>
        </is>
      </c>
      <c r="CC2005" s="18">
        <f>IF(LEFT(CA2005,2)="基礎",CONCATENATE(BZ2005,LEFT(CA2005,3),CB2005),CONCATENATE(BZ2005,LEFT(CA2005,2),CB2005))</f>
        <v/>
      </c>
      <c r="CD2005" s="18" t="n">
        <v>25</v>
      </c>
      <c r="CE2005" s="18">
        <f>IF(COUNTIFS([2]その１１!$CV$10:CV7000,リスト!CC2005),"該当","")</f>
        <v/>
      </c>
      <c r="CF2005" s="18">
        <f>IF($CE2005="","",COUNTIF($CC$5:CC2005,CC2005))</f>
        <v/>
      </c>
      <c r="CG2005" s="18">
        <f>IF($CE2005="","",CONCATENATE(CC2005,CF2005))</f>
        <v/>
      </c>
      <c r="DC2005" s="21">
        <f>IF(CG2005="","",CONCATENATE(CC2005,CD2005))</f>
        <v/>
      </c>
    </row>
    <row r="2006">
      <c r="BZ2006" s="18" t="inlineStr">
        <is>
          <t>S</t>
        </is>
      </c>
      <c r="CA2006" s="18" t="inlineStr">
        <is>
          <t>基礎[フーチング]</t>
        </is>
      </c>
      <c r="CB2006" s="18" t="inlineStr">
        <is>
          <t>Ff</t>
        </is>
      </c>
      <c r="CC2006" s="18">
        <f>IF(LEFT(CA2006,2)="基礎",CONCATENATE(BZ2006,LEFT(CA2006,3),CB2006),CONCATENATE(BZ2006,LEFT(CA2006,2),CB2006))</f>
        <v/>
      </c>
      <c r="CD2006" s="18" t="n">
        <v>26</v>
      </c>
      <c r="CE2006" s="18">
        <f>IF(COUNTIFS([2]その１１!$CV$10:CV7001,リスト!CC2006),"該当","")</f>
        <v/>
      </c>
      <c r="CF2006" s="18">
        <f>IF($CE2006="","",COUNTIF($CC$5:CC2006,CC2006))</f>
        <v/>
      </c>
      <c r="CG2006" s="18">
        <f>IF($CE2006="","",CONCATENATE(CC2006,CF2006))</f>
        <v/>
      </c>
      <c r="DC2006" s="21">
        <f>IF(CG2006="","",CONCATENATE(CC2006,CD2006))</f>
        <v/>
      </c>
    </row>
    <row r="2007">
      <c r="BZ2007" s="18" t="inlineStr">
        <is>
          <t>C</t>
        </is>
      </c>
      <c r="CA2007" s="18" t="inlineStr">
        <is>
          <t>基礎[フーチング]</t>
        </is>
      </c>
      <c r="CB2007" s="18" t="inlineStr">
        <is>
          <t>Ff</t>
        </is>
      </c>
      <c r="CC2007" s="18">
        <f>IF(LEFT(CA2007,2)="基礎",CONCATENATE(BZ2007,LEFT(CA2007,3),CB2007),CONCATENATE(BZ2007,LEFT(CA2007,2),CB2007))</f>
        <v/>
      </c>
      <c r="CD2007" s="18" t="n">
        <v>6</v>
      </c>
      <c r="CE2007" s="18">
        <f>IF(COUNTIFS([2]その１１!$CV$10:CV7002,リスト!CC2007),"該当","")</f>
        <v/>
      </c>
      <c r="CF2007" s="18">
        <f>IF($CE2007="","",COUNTIF($CC$5:CC2007,CC2007))</f>
        <v/>
      </c>
      <c r="CG2007" s="18">
        <f>IF($CE2007="","",CONCATENATE(CC2007,CF2007))</f>
        <v/>
      </c>
      <c r="DC2007" s="21">
        <f>IF(CG2007="","",CONCATENATE(CC2007,CD2007))</f>
        <v/>
      </c>
    </row>
    <row r="2008">
      <c r="BZ2008" s="18" t="inlineStr">
        <is>
          <t>C</t>
        </is>
      </c>
      <c r="CA2008" s="18" t="inlineStr">
        <is>
          <t>基礎[フーチング]</t>
        </is>
      </c>
      <c r="CB2008" s="18" t="inlineStr">
        <is>
          <t>Ff</t>
        </is>
      </c>
      <c r="CC2008" s="18">
        <f>IF(LEFT(CA2008,2)="基礎",CONCATENATE(BZ2008,LEFT(CA2008,3),CB2008),CONCATENATE(BZ2008,LEFT(CA2008,2),CB2008))</f>
        <v/>
      </c>
      <c r="CD2008" s="18" t="n">
        <v>7</v>
      </c>
      <c r="CE2008" s="18">
        <f>IF(COUNTIFS([2]その１１!$CV$10:CV7003,リスト!CC2008),"該当","")</f>
        <v/>
      </c>
      <c r="CF2008" s="18">
        <f>IF($CE2008="","",COUNTIF($CC$5:CC2008,CC2008))</f>
        <v/>
      </c>
      <c r="CG2008" s="18">
        <f>IF($CE2008="","",CONCATENATE(CC2008,CF2008))</f>
        <v/>
      </c>
      <c r="DC2008" s="21">
        <f>IF(CG2008="","",CONCATENATE(CC2008,CD2008))</f>
        <v/>
      </c>
    </row>
    <row r="2009">
      <c r="BZ2009" s="18" t="inlineStr">
        <is>
          <t>C</t>
        </is>
      </c>
      <c r="CA2009" s="18" t="inlineStr">
        <is>
          <t>基礎[フーチング]</t>
        </is>
      </c>
      <c r="CB2009" s="18" t="inlineStr">
        <is>
          <t>Ff</t>
        </is>
      </c>
      <c r="CC2009" s="18">
        <f>IF(LEFT(CA2009,2)="基礎",CONCATENATE(BZ2009,LEFT(CA2009,3),CB2009),CONCATENATE(BZ2009,LEFT(CA2009,2),CB2009))</f>
        <v/>
      </c>
      <c r="CD2009" s="18" t="n">
        <v>17</v>
      </c>
      <c r="CE2009" s="18">
        <f>IF(COUNTIFS([2]その１１!$CV$10:CV7004,リスト!CC2009),"該当","")</f>
        <v/>
      </c>
      <c r="CF2009" s="18">
        <f>IF($CE2009="","",COUNTIF($CC$5:CC2009,CC2009))</f>
        <v/>
      </c>
      <c r="CG2009" s="18">
        <f>IF($CE2009="","",CONCATENATE(CC2009,CF2009))</f>
        <v/>
      </c>
      <c r="DC2009" s="21">
        <f>IF(CG2009="","",CONCATENATE(CC2009,CD2009))</f>
        <v/>
      </c>
    </row>
    <row r="2010">
      <c r="BZ2010" s="18" t="inlineStr">
        <is>
          <t>C</t>
        </is>
      </c>
      <c r="CA2010" s="18" t="inlineStr">
        <is>
          <t>基礎[フーチング]</t>
        </is>
      </c>
      <c r="CB2010" s="18" t="inlineStr">
        <is>
          <t>Ff</t>
        </is>
      </c>
      <c r="CC2010" s="18">
        <f>IF(LEFT(CA2010,2)="基礎",CONCATENATE(BZ2010,LEFT(CA2010,3),CB2010),CONCATENATE(BZ2010,LEFT(CA2010,2),CB2010))</f>
        <v/>
      </c>
      <c r="CD2010" s="18" t="n">
        <v>25</v>
      </c>
      <c r="CE2010" s="18">
        <f>IF(COUNTIFS([2]その１１!$CV$10:CV7005,リスト!CC2010),"該当","")</f>
        <v/>
      </c>
      <c r="CF2010" s="18">
        <f>IF($CE2010="","",COUNTIF($CC$5:CC2010,CC2010))</f>
        <v/>
      </c>
      <c r="CG2010" s="18">
        <f>IF($CE2010="","",CONCATENATE(CC2010,CF2010))</f>
        <v/>
      </c>
      <c r="DC2010" s="21">
        <f>IF(CG2010="","",CONCATENATE(CC2010,CD2010))</f>
        <v/>
      </c>
    </row>
    <row r="2011">
      <c r="BZ2011" s="18" t="inlineStr">
        <is>
          <t>C</t>
        </is>
      </c>
      <c r="CA2011" s="18" t="inlineStr">
        <is>
          <t>基礎[フーチング]</t>
        </is>
      </c>
      <c r="CB2011" s="18" t="inlineStr">
        <is>
          <t>Ff</t>
        </is>
      </c>
      <c r="CC2011" s="18">
        <f>IF(LEFT(CA2011,2)="基礎",CONCATENATE(BZ2011,LEFT(CA2011,3),CB2011),CONCATENATE(BZ2011,LEFT(CA2011,2),CB2011))</f>
        <v/>
      </c>
      <c r="CD2011" s="18" t="n">
        <v>26</v>
      </c>
      <c r="CE2011" s="18">
        <f>IF(COUNTIFS([2]その１１!$CV$10:CV7006,リスト!CC2011),"該当","")</f>
        <v/>
      </c>
      <c r="CF2011" s="18">
        <f>IF($CE2011="","",COUNTIF($CC$5:CC2011,CC2011))</f>
        <v/>
      </c>
      <c r="CG2011" s="18">
        <f>IF($CE2011="","",CONCATENATE(CC2011,CF2011))</f>
        <v/>
      </c>
      <c r="DC2011" s="21">
        <f>IF(CG2011="","",CONCATENATE(CC2011,CD2011))</f>
        <v/>
      </c>
    </row>
    <row r="2012">
      <c r="BZ2012" s="18" t="inlineStr">
        <is>
          <t>S,C</t>
        </is>
      </c>
      <c r="CA2012" s="18" t="inlineStr">
        <is>
          <t>基礎[フーチング]</t>
        </is>
      </c>
      <c r="CB2012" s="18" t="inlineStr">
        <is>
          <t>Ff</t>
        </is>
      </c>
      <c r="CC2012" s="18">
        <f>IF(LEFT(CA2012,2)="基礎",CONCATENATE(BZ2012,LEFT(CA2012,3),CB2012),CONCATENATE(BZ2012,LEFT(CA2012,2),CB2012))</f>
        <v/>
      </c>
      <c r="CD2012" s="18" t="n">
        <v>1</v>
      </c>
      <c r="CE2012" s="18">
        <f>IF(COUNTIFS([2]その１１!$CV$10:CV7007,リスト!CC2012),"該当","")</f>
        <v/>
      </c>
      <c r="CF2012" s="18">
        <f>IF($CE2012="","",COUNTIF($CC$5:CC2012,CC2012))</f>
        <v/>
      </c>
      <c r="CG2012" s="18">
        <f>IF($CE2012="","",CONCATENATE(CC2012,CF2012))</f>
        <v/>
      </c>
      <c r="DC2012" s="21">
        <f>IF(CG2012="","",CONCATENATE(CC2012,CD2012))</f>
        <v/>
      </c>
    </row>
    <row r="2013">
      <c r="BZ2013" s="18" t="inlineStr">
        <is>
          <t>S,C</t>
        </is>
      </c>
      <c r="CA2013" s="18" t="inlineStr">
        <is>
          <t>基礎[フーチング]</t>
        </is>
      </c>
      <c r="CB2013" s="18" t="inlineStr">
        <is>
          <t>Ff</t>
        </is>
      </c>
      <c r="CC2013" s="18">
        <f>IF(LEFT(CA2013,2)="基礎",CONCATENATE(BZ2013,LEFT(CA2013,3),CB2013),CONCATENATE(BZ2013,LEFT(CA2013,2),CB2013))</f>
        <v/>
      </c>
      <c r="CD2013" s="18" t="n">
        <v>2</v>
      </c>
      <c r="CE2013" s="18">
        <f>IF(COUNTIFS([2]その１１!$CV$10:CV7008,リスト!CC2013),"該当","")</f>
        <v/>
      </c>
      <c r="CF2013" s="18">
        <f>IF($CE2013="","",COUNTIF($CC$5:CC2013,CC2013))</f>
        <v/>
      </c>
      <c r="CG2013" s="18">
        <f>IF($CE2013="","",CONCATENATE(CC2013,CF2013))</f>
        <v/>
      </c>
      <c r="DC2013" s="21">
        <f>IF(CG2013="","",CONCATENATE(CC2013,CD2013))</f>
        <v/>
      </c>
    </row>
    <row r="2014">
      <c r="BZ2014" s="18" t="inlineStr">
        <is>
          <t>S,C</t>
        </is>
      </c>
      <c r="CA2014" s="18" t="inlineStr">
        <is>
          <t>基礎[フーチング]</t>
        </is>
      </c>
      <c r="CB2014" s="18" t="inlineStr">
        <is>
          <t>Ff</t>
        </is>
      </c>
      <c r="CC2014" s="18">
        <f>IF(LEFT(CA2014,2)="基礎",CONCATENATE(BZ2014,LEFT(CA2014,3),CB2014),CONCATENATE(BZ2014,LEFT(CA2014,2),CB2014))</f>
        <v/>
      </c>
      <c r="CD2014" s="18" t="n">
        <v>5</v>
      </c>
      <c r="CE2014" s="18">
        <f>IF(COUNTIFS([2]その１１!$CV$10:CV7009,リスト!CC2014),"該当","")</f>
        <v/>
      </c>
      <c r="CF2014" s="18">
        <f>IF($CE2014="","",COUNTIF($CC$5:CC2014,CC2014))</f>
        <v/>
      </c>
      <c r="CG2014" s="18">
        <f>IF($CE2014="","",CONCATENATE(CC2014,CF2014))</f>
        <v/>
      </c>
      <c r="DC2014" s="21">
        <f>IF(CG2014="","",CONCATENATE(CC2014,CD2014))</f>
        <v/>
      </c>
    </row>
    <row r="2015">
      <c r="BZ2015" s="18" t="inlineStr">
        <is>
          <t>S,C</t>
        </is>
      </c>
      <c r="CA2015" s="18" t="inlineStr">
        <is>
          <t>基礎[フーチング]</t>
        </is>
      </c>
      <c r="CB2015" s="18" t="inlineStr">
        <is>
          <t>Ff</t>
        </is>
      </c>
      <c r="CC2015" s="18">
        <f>IF(LEFT(CA2015,2)="基礎",CONCATENATE(BZ2015,LEFT(CA2015,3),CB2015),CONCATENATE(BZ2015,LEFT(CA2015,2),CB2015))</f>
        <v/>
      </c>
      <c r="CD2015" s="18" t="n">
        <v>6</v>
      </c>
      <c r="CE2015" s="18">
        <f>IF(COUNTIFS([2]その１１!$CV$10:CV7010,リスト!CC2015),"該当","")</f>
        <v/>
      </c>
      <c r="CF2015" s="18">
        <f>IF($CE2015="","",COUNTIF($CC$5:CC2015,CC2015))</f>
        <v/>
      </c>
      <c r="CG2015" s="18">
        <f>IF($CE2015="","",CONCATENATE(CC2015,CF2015))</f>
        <v/>
      </c>
      <c r="DC2015" s="21">
        <f>IF(CG2015="","",CONCATENATE(CC2015,CD2015))</f>
        <v/>
      </c>
    </row>
    <row r="2016">
      <c r="BZ2016" s="18" t="inlineStr">
        <is>
          <t>S,C</t>
        </is>
      </c>
      <c r="CA2016" s="18" t="inlineStr">
        <is>
          <t>基礎[フーチング]</t>
        </is>
      </c>
      <c r="CB2016" s="18" t="inlineStr">
        <is>
          <t>Ff</t>
        </is>
      </c>
      <c r="CC2016" s="18">
        <f>IF(LEFT(CA2016,2)="基礎",CONCATENATE(BZ2016,LEFT(CA2016,3),CB2016),CONCATENATE(BZ2016,LEFT(CA2016,2),CB2016))</f>
        <v/>
      </c>
      <c r="CD2016" s="18" t="n">
        <v>7</v>
      </c>
      <c r="CE2016" s="18">
        <f>IF(COUNTIFS([2]その１１!$CV$10:CV7011,リスト!CC2016),"該当","")</f>
        <v/>
      </c>
      <c r="CF2016" s="18">
        <f>IF($CE2016="","",COUNTIF($CC$5:CC2016,CC2016))</f>
        <v/>
      </c>
      <c r="CG2016" s="18">
        <f>IF($CE2016="","",CONCATENATE(CC2016,CF2016))</f>
        <v/>
      </c>
      <c r="DC2016" s="21">
        <f>IF(CG2016="","",CONCATENATE(CC2016,CD2016))</f>
        <v/>
      </c>
    </row>
    <row r="2017">
      <c r="BZ2017" s="18" t="inlineStr">
        <is>
          <t>S,C</t>
        </is>
      </c>
      <c r="CA2017" s="18" t="inlineStr">
        <is>
          <t>基礎[フーチング]</t>
        </is>
      </c>
      <c r="CB2017" s="18" t="inlineStr">
        <is>
          <t>Ff</t>
        </is>
      </c>
      <c r="CC2017" s="18">
        <f>IF(LEFT(CA2017,2)="基礎",CONCATENATE(BZ2017,LEFT(CA2017,3),CB2017),CONCATENATE(BZ2017,LEFT(CA2017,2),CB2017))</f>
        <v/>
      </c>
      <c r="CD2017" s="18" t="n">
        <v>17</v>
      </c>
      <c r="CE2017" s="18">
        <f>IF(COUNTIFS([2]その１１!$CV$10:CV7012,リスト!CC2017),"該当","")</f>
        <v/>
      </c>
      <c r="CF2017" s="18">
        <f>IF($CE2017="","",COUNTIF($CC$5:CC2017,CC2017))</f>
        <v/>
      </c>
      <c r="CG2017" s="18">
        <f>IF($CE2017="","",CONCATENATE(CC2017,CF2017))</f>
        <v/>
      </c>
      <c r="DC2017" s="21">
        <f>IF(CG2017="","",CONCATENATE(CC2017,CD2017))</f>
        <v/>
      </c>
    </row>
    <row r="2018">
      <c r="BZ2018" s="18" t="inlineStr">
        <is>
          <t>S,C</t>
        </is>
      </c>
      <c r="CA2018" s="18" t="inlineStr">
        <is>
          <t>基礎[フーチング]</t>
        </is>
      </c>
      <c r="CB2018" s="18" t="inlineStr">
        <is>
          <t>Ff</t>
        </is>
      </c>
      <c r="CC2018" s="18">
        <f>IF(LEFT(CA2018,2)="基礎",CONCATENATE(BZ2018,LEFT(CA2018,3),CB2018),CONCATENATE(BZ2018,LEFT(CA2018,2),CB2018))</f>
        <v/>
      </c>
      <c r="CD2018" s="18" t="n">
        <v>25</v>
      </c>
      <c r="CE2018" s="18">
        <f>IF(COUNTIFS([2]その１１!$CV$10:CV7013,リスト!CC2018),"該当","")</f>
        <v/>
      </c>
      <c r="CF2018" s="18">
        <f>IF($CE2018="","",COUNTIF($CC$5:CC2018,CC2018))</f>
        <v/>
      </c>
      <c r="CG2018" s="18">
        <f>IF($CE2018="","",CONCATENATE(CC2018,CF2018))</f>
        <v/>
      </c>
      <c r="DC2018" s="21">
        <f>IF(CG2018="","",CONCATENATE(CC2018,CD2018))</f>
        <v/>
      </c>
    </row>
    <row r="2019">
      <c r="BZ2019" s="18" t="inlineStr">
        <is>
          <t>S,C</t>
        </is>
      </c>
      <c r="CA2019" s="18" t="inlineStr">
        <is>
          <t>基礎[フーチング]</t>
        </is>
      </c>
      <c r="CB2019" s="18" t="inlineStr">
        <is>
          <t>Ff</t>
        </is>
      </c>
      <c r="CC2019" s="18">
        <f>IF(LEFT(CA2019,2)="基礎",CONCATENATE(BZ2019,LEFT(CA2019,3),CB2019),CONCATENATE(BZ2019,LEFT(CA2019,2),CB2019))</f>
        <v/>
      </c>
      <c r="CD2019" s="18" t="n">
        <v>26</v>
      </c>
      <c r="CE2019" s="18">
        <f>IF(COUNTIFS([2]その１１!$CV$10:CV7014,リスト!CC2019),"該当","")</f>
        <v/>
      </c>
      <c r="CF2019" s="18">
        <f>IF($CE2019="","",COUNTIF($CC$5:CC2019,CC2019))</f>
        <v/>
      </c>
      <c r="CG2019" s="18">
        <f>IF($CE2019="","",CONCATENATE(CC2019,CF2019))</f>
        <v/>
      </c>
      <c r="DC2019" s="21">
        <f>IF(CG2019="","",CONCATENATE(CC2019,CD2019))</f>
        <v/>
      </c>
    </row>
    <row r="2020">
      <c r="BZ2020" s="18" t="inlineStr">
        <is>
          <t>S,X</t>
        </is>
      </c>
      <c r="CA2020" s="18" t="inlineStr">
        <is>
          <t>基礎[フーチング]</t>
        </is>
      </c>
      <c r="CB2020" s="18" t="inlineStr">
        <is>
          <t>Ff</t>
        </is>
      </c>
      <c r="CC2020" s="18">
        <f>IF(LEFT(CA2020,2)="基礎",CONCATENATE(BZ2020,LEFT(CA2020,3),CB2020),CONCATENATE(BZ2020,LEFT(CA2020,2),CB2020))</f>
        <v/>
      </c>
      <c r="CD2020" s="18" t="n">
        <v>1</v>
      </c>
      <c r="CE2020" s="18">
        <f>IF(COUNTIFS([2]その１１!$CV$10:CV7015,リスト!CC2020),"該当","")</f>
        <v/>
      </c>
      <c r="CF2020" s="18">
        <f>IF($CE2020="","",COUNTIF($CC$5:CC2020,CC2020))</f>
        <v/>
      </c>
      <c r="CG2020" s="18">
        <f>IF($CE2020="","",CONCATENATE(CC2020,CF2020))</f>
        <v/>
      </c>
      <c r="DC2020" s="21">
        <f>IF(CG2020="","",CONCATENATE(CC2020,CD2020))</f>
        <v/>
      </c>
    </row>
    <row r="2021">
      <c r="BZ2021" s="18" t="inlineStr">
        <is>
          <t>S,X</t>
        </is>
      </c>
      <c r="CA2021" s="18" t="inlineStr">
        <is>
          <t>基礎[フーチング]</t>
        </is>
      </c>
      <c r="CB2021" s="18" t="inlineStr">
        <is>
          <t>Ff</t>
        </is>
      </c>
      <c r="CC2021" s="18">
        <f>IF(LEFT(CA2021,2)="基礎",CONCATENATE(BZ2021,LEFT(CA2021,3),CB2021),CONCATENATE(BZ2021,LEFT(CA2021,2),CB2021))</f>
        <v/>
      </c>
      <c r="CD2021" s="18" t="n">
        <v>2</v>
      </c>
      <c r="CE2021" s="18">
        <f>IF(COUNTIFS([2]その１１!$CV$10:CV7016,リスト!CC2021),"該当","")</f>
        <v/>
      </c>
      <c r="CF2021" s="18">
        <f>IF($CE2021="","",COUNTIF($CC$5:CC2021,CC2021))</f>
        <v/>
      </c>
      <c r="CG2021" s="18">
        <f>IF($CE2021="","",CONCATENATE(CC2021,CF2021))</f>
        <v/>
      </c>
      <c r="DC2021" s="21">
        <f>IF(CG2021="","",CONCATENATE(CC2021,CD2021))</f>
        <v/>
      </c>
    </row>
    <row r="2022">
      <c r="BZ2022" s="18" t="inlineStr">
        <is>
          <t>S,X</t>
        </is>
      </c>
      <c r="CA2022" s="18" t="inlineStr">
        <is>
          <t>基礎[フーチング]</t>
        </is>
      </c>
      <c r="CB2022" s="18" t="inlineStr">
        <is>
          <t>Ff</t>
        </is>
      </c>
      <c r="CC2022" s="18">
        <f>IF(LEFT(CA2022,2)="基礎",CONCATENATE(BZ2022,LEFT(CA2022,3),CB2022),CONCATENATE(BZ2022,LEFT(CA2022,2),CB2022))</f>
        <v/>
      </c>
      <c r="CD2022" s="18" t="n">
        <v>5</v>
      </c>
      <c r="CE2022" s="18">
        <f>IF(COUNTIFS([2]その１１!$CV$10:CV7017,リスト!CC2022),"該当","")</f>
        <v/>
      </c>
      <c r="CF2022" s="18">
        <f>IF($CE2022="","",COUNTIF($CC$5:CC2022,CC2022))</f>
        <v/>
      </c>
      <c r="CG2022" s="18">
        <f>IF($CE2022="","",CONCATENATE(CC2022,CF2022))</f>
        <v/>
      </c>
      <c r="DC2022" s="21">
        <f>IF(CG2022="","",CONCATENATE(CC2022,CD2022))</f>
        <v/>
      </c>
    </row>
    <row r="2023">
      <c r="BZ2023" s="18" t="inlineStr">
        <is>
          <t>S,X</t>
        </is>
      </c>
      <c r="CA2023" s="18" t="inlineStr">
        <is>
          <t>基礎[フーチング]</t>
        </is>
      </c>
      <c r="CB2023" s="18" t="inlineStr">
        <is>
          <t>Ff</t>
        </is>
      </c>
      <c r="CC2023" s="18">
        <f>IF(LEFT(CA2023,2)="基礎",CONCATENATE(BZ2023,LEFT(CA2023,3),CB2023),CONCATENATE(BZ2023,LEFT(CA2023,2),CB2023))</f>
        <v/>
      </c>
      <c r="CD2023" s="18" t="n">
        <v>17</v>
      </c>
      <c r="CE2023" s="18">
        <f>IF(COUNTIFS([2]その１１!$CV$10:CV7018,リスト!CC2023),"該当","")</f>
        <v/>
      </c>
      <c r="CF2023" s="18">
        <f>IF($CE2023="","",COUNTIF($CC$5:CC2023,CC2023))</f>
        <v/>
      </c>
      <c r="CG2023" s="18">
        <f>IF($CE2023="","",CONCATENATE(CC2023,CF2023))</f>
        <v/>
      </c>
      <c r="DC2023" s="21">
        <f>IF(CG2023="","",CONCATENATE(CC2023,CD2023))</f>
        <v/>
      </c>
    </row>
    <row r="2024">
      <c r="BZ2024" s="18" t="inlineStr">
        <is>
          <t>S,X</t>
        </is>
      </c>
      <c r="CA2024" s="18" t="inlineStr">
        <is>
          <t>基礎[フーチング]</t>
        </is>
      </c>
      <c r="CB2024" s="18" t="inlineStr">
        <is>
          <t>Ff</t>
        </is>
      </c>
      <c r="CC2024" s="18">
        <f>IF(LEFT(CA2024,2)="基礎",CONCATENATE(BZ2024,LEFT(CA2024,3),CB2024),CONCATENATE(BZ2024,LEFT(CA2024,2),CB2024))</f>
        <v/>
      </c>
      <c r="CD2024" s="18" t="n">
        <v>25</v>
      </c>
      <c r="CE2024" s="18">
        <f>IF(COUNTIFS([2]その１１!$CV$10:CV7019,リスト!CC2024),"該当","")</f>
        <v/>
      </c>
      <c r="CF2024" s="18">
        <f>IF($CE2024="","",COUNTIF($CC$5:CC2024,CC2024))</f>
        <v/>
      </c>
      <c r="CG2024" s="18">
        <f>IF($CE2024="","",CONCATENATE(CC2024,CF2024))</f>
        <v/>
      </c>
      <c r="DC2024" s="21">
        <f>IF(CG2024="","",CONCATENATE(CC2024,CD2024))</f>
        <v/>
      </c>
    </row>
    <row r="2025">
      <c r="BZ2025" s="18" t="inlineStr">
        <is>
          <t>S,X</t>
        </is>
      </c>
      <c r="CA2025" s="18" t="inlineStr">
        <is>
          <t>基礎[フーチング]</t>
        </is>
      </c>
      <c r="CB2025" s="18" t="inlineStr">
        <is>
          <t>Ff</t>
        </is>
      </c>
      <c r="CC2025" s="18">
        <f>IF(LEFT(CA2025,2)="基礎",CONCATENATE(BZ2025,LEFT(CA2025,3),CB2025),CONCATENATE(BZ2025,LEFT(CA2025,2),CB2025))</f>
        <v/>
      </c>
      <c r="CD2025" s="18" t="n">
        <v>26</v>
      </c>
      <c r="CE2025" s="18">
        <f>IF(COUNTIFS([2]その１１!$CV$10:CV7020,リスト!CC2025),"該当","")</f>
        <v/>
      </c>
      <c r="CF2025" s="18">
        <f>IF($CE2025="","",COUNTIF($CC$5:CC2025,CC2025))</f>
        <v/>
      </c>
      <c r="CG2025" s="18">
        <f>IF($CE2025="","",CONCATENATE(CC2025,CF2025))</f>
        <v/>
      </c>
      <c r="DC2025" s="21">
        <f>IF(CG2025="","",CONCATENATE(CC2025,CD2025))</f>
        <v/>
      </c>
    </row>
    <row r="2026">
      <c r="BZ2026" s="18" t="inlineStr">
        <is>
          <t>C,X</t>
        </is>
      </c>
      <c r="CA2026" s="18" t="inlineStr">
        <is>
          <t>基礎[フーチング]</t>
        </is>
      </c>
      <c r="CB2026" s="18" t="inlineStr">
        <is>
          <t>Ff</t>
        </is>
      </c>
      <c r="CC2026" s="18">
        <f>IF(LEFT(CA2026,2)="基礎",CONCATENATE(BZ2026,LEFT(CA2026,3),CB2026),CONCATENATE(BZ2026,LEFT(CA2026,2),CB2026))</f>
        <v/>
      </c>
      <c r="CD2026" s="18" t="n">
        <v>6</v>
      </c>
      <c r="CE2026" s="18">
        <f>IF(COUNTIFS([2]その１１!$CV$10:CV7021,リスト!CC2026),"該当","")</f>
        <v/>
      </c>
      <c r="CF2026" s="18">
        <f>IF($CE2026="","",COUNTIF($CC$5:CC2026,CC2026))</f>
        <v/>
      </c>
      <c r="CG2026" s="18">
        <f>IF($CE2026="","",CONCATENATE(CC2026,CF2026))</f>
        <v/>
      </c>
      <c r="DC2026" s="21">
        <f>IF(CG2026="","",CONCATENATE(CC2026,CD2026))</f>
        <v/>
      </c>
    </row>
    <row r="2027">
      <c r="BZ2027" s="18" t="inlineStr">
        <is>
          <t>C,X</t>
        </is>
      </c>
      <c r="CA2027" s="18" t="inlineStr">
        <is>
          <t>基礎[フーチング]</t>
        </is>
      </c>
      <c r="CB2027" s="18" t="inlineStr">
        <is>
          <t>Ff</t>
        </is>
      </c>
      <c r="CC2027" s="18">
        <f>IF(LEFT(CA2027,2)="基礎",CONCATENATE(BZ2027,LEFT(CA2027,3),CB2027),CONCATENATE(BZ2027,LEFT(CA2027,2),CB2027))</f>
        <v/>
      </c>
      <c r="CD2027" s="18" t="n">
        <v>7</v>
      </c>
      <c r="CE2027" s="18">
        <f>IF(COUNTIFS([2]その１１!$CV$10:CV7022,リスト!CC2027),"該当","")</f>
        <v/>
      </c>
      <c r="CF2027" s="18">
        <f>IF($CE2027="","",COUNTIF($CC$5:CC2027,CC2027))</f>
        <v/>
      </c>
      <c r="CG2027" s="18">
        <f>IF($CE2027="","",CONCATENATE(CC2027,CF2027))</f>
        <v/>
      </c>
      <c r="DC2027" s="21">
        <f>IF(CG2027="","",CONCATENATE(CC2027,CD2027))</f>
        <v/>
      </c>
    </row>
    <row r="2028">
      <c r="BZ2028" s="18" t="inlineStr">
        <is>
          <t>C,X</t>
        </is>
      </c>
      <c r="CA2028" s="18" t="inlineStr">
        <is>
          <t>基礎[フーチング]</t>
        </is>
      </c>
      <c r="CB2028" s="18" t="inlineStr">
        <is>
          <t>Ff</t>
        </is>
      </c>
      <c r="CC2028" s="18">
        <f>IF(LEFT(CA2028,2)="基礎",CONCATENATE(BZ2028,LEFT(CA2028,3),CB2028),CONCATENATE(BZ2028,LEFT(CA2028,2),CB2028))</f>
        <v/>
      </c>
      <c r="CD2028" s="18" t="n">
        <v>17</v>
      </c>
      <c r="CE2028" s="18">
        <f>IF(COUNTIFS([2]その１１!$CV$10:CV7023,リスト!CC2028),"該当","")</f>
        <v/>
      </c>
      <c r="CF2028" s="18">
        <f>IF($CE2028="","",COUNTIF($CC$5:CC2028,CC2028))</f>
        <v/>
      </c>
      <c r="CG2028" s="18">
        <f>IF($CE2028="","",CONCATENATE(CC2028,CF2028))</f>
        <v/>
      </c>
      <c r="DC2028" s="21">
        <f>IF(CG2028="","",CONCATENATE(CC2028,CD2028))</f>
        <v/>
      </c>
    </row>
    <row r="2029">
      <c r="BZ2029" s="18" t="inlineStr">
        <is>
          <t>C,X</t>
        </is>
      </c>
      <c r="CA2029" s="18" t="inlineStr">
        <is>
          <t>基礎[フーチング]</t>
        </is>
      </c>
      <c r="CB2029" s="18" t="inlineStr">
        <is>
          <t>Ff</t>
        </is>
      </c>
      <c r="CC2029" s="18">
        <f>IF(LEFT(CA2029,2)="基礎",CONCATENATE(BZ2029,LEFT(CA2029,3),CB2029),CONCATENATE(BZ2029,LEFT(CA2029,2),CB2029))</f>
        <v/>
      </c>
      <c r="CD2029" s="18" t="n">
        <v>25</v>
      </c>
      <c r="CE2029" s="18">
        <f>IF(COUNTIFS([2]その１１!$CV$10:CV7024,リスト!CC2029),"該当","")</f>
        <v/>
      </c>
      <c r="CF2029" s="18">
        <f>IF($CE2029="","",COUNTIF($CC$5:CC2029,CC2029))</f>
        <v/>
      </c>
      <c r="CG2029" s="18">
        <f>IF($CE2029="","",CONCATENATE(CC2029,CF2029))</f>
        <v/>
      </c>
      <c r="DC2029" s="21">
        <f>IF(CG2029="","",CONCATENATE(CC2029,CD2029))</f>
        <v/>
      </c>
    </row>
    <row r="2030">
      <c r="BZ2030" s="18" t="inlineStr">
        <is>
          <t>C,X</t>
        </is>
      </c>
      <c r="CA2030" s="18" t="inlineStr">
        <is>
          <t>基礎[フーチング]</t>
        </is>
      </c>
      <c r="CB2030" s="18" t="inlineStr">
        <is>
          <t>Ff</t>
        </is>
      </c>
      <c r="CC2030" s="18">
        <f>IF(LEFT(CA2030,2)="基礎",CONCATENATE(BZ2030,LEFT(CA2030,3),CB2030),CONCATENATE(BZ2030,LEFT(CA2030,2),CB2030))</f>
        <v/>
      </c>
      <c r="CD2030" s="18" t="n">
        <v>26</v>
      </c>
      <c r="CE2030" s="18">
        <f>IF(COUNTIFS([2]その１１!$CV$10:CV7025,リスト!CC2030),"該当","")</f>
        <v/>
      </c>
      <c r="CF2030" s="18">
        <f>IF($CE2030="","",COUNTIF($CC$5:CC2030,CC2030))</f>
        <v/>
      </c>
      <c r="CG2030" s="18">
        <f>IF($CE2030="","",CONCATENATE(CC2030,CF2030))</f>
        <v/>
      </c>
      <c r="DC2030" s="21">
        <f>IF(CG2030="","",CONCATENATE(CC2030,CD2030))</f>
        <v/>
      </c>
    </row>
    <row r="2031">
      <c r="BZ2031" s="18" t="inlineStr">
        <is>
          <t>S,C,X</t>
        </is>
      </c>
      <c r="CA2031" s="18" t="inlineStr">
        <is>
          <t>基礎[フーチング]</t>
        </is>
      </c>
      <c r="CB2031" s="18" t="inlineStr">
        <is>
          <t>Ff</t>
        </is>
      </c>
      <c r="CC2031" s="18">
        <f>IF(LEFT(CA2031,2)="基礎",CONCATENATE(BZ2031,LEFT(CA2031,3),CB2031),CONCATENATE(BZ2031,LEFT(CA2031,2),CB2031))</f>
        <v/>
      </c>
      <c r="CD2031" s="18" t="n">
        <v>1</v>
      </c>
      <c r="CE2031" s="18">
        <f>IF(COUNTIFS([2]その１１!$CV$10:CV7026,リスト!CC2031),"該当","")</f>
        <v/>
      </c>
      <c r="CF2031" s="18">
        <f>IF($CE2031="","",COUNTIF($CC$5:CC2031,CC2031))</f>
        <v/>
      </c>
      <c r="CG2031" s="18">
        <f>IF($CE2031="","",CONCATENATE(CC2031,CF2031))</f>
        <v/>
      </c>
      <c r="DC2031" s="21">
        <f>IF(CG2031="","",CONCATENATE(CC2031,CD2031))</f>
        <v/>
      </c>
    </row>
    <row r="2032">
      <c r="BZ2032" s="18" t="inlineStr">
        <is>
          <t>S,C,X</t>
        </is>
      </c>
      <c r="CA2032" s="18" t="inlineStr">
        <is>
          <t>基礎[フーチング]</t>
        </is>
      </c>
      <c r="CB2032" s="18" t="inlineStr">
        <is>
          <t>Ff</t>
        </is>
      </c>
      <c r="CC2032" s="18">
        <f>IF(LEFT(CA2032,2)="基礎",CONCATENATE(BZ2032,LEFT(CA2032,3),CB2032),CONCATENATE(BZ2032,LEFT(CA2032,2),CB2032))</f>
        <v/>
      </c>
      <c r="CD2032" s="18" t="n">
        <v>2</v>
      </c>
      <c r="CE2032" s="18">
        <f>IF(COUNTIFS([2]その１１!$CV$10:CV7027,リスト!CC2032),"該当","")</f>
        <v/>
      </c>
      <c r="CF2032" s="18">
        <f>IF($CE2032="","",COUNTIF($CC$5:CC2032,CC2032))</f>
        <v/>
      </c>
      <c r="CG2032" s="18">
        <f>IF($CE2032="","",CONCATENATE(CC2032,CF2032))</f>
        <v/>
      </c>
      <c r="DC2032" s="21">
        <f>IF(CG2032="","",CONCATENATE(CC2032,CD2032))</f>
        <v/>
      </c>
    </row>
    <row r="2033">
      <c r="BZ2033" s="18" t="inlineStr">
        <is>
          <t>S,C,X</t>
        </is>
      </c>
      <c r="CA2033" s="18" t="inlineStr">
        <is>
          <t>基礎[フーチング]</t>
        </is>
      </c>
      <c r="CB2033" s="18" t="inlineStr">
        <is>
          <t>Ff</t>
        </is>
      </c>
      <c r="CC2033" s="18">
        <f>IF(LEFT(CA2033,2)="基礎",CONCATENATE(BZ2033,LEFT(CA2033,3),CB2033),CONCATENATE(BZ2033,LEFT(CA2033,2),CB2033))</f>
        <v/>
      </c>
      <c r="CD2033" s="18" t="n">
        <v>5</v>
      </c>
      <c r="CE2033" s="18">
        <f>IF(COUNTIFS([2]その１１!$CV$10:CV7028,リスト!CC2033),"該当","")</f>
        <v/>
      </c>
      <c r="CF2033" s="18">
        <f>IF($CE2033="","",COUNTIF($CC$5:CC2033,CC2033))</f>
        <v/>
      </c>
      <c r="CG2033" s="18">
        <f>IF($CE2033="","",CONCATENATE(CC2033,CF2033))</f>
        <v/>
      </c>
      <c r="DC2033" s="21">
        <f>IF(CG2033="","",CONCATENATE(CC2033,CD2033))</f>
        <v/>
      </c>
    </row>
    <row r="2034">
      <c r="BZ2034" s="18" t="inlineStr">
        <is>
          <t>S,C,X</t>
        </is>
      </c>
      <c r="CA2034" s="18" t="inlineStr">
        <is>
          <t>基礎[フーチング]</t>
        </is>
      </c>
      <c r="CB2034" s="18" t="inlineStr">
        <is>
          <t>Ff</t>
        </is>
      </c>
      <c r="CC2034" s="18">
        <f>IF(LEFT(CA2034,2)="基礎",CONCATENATE(BZ2034,LEFT(CA2034,3),CB2034),CONCATENATE(BZ2034,LEFT(CA2034,2),CB2034))</f>
        <v/>
      </c>
      <c r="CD2034" s="18" t="n">
        <v>6</v>
      </c>
      <c r="CE2034" s="18">
        <f>IF(COUNTIFS([2]その１１!$CV$10:CV7029,リスト!CC2034),"該当","")</f>
        <v/>
      </c>
      <c r="CF2034" s="18">
        <f>IF($CE2034="","",COUNTIF($CC$5:CC2034,CC2034))</f>
        <v/>
      </c>
      <c r="CG2034" s="18">
        <f>IF($CE2034="","",CONCATENATE(CC2034,CF2034))</f>
        <v/>
      </c>
      <c r="DC2034" s="21">
        <f>IF(CG2034="","",CONCATENATE(CC2034,CD2034))</f>
        <v/>
      </c>
    </row>
    <row r="2035">
      <c r="BZ2035" s="18" t="inlineStr">
        <is>
          <t>S,C,X</t>
        </is>
      </c>
      <c r="CA2035" s="18" t="inlineStr">
        <is>
          <t>基礎[フーチング]</t>
        </is>
      </c>
      <c r="CB2035" s="18" t="inlineStr">
        <is>
          <t>Ff</t>
        </is>
      </c>
      <c r="CC2035" s="18">
        <f>IF(LEFT(CA2035,2)="基礎",CONCATENATE(BZ2035,LEFT(CA2035,3),CB2035),CONCATENATE(BZ2035,LEFT(CA2035,2),CB2035))</f>
        <v/>
      </c>
      <c r="CD2035" s="18" t="n">
        <v>7</v>
      </c>
      <c r="CE2035" s="18">
        <f>IF(COUNTIFS([2]その１１!$CV$10:CV7030,リスト!CC2035),"該当","")</f>
        <v/>
      </c>
      <c r="CF2035" s="18">
        <f>IF($CE2035="","",COUNTIF($CC$5:CC2035,CC2035))</f>
        <v/>
      </c>
      <c r="CG2035" s="18">
        <f>IF($CE2035="","",CONCATENATE(CC2035,CF2035))</f>
        <v/>
      </c>
      <c r="DC2035" s="21">
        <f>IF(CG2035="","",CONCATENATE(CC2035,CD2035))</f>
        <v/>
      </c>
    </row>
    <row r="2036">
      <c r="BZ2036" s="18" t="inlineStr">
        <is>
          <t>S,C,X</t>
        </is>
      </c>
      <c r="CA2036" s="18" t="inlineStr">
        <is>
          <t>基礎[フーチング]</t>
        </is>
      </c>
      <c r="CB2036" s="18" t="inlineStr">
        <is>
          <t>Ff</t>
        </is>
      </c>
      <c r="CC2036" s="18">
        <f>IF(LEFT(CA2036,2)="基礎",CONCATENATE(BZ2036,LEFT(CA2036,3),CB2036),CONCATENATE(BZ2036,LEFT(CA2036,2),CB2036))</f>
        <v/>
      </c>
      <c r="CD2036" s="18" t="n">
        <v>17</v>
      </c>
      <c r="CE2036" s="18">
        <f>IF(COUNTIFS([2]その１１!$CV$10:CV7031,リスト!CC2036),"該当","")</f>
        <v/>
      </c>
      <c r="CF2036" s="18">
        <f>IF($CE2036="","",COUNTIF($CC$5:CC2036,CC2036))</f>
        <v/>
      </c>
      <c r="CG2036" s="18">
        <f>IF($CE2036="","",CONCATENATE(CC2036,CF2036))</f>
        <v/>
      </c>
      <c r="DC2036" s="21">
        <f>IF(CG2036="","",CONCATENATE(CC2036,CD2036))</f>
        <v/>
      </c>
    </row>
    <row r="2037">
      <c r="BZ2037" s="18" t="inlineStr">
        <is>
          <t>S,C,X</t>
        </is>
      </c>
      <c r="CA2037" s="18" t="inlineStr">
        <is>
          <t>基礎[フーチング]</t>
        </is>
      </c>
      <c r="CB2037" s="18" t="inlineStr">
        <is>
          <t>Ff</t>
        </is>
      </c>
      <c r="CC2037" s="18">
        <f>IF(LEFT(CA2037,2)="基礎",CONCATENATE(BZ2037,LEFT(CA2037,3),CB2037),CONCATENATE(BZ2037,LEFT(CA2037,2),CB2037))</f>
        <v/>
      </c>
      <c r="CD2037" s="18" t="n">
        <v>25</v>
      </c>
      <c r="CE2037" s="18">
        <f>IF(COUNTIFS([2]その１１!$CV$10:CV7032,リスト!CC2037),"該当","")</f>
        <v/>
      </c>
      <c r="CF2037" s="18">
        <f>IF($CE2037="","",COUNTIF($CC$5:CC2037,CC2037))</f>
        <v/>
      </c>
      <c r="CG2037" s="18">
        <f>IF($CE2037="","",CONCATENATE(CC2037,CF2037))</f>
        <v/>
      </c>
      <c r="DC2037" s="21">
        <f>IF(CG2037="","",CONCATENATE(CC2037,CD2037))</f>
        <v/>
      </c>
    </row>
    <row r="2038">
      <c r="BZ2038" s="18" t="inlineStr">
        <is>
          <t>S,C,X</t>
        </is>
      </c>
      <c r="CA2038" s="18" t="inlineStr">
        <is>
          <t>基礎[フーチング]</t>
        </is>
      </c>
      <c r="CB2038" s="18" t="inlineStr">
        <is>
          <t>Ff</t>
        </is>
      </c>
      <c r="CC2038" s="18">
        <f>IF(LEFT(CA2038,2)="基礎",CONCATENATE(BZ2038,LEFT(CA2038,3),CB2038),CONCATENATE(BZ2038,LEFT(CA2038,2),CB2038))</f>
        <v/>
      </c>
      <c r="CD2038" s="18" t="n">
        <v>26</v>
      </c>
      <c r="CE2038" s="18">
        <f>IF(COUNTIFS([2]その１１!$CV$10:CV7033,リスト!CC2038),"該当","")</f>
        <v/>
      </c>
      <c r="CF2038" s="18">
        <f>IF($CE2038="","",COUNTIF($CC$5:CC2038,CC2038))</f>
        <v/>
      </c>
      <c r="CG2038" s="18">
        <f>IF($CE2038="","",CONCATENATE(CC2038,CF2038))</f>
        <v/>
      </c>
      <c r="DC2038" s="21">
        <f>IF(CG2038="","",CONCATENATE(CC2038,CD2038))</f>
        <v/>
      </c>
    </row>
    <row r="2039">
      <c r="BZ2039" s="18" t="inlineStr">
        <is>
          <t>C</t>
        </is>
      </c>
      <c r="CA2039" s="18" t="inlineStr">
        <is>
          <t>頂版</t>
        </is>
      </c>
      <c r="CB2039" s="18" t="inlineStr">
        <is>
          <t>Ct</t>
        </is>
      </c>
      <c r="CC2039" s="18">
        <f>IF(LEFT(CA2039,2)="基礎",CONCATENATE(BZ2039,LEFT(CA2039,3),CB2039),CONCATENATE(BZ2039,LEFT(CA2039,2),CB2039))</f>
        <v/>
      </c>
      <c r="CD2039" s="18" t="n">
        <v>6</v>
      </c>
      <c r="CE2039" s="18">
        <f>IF(COUNTIFS([2]その１１!$CV$10:CV7034,リスト!CC2039),"該当","")</f>
        <v/>
      </c>
      <c r="CF2039" s="18">
        <f>IF($CE2039="","",COUNTIF($CC$5:CC2039,CC2039))</f>
        <v/>
      </c>
      <c r="CG2039" s="18">
        <f>IF($CE2039="","",CONCATENATE(CC2039,CF2039))</f>
        <v/>
      </c>
      <c r="DC2039" s="21">
        <f>IF(CG2039="","",CONCATENATE(CC2039,CD2039))</f>
        <v/>
      </c>
    </row>
    <row r="2040">
      <c r="BZ2040" s="18" t="inlineStr">
        <is>
          <t>C</t>
        </is>
      </c>
      <c r="CA2040" s="18" t="inlineStr">
        <is>
          <t>頂版</t>
        </is>
      </c>
      <c r="CB2040" s="18" t="inlineStr">
        <is>
          <t>Ct</t>
        </is>
      </c>
      <c r="CC2040" s="18">
        <f>IF(LEFT(CA2040,2)="基礎",CONCATENATE(BZ2040,LEFT(CA2040,3),CB2040),CONCATENATE(BZ2040,LEFT(CA2040,2),CB2040))</f>
        <v/>
      </c>
      <c r="CD2040" s="18" t="n">
        <v>7</v>
      </c>
      <c r="CE2040" s="18">
        <f>IF(COUNTIFS([2]その１１!$CV$10:CV7035,リスト!CC2040),"該当","")</f>
        <v/>
      </c>
      <c r="CF2040" s="18">
        <f>IF($CE2040="","",COUNTIF($CC$5:CC2040,CC2040))</f>
        <v/>
      </c>
      <c r="CG2040" s="18">
        <f>IF($CE2040="","",CONCATENATE(CC2040,CF2040))</f>
        <v/>
      </c>
      <c r="DC2040" s="21">
        <f>IF(CG2040="","",CONCATENATE(CC2040,CD2040))</f>
        <v/>
      </c>
    </row>
    <row r="2041">
      <c r="BZ2041" s="18" t="inlineStr">
        <is>
          <t>C</t>
        </is>
      </c>
      <c r="CA2041" s="18" t="inlineStr">
        <is>
          <t>頂版</t>
        </is>
      </c>
      <c r="CB2041" s="18" t="inlineStr">
        <is>
          <t>Ct</t>
        </is>
      </c>
      <c r="CC2041" s="18">
        <f>IF(LEFT(CA2041,2)="基礎",CONCATENATE(BZ2041,LEFT(CA2041,3),CB2041),CONCATENATE(BZ2041,LEFT(CA2041,2),CB2041))</f>
        <v/>
      </c>
      <c r="CD2041" s="18" t="n">
        <v>8</v>
      </c>
      <c r="CE2041" s="18">
        <f>IF(COUNTIFS([2]その１１!$CV$10:CV7036,リスト!CC2041),"該当","")</f>
        <v/>
      </c>
      <c r="CF2041" s="18">
        <f>IF($CE2041="","",COUNTIF($CC$5:CC2041,CC2041))</f>
        <v/>
      </c>
      <c r="CG2041" s="18">
        <f>IF($CE2041="","",CONCATENATE(CC2041,CF2041))</f>
        <v/>
      </c>
      <c r="DC2041" s="21">
        <f>IF(CG2041="","",CONCATENATE(CC2041,CD2041))</f>
        <v/>
      </c>
    </row>
    <row r="2042">
      <c r="BZ2042" s="18" t="inlineStr">
        <is>
          <t>C</t>
        </is>
      </c>
      <c r="CA2042" s="18" t="inlineStr">
        <is>
          <t>頂版</t>
        </is>
      </c>
      <c r="CB2042" s="18" t="inlineStr">
        <is>
          <t>Ct</t>
        </is>
      </c>
      <c r="CC2042" s="18">
        <f>IF(LEFT(CA2042,2)="基礎",CONCATENATE(BZ2042,LEFT(CA2042,3),CB2042),CONCATENATE(BZ2042,LEFT(CA2042,2),CB2042))</f>
        <v/>
      </c>
      <c r="CD2042" s="18" t="n">
        <v>9</v>
      </c>
      <c r="CE2042" s="18">
        <f>IF(COUNTIFS([2]その１１!$CV$10:CV7037,リスト!CC2042),"該当","")</f>
        <v/>
      </c>
      <c r="CF2042" s="18">
        <f>IF($CE2042="","",COUNTIF($CC$5:CC2042,CC2042))</f>
        <v/>
      </c>
      <c r="CG2042" s="18">
        <f>IF($CE2042="","",CONCATENATE(CC2042,CF2042))</f>
        <v/>
      </c>
      <c r="DC2042" s="21">
        <f>IF(CG2042="","",CONCATENATE(CC2042,CD2042))</f>
        <v/>
      </c>
    </row>
    <row r="2043">
      <c r="BZ2043" s="18" t="inlineStr">
        <is>
          <t>C</t>
        </is>
      </c>
      <c r="CA2043" s="18" t="inlineStr">
        <is>
          <t>頂版</t>
        </is>
      </c>
      <c r="CB2043" s="18" t="inlineStr">
        <is>
          <t>Ct</t>
        </is>
      </c>
      <c r="CC2043" s="18">
        <f>IF(LEFT(CA2043,2)="基礎",CONCATENATE(BZ2043,LEFT(CA2043,3),CB2043),CONCATENATE(BZ2043,LEFT(CA2043,2),CB2043))</f>
        <v/>
      </c>
      <c r="CD2043" s="18" t="n">
        <v>10</v>
      </c>
      <c r="CE2043" s="18">
        <f>IF(COUNTIFS([2]その１１!$CV$10:CV7038,リスト!CC2043),"該当","")</f>
        <v/>
      </c>
      <c r="CF2043" s="18">
        <f>IF($CE2043="","",COUNTIF($CC$5:CC2043,CC2043))</f>
        <v/>
      </c>
      <c r="CG2043" s="18">
        <f>IF($CE2043="","",CONCATENATE(CC2043,CF2043))</f>
        <v/>
      </c>
      <c r="DC2043" s="21">
        <f>IF(CG2043="","",CONCATENATE(CC2043,CD2043))</f>
        <v/>
      </c>
    </row>
    <row r="2044">
      <c r="BZ2044" s="18" t="inlineStr">
        <is>
          <t>C</t>
        </is>
      </c>
      <c r="CA2044" s="18" t="inlineStr">
        <is>
          <t>頂版</t>
        </is>
      </c>
      <c r="CB2044" s="18" t="inlineStr">
        <is>
          <t>Ct</t>
        </is>
      </c>
      <c r="CC2044" s="18">
        <f>IF(LEFT(CA2044,2)="基礎",CONCATENATE(BZ2044,LEFT(CA2044,3),CB2044),CONCATENATE(BZ2044,LEFT(CA2044,2),CB2044))</f>
        <v/>
      </c>
      <c r="CD2044" s="18" t="n">
        <v>11</v>
      </c>
      <c r="CE2044" s="18">
        <f>IF(COUNTIFS([2]その１１!$CV$10:CV7039,リスト!CC2044),"該当","")</f>
        <v/>
      </c>
      <c r="CF2044" s="18">
        <f>IF($CE2044="","",COUNTIF($CC$5:CC2044,CC2044))</f>
        <v/>
      </c>
      <c r="CG2044" s="18">
        <f>IF($CE2044="","",CONCATENATE(CC2044,CF2044))</f>
        <v/>
      </c>
      <c r="DC2044" s="21">
        <f>IF(CG2044="","",CONCATENATE(CC2044,CD2044))</f>
        <v/>
      </c>
    </row>
    <row r="2045">
      <c r="BZ2045" s="18" t="inlineStr">
        <is>
          <t>C</t>
        </is>
      </c>
      <c r="CA2045" s="18" t="inlineStr">
        <is>
          <t>頂版</t>
        </is>
      </c>
      <c r="CB2045" s="18" t="inlineStr">
        <is>
          <t>Ct</t>
        </is>
      </c>
      <c r="CC2045" s="18">
        <f>IF(LEFT(CA2045,2)="基礎",CONCATENATE(BZ2045,LEFT(CA2045,3),CB2045),CONCATENATE(BZ2045,LEFT(CA2045,2),CB2045))</f>
        <v/>
      </c>
      <c r="CD2045" s="18" t="n">
        <v>12</v>
      </c>
      <c r="CE2045" s="18">
        <f>IF(COUNTIFS([2]その１１!$CV$10:CV7040,リスト!CC2045),"該当","")</f>
        <v/>
      </c>
      <c r="CF2045" s="18">
        <f>IF($CE2045="","",COUNTIF($CC$5:CC2045,CC2045))</f>
        <v/>
      </c>
      <c r="CG2045" s="18">
        <f>IF($CE2045="","",CONCATENATE(CC2045,CF2045))</f>
        <v/>
      </c>
      <c r="DC2045" s="21">
        <f>IF(CG2045="","",CONCATENATE(CC2045,CD2045))</f>
        <v/>
      </c>
    </row>
    <row r="2046">
      <c r="BZ2046" s="18" t="inlineStr">
        <is>
          <t>C</t>
        </is>
      </c>
      <c r="CA2046" s="18" t="inlineStr">
        <is>
          <t>頂版</t>
        </is>
      </c>
      <c r="CB2046" s="18" t="inlineStr">
        <is>
          <t>Ct</t>
        </is>
      </c>
      <c r="CC2046" s="18">
        <f>IF(LEFT(CA2046,2)="基礎",CONCATENATE(BZ2046,LEFT(CA2046,3),CB2046),CONCATENATE(BZ2046,LEFT(CA2046,2),CB2046))</f>
        <v/>
      </c>
      <c r="CD2046" s="18" t="n">
        <v>13</v>
      </c>
      <c r="CE2046" s="18">
        <f>IF(COUNTIFS([2]その１１!$CV$10:CV7041,リスト!CC2046),"該当","")</f>
        <v/>
      </c>
      <c r="CF2046" s="18">
        <f>IF($CE2046="","",COUNTIF($CC$5:CC2046,CC2046))</f>
        <v/>
      </c>
      <c r="CG2046" s="18">
        <f>IF($CE2046="","",CONCATENATE(CC2046,CF2046))</f>
        <v/>
      </c>
      <c r="DC2046" s="21">
        <f>IF(CG2046="","",CONCATENATE(CC2046,CD2046))</f>
        <v/>
      </c>
    </row>
    <row r="2047">
      <c r="BZ2047" s="18" t="inlineStr">
        <is>
          <t>C</t>
        </is>
      </c>
      <c r="CA2047" s="18" t="inlineStr">
        <is>
          <t>頂版</t>
        </is>
      </c>
      <c r="CB2047" s="18" t="inlineStr">
        <is>
          <t>Ct</t>
        </is>
      </c>
      <c r="CC2047" s="18">
        <f>IF(LEFT(CA2047,2)="基礎",CONCATENATE(BZ2047,LEFT(CA2047,3),CB2047),CONCATENATE(BZ2047,LEFT(CA2047,2),CB2047))</f>
        <v/>
      </c>
      <c r="CD2047" s="18" t="n">
        <v>17</v>
      </c>
      <c r="CE2047" s="18">
        <f>IF(COUNTIFS([2]その１１!$CV$10:CV7042,リスト!CC2047),"該当","")</f>
        <v/>
      </c>
      <c r="CF2047" s="18">
        <f>IF($CE2047="","",COUNTIF($CC$5:CC2047,CC2047))</f>
        <v/>
      </c>
      <c r="CG2047" s="18">
        <f>IF($CE2047="","",CONCATENATE(CC2047,CF2047))</f>
        <v/>
      </c>
      <c r="DC2047" s="21">
        <f>IF(CG2047="","",CONCATENATE(CC2047,CD2047))</f>
        <v/>
      </c>
    </row>
    <row r="2048">
      <c r="BZ2048" s="18" t="inlineStr">
        <is>
          <t>C</t>
        </is>
      </c>
      <c r="CA2048" s="18" t="inlineStr">
        <is>
          <t>頂版</t>
        </is>
      </c>
      <c r="CB2048" s="18" t="inlineStr">
        <is>
          <t>Ct</t>
        </is>
      </c>
      <c r="CC2048" s="18">
        <f>IF(LEFT(CA2048,2)="基礎",CONCATENATE(BZ2048,LEFT(CA2048,3),CB2048),CONCATENATE(BZ2048,LEFT(CA2048,2),CB2048))</f>
        <v/>
      </c>
      <c r="CD2048" s="18" t="n">
        <v>18</v>
      </c>
      <c r="CE2048" s="18">
        <f>IF(COUNTIFS([2]その１１!$CV$10:CV7043,リスト!CC2048),"該当","")</f>
        <v/>
      </c>
      <c r="CF2048" s="18">
        <f>IF($CE2048="","",COUNTIF($CC$5:CC2048,CC2048))</f>
        <v/>
      </c>
      <c r="CG2048" s="18">
        <f>IF($CE2048="","",CONCATENATE(CC2048,CF2048))</f>
        <v/>
      </c>
      <c r="DC2048" s="21">
        <f>IF(CG2048="","",CONCATENATE(CC2048,CD2048))</f>
        <v/>
      </c>
    </row>
    <row r="2049">
      <c r="BZ2049" s="18" t="inlineStr">
        <is>
          <t>C</t>
        </is>
      </c>
      <c r="CA2049" s="18" t="inlineStr">
        <is>
          <t>頂版</t>
        </is>
      </c>
      <c r="CB2049" s="18" t="inlineStr">
        <is>
          <t>Ct</t>
        </is>
      </c>
      <c r="CC2049" s="18">
        <f>IF(LEFT(CA2049,2)="基礎",CONCATENATE(BZ2049,LEFT(CA2049,3),CB2049),CONCATENATE(BZ2049,LEFT(CA2049,2),CB2049))</f>
        <v/>
      </c>
      <c r="CD2049" s="18" t="n">
        <v>19</v>
      </c>
      <c r="CE2049" s="18">
        <f>IF(COUNTIFS([2]その１１!$CV$10:CV7044,リスト!CC2049),"該当","")</f>
        <v/>
      </c>
      <c r="CF2049" s="18">
        <f>IF($CE2049="","",COUNTIF($CC$5:CC2049,CC2049))</f>
        <v/>
      </c>
      <c r="CG2049" s="18">
        <f>IF($CE2049="","",CONCATENATE(CC2049,CF2049))</f>
        <v/>
      </c>
      <c r="DC2049" s="21">
        <f>IF(CG2049="","",CONCATENATE(CC2049,CD2049))</f>
        <v/>
      </c>
    </row>
    <row r="2050">
      <c r="BZ2050" s="18" t="inlineStr">
        <is>
          <t>C</t>
        </is>
      </c>
      <c r="CA2050" s="18" t="inlineStr">
        <is>
          <t>頂版</t>
        </is>
      </c>
      <c r="CB2050" s="18" t="inlineStr">
        <is>
          <t>Ct</t>
        </is>
      </c>
      <c r="CC2050" s="18">
        <f>IF(LEFT(CA2050,2)="基礎",CONCATENATE(BZ2050,LEFT(CA2050,3),CB2050),CONCATENATE(BZ2050,LEFT(CA2050,2),CB2050))</f>
        <v/>
      </c>
      <c r="CD2050" s="18" t="n">
        <v>20</v>
      </c>
      <c r="CE2050" s="18">
        <f>IF(COUNTIFS([2]その１１!$CV$10:CV7045,リスト!CC2050),"該当","")</f>
        <v/>
      </c>
      <c r="CF2050" s="18">
        <f>IF($CE2050="","",COUNTIF($CC$5:CC2050,CC2050))</f>
        <v/>
      </c>
      <c r="CG2050" s="18">
        <f>IF($CE2050="","",CONCATENATE(CC2050,CF2050))</f>
        <v/>
      </c>
      <c r="DC2050" s="21">
        <f>IF(CG2050="","",CONCATENATE(CC2050,CD2050))</f>
        <v/>
      </c>
    </row>
    <row r="2051">
      <c r="BZ2051" s="18" t="inlineStr">
        <is>
          <t>C</t>
        </is>
      </c>
      <c r="CA2051" s="18" t="inlineStr">
        <is>
          <t>頂版</t>
        </is>
      </c>
      <c r="CB2051" s="18" t="inlineStr">
        <is>
          <t>Ct</t>
        </is>
      </c>
      <c r="CC2051" s="18">
        <f>IF(LEFT(CA2051,2)="基礎",CONCATENATE(BZ2051,LEFT(CA2051,3),CB2051),CONCATENATE(BZ2051,LEFT(CA2051,2),CB2051))</f>
        <v/>
      </c>
      <c r="CD2051" s="18" t="n">
        <v>21</v>
      </c>
      <c r="CE2051" s="18">
        <f>IF(COUNTIFS([2]その１１!$CV$10:CV7046,リスト!CC2051),"該当","")</f>
        <v/>
      </c>
      <c r="CF2051" s="18">
        <f>IF($CE2051="","",COUNTIF($CC$5:CC2051,CC2051))</f>
        <v/>
      </c>
      <c r="CG2051" s="18">
        <f>IF($CE2051="","",CONCATENATE(CC2051,CF2051))</f>
        <v/>
      </c>
      <c r="DC2051" s="21">
        <f>IF(CG2051="","",CONCATENATE(CC2051,CD2051))</f>
        <v/>
      </c>
    </row>
    <row r="2052">
      <c r="BZ2052" s="18" t="inlineStr">
        <is>
          <t>C</t>
        </is>
      </c>
      <c r="CA2052" s="18" t="inlineStr">
        <is>
          <t>頂版</t>
        </is>
      </c>
      <c r="CB2052" s="18" t="inlineStr">
        <is>
          <t>Ct</t>
        </is>
      </c>
      <c r="CC2052" s="18">
        <f>IF(LEFT(CA2052,2)="基礎",CONCATENATE(BZ2052,LEFT(CA2052,3),CB2052),CONCATENATE(BZ2052,LEFT(CA2052,2),CB2052))</f>
        <v/>
      </c>
      <c r="CD2052" s="18" t="n">
        <v>22</v>
      </c>
      <c r="CE2052" s="18">
        <f>IF(COUNTIFS([2]その１１!$CV$10:CV7047,リスト!CC2052),"該当","")</f>
        <v/>
      </c>
      <c r="CF2052" s="18">
        <f>IF($CE2052="","",COUNTIF($CC$5:CC2052,CC2052))</f>
        <v/>
      </c>
      <c r="CG2052" s="18">
        <f>IF($CE2052="","",CONCATENATE(CC2052,CF2052))</f>
        <v/>
      </c>
      <c r="DC2052" s="21">
        <f>IF(CG2052="","",CONCATENATE(CC2052,CD2052))</f>
        <v/>
      </c>
    </row>
    <row r="2053">
      <c r="BZ2053" s="18" t="inlineStr">
        <is>
          <t>C</t>
        </is>
      </c>
      <c r="CA2053" s="18" t="inlineStr">
        <is>
          <t>頂版</t>
        </is>
      </c>
      <c r="CB2053" s="18" t="inlineStr">
        <is>
          <t>Ct</t>
        </is>
      </c>
      <c r="CC2053" s="18">
        <f>IF(LEFT(CA2053,2)="基礎",CONCATENATE(BZ2053,LEFT(CA2053,3),CB2053),CONCATENATE(BZ2053,LEFT(CA2053,2),CB2053))</f>
        <v/>
      </c>
      <c r="CD2053" s="18" t="n">
        <v>23</v>
      </c>
      <c r="CE2053" s="18">
        <f>IF(COUNTIFS([2]その１１!$CV$10:CV7048,リスト!CC2053),"該当","")</f>
        <v/>
      </c>
      <c r="CF2053" s="18">
        <f>IF($CE2053="","",COUNTIF($CC$5:CC2053,CC2053))</f>
        <v/>
      </c>
      <c r="CG2053" s="18">
        <f>IF($CE2053="","",CONCATENATE(CC2053,CF2053))</f>
        <v/>
      </c>
      <c r="DC2053" s="21">
        <f>IF(CG2053="","",CONCATENATE(CC2053,CD2053))</f>
        <v/>
      </c>
    </row>
    <row r="2054">
      <c r="BZ2054" s="18" t="inlineStr">
        <is>
          <t>C</t>
        </is>
      </c>
      <c r="CA2054" s="18" t="inlineStr">
        <is>
          <t>側壁</t>
        </is>
      </c>
      <c r="CB2054" s="18" t="inlineStr">
        <is>
          <t>Sw</t>
        </is>
      </c>
      <c r="CC2054" s="18">
        <f>IF(LEFT(CA2054,2)="基礎",CONCATENATE(BZ2054,LEFT(CA2054,3),CB2054),CONCATENATE(BZ2054,LEFT(CA2054,2),CB2054))</f>
        <v/>
      </c>
      <c r="CD2054" s="18" t="n">
        <v>6</v>
      </c>
      <c r="CE2054" s="18">
        <f>IF(COUNTIFS([2]その１１!$CV$10:CV7049,リスト!CC2054),"該当","")</f>
        <v/>
      </c>
      <c r="CF2054" s="18">
        <f>IF($CE2054="","",COUNTIF($CC$5:CC2054,CC2054))</f>
        <v/>
      </c>
      <c r="CG2054" s="18">
        <f>IF($CE2054="","",CONCATENATE(CC2054,CF2054))</f>
        <v/>
      </c>
      <c r="DC2054" s="21">
        <f>IF(CG2054="","",CONCATENATE(CC2054,CD2054))</f>
        <v/>
      </c>
    </row>
    <row r="2055">
      <c r="BZ2055" s="18" t="inlineStr">
        <is>
          <t>C</t>
        </is>
      </c>
      <c r="CA2055" s="18" t="inlineStr">
        <is>
          <t>側壁</t>
        </is>
      </c>
      <c r="CB2055" s="18" t="inlineStr">
        <is>
          <t>Sw</t>
        </is>
      </c>
      <c r="CC2055" s="18">
        <f>IF(LEFT(CA2055,2)="基礎",CONCATENATE(BZ2055,LEFT(CA2055,3),CB2055),CONCATENATE(BZ2055,LEFT(CA2055,2),CB2055))</f>
        <v/>
      </c>
      <c r="CD2055" s="18" t="n">
        <v>7</v>
      </c>
      <c r="CE2055" s="18">
        <f>IF(COUNTIFS([2]その１１!$CV$10:CV7050,リスト!CC2055),"該当","")</f>
        <v/>
      </c>
      <c r="CF2055" s="18">
        <f>IF($CE2055="","",COUNTIF($CC$5:CC2055,CC2055))</f>
        <v/>
      </c>
      <c r="CG2055" s="18">
        <f>IF($CE2055="","",CONCATENATE(CC2055,CF2055))</f>
        <v/>
      </c>
      <c r="DC2055" s="21">
        <f>IF(CG2055="","",CONCATENATE(CC2055,CD2055))</f>
        <v/>
      </c>
    </row>
    <row r="2056">
      <c r="BZ2056" s="18" t="inlineStr">
        <is>
          <t>C</t>
        </is>
      </c>
      <c r="CA2056" s="18" t="inlineStr">
        <is>
          <t>側壁</t>
        </is>
      </c>
      <c r="CB2056" s="18" t="inlineStr">
        <is>
          <t>Sw</t>
        </is>
      </c>
      <c r="CC2056" s="18">
        <f>IF(LEFT(CA2056,2)="基礎",CONCATENATE(BZ2056,LEFT(CA2056,3),CB2056),CONCATENATE(BZ2056,LEFT(CA2056,2),CB2056))</f>
        <v/>
      </c>
      <c r="CD2056" s="18" t="n">
        <v>8</v>
      </c>
      <c r="CE2056" s="18">
        <f>IF(COUNTIFS([2]その１１!$CV$10:CV7051,リスト!CC2056),"該当","")</f>
        <v/>
      </c>
      <c r="CF2056" s="18">
        <f>IF($CE2056="","",COUNTIF($CC$5:CC2056,CC2056))</f>
        <v/>
      </c>
      <c r="CG2056" s="18">
        <f>IF($CE2056="","",CONCATENATE(CC2056,CF2056))</f>
        <v/>
      </c>
      <c r="DC2056" s="21">
        <f>IF(CG2056="","",CONCATENATE(CC2056,CD2056))</f>
        <v/>
      </c>
    </row>
    <row r="2057">
      <c r="BZ2057" s="18" t="inlineStr">
        <is>
          <t>C</t>
        </is>
      </c>
      <c r="CA2057" s="18" t="inlineStr">
        <is>
          <t>側壁</t>
        </is>
      </c>
      <c r="CB2057" s="18" t="inlineStr">
        <is>
          <t>Sw</t>
        </is>
      </c>
      <c r="CC2057" s="18">
        <f>IF(LEFT(CA2057,2)="基礎",CONCATENATE(BZ2057,LEFT(CA2057,3),CB2057),CONCATENATE(BZ2057,LEFT(CA2057,2),CB2057))</f>
        <v/>
      </c>
      <c r="CD2057" s="18" t="n">
        <v>10</v>
      </c>
      <c r="CE2057" s="18">
        <f>IF(COUNTIFS([2]その１１!$CV$10:CV7052,リスト!CC2057),"該当","")</f>
        <v/>
      </c>
      <c r="CF2057" s="18">
        <f>IF($CE2057="","",COUNTIF($CC$5:CC2057,CC2057))</f>
        <v/>
      </c>
      <c r="CG2057" s="18">
        <f>IF($CE2057="","",CONCATENATE(CC2057,CF2057))</f>
        <v/>
      </c>
      <c r="DC2057" s="21">
        <f>IF(CG2057="","",CONCATENATE(CC2057,CD2057))</f>
        <v/>
      </c>
    </row>
    <row r="2058">
      <c r="BZ2058" s="18" t="inlineStr">
        <is>
          <t>C</t>
        </is>
      </c>
      <c r="CA2058" s="18" t="inlineStr">
        <is>
          <t>側壁</t>
        </is>
      </c>
      <c r="CB2058" s="18" t="inlineStr">
        <is>
          <t>Sw</t>
        </is>
      </c>
      <c r="CC2058" s="18">
        <f>IF(LEFT(CA2058,2)="基礎",CONCATENATE(BZ2058,LEFT(CA2058,3),CB2058),CONCATENATE(BZ2058,LEFT(CA2058,2),CB2058))</f>
        <v/>
      </c>
      <c r="CD2058" s="18" t="n">
        <v>12</v>
      </c>
      <c r="CE2058" s="18">
        <f>IF(COUNTIFS([2]その１１!$CV$10:CV7053,リスト!CC2058),"該当","")</f>
        <v/>
      </c>
      <c r="CF2058" s="18">
        <f>IF($CE2058="","",COUNTIF($CC$5:CC2058,CC2058))</f>
        <v/>
      </c>
      <c r="CG2058" s="18">
        <f>IF($CE2058="","",CONCATENATE(CC2058,CF2058))</f>
        <v/>
      </c>
      <c r="DC2058" s="21">
        <f>IF(CG2058="","",CONCATENATE(CC2058,CD2058))</f>
        <v/>
      </c>
    </row>
    <row r="2059">
      <c r="BZ2059" s="18" t="inlineStr">
        <is>
          <t>C</t>
        </is>
      </c>
      <c r="CA2059" s="18" t="inlineStr">
        <is>
          <t>側壁</t>
        </is>
      </c>
      <c r="CB2059" s="18" t="inlineStr">
        <is>
          <t>Sw</t>
        </is>
      </c>
      <c r="CC2059" s="18">
        <f>IF(LEFT(CA2059,2)="基礎",CONCATENATE(BZ2059,LEFT(CA2059,3),CB2059),CONCATENATE(BZ2059,LEFT(CA2059,2),CB2059))</f>
        <v/>
      </c>
      <c r="CD2059" s="18" t="n">
        <v>17</v>
      </c>
      <c r="CE2059" s="18">
        <f>IF(COUNTIFS([2]その１１!$CV$10:CV7054,リスト!CC2059),"該当","")</f>
        <v/>
      </c>
      <c r="CF2059" s="18">
        <f>IF($CE2059="","",COUNTIF($CC$5:CC2059,CC2059))</f>
        <v/>
      </c>
      <c r="CG2059" s="18">
        <f>IF($CE2059="","",CONCATENATE(CC2059,CF2059))</f>
        <v/>
      </c>
      <c r="DC2059" s="21">
        <f>IF(CG2059="","",CONCATENATE(CC2059,CD2059))</f>
        <v/>
      </c>
    </row>
    <row r="2060">
      <c r="BZ2060" s="18" t="inlineStr">
        <is>
          <t>C</t>
        </is>
      </c>
      <c r="CA2060" s="18" t="inlineStr">
        <is>
          <t>側壁</t>
        </is>
      </c>
      <c r="CB2060" s="18" t="inlineStr">
        <is>
          <t>Sw</t>
        </is>
      </c>
      <c r="CC2060" s="18">
        <f>IF(LEFT(CA2060,2)="基礎",CONCATENATE(BZ2060,LEFT(CA2060,3),CB2060),CONCATENATE(BZ2060,LEFT(CA2060,2),CB2060))</f>
        <v/>
      </c>
      <c r="CD2060" s="18" t="n">
        <v>18</v>
      </c>
      <c r="CE2060" s="18">
        <f>IF(COUNTIFS([2]その１１!$CV$10:CV7055,リスト!CC2060),"該当","")</f>
        <v/>
      </c>
      <c r="CF2060" s="18">
        <f>IF($CE2060="","",COUNTIF($CC$5:CC2060,CC2060))</f>
        <v/>
      </c>
      <c r="CG2060" s="18">
        <f>IF($CE2060="","",CONCATENATE(CC2060,CF2060))</f>
        <v/>
      </c>
      <c r="DC2060" s="21">
        <f>IF(CG2060="","",CONCATENATE(CC2060,CD2060))</f>
        <v/>
      </c>
    </row>
    <row r="2061">
      <c r="BZ2061" s="18" t="inlineStr">
        <is>
          <t>C</t>
        </is>
      </c>
      <c r="CA2061" s="18" t="inlineStr">
        <is>
          <t>側壁</t>
        </is>
      </c>
      <c r="CB2061" s="18" t="inlineStr">
        <is>
          <t>Sw</t>
        </is>
      </c>
      <c r="CC2061" s="18">
        <f>IF(LEFT(CA2061,2)="基礎",CONCATENATE(BZ2061,LEFT(CA2061,3),CB2061),CONCATENATE(BZ2061,LEFT(CA2061,2),CB2061))</f>
        <v/>
      </c>
      <c r="CD2061" s="18" t="n">
        <v>19</v>
      </c>
      <c r="CE2061" s="18">
        <f>IF(COUNTIFS([2]その１１!$CV$10:CV7056,リスト!CC2061),"該当","")</f>
        <v/>
      </c>
      <c r="CF2061" s="18">
        <f>IF($CE2061="","",COUNTIF($CC$5:CC2061,CC2061))</f>
        <v/>
      </c>
      <c r="CG2061" s="18">
        <f>IF($CE2061="","",CONCATENATE(CC2061,CF2061))</f>
        <v/>
      </c>
      <c r="DC2061" s="21">
        <f>IF(CG2061="","",CONCATENATE(CC2061,CD2061))</f>
        <v/>
      </c>
    </row>
    <row r="2062">
      <c r="BZ2062" s="18" t="inlineStr">
        <is>
          <t>C</t>
        </is>
      </c>
      <c r="CA2062" s="18" t="inlineStr">
        <is>
          <t>側壁</t>
        </is>
      </c>
      <c r="CB2062" s="18" t="inlineStr">
        <is>
          <t>Sw</t>
        </is>
      </c>
      <c r="CC2062" s="18">
        <f>IF(LEFT(CA2062,2)="基礎",CONCATENATE(BZ2062,LEFT(CA2062,3),CB2062),CONCATENATE(BZ2062,LEFT(CA2062,2),CB2062))</f>
        <v/>
      </c>
      <c r="CD2062" s="18" t="n">
        <v>20</v>
      </c>
      <c r="CE2062" s="18">
        <f>IF(COUNTIFS([2]その１１!$CV$10:CV7057,リスト!CC2062),"該当","")</f>
        <v/>
      </c>
      <c r="CF2062" s="18">
        <f>IF($CE2062="","",COUNTIF($CC$5:CC2062,CC2062))</f>
        <v/>
      </c>
      <c r="CG2062" s="18">
        <f>IF($CE2062="","",CONCATENATE(CC2062,CF2062))</f>
        <v/>
      </c>
      <c r="DC2062" s="21">
        <f>IF(CG2062="","",CONCATENATE(CC2062,CD2062))</f>
        <v/>
      </c>
    </row>
    <row r="2063">
      <c r="BZ2063" s="18" t="inlineStr">
        <is>
          <t>C</t>
        </is>
      </c>
      <c r="CA2063" s="18" t="inlineStr">
        <is>
          <t>側壁</t>
        </is>
      </c>
      <c r="CB2063" s="18" t="inlineStr">
        <is>
          <t>Sw</t>
        </is>
      </c>
      <c r="CC2063" s="18">
        <f>IF(LEFT(CA2063,2)="基礎",CONCATENATE(BZ2063,LEFT(CA2063,3),CB2063),CONCATENATE(BZ2063,LEFT(CA2063,2),CB2063))</f>
        <v/>
      </c>
      <c r="CD2063" s="18" t="n">
        <v>21</v>
      </c>
      <c r="CE2063" s="18">
        <f>IF(COUNTIFS([2]その１１!$CV$10:CV7058,リスト!CC2063),"該当","")</f>
        <v/>
      </c>
      <c r="CF2063" s="18">
        <f>IF($CE2063="","",COUNTIF($CC$5:CC2063,CC2063))</f>
        <v/>
      </c>
      <c r="CG2063" s="18">
        <f>IF($CE2063="","",CONCATENATE(CC2063,CF2063))</f>
        <v/>
      </c>
      <c r="DC2063" s="21">
        <f>IF(CG2063="","",CONCATENATE(CC2063,CD2063))</f>
        <v/>
      </c>
    </row>
    <row r="2064">
      <c r="BZ2064" s="18" t="inlineStr">
        <is>
          <t>C</t>
        </is>
      </c>
      <c r="CA2064" s="18" t="inlineStr">
        <is>
          <t>側壁</t>
        </is>
      </c>
      <c r="CB2064" s="18" t="inlineStr">
        <is>
          <t>Sw</t>
        </is>
      </c>
      <c r="CC2064" s="18">
        <f>IF(LEFT(CA2064,2)="基礎",CONCATENATE(BZ2064,LEFT(CA2064,3),CB2064),CONCATENATE(BZ2064,LEFT(CA2064,2),CB2064))</f>
        <v/>
      </c>
      <c r="CD2064" s="18" t="n">
        <v>22</v>
      </c>
      <c r="CE2064" s="18">
        <f>IF(COUNTIFS([2]その１１!$CV$10:CV7059,リスト!CC2064),"該当","")</f>
        <v/>
      </c>
      <c r="CF2064" s="18">
        <f>IF($CE2064="","",COUNTIF($CC$5:CC2064,CC2064))</f>
        <v/>
      </c>
      <c r="CG2064" s="18">
        <f>IF($CE2064="","",CONCATENATE(CC2064,CF2064))</f>
        <v/>
      </c>
      <c r="DC2064" s="21">
        <f>IF(CG2064="","",CONCATENATE(CC2064,CD2064))</f>
        <v/>
      </c>
    </row>
    <row r="2065">
      <c r="BZ2065" s="18" t="inlineStr">
        <is>
          <t>C</t>
        </is>
      </c>
      <c r="CA2065" s="18" t="inlineStr">
        <is>
          <t>側壁</t>
        </is>
      </c>
      <c r="CB2065" s="18" t="inlineStr">
        <is>
          <t>Sw</t>
        </is>
      </c>
      <c r="CC2065" s="18">
        <f>IF(LEFT(CA2065,2)="基礎",CONCATENATE(BZ2065,LEFT(CA2065,3),CB2065),CONCATENATE(BZ2065,LEFT(CA2065,2),CB2065))</f>
        <v/>
      </c>
      <c r="CD2065" s="18" t="n">
        <v>23</v>
      </c>
      <c r="CE2065" s="18">
        <f>IF(COUNTIFS([2]その１１!$CV$10:CV7060,リスト!CC2065),"該当","")</f>
        <v/>
      </c>
      <c r="CF2065" s="18">
        <f>IF($CE2065="","",COUNTIF($CC$5:CC2065,CC2065))</f>
        <v/>
      </c>
      <c r="CG2065" s="18">
        <f>IF($CE2065="","",CONCATENATE(CC2065,CF2065))</f>
        <v/>
      </c>
      <c r="DC2065" s="21">
        <f>IF(CG2065="","",CONCATENATE(CC2065,CD2065))</f>
        <v/>
      </c>
    </row>
    <row r="2066">
      <c r="BZ2066" s="18" t="inlineStr">
        <is>
          <t>C</t>
        </is>
      </c>
      <c r="CA2066" s="18" t="inlineStr">
        <is>
          <t>底版</t>
        </is>
      </c>
      <c r="CB2066" s="18" t="inlineStr">
        <is>
          <t>Cb</t>
        </is>
      </c>
      <c r="CC2066" s="18">
        <f>IF(LEFT(CA2066,2)="基礎",CONCATENATE(BZ2066,LEFT(CA2066,3),CB2066),CONCATENATE(BZ2066,LEFT(CA2066,2),CB2066))</f>
        <v/>
      </c>
      <c r="CD2066" s="18" t="n">
        <v>6</v>
      </c>
      <c r="CE2066" s="18">
        <f>IF(COUNTIFS([2]その１１!$CV$10:CV7061,リスト!CC2066),"該当","")</f>
        <v/>
      </c>
      <c r="CF2066" s="18">
        <f>IF($CE2066="","",COUNTIF($CC$5:CC2066,CC2066))</f>
        <v/>
      </c>
      <c r="CG2066" s="18">
        <f>IF($CE2066="","",CONCATENATE(CC2066,CF2066))</f>
        <v/>
      </c>
      <c r="DC2066" s="21">
        <f>IF(CG2066="","",CONCATENATE(CC2066,CD2066))</f>
        <v/>
      </c>
    </row>
    <row r="2067">
      <c r="BZ2067" s="18" t="inlineStr">
        <is>
          <t>C</t>
        </is>
      </c>
      <c r="CA2067" s="18" t="inlineStr">
        <is>
          <t>底版</t>
        </is>
      </c>
      <c r="CB2067" s="18" t="inlineStr">
        <is>
          <t>Cb</t>
        </is>
      </c>
      <c r="CC2067" s="18">
        <f>IF(LEFT(CA2067,2)="基礎",CONCATENATE(BZ2067,LEFT(CA2067,3),CB2067),CONCATENATE(BZ2067,LEFT(CA2067,2),CB2067))</f>
        <v/>
      </c>
      <c r="CD2067" s="18" t="n">
        <v>7</v>
      </c>
      <c r="CE2067" s="18">
        <f>IF(COUNTIFS([2]その１１!$CV$10:CV7062,リスト!CC2067),"該当","")</f>
        <v/>
      </c>
      <c r="CF2067" s="18">
        <f>IF($CE2067="","",COUNTIF($CC$5:CC2067,CC2067))</f>
        <v/>
      </c>
      <c r="CG2067" s="18">
        <f>IF($CE2067="","",CONCATENATE(CC2067,CF2067))</f>
        <v/>
      </c>
      <c r="DC2067" s="21">
        <f>IF(CG2067="","",CONCATENATE(CC2067,CD2067))</f>
        <v/>
      </c>
    </row>
    <row r="2068">
      <c r="BZ2068" s="18" t="inlineStr">
        <is>
          <t>C</t>
        </is>
      </c>
      <c r="CA2068" s="18" t="inlineStr">
        <is>
          <t>底版</t>
        </is>
      </c>
      <c r="CB2068" s="18" t="inlineStr">
        <is>
          <t>Cb</t>
        </is>
      </c>
      <c r="CC2068" s="18">
        <f>IF(LEFT(CA2068,2)="基礎",CONCATENATE(BZ2068,LEFT(CA2068,3),CB2068),CONCATENATE(BZ2068,LEFT(CA2068,2),CB2068))</f>
        <v/>
      </c>
      <c r="CD2068" s="18" t="n">
        <v>17</v>
      </c>
      <c r="CE2068" s="18">
        <f>IF(COUNTIFS([2]その１１!$CV$10:CV7063,リスト!CC2068),"該当","")</f>
        <v/>
      </c>
      <c r="CF2068" s="18">
        <f>IF($CE2068="","",COUNTIF($CC$5:CC2068,CC2068))</f>
        <v/>
      </c>
      <c r="CG2068" s="18">
        <f>IF($CE2068="","",CONCATENATE(CC2068,CF2068))</f>
        <v/>
      </c>
      <c r="DC2068" s="21">
        <f>IF(CG2068="","",CONCATENATE(CC2068,CD2068))</f>
        <v/>
      </c>
    </row>
    <row r="2069">
      <c r="BZ2069" s="18" t="inlineStr">
        <is>
          <t>C</t>
        </is>
      </c>
      <c r="CA2069" s="18" t="inlineStr">
        <is>
          <t>底版</t>
        </is>
      </c>
      <c r="CB2069" s="18" t="inlineStr">
        <is>
          <t>Cb</t>
        </is>
      </c>
      <c r="CC2069" s="18">
        <f>IF(LEFT(CA2069,2)="基礎",CONCATENATE(BZ2069,LEFT(CA2069,3),CB2069),CONCATENATE(BZ2069,LEFT(CA2069,2),CB2069))</f>
        <v/>
      </c>
      <c r="CD2069" s="18" t="n">
        <v>25</v>
      </c>
      <c r="CE2069" s="18">
        <f>IF(COUNTIFS([2]その１１!$CV$10:CV7064,リスト!CC2069),"該当","")</f>
        <v/>
      </c>
      <c r="CF2069" s="18">
        <f>IF($CE2069="","",COUNTIF($CC$5:CC2069,CC2069))</f>
        <v/>
      </c>
      <c r="CG2069" s="18">
        <f>IF($CE2069="","",CONCATENATE(CC2069,CF2069))</f>
        <v/>
      </c>
      <c r="DC2069" s="21">
        <f>IF(CG2069="","",CONCATENATE(CC2069,CD2069))</f>
        <v/>
      </c>
    </row>
    <row r="2070">
      <c r="BZ2070" s="18" t="inlineStr">
        <is>
          <t>C</t>
        </is>
      </c>
      <c r="CA2070" s="18" t="inlineStr">
        <is>
          <t>底版</t>
        </is>
      </c>
      <c r="CB2070" s="18" t="inlineStr">
        <is>
          <t>Cb</t>
        </is>
      </c>
      <c r="CC2070" s="18">
        <f>IF(LEFT(CA2070,2)="基礎",CONCATENATE(BZ2070,LEFT(CA2070,3),CB2070),CONCATENATE(BZ2070,LEFT(CA2070,2),CB2070))</f>
        <v/>
      </c>
      <c r="CD2070" s="18" t="n">
        <v>26</v>
      </c>
      <c r="CE2070" s="18">
        <f>IF(COUNTIFS([2]その１１!$CV$10:CV7065,リスト!CC2070),"該当","")</f>
        <v/>
      </c>
      <c r="CF2070" s="18">
        <f>IF($CE2070="","",COUNTIF($CC$5:CC2070,CC2070))</f>
        <v/>
      </c>
      <c r="CG2070" s="18">
        <f>IF($CE2070="","",CONCATENATE(CC2070,CF2070))</f>
        <v/>
      </c>
      <c r="DC2070" s="21">
        <f>IF(CG2070="","",CONCATENATE(CC2070,CD2070))</f>
        <v/>
      </c>
    </row>
    <row r="2071">
      <c r="BZ2071" s="18" t="inlineStr">
        <is>
          <t>S</t>
        </is>
      </c>
      <c r="CA2071" s="18" t="inlineStr">
        <is>
          <t>基礎</t>
        </is>
      </c>
      <c r="CB2071" s="18" t="inlineStr">
        <is>
          <t>Ff</t>
        </is>
      </c>
      <c r="CC2071" s="18">
        <f>IF(LEFT(CA2071,2)="基礎",CONCATENATE(BZ2071,LEFT(CA2071,3),CB2071),CONCATENATE(BZ2071,LEFT(CA2071,2),CB2071))</f>
        <v/>
      </c>
      <c r="CD2071" s="18" t="n">
        <v>1</v>
      </c>
      <c r="CE2071" s="18">
        <f>IF(COUNTIFS([2]その１１!$CV$10:CV7066,リスト!CC2071),"該当","")</f>
        <v/>
      </c>
      <c r="CF2071" s="18">
        <f>IF($CE2071="","",COUNTIF($CC$5:CC2071,CC2071))</f>
        <v/>
      </c>
      <c r="CG2071" s="18">
        <f>IF($CE2071="","",CONCATENATE(CC2071,CF2071))</f>
        <v/>
      </c>
      <c r="DC2071" s="21">
        <f>IF(CG2071="","",CONCATENATE(CC2071,CD2071))</f>
        <v/>
      </c>
    </row>
    <row r="2072">
      <c r="BZ2072" s="18" t="inlineStr">
        <is>
          <t>S</t>
        </is>
      </c>
      <c r="CA2072" s="18" t="inlineStr">
        <is>
          <t>基礎</t>
        </is>
      </c>
      <c r="CB2072" s="18" t="inlineStr">
        <is>
          <t>Ff</t>
        </is>
      </c>
      <c r="CC2072" s="18">
        <f>IF(LEFT(CA2072,2)="基礎",CONCATENATE(BZ2072,LEFT(CA2072,3),CB2072),CONCATENATE(BZ2072,LEFT(CA2072,2),CB2072))</f>
        <v/>
      </c>
      <c r="CD2072" s="18" t="n">
        <v>2</v>
      </c>
      <c r="CE2072" s="18">
        <f>IF(COUNTIFS([2]その１１!$CV$10:CV7067,リスト!CC2072),"該当","")</f>
        <v/>
      </c>
      <c r="CF2072" s="18">
        <f>IF($CE2072="","",COUNTIF($CC$5:CC2072,CC2072))</f>
        <v/>
      </c>
      <c r="CG2072" s="18">
        <f>IF($CE2072="","",CONCATENATE(CC2072,CF2072))</f>
        <v/>
      </c>
      <c r="DC2072" s="21">
        <f>IF(CG2072="","",CONCATENATE(CC2072,CD2072))</f>
        <v/>
      </c>
    </row>
    <row r="2073">
      <c r="BZ2073" s="18" t="inlineStr">
        <is>
          <t>S</t>
        </is>
      </c>
      <c r="CA2073" s="18" t="inlineStr">
        <is>
          <t>基礎</t>
        </is>
      </c>
      <c r="CB2073" s="18" t="inlineStr">
        <is>
          <t>Ff</t>
        </is>
      </c>
      <c r="CC2073" s="18">
        <f>IF(LEFT(CA2073,2)="基礎",CONCATENATE(BZ2073,LEFT(CA2073,3),CB2073),CONCATENATE(BZ2073,LEFT(CA2073,2),CB2073))</f>
        <v/>
      </c>
      <c r="CD2073" s="18" t="n">
        <v>5</v>
      </c>
      <c r="CE2073" s="18">
        <f>IF(COUNTIFS([2]その１１!$CV$10:CV7068,リスト!CC2073),"該当","")</f>
        <v/>
      </c>
      <c r="CF2073" s="18">
        <f>IF($CE2073="","",COUNTIF($CC$5:CC2073,CC2073))</f>
        <v/>
      </c>
      <c r="CG2073" s="18">
        <f>IF($CE2073="","",CONCATENATE(CC2073,CF2073))</f>
        <v/>
      </c>
      <c r="DC2073" s="21">
        <f>IF(CG2073="","",CONCATENATE(CC2073,CD2073))</f>
        <v/>
      </c>
    </row>
    <row r="2074">
      <c r="BZ2074" s="18" t="inlineStr">
        <is>
          <t>S</t>
        </is>
      </c>
      <c r="CA2074" s="18" t="inlineStr">
        <is>
          <t>基礎</t>
        </is>
      </c>
      <c r="CB2074" s="18" t="inlineStr">
        <is>
          <t>Ff</t>
        </is>
      </c>
      <c r="CC2074" s="18">
        <f>IF(LEFT(CA2074,2)="基礎",CONCATENATE(BZ2074,LEFT(CA2074,3),CB2074),CONCATENATE(BZ2074,LEFT(CA2074,2),CB2074))</f>
        <v/>
      </c>
      <c r="CD2074" s="18" t="n">
        <v>17</v>
      </c>
      <c r="CE2074" s="18">
        <f>IF(COUNTIFS([2]その１１!$CV$10:CV7069,リスト!CC2074),"該当","")</f>
        <v/>
      </c>
      <c r="CF2074" s="18">
        <f>IF($CE2074="","",COUNTIF($CC$5:CC2074,CC2074))</f>
        <v/>
      </c>
      <c r="CG2074" s="18">
        <f>IF($CE2074="","",CONCATENATE(CC2074,CF2074))</f>
        <v/>
      </c>
      <c r="DC2074" s="21">
        <f>IF(CG2074="","",CONCATENATE(CC2074,CD2074))</f>
        <v/>
      </c>
    </row>
    <row r="2075">
      <c r="BZ2075" s="18" t="inlineStr">
        <is>
          <t>S</t>
        </is>
      </c>
      <c r="CA2075" s="18" t="inlineStr">
        <is>
          <t>基礎</t>
        </is>
      </c>
      <c r="CB2075" s="18" t="inlineStr">
        <is>
          <t>Ff</t>
        </is>
      </c>
      <c r="CC2075" s="18">
        <f>IF(LEFT(CA2075,2)="基礎",CONCATENATE(BZ2075,LEFT(CA2075,3),CB2075),CONCATENATE(BZ2075,LEFT(CA2075,2),CB2075))</f>
        <v/>
      </c>
      <c r="CD2075" s="18" t="n">
        <v>25</v>
      </c>
      <c r="CE2075" s="18">
        <f>IF(COUNTIFS([2]その１１!$CV$10:CV7070,リスト!CC2075),"該当","")</f>
        <v/>
      </c>
      <c r="CF2075" s="18">
        <f>IF($CE2075="","",COUNTIF($CC$5:CC2075,CC2075))</f>
        <v/>
      </c>
      <c r="CG2075" s="18">
        <f>IF($CE2075="","",CONCATENATE(CC2075,CF2075))</f>
        <v/>
      </c>
      <c r="DC2075" s="21">
        <f>IF(CG2075="","",CONCATENATE(CC2075,CD2075))</f>
        <v/>
      </c>
    </row>
    <row r="2076">
      <c r="BZ2076" s="18" t="inlineStr">
        <is>
          <t>S</t>
        </is>
      </c>
      <c r="CA2076" s="18" t="inlineStr">
        <is>
          <t>基礎</t>
        </is>
      </c>
      <c r="CB2076" s="18" t="inlineStr">
        <is>
          <t>Ff</t>
        </is>
      </c>
      <c r="CC2076" s="18">
        <f>IF(LEFT(CA2076,2)="基礎",CONCATENATE(BZ2076,LEFT(CA2076,3),CB2076),CONCATENATE(BZ2076,LEFT(CA2076,2),CB2076))</f>
        <v/>
      </c>
      <c r="CD2076" s="18" t="n">
        <v>26</v>
      </c>
      <c r="CE2076" s="18">
        <f>IF(COUNTIFS([2]その１１!$CV$10:CV7071,リスト!CC2076),"該当","")</f>
        <v/>
      </c>
      <c r="CF2076" s="18">
        <f>IF($CE2076="","",COUNTIF($CC$5:CC2076,CC2076))</f>
        <v/>
      </c>
      <c r="CG2076" s="18">
        <f>IF($CE2076="","",CONCATENATE(CC2076,CF2076))</f>
        <v/>
      </c>
      <c r="DC2076" s="21">
        <f>IF(CG2076="","",CONCATENATE(CC2076,CD2076))</f>
        <v/>
      </c>
    </row>
    <row r="2077">
      <c r="BZ2077" s="18" t="inlineStr">
        <is>
          <t>C</t>
        </is>
      </c>
      <c r="CA2077" s="18" t="inlineStr">
        <is>
          <t>基礎</t>
        </is>
      </c>
      <c r="CB2077" s="18" t="inlineStr">
        <is>
          <t>Ff</t>
        </is>
      </c>
      <c r="CC2077" s="18">
        <f>IF(LEFT(CA2077,2)="基礎",CONCATENATE(BZ2077,LEFT(CA2077,3),CB2077),CONCATENATE(BZ2077,LEFT(CA2077,2),CB2077))</f>
        <v/>
      </c>
      <c r="CD2077" s="18" t="n">
        <v>6</v>
      </c>
      <c r="CE2077" s="18">
        <f>IF(COUNTIFS([2]その１１!$CV$10:CV7072,リスト!CC2077),"該当","")</f>
        <v/>
      </c>
      <c r="CF2077" s="18">
        <f>IF($CE2077="","",COUNTIF($CC$5:CC2077,CC2077))</f>
        <v/>
      </c>
      <c r="CG2077" s="18">
        <f>IF($CE2077="","",CONCATENATE(CC2077,CF2077))</f>
        <v/>
      </c>
      <c r="DC2077" s="21">
        <f>IF(CG2077="","",CONCATENATE(CC2077,CD2077))</f>
        <v/>
      </c>
    </row>
    <row r="2078">
      <c r="BZ2078" s="18" t="inlineStr">
        <is>
          <t>C</t>
        </is>
      </c>
      <c r="CA2078" s="18" t="inlineStr">
        <is>
          <t>基礎</t>
        </is>
      </c>
      <c r="CB2078" s="18" t="inlineStr">
        <is>
          <t>Ff</t>
        </is>
      </c>
      <c r="CC2078" s="18">
        <f>IF(LEFT(CA2078,2)="基礎",CONCATENATE(BZ2078,LEFT(CA2078,3),CB2078),CONCATENATE(BZ2078,LEFT(CA2078,2),CB2078))</f>
        <v/>
      </c>
      <c r="CD2078" s="18" t="n">
        <v>7</v>
      </c>
      <c r="CE2078" s="18">
        <f>IF(COUNTIFS([2]その１１!$CV$10:CV7073,リスト!CC2078),"該当","")</f>
        <v/>
      </c>
      <c r="CF2078" s="18">
        <f>IF($CE2078="","",COUNTIF($CC$5:CC2078,CC2078))</f>
        <v/>
      </c>
      <c r="CG2078" s="18">
        <f>IF($CE2078="","",CONCATENATE(CC2078,CF2078))</f>
        <v/>
      </c>
      <c r="DC2078" s="21">
        <f>IF(CG2078="","",CONCATENATE(CC2078,CD2078))</f>
        <v/>
      </c>
    </row>
    <row r="2079">
      <c r="BZ2079" s="18" t="inlineStr">
        <is>
          <t>C</t>
        </is>
      </c>
      <c r="CA2079" s="18" t="inlineStr">
        <is>
          <t>基礎</t>
        </is>
      </c>
      <c r="CB2079" s="18" t="inlineStr">
        <is>
          <t>Ff</t>
        </is>
      </c>
      <c r="CC2079" s="18">
        <f>IF(LEFT(CA2079,2)="基礎",CONCATENATE(BZ2079,LEFT(CA2079,3),CB2079),CONCATENATE(BZ2079,LEFT(CA2079,2),CB2079))</f>
        <v/>
      </c>
      <c r="CD2079" s="18" t="n">
        <v>17</v>
      </c>
      <c r="CE2079" s="18">
        <f>IF(COUNTIFS([2]その１１!$CV$10:CV7074,リスト!CC2079),"該当","")</f>
        <v/>
      </c>
      <c r="CF2079" s="18">
        <f>IF($CE2079="","",COUNTIF($CC$5:CC2079,CC2079))</f>
        <v/>
      </c>
      <c r="CG2079" s="18">
        <f>IF($CE2079="","",CONCATENATE(CC2079,CF2079))</f>
        <v/>
      </c>
      <c r="DC2079" s="21">
        <f>IF(CG2079="","",CONCATENATE(CC2079,CD2079))</f>
        <v/>
      </c>
    </row>
    <row r="2080">
      <c r="BZ2080" s="18" t="inlineStr">
        <is>
          <t>C</t>
        </is>
      </c>
      <c r="CA2080" s="18" t="inlineStr">
        <is>
          <t>基礎</t>
        </is>
      </c>
      <c r="CB2080" s="18" t="inlineStr">
        <is>
          <t>Ff</t>
        </is>
      </c>
      <c r="CC2080" s="18">
        <f>IF(LEFT(CA2080,2)="基礎",CONCATENATE(BZ2080,LEFT(CA2080,3),CB2080),CONCATENATE(BZ2080,LEFT(CA2080,2),CB2080))</f>
        <v/>
      </c>
      <c r="CD2080" s="18" t="n">
        <v>25</v>
      </c>
      <c r="CE2080" s="18">
        <f>IF(COUNTIFS([2]その１１!$CV$10:CV7075,リスト!CC2080),"該当","")</f>
        <v/>
      </c>
      <c r="CF2080" s="18">
        <f>IF($CE2080="","",COUNTIF($CC$5:CC2080,CC2080))</f>
        <v/>
      </c>
      <c r="CG2080" s="18">
        <f>IF($CE2080="","",CONCATENATE(CC2080,CF2080))</f>
        <v/>
      </c>
      <c r="DC2080" s="21">
        <f>IF(CG2080="","",CONCATENATE(CC2080,CD2080))</f>
        <v/>
      </c>
    </row>
    <row r="2081">
      <c r="BZ2081" s="18" t="inlineStr">
        <is>
          <t>C</t>
        </is>
      </c>
      <c r="CA2081" s="18" t="inlineStr">
        <is>
          <t>基礎</t>
        </is>
      </c>
      <c r="CB2081" s="18" t="inlineStr">
        <is>
          <t>Ff</t>
        </is>
      </c>
      <c r="CC2081" s="18">
        <f>IF(LEFT(CA2081,2)="基礎",CONCATENATE(BZ2081,LEFT(CA2081,3),CB2081),CONCATENATE(BZ2081,LEFT(CA2081,2),CB2081))</f>
        <v/>
      </c>
      <c r="CD2081" s="18" t="n">
        <v>26</v>
      </c>
      <c r="CE2081" s="18">
        <f>IF(COUNTIFS([2]その１１!$CV$10:CV7076,リスト!CC2081),"該当","")</f>
        <v/>
      </c>
      <c r="CF2081" s="18">
        <f>IF($CE2081="","",COUNTIF($CC$5:CC2081,CC2081))</f>
        <v/>
      </c>
      <c r="CG2081" s="18">
        <f>IF($CE2081="","",CONCATENATE(CC2081,CF2081))</f>
        <v/>
      </c>
      <c r="DC2081" s="21">
        <f>IF(CG2081="","",CONCATENATE(CC2081,CD2081))</f>
        <v/>
      </c>
    </row>
    <row r="2082">
      <c r="BZ2082" s="18" t="inlineStr">
        <is>
          <t>S,C</t>
        </is>
      </c>
      <c r="CA2082" s="18" t="inlineStr">
        <is>
          <t>基礎</t>
        </is>
      </c>
      <c r="CB2082" s="18" t="inlineStr">
        <is>
          <t>Ff</t>
        </is>
      </c>
      <c r="CC2082" s="18">
        <f>IF(LEFT(CA2082,2)="基礎",CONCATENATE(BZ2082,LEFT(CA2082,3),CB2082),CONCATENATE(BZ2082,LEFT(CA2082,2),CB2082))</f>
        <v/>
      </c>
      <c r="CD2082" s="18" t="n">
        <v>1</v>
      </c>
      <c r="CE2082" s="18">
        <f>IF(COUNTIFS([2]その１１!$CV$10:CV7077,リスト!CC2082),"該当","")</f>
        <v/>
      </c>
      <c r="CF2082" s="18">
        <f>IF($CE2082="","",COUNTIF($CC$5:CC2082,CC2082))</f>
        <v/>
      </c>
      <c r="CG2082" s="18">
        <f>IF($CE2082="","",CONCATENATE(CC2082,CF2082))</f>
        <v/>
      </c>
      <c r="DC2082" s="21">
        <f>IF(CG2082="","",CONCATENATE(CC2082,CD2082))</f>
        <v/>
      </c>
    </row>
    <row r="2083">
      <c r="BZ2083" s="18" t="inlineStr">
        <is>
          <t>S,C</t>
        </is>
      </c>
      <c r="CA2083" s="18" t="inlineStr">
        <is>
          <t>基礎</t>
        </is>
      </c>
      <c r="CB2083" s="18" t="inlineStr">
        <is>
          <t>Ff</t>
        </is>
      </c>
      <c r="CC2083" s="18">
        <f>IF(LEFT(CA2083,2)="基礎",CONCATENATE(BZ2083,LEFT(CA2083,3),CB2083),CONCATENATE(BZ2083,LEFT(CA2083,2),CB2083))</f>
        <v/>
      </c>
      <c r="CD2083" s="18" t="n">
        <v>2</v>
      </c>
      <c r="CE2083" s="18">
        <f>IF(COUNTIFS([2]その１１!$CV$10:CV7078,リスト!CC2083),"該当","")</f>
        <v/>
      </c>
      <c r="CF2083" s="18">
        <f>IF($CE2083="","",COUNTIF($CC$5:CC2083,CC2083))</f>
        <v/>
      </c>
      <c r="CG2083" s="18">
        <f>IF($CE2083="","",CONCATENATE(CC2083,CF2083))</f>
        <v/>
      </c>
      <c r="DC2083" s="21">
        <f>IF(CG2083="","",CONCATENATE(CC2083,CD2083))</f>
        <v/>
      </c>
    </row>
    <row r="2084">
      <c r="BZ2084" s="18" t="inlineStr">
        <is>
          <t>S,C</t>
        </is>
      </c>
      <c r="CA2084" s="18" t="inlineStr">
        <is>
          <t>基礎</t>
        </is>
      </c>
      <c r="CB2084" s="18" t="inlineStr">
        <is>
          <t>Ff</t>
        </is>
      </c>
      <c r="CC2084" s="18">
        <f>IF(LEFT(CA2084,2)="基礎",CONCATENATE(BZ2084,LEFT(CA2084,3),CB2084),CONCATENATE(BZ2084,LEFT(CA2084,2),CB2084))</f>
        <v/>
      </c>
      <c r="CD2084" s="18" t="n">
        <v>5</v>
      </c>
      <c r="CE2084" s="18">
        <f>IF(COUNTIFS([2]その１１!$CV$10:CV7079,リスト!CC2084),"該当","")</f>
        <v/>
      </c>
      <c r="CF2084" s="18">
        <f>IF($CE2084="","",COUNTIF($CC$5:CC2084,CC2084))</f>
        <v/>
      </c>
      <c r="CG2084" s="18">
        <f>IF($CE2084="","",CONCATENATE(CC2084,CF2084))</f>
        <v/>
      </c>
      <c r="DC2084" s="21">
        <f>IF(CG2084="","",CONCATENATE(CC2084,CD2084))</f>
        <v/>
      </c>
    </row>
    <row r="2085">
      <c r="BZ2085" s="18" t="inlineStr">
        <is>
          <t>S,C</t>
        </is>
      </c>
      <c r="CA2085" s="18" t="inlineStr">
        <is>
          <t>基礎</t>
        </is>
      </c>
      <c r="CB2085" s="18" t="inlineStr">
        <is>
          <t>Ff</t>
        </is>
      </c>
      <c r="CC2085" s="18">
        <f>IF(LEFT(CA2085,2)="基礎",CONCATENATE(BZ2085,LEFT(CA2085,3),CB2085),CONCATENATE(BZ2085,LEFT(CA2085,2),CB2085))</f>
        <v/>
      </c>
      <c r="CD2085" s="18" t="n">
        <v>6</v>
      </c>
      <c r="CE2085" s="18">
        <f>IF(COUNTIFS([2]その１１!$CV$10:CV7080,リスト!CC2085),"該当","")</f>
        <v/>
      </c>
      <c r="CF2085" s="18">
        <f>IF($CE2085="","",COUNTIF($CC$5:CC2085,CC2085))</f>
        <v/>
      </c>
      <c r="CG2085" s="18">
        <f>IF($CE2085="","",CONCATENATE(CC2085,CF2085))</f>
        <v/>
      </c>
      <c r="DC2085" s="21">
        <f>IF(CG2085="","",CONCATENATE(CC2085,CD2085))</f>
        <v/>
      </c>
    </row>
    <row r="2086">
      <c r="BZ2086" s="18" t="inlineStr">
        <is>
          <t>S,C</t>
        </is>
      </c>
      <c r="CA2086" s="18" t="inlineStr">
        <is>
          <t>基礎</t>
        </is>
      </c>
      <c r="CB2086" s="18" t="inlineStr">
        <is>
          <t>Ff</t>
        </is>
      </c>
      <c r="CC2086" s="18">
        <f>IF(LEFT(CA2086,2)="基礎",CONCATENATE(BZ2086,LEFT(CA2086,3),CB2086),CONCATENATE(BZ2086,LEFT(CA2086,2),CB2086))</f>
        <v/>
      </c>
      <c r="CD2086" s="18" t="n">
        <v>7</v>
      </c>
      <c r="CE2086" s="18">
        <f>IF(COUNTIFS([2]その１１!$CV$10:CV7081,リスト!CC2086),"該当","")</f>
        <v/>
      </c>
      <c r="CF2086" s="18">
        <f>IF($CE2086="","",COUNTIF($CC$5:CC2086,CC2086))</f>
        <v/>
      </c>
      <c r="CG2086" s="18">
        <f>IF($CE2086="","",CONCATENATE(CC2086,CF2086))</f>
        <v/>
      </c>
      <c r="DC2086" s="21">
        <f>IF(CG2086="","",CONCATENATE(CC2086,CD2086))</f>
        <v/>
      </c>
    </row>
    <row r="2087">
      <c r="BZ2087" s="18" t="inlineStr">
        <is>
          <t>S,C</t>
        </is>
      </c>
      <c r="CA2087" s="18" t="inlineStr">
        <is>
          <t>基礎</t>
        </is>
      </c>
      <c r="CB2087" s="18" t="inlineStr">
        <is>
          <t>Ff</t>
        </is>
      </c>
      <c r="CC2087" s="18">
        <f>IF(LEFT(CA2087,2)="基礎",CONCATENATE(BZ2087,LEFT(CA2087,3),CB2087),CONCATENATE(BZ2087,LEFT(CA2087,2),CB2087))</f>
        <v/>
      </c>
      <c r="CD2087" s="18" t="n">
        <v>17</v>
      </c>
      <c r="CE2087" s="18">
        <f>IF(COUNTIFS([2]その１１!$CV$10:CV7082,リスト!CC2087),"該当","")</f>
        <v/>
      </c>
      <c r="CF2087" s="18">
        <f>IF($CE2087="","",COUNTIF($CC$5:CC2087,CC2087))</f>
        <v/>
      </c>
      <c r="CG2087" s="18">
        <f>IF($CE2087="","",CONCATENATE(CC2087,CF2087))</f>
        <v/>
      </c>
      <c r="DC2087" s="21">
        <f>IF(CG2087="","",CONCATENATE(CC2087,CD2087))</f>
        <v/>
      </c>
    </row>
    <row r="2088">
      <c r="BZ2088" s="18" t="inlineStr">
        <is>
          <t>S,C</t>
        </is>
      </c>
      <c r="CA2088" s="18" t="inlineStr">
        <is>
          <t>基礎</t>
        </is>
      </c>
      <c r="CB2088" s="18" t="inlineStr">
        <is>
          <t>Ff</t>
        </is>
      </c>
      <c r="CC2088" s="18">
        <f>IF(LEFT(CA2088,2)="基礎",CONCATENATE(BZ2088,LEFT(CA2088,3),CB2088),CONCATENATE(BZ2088,LEFT(CA2088,2),CB2088))</f>
        <v/>
      </c>
      <c r="CD2088" s="18" t="n">
        <v>25</v>
      </c>
      <c r="CE2088" s="18">
        <f>IF(COUNTIFS([2]その１１!$CV$10:CV7083,リスト!CC2088),"該当","")</f>
        <v/>
      </c>
      <c r="CF2088" s="18">
        <f>IF($CE2088="","",COUNTIF($CC$5:CC2088,CC2088))</f>
        <v/>
      </c>
      <c r="CG2088" s="18">
        <f>IF($CE2088="","",CONCATENATE(CC2088,CF2088))</f>
        <v/>
      </c>
      <c r="DC2088" s="21">
        <f>IF(CG2088="","",CONCATENATE(CC2088,CD2088))</f>
        <v/>
      </c>
    </row>
    <row r="2089">
      <c r="BZ2089" s="18" t="inlineStr">
        <is>
          <t>S,C</t>
        </is>
      </c>
      <c r="CA2089" s="18" t="inlineStr">
        <is>
          <t>基礎</t>
        </is>
      </c>
      <c r="CB2089" s="18" t="inlineStr">
        <is>
          <t>Ff</t>
        </is>
      </c>
      <c r="CC2089" s="18">
        <f>IF(LEFT(CA2089,2)="基礎",CONCATENATE(BZ2089,LEFT(CA2089,3),CB2089),CONCATENATE(BZ2089,LEFT(CA2089,2),CB2089))</f>
        <v/>
      </c>
      <c r="CD2089" s="18" t="n">
        <v>26</v>
      </c>
      <c r="CE2089" s="18">
        <f>IF(COUNTIFS([2]その１１!$CV$10:CV7084,リスト!CC2089),"該当","")</f>
        <v/>
      </c>
      <c r="CF2089" s="18">
        <f>IF($CE2089="","",COUNTIF($CC$5:CC2089,CC2089))</f>
        <v/>
      </c>
      <c r="CG2089" s="18">
        <f>IF($CE2089="","",CONCATENATE(CC2089,CF2089))</f>
        <v/>
      </c>
      <c r="DC2089" s="21">
        <f>IF(CG2089="","",CONCATENATE(CC2089,CD2089))</f>
        <v/>
      </c>
    </row>
    <row r="2090">
      <c r="BZ2090" s="18" t="inlineStr">
        <is>
          <t>S,X</t>
        </is>
      </c>
      <c r="CA2090" s="18" t="inlineStr">
        <is>
          <t>基礎</t>
        </is>
      </c>
      <c r="CB2090" s="18" t="inlineStr">
        <is>
          <t>Ff</t>
        </is>
      </c>
      <c r="CC2090" s="18">
        <f>IF(LEFT(CA2090,2)="基礎",CONCATENATE(BZ2090,LEFT(CA2090,3),CB2090),CONCATENATE(BZ2090,LEFT(CA2090,2),CB2090))</f>
        <v/>
      </c>
      <c r="CD2090" s="18" t="n">
        <v>1</v>
      </c>
      <c r="CE2090" s="18">
        <f>IF(COUNTIFS([2]その１１!$CV$10:CV7085,リスト!CC2090),"該当","")</f>
        <v/>
      </c>
      <c r="CF2090" s="18">
        <f>IF($CE2090="","",COUNTIF($CC$5:CC2090,CC2090))</f>
        <v/>
      </c>
      <c r="CG2090" s="18">
        <f>IF($CE2090="","",CONCATENATE(CC2090,CF2090))</f>
        <v/>
      </c>
      <c r="DC2090" s="21">
        <f>IF(CG2090="","",CONCATENATE(CC2090,CD2090))</f>
        <v/>
      </c>
    </row>
    <row r="2091">
      <c r="BZ2091" s="18" t="inlineStr">
        <is>
          <t>S,X</t>
        </is>
      </c>
      <c r="CA2091" s="18" t="inlineStr">
        <is>
          <t>基礎</t>
        </is>
      </c>
      <c r="CB2091" s="18" t="inlineStr">
        <is>
          <t>Ff</t>
        </is>
      </c>
      <c r="CC2091" s="18">
        <f>IF(LEFT(CA2091,2)="基礎",CONCATENATE(BZ2091,LEFT(CA2091,3),CB2091),CONCATENATE(BZ2091,LEFT(CA2091,2),CB2091))</f>
        <v/>
      </c>
      <c r="CD2091" s="18" t="n">
        <v>2</v>
      </c>
      <c r="CE2091" s="18">
        <f>IF(COUNTIFS([2]その１１!$CV$10:CV7086,リスト!CC2091),"該当","")</f>
        <v/>
      </c>
      <c r="CF2091" s="18">
        <f>IF($CE2091="","",COUNTIF($CC$5:CC2091,CC2091))</f>
        <v/>
      </c>
      <c r="CG2091" s="18">
        <f>IF($CE2091="","",CONCATENATE(CC2091,CF2091))</f>
        <v/>
      </c>
      <c r="DC2091" s="21">
        <f>IF(CG2091="","",CONCATENATE(CC2091,CD2091))</f>
        <v/>
      </c>
    </row>
    <row r="2092">
      <c r="BZ2092" s="18" t="inlineStr">
        <is>
          <t>S,X</t>
        </is>
      </c>
      <c r="CA2092" s="18" t="inlineStr">
        <is>
          <t>基礎</t>
        </is>
      </c>
      <c r="CB2092" s="18" t="inlineStr">
        <is>
          <t>Ff</t>
        </is>
      </c>
      <c r="CC2092" s="18">
        <f>IF(LEFT(CA2092,2)="基礎",CONCATENATE(BZ2092,LEFT(CA2092,3),CB2092),CONCATENATE(BZ2092,LEFT(CA2092,2),CB2092))</f>
        <v/>
      </c>
      <c r="CD2092" s="18" t="n">
        <v>5</v>
      </c>
      <c r="CE2092" s="18">
        <f>IF(COUNTIFS([2]その１１!$CV$10:CV7087,リスト!CC2092),"該当","")</f>
        <v/>
      </c>
      <c r="CF2092" s="18">
        <f>IF($CE2092="","",COUNTIF($CC$5:CC2092,CC2092))</f>
        <v/>
      </c>
      <c r="CG2092" s="18">
        <f>IF($CE2092="","",CONCATENATE(CC2092,CF2092))</f>
        <v/>
      </c>
      <c r="DC2092" s="21">
        <f>IF(CG2092="","",CONCATENATE(CC2092,CD2092))</f>
        <v/>
      </c>
    </row>
    <row r="2093">
      <c r="BZ2093" s="18" t="inlineStr">
        <is>
          <t>S,X</t>
        </is>
      </c>
      <c r="CA2093" s="18" t="inlineStr">
        <is>
          <t>基礎</t>
        </is>
      </c>
      <c r="CB2093" s="18" t="inlineStr">
        <is>
          <t>Ff</t>
        </is>
      </c>
      <c r="CC2093" s="18">
        <f>IF(LEFT(CA2093,2)="基礎",CONCATENATE(BZ2093,LEFT(CA2093,3),CB2093),CONCATENATE(BZ2093,LEFT(CA2093,2),CB2093))</f>
        <v/>
      </c>
      <c r="CD2093" s="18" t="n">
        <v>17</v>
      </c>
      <c r="CE2093" s="18">
        <f>IF(COUNTIFS([2]その１１!$CV$10:CV7088,リスト!CC2093),"該当","")</f>
        <v/>
      </c>
      <c r="CF2093" s="18">
        <f>IF($CE2093="","",COUNTIF($CC$5:CC2093,CC2093))</f>
        <v/>
      </c>
      <c r="CG2093" s="18">
        <f>IF($CE2093="","",CONCATENATE(CC2093,CF2093))</f>
        <v/>
      </c>
      <c r="DC2093" s="21">
        <f>IF(CG2093="","",CONCATENATE(CC2093,CD2093))</f>
        <v/>
      </c>
    </row>
    <row r="2094">
      <c r="BZ2094" s="18" t="inlineStr">
        <is>
          <t>S,X</t>
        </is>
      </c>
      <c r="CA2094" s="18" t="inlineStr">
        <is>
          <t>基礎</t>
        </is>
      </c>
      <c r="CB2094" s="18" t="inlineStr">
        <is>
          <t>Ff</t>
        </is>
      </c>
      <c r="CC2094" s="18">
        <f>IF(LEFT(CA2094,2)="基礎",CONCATENATE(BZ2094,LEFT(CA2094,3),CB2094),CONCATENATE(BZ2094,LEFT(CA2094,2),CB2094))</f>
        <v/>
      </c>
      <c r="CD2094" s="18" t="n">
        <v>25</v>
      </c>
      <c r="CE2094" s="18">
        <f>IF(COUNTIFS([2]その１１!$CV$10:CV7089,リスト!CC2094),"該当","")</f>
        <v/>
      </c>
      <c r="CF2094" s="18">
        <f>IF($CE2094="","",COUNTIF($CC$5:CC2094,CC2094))</f>
        <v/>
      </c>
      <c r="CG2094" s="18">
        <f>IF($CE2094="","",CONCATENATE(CC2094,CF2094))</f>
        <v/>
      </c>
      <c r="DC2094" s="21">
        <f>IF(CG2094="","",CONCATENATE(CC2094,CD2094))</f>
        <v/>
      </c>
    </row>
    <row r="2095">
      <c r="BZ2095" s="18" t="inlineStr">
        <is>
          <t>S,X</t>
        </is>
      </c>
      <c r="CA2095" s="18" t="inlineStr">
        <is>
          <t>基礎</t>
        </is>
      </c>
      <c r="CB2095" s="18" t="inlineStr">
        <is>
          <t>Ff</t>
        </is>
      </c>
      <c r="CC2095" s="18">
        <f>IF(LEFT(CA2095,2)="基礎",CONCATENATE(BZ2095,LEFT(CA2095,3),CB2095),CONCATENATE(BZ2095,LEFT(CA2095,2),CB2095))</f>
        <v/>
      </c>
      <c r="CD2095" s="18" t="n">
        <v>26</v>
      </c>
      <c r="CE2095" s="18">
        <f>IF(COUNTIFS([2]その１１!$CV$10:CV7090,リスト!CC2095),"該当","")</f>
        <v/>
      </c>
      <c r="CF2095" s="18">
        <f>IF($CE2095="","",COUNTIF($CC$5:CC2095,CC2095))</f>
        <v/>
      </c>
      <c r="CG2095" s="18">
        <f>IF($CE2095="","",CONCATENATE(CC2095,CF2095))</f>
        <v/>
      </c>
      <c r="DC2095" s="21">
        <f>IF(CG2095="","",CONCATENATE(CC2095,CD2095))</f>
        <v/>
      </c>
    </row>
    <row r="2096">
      <c r="BZ2096" s="18" t="inlineStr">
        <is>
          <t>C,X</t>
        </is>
      </c>
      <c r="CA2096" s="18" t="inlineStr">
        <is>
          <t>基礎</t>
        </is>
      </c>
      <c r="CB2096" s="18" t="inlineStr">
        <is>
          <t>Ff</t>
        </is>
      </c>
      <c r="CC2096" s="18">
        <f>IF(LEFT(CA2096,2)="基礎",CONCATENATE(BZ2096,LEFT(CA2096,3),CB2096),CONCATENATE(BZ2096,LEFT(CA2096,2),CB2096))</f>
        <v/>
      </c>
      <c r="CD2096" s="18" t="n">
        <v>6</v>
      </c>
      <c r="CE2096" s="18">
        <f>IF(COUNTIFS([2]その１１!$CV$10:CV7091,リスト!CC2096),"該当","")</f>
        <v/>
      </c>
      <c r="CF2096" s="18">
        <f>IF($CE2096="","",COUNTIF($CC$5:CC2096,CC2096))</f>
        <v/>
      </c>
      <c r="CG2096" s="18">
        <f>IF($CE2096="","",CONCATENATE(CC2096,CF2096))</f>
        <v/>
      </c>
      <c r="DC2096" s="21">
        <f>IF(CG2096="","",CONCATENATE(CC2096,CD2096))</f>
        <v/>
      </c>
    </row>
    <row r="2097">
      <c r="BZ2097" s="18" t="inlineStr">
        <is>
          <t>C,X</t>
        </is>
      </c>
      <c r="CA2097" s="18" t="inlineStr">
        <is>
          <t>基礎</t>
        </is>
      </c>
      <c r="CB2097" s="18" t="inlineStr">
        <is>
          <t>Ff</t>
        </is>
      </c>
      <c r="CC2097" s="18">
        <f>IF(LEFT(CA2097,2)="基礎",CONCATENATE(BZ2097,LEFT(CA2097,3),CB2097),CONCATENATE(BZ2097,LEFT(CA2097,2),CB2097))</f>
        <v/>
      </c>
      <c r="CD2097" s="18" t="n">
        <v>7</v>
      </c>
      <c r="CE2097" s="18">
        <f>IF(COUNTIFS([2]その１１!$CV$10:CV7092,リスト!CC2097),"該当","")</f>
        <v/>
      </c>
      <c r="CF2097" s="18">
        <f>IF($CE2097="","",COUNTIF($CC$5:CC2097,CC2097))</f>
        <v/>
      </c>
      <c r="CG2097" s="18">
        <f>IF($CE2097="","",CONCATENATE(CC2097,CF2097))</f>
        <v/>
      </c>
      <c r="DC2097" s="21">
        <f>IF(CG2097="","",CONCATENATE(CC2097,CD2097))</f>
        <v/>
      </c>
    </row>
    <row r="2098">
      <c r="BZ2098" s="18" t="inlineStr">
        <is>
          <t>C,X</t>
        </is>
      </c>
      <c r="CA2098" s="18" t="inlineStr">
        <is>
          <t>基礎</t>
        </is>
      </c>
      <c r="CB2098" s="18" t="inlineStr">
        <is>
          <t>Ff</t>
        </is>
      </c>
      <c r="CC2098" s="18">
        <f>IF(LEFT(CA2098,2)="基礎",CONCATENATE(BZ2098,LEFT(CA2098,3),CB2098),CONCATENATE(BZ2098,LEFT(CA2098,2),CB2098))</f>
        <v/>
      </c>
      <c r="CD2098" s="18" t="n">
        <v>17</v>
      </c>
      <c r="CE2098" s="18">
        <f>IF(COUNTIFS([2]その１１!$CV$10:CV7093,リスト!CC2098),"該当","")</f>
        <v/>
      </c>
      <c r="CF2098" s="18">
        <f>IF($CE2098="","",COUNTIF($CC$5:CC2098,CC2098))</f>
        <v/>
      </c>
      <c r="CG2098" s="18">
        <f>IF($CE2098="","",CONCATENATE(CC2098,CF2098))</f>
        <v/>
      </c>
      <c r="DC2098" s="21">
        <f>IF(CG2098="","",CONCATENATE(CC2098,CD2098))</f>
        <v/>
      </c>
    </row>
    <row r="2099">
      <c r="BZ2099" s="18" t="inlineStr">
        <is>
          <t>C,X</t>
        </is>
      </c>
      <c r="CA2099" s="18" t="inlineStr">
        <is>
          <t>基礎</t>
        </is>
      </c>
      <c r="CB2099" s="18" t="inlineStr">
        <is>
          <t>Ff</t>
        </is>
      </c>
      <c r="CC2099" s="18">
        <f>IF(LEFT(CA2099,2)="基礎",CONCATENATE(BZ2099,LEFT(CA2099,3),CB2099),CONCATENATE(BZ2099,LEFT(CA2099,2),CB2099))</f>
        <v/>
      </c>
      <c r="CD2099" s="18" t="n">
        <v>25</v>
      </c>
      <c r="CE2099" s="18">
        <f>IF(COUNTIFS([2]その１１!$CV$10:CV7094,リスト!CC2099),"該当","")</f>
        <v/>
      </c>
      <c r="CF2099" s="18">
        <f>IF($CE2099="","",COUNTIF($CC$5:CC2099,CC2099))</f>
        <v/>
      </c>
      <c r="CG2099" s="18">
        <f>IF($CE2099="","",CONCATENATE(CC2099,CF2099))</f>
        <v/>
      </c>
      <c r="DC2099" s="21">
        <f>IF(CG2099="","",CONCATENATE(CC2099,CD2099))</f>
        <v/>
      </c>
    </row>
    <row r="2100">
      <c r="BZ2100" s="18" t="inlineStr">
        <is>
          <t>C,X</t>
        </is>
      </c>
      <c r="CA2100" s="18" t="inlineStr">
        <is>
          <t>基礎</t>
        </is>
      </c>
      <c r="CB2100" s="18" t="inlineStr">
        <is>
          <t>Ff</t>
        </is>
      </c>
      <c r="CC2100" s="18">
        <f>IF(LEFT(CA2100,2)="基礎",CONCATENATE(BZ2100,LEFT(CA2100,3),CB2100),CONCATENATE(BZ2100,LEFT(CA2100,2),CB2100))</f>
        <v/>
      </c>
      <c r="CD2100" s="18" t="n">
        <v>26</v>
      </c>
      <c r="CE2100" s="18">
        <f>IF(COUNTIFS([2]その１１!$CV$10:CV7095,リスト!CC2100),"該当","")</f>
        <v/>
      </c>
      <c r="CF2100" s="18">
        <f>IF($CE2100="","",COUNTIF($CC$5:CC2100,CC2100))</f>
        <v/>
      </c>
      <c r="CG2100" s="18">
        <f>IF($CE2100="","",CONCATENATE(CC2100,CF2100))</f>
        <v/>
      </c>
      <c r="DC2100" s="21">
        <f>IF(CG2100="","",CONCATENATE(CC2100,CD2100))</f>
        <v/>
      </c>
    </row>
    <row r="2101">
      <c r="BZ2101" s="18" t="inlineStr">
        <is>
          <t>S,C,X</t>
        </is>
      </c>
      <c r="CA2101" s="18" t="inlineStr">
        <is>
          <t>基礎</t>
        </is>
      </c>
      <c r="CB2101" s="18" t="inlineStr">
        <is>
          <t>Ff</t>
        </is>
      </c>
      <c r="CC2101" s="18">
        <f>IF(LEFT(CA2101,2)="基礎",CONCATENATE(BZ2101,LEFT(CA2101,3),CB2101),CONCATENATE(BZ2101,LEFT(CA2101,2),CB2101))</f>
        <v/>
      </c>
      <c r="CD2101" s="18" t="n">
        <v>1</v>
      </c>
      <c r="CE2101" s="18">
        <f>IF(COUNTIFS([2]その１１!$CV$10:CV7096,リスト!CC2101),"該当","")</f>
        <v/>
      </c>
      <c r="CF2101" s="18">
        <f>IF($CE2101="","",COUNTIF($CC$5:CC2101,CC2101))</f>
        <v/>
      </c>
      <c r="CG2101" s="18">
        <f>IF($CE2101="","",CONCATENATE(CC2101,CF2101))</f>
        <v/>
      </c>
      <c r="DC2101" s="21">
        <f>IF(CG2101="","",CONCATENATE(CC2101,CD2101))</f>
        <v/>
      </c>
    </row>
    <row r="2102">
      <c r="BZ2102" s="18" t="inlineStr">
        <is>
          <t>S,C,X</t>
        </is>
      </c>
      <c r="CA2102" s="18" t="inlineStr">
        <is>
          <t>基礎</t>
        </is>
      </c>
      <c r="CB2102" s="18" t="inlineStr">
        <is>
          <t>Ff</t>
        </is>
      </c>
      <c r="CC2102" s="18">
        <f>IF(LEFT(CA2102,2)="基礎",CONCATENATE(BZ2102,LEFT(CA2102,3),CB2102),CONCATENATE(BZ2102,LEFT(CA2102,2),CB2102))</f>
        <v/>
      </c>
      <c r="CD2102" s="18" t="n">
        <v>2</v>
      </c>
      <c r="CE2102" s="18">
        <f>IF(COUNTIFS([2]その１１!$CV$10:CV7097,リスト!CC2102),"該当","")</f>
        <v/>
      </c>
      <c r="CF2102" s="18">
        <f>IF($CE2102="","",COUNTIF($CC$5:CC2102,CC2102))</f>
        <v/>
      </c>
      <c r="CG2102" s="18">
        <f>IF($CE2102="","",CONCATENATE(CC2102,CF2102))</f>
        <v/>
      </c>
      <c r="DC2102" s="21">
        <f>IF(CG2102="","",CONCATENATE(CC2102,CD2102))</f>
        <v/>
      </c>
    </row>
    <row r="2103">
      <c r="BZ2103" s="18" t="inlineStr">
        <is>
          <t>S,C,X</t>
        </is>
      </c>
      <c r="CA2103" s="18" t="inlineStr">
        <is>
          <t>基礎</t>
        </is>
      </c>
      <c r="CB2103" s="18" t="inlineStr">
        <is>
          <t>Ff</t>
        </is>
      </c>
      <c r="CC2103" s="18">
        <f>IF(LEFT(CA2103,2)="基礎",CONCATENATE(BZ2103,LEFT(CA2103,3),CB2103),CONCATENATE(BZ2103,LEFT(CA2103,2),CB2103))</f>
        <v/>
      </c>
      <c r="CD2103" s="18" t="n">
        <v>5</v>
      </c>
      <c r="CE2103" s="18">
        <f>IF(COUNTIFS([2]その１１!$CV$10:CV7098,リスト!CC2103),"該当","")</f>
        <v/>
      </c>
      <c r="CF2103" s="18">
        <f>IF($CE2103="","",COUNTIF($CC$5:CC2103,CC2103))</f>
        <v/>
      </c>
      <c r="CG2103" s="18">
        <f>IF($CE2103="","",CONCATENATE(CC2103,CF2103))</f>
        <v/>
      </c>
      <c r="DC2103" s="21">
        <f>IF(CG2103="","",CONCATENATE(CC2103,CD2103))</f>
        <v/>
      </c>
    </row>
    <row r="2104">
      <c r="BZ2104" s="18" t="inlineStr">
        <is>
          <t>S,C,X</t>
        </is>
      </c>
      <c r="CA2104" s="18" t="inlineStr">
        <is>
          <t>基礎</t>
        </is>
      </c>
      <c r="CB2104" s="18" t="inlineStr">
        <is>
          <t>Ff</t>
        </is>
      </c>
      <c r="CC2104" s="18">
        <f>IF(LEFT(CA2104,2)="基礎",CONCATENATE(BZ2104,LEFT(CA2104,3),CB2104),CONCATENATE(BZ2104,LEFT(CA2104,2),CB2104))</f>
        <v/>
      </c>
      <c r="CD2104" s="18" t="n">
        <v>6</v>
      </c>
      <c r="CE2104" s="18">
        <f>IF(COUNTIFS([2]その１１!$CV$10:CV7099,リスト!CC2104),"該当","")</f>
        <v/>
      </c>
      <c r="CF2104" s="18">
        <f>IF($CE2104="","",COUNTIF($CC$5:CC2104,CC2104))</f>
        <v/>
      </c>
      <c r="CG2104" s="18">
        <f>IF($CE2104="","",CONCATENATE(CC2104,CF2104))</f>
        <v/>
      </c>
      <c r="DC2104" s="21">
        <f>IF(CG2104="","",CONCATENATE(CC2104,CD2104))</f>
        <v/>
      </c>
    </row>
    <row r="2105">
      <c r="BZ2105" s="18" t="inlineStr">
        <is>
          <t>S,C,X</t>
        </is>
      </c>
      <c r="CA2105" s="18" t="inlineStr">
        <is>
          <t>基礎</t>
        </is>
      </c>
      <c r="CB2105" s="18" t="inlineStr">
        <is>
          <t>Ff</t>
        </is>
      </c>
      <c r="CC2105" s="18">
        <f>IF(LEFT(CA2105,2)="基礎",CONCATENATE(BZ2105,LEFT(CA2105,3),CB2105),CONCATENATE(BZ2105,LEFT(CA2105,2),CB2105))</f>
        <v/>
      </c>
      <c r="CD2105" s="18" t="n">
        <v>7</v>
      </c>
      <c r="CE2105" s="18">
        <f>IF(COUNTIFS([2]その１１!$CV$10:CV7100,リスト!CC2105),"該当","")</f>
        <v/>
      </c>
      <c r="CF2105" s="18">
        <f>IF($CE2105="","",COUNTIF($CC$5:CC2105,CC2105))</f>
        <v/>
      </c>
      <c r="CG2105" s="18">
        <f>IF($CE2105="","",CONCATENATE(CC2105,CF2105))</f>
        <v/>
      </c>
      <c r="DC2105" s="21">
        <f>IF(CG2105="","",CONCATENATE(CC2105,CD2105))</f>
        <v/>
      </c>
    </row>
    <row r="2106">
      <c r="BZ2106" s="18" t="inlineStr">
        <is>
          <t>S,C,X</t>
        </is>
      </c>
      <c r="CA2106" s="18" t="inlineStr">
        <is>
          <t>基礎</t>
        </is>
      </c>
      <c r="CB2106" s="18" t="inlineStr">
        <is>
          <t>Ff</t>
        </is>
      </c>
      <c r="CC2106" s="18">
        <f>IF(LEFT(CA2106,2)="基礎",CONCATENATE(BZ2106,LEFT(CA2106,3),CB2106),CONCATENATE(BZ2106,LEFT(CA2106,2),CB2106))</f>
        <v/>
      </c>
      <c r="CD2106" s="18" t="n">
        <v>17</v>
      </c>
      <c r="CE2106" s="18">
        <f>IF(COUNTIFS([2]その１１!$CV$10:CV7101,リスト!CC2106),"該当","")</f>
        <v/>
      </c>
      <c r="CF2106" s="18">
        <f>IF($CE2106="","",COUNTIF($CC$5:CC2106,CC2106))</f>
        <v/>
      </c>
      <c r="CG2106" s="18">
        <f>IF($CE2106="","",CONCATENATE(CC2106,CF2106))</f>
        <v/>
      </c>
      <c r="DC2106" s="21">
        <f>IF(CG2106="","",CONCATENATE(CC2106,CD2106))</f>
        <v/>
      </c>
    </row>
    <row r="2107">
      <c r="BZ2107" s="18" t="inlineStr">
        <is>
          <t>S,C,X</t>
        </is>
      </c>
      <c r="CA2107" s="18" t="inlineStr">
        <is>
          <t>基礎</t>
        </is>
      </c>
      <c r="CB2107" s="18" t="inlineStr">
        <is>
          <t>Ff</t>
        </is>
      </c>
      <c r="CC2107" s="18">
        <f>IF(LEFT(CA2107,2)="基礎",CONCATENATE(BZ2107,LEFT(CA2107,3),CB2107),CONCATENATE(BZ2107,LEFT(CA2107,2),CB2107))</f>
        <v/>
      </c>
      <c r="CD2107" s="18" t="n">
        <v>25</v>
      </c>
      <c r="CE2107" s="18">
        <f>IF(COUNTIFS([2]その１１!$CV$10:CV7102,リスト!CC2107),"該当","")</f>
        <v/>
      </c>
      <c r="CF2107" s="18">
        <f>IF($CE2107="","",COUNTIF($CC$5:CC2107,CC2107))</f>
        <v/>
      </c>
      <c r="CG2107" s="18">
        <f>IF($CE2107="","",CONCATENATE(CC2107,CF2107))</f>
        <v/>
      </c>
      <c r="DC2107" s="21">
        <f>IF(CG2107="","",CONCATENATE(CC2107,CD2107))</f>
        <v/>
      </c>
    </row>
    <row r="2108">
      <c r="BZ2108" s="39" t="inlineStr">
        <is>
          <t>S,C,X</t>
        </is>
      </c>
      <c r="CA2108" s="39" t="inlineStr">
        <is>
          <t>基礎</t>
        </is>
      </c>
      <c r="CB2108" s="39" t="inlineStr">
        <is>
          <t>Ff</t>
        </is>
      </c>
      <c r="CC2108" s="18">
        <f>IF(LEFT(CA2108,2)="基礎",CONCATENATE(BZ2108,LEFT(CA2108,3),CB2108),CONCATENATE(BZ2108,LEFT(CA2108,2),CB2108))</f>
        <v/>
      </c>
      <c r="CD2108" s="39" t="n">
        <v>26</v>
      </c>
      <c r="CE2108" s="18">
        <f>IF(COUNTIFS([2]その１１!$CV$10:CV7103,リスト!CC2108),"該当","")</f>
        <v/>
      </c>
      <c r="CF2108" s="18">
        <f>IF($CE2108="","",COUNTIF($CC$5:CC2108,CC2108))</f>
        <v/>
      </c>
      <c r="CG2108" s="18">
        <f>IF($CE2108="","",CONCATENATE(CC2108,CF2108))</f>
        <v/>
      </c>
      <c r="DC2108" s="52">
        <f>IF(CG2108="","",CONCATENATE(CC2108,CD2108))</f>
        <v/>
      </c>
    </row>
  </sheetData>
  <mergeCells count="42">
    <mergeCell ref="BS4:BU4"/>
    <mergeCell ref="AM4:AP4"/>
    <mergeCell ref="CS3:CX3"/>
    <mergeCell ref="CA4:CB4"/>
    <mergeCell ref="B3:C3"/>
    <mergeCell ref="DC3:DD4"/>
    <mergeCell ref="CH3:CO3"/>
    <mergeCell ref="Z3:Z4"/>
    <mergeCell ref="BI3:BK3"/>
    <mergeCell ref="DE3:DG3"/>
    <mergeCell ref="AV3:AW3"/>
    <mergeCell ref="CS4:CU4"/>
    <mergeCell ref="AQ3:AU3"/>
    <mergeCell ref="K3:Q3"/>
    <mergeCell ref="CQ3:CR3"/>
    <mergeCell ref="BZ3:CG3"/>
    <mergeCell ref="D3:D4"/>
    <mergeCell ref="CY3:DB3"/>
    <mergeCell ref="W3:W4"/>
    <mergeCell ref="CP3:CP4"/>
    <mergeCell ref="X3:Y3"/>
    <mergeCell ref="I3:J3"/>
    <mergeCell ref="CI4:CJ4"/>
    <mergeCell ref="AA3:AA4"/>
    <mergeCell ref="AI3:AI4"/>
    <mergeCell ref="R3:R4"/>
    <mergeCell ref="BN3:BQ3"/>
    <mergeCell ref="AB3:AG3"/>
    <mergeCell ref="BR3:BU3"/>
    <mergeCell ref="AX3:BE3"/>
    <mergeCell ref="BL3:BM3"/>
    <mergeCell ref="BV3:BW3"/>
    <mergeCell ref="V3:V4"/>
    <mergeCell ref="AH3:AH4"/>
    <mergeCell ref="BX3:BY3"/>
    <mergeCell ref="E3:E4"/>
    <mergeCell ref="S3:S4"/>
    <mergeCell ref="AJ3:AP3"/>
    <mergeCell ref="F3:H3"/>
    <mergeCell ref="T3:U3"/>
    <mergeCell ref="BF3:BH3"/>
    <mergeCell ref="M4:Q4"/>
  </mergeCells>
  <pageMargins left="0.7" right="0.7" top="0.75" bottom="0.75" header="0.3" footer="0.3"/>
  <pageSetup orientation="landscape" paperSize="9" scale="19"/>
</worksheet>
</file>

<file path=xl/worksheets/sheet2.xml><?xml version="1.0" encoding="utf-8"?>
<worksheet xmlns="http://schemas.openxmlformats.org/spreadsheetml/2006/main">
  <sheetPr>
    <outlinePr summaryBelow="1" summaryRight="1"/>
    <pageSetUpPr fitToPage="1"/>
  </sheetPr>
  <dimension ref="B2:BT34"/>
  <sheetViews>
    <sheetView showGridLines="0" tabSelected="1" view="pageBreakPreview" zoomScaleNormal="100" zoomScaleSheetLayoutView="100" workbookViewId="0">
      <selection activeCell="B4" sqref="B4"/>
    </sheetView>
  </sheetViews>
  <sheetFormatPr baseColWidth="8" defaultColWidth="2" defaultRowHeight="13.5" customHeight="1"/>
  <cols>
    <col width="1" customWidth="1" style="159" min="1" max="1"/>
    <col width="2" customWidth="1" style="159" min="2" max="14"/>
    <col width="5.3984375" bestFit="1" customWidth="1" style="159" min="15" max="15"/>
    <col width="2" customWidth="1" style="159" min="16" max="61"/>
    <col width="1" customWidth="1" style="159" min="62" max="62"/>
    <col width="2" customWidth="1" style="159" min="63" max="63"/>
    <col width="22.296875" bestFit="1" customWidth="1" style="69" min="64" max="64"/>
    <col width="7.796875" customWidth="1" style="159" min="65" max="71"/>
    <col width="2" customWidth="1" style="159" min="72" max="74"/>
    <col width="2" customWidth="1" style="159" min="75" max="16384"/>
  </cols>
  <sheetData>
    <row r="1" ht="3.75" customHeight="1"/>
    <row r="2" ht="14.1" customHeight="1">
      <c r="B2" s="166" t="inlineStr">
        <is>
          <t>定期点検記録様式（その１）　橋梁の諸元と総合検査結果</t>
        </is>
      </c>
      <c r="C2" s="125" t="n"/>
      <c r="D2" s="125" t="n"/>
      <c r="E2" s="125" t="n"/>
      <c r="F2" s="125" t="n"/>
      <c r="G2" s="125" t="n"/>
      <c r="H2" s="125" t="n"/>
      <c r="I2" s="125" t="n"/>
      <c r="J2" s="125" t="n"/>
      <c r="K2" s="125" t="n"/>
      <c r="L2" s="125" t="n"/>
      <c r="M2" s="125" t="n"/>
      <c r="N2" s="125" t="n"/>
      <c r="O2" s="125" t="n"/>
      <c r="P2" s="125" t="n"/>
      <c r="Q2" s="125" t="n"/>
      <c r="R2" s="125" t="n"/>
      <c r="S2" s="125" t="n"/>
      <c r="T2" s="126" t="n"/>
      <c r="U2" s="172" t="n"/>
      <c r="AA2" s="135" t="n"/>
      <c r="AB2" s="124" t="inlineStr">
        <is>
          <t>起点側</t>
        </is>
      </c>
      <c r="AC2" s="125" t="n"/>
      <c r="AD2" s="126" t="n"/>
      <c r="AE2" s="124" t="inlineStr">
        <is>
          <t>緯度</t>
        </is>
      </c>
      <c r="AF2" s="122" t="n"/>
      <c r="AG2" s="143" t="n">
        <v>35</v>
      </c>
      <c r="AH2" s="121" t="n"/>
      <c r="AI2" s="205" t="inlineStr">
        <is>
          <t>°</t>
        </is>
      </c>
      <c r="AJ2" s="71" t="n">
        <v>39</v>
      </c>
      <c r="AK2" s="205" t="inlineStr">
        <is>
          <t>′</t>
        </is>
      </c>
      <c r="AL2" s="72" t="n">
        <v>52.5</v>
      </c>
      <c r="AM2" s="206" t="inlineStr">
        <is>
          <t>″</t>
        </is>
      </c>
      <c r="AN2" s="124" t="inlineStr">
        <is>
          <t>終点側</t>
        </is>
      </c>
      <c r="AO2" s="125" t="n"/>
      <c r="AP2" s="126" t="n"/>
      <c r="AQ2" s="124" t="inlineStr">
        <is>
          <t>緯度</t>
        </is>
      </c>
      <c r="AR2" s="122" t="n"/>
      <c r="AS2" s="140">
        <f>AG2</f>
        <v/>
      </c>
      <c r="AT2" s="121" t="n"/>
      <c r="AU2" s="205" t="inlineStr">
        <is>
          <t>°</t>
        </is>
      </c>
      <c r="AV2" s="74">
        <f>AJ2</f>
        <v/>
      </c>
      <c r="AW2" s="205" t="inlineStr">
        <is>
          <t>′</t>
        </is>
      </c>
      <c r="AX2" s="72" t="n">
        <v>52.5</v>
      </c>
      <c r="AY2" s="206" t="inlineStr">
        <is>
          <t>″</t>
        </is>
      </c>
      <c r="AZ2" s="124" t="inlineStr">
        <is>
          <t>橋梁ID</t>
        </is>
      </c>
      <c r="BA2" s="125" t="n"/>
      <c r="BB2" s="126" t="n"/>
      <c r="BC2" s="207">
        <f>TEXT(ROUND($AG$2+$AJ$2/60+$AL$2/3600,5),"##.00000")&amp;","&amp;TEXT(ROUND($AG$3+$AJ$3/60+$AL$3/3600,5),"###.00000")</f>
        <v/>
      </c>
      <c r="BD2" s="125" t="n"/>
      <c r="BE2" s="125" t="n"/>
      <c r="BF2" s="125" t="n"/>
      <c r="BG2" s="125" t="n"/>
      <c r="BH2" s="125" t="n"/>
      <c r="BI2" s="126" t="n"/>
      <c r="BL2" s="69">
        <f>IF(LEFT(H7,1)="市",LEFT(H7,3),LEFT(H7,IFERROR(FIND("市",H7,1),IFERROR(FIND("町",H7,1),FIND("村",H7,1)))))</f>
        <v/>
      </c>
      <c r="BM2" s="69">
        <f>IF(COUNTIF(BN2:BS2,"?*")=1,CONCATENATE(BN2,BO2,BP2,BQ2,BR2,BS2),BL2)</f>
        <v/>
      </c>
      <c r="BN2" s="69">
        <f>IF(COUNTIF(BL2,"長生郡*"),SUBSTITUTE(BL2,"長生郡",""),"")</f>
        <v/>
      </c>
      <c r="BO2" s="69">
        <f>IF(COUNTIF(BL2,"印旛郡*"),SUBSTITUTE(BL2,"印旛郡",""),"")</f>
        <v/>
      </c>
      <c r="BP2" s="69">
        <f>IF(COUNTIF(BL2,"夷隅郡*"),SUBSTITUTE(BL2,"夷隅郡",""),"")</f>
        <v/>
      </c>
      <c r="BQ2" s="69">
        <f>IF(COUNTIF(BL2,"安房郡*"),SUBSTITUTE(BL2,"安房郡",""),"")</f>
        <v/>
      </c>
      <c r="BR2" s="69">
        <f>IF(COUNTIF(BL2,"山武郡*"),SUBSTITUTE(BL2,"山武郡",""),"")</f>
        <v/>
      </c>
      <c r="BS2" s="69">
        <f>IF(COUNTIF(BL2,"香取郡*"),SUBSTITUTE(BL2,"香取郡",""),"")</f>
        <v/>
      </c>
    </row>
    <row r="3" ht="14.1" customHeight="1">
      <c r="B3" s="127" t="n"/>
      <c r="C3" s="128" t="n"/>
      <c r="D3" s="128" t="n"/>
      <c r="E3" s="128" t="n"/>
      <c r="F3" s="128" t="n"/>
      <c r="G3" s="128" t="n"/>
      <c r="H3" s="128" t="n"/>
      <c r="I3" s="128" t="n"/>
      <c r="J3" s="128" t="n"/>
      <c r="K3" s="128" t="n"/>
      <c r="L3" s="128" t="n"/>
      <c r="M3" s="128" t="n"/>
      <c r="N3" s="128" t="n"/>
      <c r="O3" s="128" t="n"/>
      <c r="P3" s="128" t="n"/>
      <c r="Q3" s="128" t="n"/>
      <c r="R3" s="128" t="n"/>
      <c r="S3" s="128" t="n"/>
      <c r="T3" s="129" t="n"/>
      <c r="U3" s="172" t="n"/>
      <c r="AA3" s="135" t="n"/>
      <c r="AB3" s="127" t="n"/>
      <c r="AC3" s="128" t="n"/>
      <c r="AD3" s="129" t="n"/>
      <c r="AE3" s="124" t="inlineStr">
        <is>
          <t>経度</t>
        </is>
      </c>
      <c r="AF3" s="122" t="n"/>
      <c r="AG3" s="143" t="n">
        <v>140</v>
      </c>
      <c r="AH3" s="121" t="n"/>
      <c r="AI3" s="205" t="inlineStr">
        <is>
          <t>°</t>
        </is>
      </c>
      <c r="AJ3" s="71" t="n">
        <v>52</v>
      </c>
      <c r="AK3" s="205" t="inlineStr">
        <is>
          <t>′</t>
        </is>
      </c>
      <c r="AL3" s="72" t="n">
        <v>11.3</v>
      </c>
      <c r="AM3" s="206" t="inlineStr">
        <is>
          <t>″</t>
        </is>
      </c>
      <c r="AN3" s="127" t="n"/>
      <c r="AO3" s="128" t="n"/>
      <c r="AP3" s="129" t="n"/>
      <c r="AQ3" s="124" t="inlineStr">
        <is>
          <t>経度</t>
        </is>
      </c>
      <c r="AR3" s="122" t="n"/>
      <c r="AS3" s="140">
        <f>AG3</f>
        <v/>
      </c>
      <c r="AT3" s="121" t="n"/>
      <c r="AU3" s="205" t="inlineStr">
        <is>
          <t>°</t>
        </is>
      </c>
      <c r="AV3" s="74">
        <f>AJ3</f>
        <v/>
      </c>
      <c r="AW3" s="205" t="inlineStr">
        <is>
          <t>′</t>
        </is>
      </c>
      <c r="AX3" s="72" t="n">
        <v>32.4</v>
      </c>
      <c r="AY3" s="206" t="inlineStr">
        <is>
          <t>″</t>
        </is>
      </c>
      <c r="AZ3" s="127" t="n"/>
      <c r="BA3" s="128" t="n"/>
      <c r="BB3" s="129" t="n"/>
      <c r="BC3" s="127" t="n"/>
      <c r="BD3" s="128" t="n"/>
      <c r="BE3" s="128" t="n"/>
      <c r="BF3" s="128" t="n"/>
      <c r="BG3" s="128" t="n"/>
      <c r="BH3" s="128" t="n"/>
      <c r="BI3" s="129" t="n"/>
      <c r="BL3" s="69">
        <f>$BL$2&amp;$AG$5</f>
        <v/>
      </c>
      <c r="BM3" s="69">
        <f>IF(COUNTIF(BN3:BS3,"?*")=1,CONCATENATE(BN3,BO3,BP3,BQ3,BR3,BS3),BL3)</f>
        <v/>
      </c>
      <c r="BN3" s="69">
        <f>IF(COUNTIF(BL3,"長生郡*"),SUBSTITUTE(BL3,"長生郡",""),"")</f>
        <v/>
      </c>
      <c r="BO3" s="69">
        <f>IF(COUNTIF(BL3,"印旛郡*"),SUBSTITUTE(BL3,"印旛郡",""),"")</f>
        <v/>
      </c>
      <c r="BP3" s="69">
        <f>IF(COUNTIF(BL3,"夷隅郡*"),SUBSTITUTE(BL3,"夷隅郡",""),"")</f>
        <v/>
      </c>
      <c r="BQ3" s="69">
        <f>IF(COUNTIF(BL3,"安房郡*"),SUBSTITUTE(BL3,"安房郡",""),"")</f>
        <v/>
      </c>
      <c r="BR3" s="69">
        <f>IF(COUNTIF(BL3,"山武郡*"),SUBSTITUTE(BL3,"山武郡",""),"")</f>
        <v/>
      </c>
      <c r="BS3" s="69">
        <f>IF(COUNTIF(BL3,"香取郡*"),SUBSTITUTE(BL3,"香取郡",""),"")</f>
        <v/>
      </c>
    </row>
    <row r="4" ht="6.75" customHeight="1"/>
    <row r="5" ht="15" customFormat="1" customHeight="1" s="134">
      <c r="B5" s="182" t="inlineStr">
        <is>
          <t>フリガナ</t>
        </is>
      </c>
      <c r="C5" s="125" t="n"/>
      <c r="D5" s="125" t="n"/>
      <c r="E5" s="126" t="n"/>
      <c r="F5" s="181" t="inlineStr">
        <is>
          <t>フリガナハシ</t>
        </is>
      </c>
      <c r="G5" s="125" t="n"/>
      <c r="H5" s="125" t="n"/>
      <c r="I5" s="125" t="n"/>
      <c r="J5" s="125" t="n"/>
      <c r="K5" s="125" t="n"/>
      <c r="L5" s="125" t="n"/>
      <c r="M5" s="125" t="n"/>
      <c r="N5" s="125" t="n"/>
      <c r="O5" s="125" t="n"/>
      <c r="P5" s="125" t="n"/>
      <c r="Q5" s="125" t="n"/>
      <c r="R5" s="125" t="n"/>
      <c r="S5" s="125" t="n"/>
      <c r="T5" s="126" t="n"/>
      <c r="U5" s="136" t="inlineStr">
        <is>
          <t>路 線 名</t>
        </is>
      </c>
      <c r="V5" s="125" t="n"/>
      <c r="W5" s="125" t="n"/>
      <c r="X5" s="126" t="n"/>
      <c r="Y5" s="155">
        <f>IFERROR(VLOOKUP($BM$3,リスト!BP:BQ,2,0),VLOOKUP($AG$5,リスト!AV:AW,2,0))</f>
        <v/>
      </c>
      <c r="Z5" s="125" t="n"/>
      <c r="AA5" s="125" t="n"/>
      <c r="AB5" s="125" t="n"/>
      <c r="AC5" s="125" t="n"/>
      <c r="AD5" s="125" t="n"/>
      <c r="AE5" s="125" t="n"/>
      <c r="AF5" s="125" t="n"/>
      <c r="AG5" s="208" t="n">
        <v>123</v>
      </c>
      <c r="AH5" s="126" t="n"/>
      <c r="AI5" s="132" t="inlineStr">
        <is>
          <t>管　轄</t>
        </is>
      </c>
      <c r="AJ5" s="125" t="n"/>
      <c r="AK5" s="126" t="n"/>
      <c r="AL5" s="132">
        <f>IF(RIGHT(Y5,4)="有料道路","千葉県道路公社","千葉県")</f>
        <v/>
      </c>
      <c r="AM5" s="125" t="n"/>
      <c r="AN5" s="125" t="n"/>
      <c r="AO5" s="125" t="n"/>
      <c r="AP5" s="125" t="n"/>
      <c r="AQ5" s="125" t="n"/>
      <c r="AR5" s="125" t="n"/>
      <c r="AS5" s="125" t="n"/>
      <c r="AT5" s="125" t="n"/>
      <c r="AU5" s="125" t="n"/>
      <c r="AV5" s="126" t="n"/>
      <c r="AW5" s="132" t="inlineStr">
        <is>
          <t>橋梁コード</t>
        </is>
      </c>
      <c r="AX5" s="125" t="n"/>
      <c r="AY5" s="125" t="n"/>
      <c r="AZ5" s="125" t="n"/>
      <c r="BA5" s="125" t="n"/>
      <c r="BB5" s="126" t="n"/>
      <c r="BC5" s="139" t="inlineStr">
        <is>
          <t>不明</t>
        </is>
      </c>
      <c r="BD5" s="125" t="n"/>
      <c r="BE5" s="125" t="n"/>
      <c r="BF5" s="125" t="n"/>
      <c r="BG5" s="125" t="n"/>
      <c r="BH5" s="125" t="n"/>
      <c r="BI5" s="126" t="n"/>
      <c r="BL5" s="76" t="n"/>
    </row>
    <row r="6" ht="15" customFormat="1" customHeight="1" s="134">
      <c r="B6" s="163" t="n">
        <v>2</v>
      </c>
      <c r="C6" s="128" t="n"/>
      <c r="D6" s="128" t="n"/>
      <c r="E6" s="129" t="n"/>
      <c r="F6" s="157" t="inlineStr">
        <is>
          <t>漢字橋</t>
        </is>
      </c>
      <c r="G6" s="128" t="n"/>
      <c r="H6" s="128" t="n"/>
      <c r="I6" s="128" t="n"/>
      <c r="J6" s="128" t="n"/>
      <c r="K6" s="128" t="n"/>
      <c r="L6" s="128" t="n"/>
      <c r="M6" s="128" t="n"/>
      <c r="N6" s="128" t="n"/>
      <c r="O6" s="128" t="n"/>
      <c r="P6" s="128" t="n"/>
      <c r="Q6" s="128" t="n"/>
      <c r="R6" s="128" t="n"/>
      <c r="S6" s="128" t="n"/>
      <c r="T6" s="129" t="n"/>
      <c r="U6" s="127" t="n"/>
      <c r="V6" s="128" t="n"/>
      <c r="W6" s="128" t="n"/>
      <c r="X6" s="129" t="n"/>
      <c r="Y6" s="127" t="n"/>
      <c r="Z6" s="128" t="n"/>
      <c r="AA6" s="128" t="n"/>
      <c r="AB6" s="128" t="n"/>
      <c r="AC6" s="128" t="n"/>
      <c r="AD6" s="128" t="n"/>
      <c r="AE6" s="128" t="n"/>
      <c r="AF6" s="128" t="n"/>
      <c r="AG6" s="128" t="n"/>
      <c r="AH6" s="129" t="n"/>
      <c r="AI6" s="133" t="n"/>
      <c r="AK6" s="135" t="n"/>
      <c r="AL6" s="127" t="n"/>
      <c r="AM6" s="128" t="n"/>
      <c r="AN6" s="128" t="n"/>
      <c r="AO6" s="128" t="n"/>
      <c r="AP6" s="128" t="n"/>
      <c r="AQ6" s="128" t="n"/>
      <c r="AR6" s="128" t="n"/>
      <c r="AS6" s="128" t="n"/>
      <c r="AT6" s="128" t="n"/>
      <c r="AU6" s="128" t="n"/>
      <c r="AV6" s="129" t="n"/>
      <c r="AW6" s="127" t="n"/>
      <c r="AX6" s="128" t="n"/>
      <c r="AY6" s="128" t="n"/>
      <c r="AZ6" s="128" t="n"/>
      <c r="BA6" s="128" t="n"/>
      <c r="BB6" s="129" t="n"/>
      <c r="BC6" s="127" t="n"/>
      <c r="BD6" s="128" t="n"/>
      <c r="BE6" s="128" t="n"/>
      <c r="BF6" s="128" t="n"/>
      <c r="BG6" s="128" t="n"/>
      <c r="BH6" s="128" t="n"/>
      <c r="BI6" s="129" t="n"/>
      <c r="BL6" s="47" t="n">
        <v>2</v>
      </c>
      <c r="BM6" s="77" t="n"/>
      <c r="BN6" s="77" t="n"/>
      <c r="BO6" s="77" t="n"/>
      <c r="BP6" s="77" t="n"/>
      <c r="BQ6" s="77" t="n"/>
    </row>
    <row r="7" ht="30" customFormat="1" customHeight="1" s="134">
      <c r="B7" s="136" t="inlineStr">
        <is>
          <t>所 在 地</t>
        </is>
      </c>
      <c r="C7" s="125" t="n"/>
      <c r="D7" s="125" t="n"/>
      <c r="E7" s="126" t="n"/>
      <c r="F7" s="132" t="inlineStr">
        <is>
          <t>自</t>
        </is>
      </c>
      <c r="G7" s="122" t="n"/>
      <c r="H7" s="209" t="inlineStr">
        <is>
          <t>所在地自</t>
        </is>
      </c>
      <c r="I7" s="121" t="n"/>
      <c r="J7" s="121" t="n"/>
      <c r="K7" s="121" t="n"/>
      <c r="L7" s="121" t="n"/>
      <c r="M7" s="121" t="n"/>
      <c r="N7" s="121" t="n"/>
      <c r="O7" s="121" t="n"/>
      <c r="P7" s="121" t="n"/>
      <c r="Q7" s="121" t="n"/>
      <c r="R7" s="121" t="n"/>
      <c r="S7" s="121" t="n"/>
      <c r="T7" s="122" t="n"/>
      <c r="U7" s="136" t="inlineStr">
        <is>
          <t>距 離 標</t>
        </is>
      </c>
      <c r="V7" s="125" t="n"/>
      <c r="W7" s="125" t="n"/>
      <c r="X7" s="126" t="n"/>
      <c r="Y7" s="132" t="inlineStr">
        <is>
          <t>自</t>
        </is>
      </c>
      <c r="Z7" s="122" t="n"/>
      <c r="AA7" s="210" t="inlineStr">
        <is>
          <t>－</t>
        </is>
      </c>
      <c r="AB7" s="121" t="n"/>
      <c r="AC7" s="121" t="n"/>
      <c r="AD7" s="121" t="n"/>
      <c r="AE7" s="121" t="n"/>
      <c r="AF7" s="121" t="n"/>
      <c r="AG7" s="121" t="n"/>
      <c r="AH7" s="122" t="n"/>
      <c r="AI7" s="133" t="n"/>
      <c r="AK7" s="135" t="n"/>
      <c r="AL7" s="132">
        <f>IF(RIGHT(Y5,4)="有料道路","－",IF(LEFT(BM2,3)="市川市","葛南土木事務所",IF(LEFT(BM2,3)="市原市","市原土木事務所",IF(ISERROR(FIND("市",BM2,1)),IF(ISERROR(FIND("町",BM2,1)),"長生土木事務所",VLOOKUP(LEFT(BM2,FIND("町",BM2,1)),リスト!BF:BG,2,0)),VLOOKUP(LEFT(BM2,FIND("市",BM2,1)),リスト!BF:BG,2,0)))))</f>
        <v/>
      </c>
      <c r="AM7" s="121" t="n"/>
      <c r="AN7" s="121" t="n"/>
      <c r="AO7" s="121" t="n"/>
      <c r="AP7" s="121" t="n"/>
      <c r="AQ7" s="121" t="n"/>
      <c r="AR7" s="121" t="n"/>
      <c r="AS7" s="121" t="n"/>
      <c r="AT7" s="121" t="n"/>
      <c r="AU7" s="121" t="n"/>
      <c r="AV7" s="122" t="n"/>
      <c r="AW7" s="136" t="inlineStr">
        <is>
          <t>調書更新年月日</t>
        </is>
      </c>
      <c r="AX7" s="121" t="n"/>
      <c r="AY7" s="121" t="n"/>
      <c r="AZ7" s="121" t="n"/>
      <c r="BA7" s="121" t="n"/>
      <c r="BB7" s="122" t="n"/>
      <c r="BC7" s="190" t="inlineStr">
        <is>
          <t>2023/11/11</t>
        </is>
      </c>
      <c r="BD7" s="121" t="n"/>
      <c r="BE7" s="121" t="n"/>
      <c r="BF7" s="121" t="n"/>
      <c r="BG7" s="121" t="n"/>
      <c r="BH7" s="121" t="n"/>
      <c r="BI7" s="122" t="n"/>
      <c r="BJ7" s="78" t="n"/>
      <c r="BL7" s="211" t="n">
        <v>3</v>
      </c>
    </row>
    <row r="8" ht="30" customFormat="1" customHeight="1" s="134">
      <c r="B8" s="127" t="n"/>
      <c r="C8" s="128" t="n"/>
      <c r="D8" s="128" t="n"/>
      <c r="E8" s="129" t="n"/>
      <c r="F8" s="132" t="inlineStr">
        <is>
          <t>至</t>
        </is>
      </c>
      <c r="G8" s="122" t="n"/>
      <c r="H8" s="209" t="inlineStr">
        <is>
          <t>所在地至</t>
        </is>
      </c>
      <c r="I8" s="121" t="n"/>
      <c r="J8" s="121" t="n"/>
      <c r="K8" s="121" t="n"/>
      <c r="L8" s="121" t="n"/>
      <c r="M8" s="121" t="n"/>
      <c r="N8" s="121" t="n"/>
      <c r="O8" s="121" t="n"/>
      <c r="P8" s="121" t="n"/>
      <c r="Q8" s="121" t="n"/>
      <c r="R8" s="121" t="n"/>
      <c r="S8" s="121" t="n"/>
      <c r="T8" s="122" t="n"/>
      <c r="U8" s="127" t="n"/>
      <c r="V8" s="128" t="n"/>
      <c r="W8" s="128" t="n"/>
      <c r="X8" s="129" t="n"/>
      <c r="Y8" s="132" t="inlineStr">
        <is>
          <t>至</t>
        </is>
      </c>
      <c r="Z8" s="122" t="n"/>
      <c r="AA8" s="210" t="inlineStr">
        <is>
          <t>－</t>
        </is>
      </c>
      <c r="AB8" s="121" t="n"/>
      <c r="AC8" s="121" t="n"/>
      <c r="AD8" s="121" t="n"/>
      <c r="AE8" s="121" t="n"/>
      <c r="AF8" s="121" t="n"/>
      <c r="AG8" s="121" t="n"/>
      <c r="AH8" s="122" t="n"/>
      <c r="AI8" s="127" t="n"/>
      <c r="AJ8" s="128" t="n"/>
      <c r="AK8" s="129" t="n"/>
      <c r="AL8" s="132" t="inlineStr">
        <is>
          <t>－</t>
        </is>
      </c>
      <c r="AM8" s="121" t="n"/>
      <c r="AN8" s="121" t="n"/>
      <c r="AO8" s="121" t="n"/>
      <c r="AP8" s="121" t="n"/>
      <c r="AQ8" s="121" t="n"/>
      <c r="AR8" s="121" t="n"/>
      <c r="AS8" s="121" t="n"/>
      <c r="AT8" s="121" t="n"/>
      <c r="AU8" s="121" t="n"/>
      <c r="AV8" s="122" t="n"/>
      <c r="AW8" s="191" t="inlineStr">
        <is>
          <t>現地確認年月日</t>
        </is>
      </c>
      <c r="AX8" s="121" t="n"/>
      <c r="AY8" s="121" t="n"/>
      <c r="AZ8" s="121" t="n"/>
      <c r="BA8" s="121" t="n"/>
      <c r="BB8" s="122" t="n"/>
      <c r="BC8" s="150" t="n">
        <v>45017</v>
      </c>
      <c r="BD8" s="121" t="n"/>
      <c r="BE8" s="121" t="n"/>
      <c r="BF8" s="121" t="n"/>
      <c r="BG8" s="121" t="n"/>
      <c r="BH8" s="121" t="n"/>
      <c r="BI8" s="122" t="n"/>
      <c r="BL8" s="80">
        <f>SUM(BL6:BL7)</f>
        <v/>
      </c>
      <c r="BM8" s="212" t="n"/>
      <c r="BN8" s="212" t="n"/>
      <c r="BO8" s="212" t="n"/>
      <c r="BP8" s="212" t="n"/>
      <c r="BQ8" s="212" t="n"/>
      <c r="BR8" s="212" t="n"/>
      <c r="BS8" s="212" t="n"/>
      <c r="BT8" s="212" t="n"/>
    </row>
    <row r="9" ht="6.75" customFormat="1" customHeight="1" s="134">
      <c r="BL9" s="76" t="n"/>
    </row>
    <row r="10" ht="30" customFormat="1" customHeight="1" s="134">
      <c r="B10" s="132" t="inlineStr">
        <is>
          <t>供用開始日</t>
        </is>
      </c>
      <c r="C10" s="121" t="n"/>
      <c r="D10" s="121" t="n"/>
      <c r="E10" s="121" t="n"/>
      <c r="F10" s="121" t="n"/>
      <c r="G10" s="122" t="n"/>
      <c r="H10" s="213" t="n">
        <v>1992</v>
      </c>
      <c r="I10" s="121" t="n"/>
      <c r="J10" s="121" t="n"/>
      <c r="K10" s="121" t="n"/>
      <c r="L10" s="122" t="n"/>
      <c r="M10" s="136" t="inlineStr">
        <is>
          <t>橋長</t>
        </is>
      </c>
      <c r="N10" s="122" t="n"/>
      <c r="O10" s="214" t="n">
        <v>2</v>
      </c>
      <c r="P10" s="121" t="n"/>
      <c r="Q10" s="121" t="n"/>
      <c r="R10" s="122" t="n"/>
      <c r="S10" s="136" t="inlineStr">
        <is>
          <t>活荷重・等級</t>
        </is>
      </c>
      <c r="T10" s="121" t="n"/>
      <c r="U10" s="121" t="n"/>
      <c r="V10" s="121" t="n"/>
      <c r="W10" s="122" t="n"/>
      <c r="X10" s="131" t="inlineStr">
        <is>
          <t>TL-20</t>
        </is>
      </c>
      <c r="Y10" s="121" t="n"/>
      <c r="Z10" s="121" t="n"/>
      <c r="AA10" s="121" t="n"/>
      <c r="AB10" s="194">
        <f>IF(AND($X$10="",$AD$10=""),"不明","")</f>
        <v/>
      </c>
      <c r="AC10" s="121" t="n"/>
      <c r="AD10" s="148" t="inlineStr">
        <is>
          <t>一等橋</t>
        </is>
      </c>
      <c r="AE10" s="121" t="n"/>
      <c r="AF10" s="122" t="n"/>
      <c r="AG10" s="132" t="inlineStr">
        <is>
          <t>適用示方書</t>
        </is>
      </c>
      <c r="AH10" s="121" t="n"/>
      <c r="AI10" s="121" t="n"/>
      <c r="AJ10" s="122" t="n"/>
      <c r="AK10" s="147" t="inlineStr">
        <is>
          <t>昭和53年 道路橋示方書</t>
        </is>
      </c>
      <c r="AL10" s="121" t="n"/>
      <c r="AM10" s="121" t="n"/>
      <c r="AN10" s="121" t="n"/>
      <c r="AO10" s="121" t="n"/>
      <c r="AP10" s="121" t="n"/>
      <c r="AQ10" s="121" t="n"/>
      <c r="AR10" s="121" t="n"/>
      <c r="AS10" s="121" t="n"/>
      <c r="AT10" s="121" t="n"/>
      <c r="AU10" s="121" t="n"/>
      <c r="AV10" s="121" t="n"/>
      <c r="AW10" s="121" t="n"/>
      <c r="AX10" s="121" t="n"/>
      <c r="AY10" s="121" t="n"/>
      <c r="AZ10" s="122" t="n"/>
      <c r="BA10" s="144" t="inlineStr">
        <is>
          <t>交通条件</t>
        </is>
      </c>
      <c r="BB10" s="136" t="inlineStr">
        <is>
          <t>調  査  年</t>
        </is>
      </c>
      <c r="BC10" s="121" t="n"/>
      <c r="BD10" s="121" t="n"/>
      <c r="BE10" s="122" t="n"/>
      <c r="BF10" s="215" t="n">
        <v>2021</v>
      </c>
      <c r="BG10" s="121" t="n"/>
      <c r="BH10" s="121" t="n"/>
      <c r="BI10" s="122" t="n"/>
      <c r="BL10" s="76" t="n"/>
    </row>
    <row r="11" ht="30" customFormat="1" customHeight="1" s="134">
      <c r="B11" s="132" t="inlineStr">
        <is>
          <t>上部構造形式</t>
        </is>
      </c>
      <c r="C11" s="125" t="n"/>
      <c r="D11" s="125" t="n"/>
      <c r="E11" s="125" t="n"/>
      <c r="F11" s="125" t="n"/>
      <c r="G11" s="126" t="n"/>
      <c r="H11" s="176" t="inlineStr">
        <is>
          <t>2径間連続RCT桁</t>
        </is>
      </c>
      <c r="I11" s="125" t="n"/>
      <c r="J11" s="125" t="n"/>
      <c r="K11" s="125" t="n"/>
      <c r="L11" s="125" t="n"/>
      <c r="M11" s="125" t="n"/>
      <c r="N11" s="125" t="n"/>
      <c r="O11" s="125" t="n"/>
      <c r="P11" s="125" t="n"/>
      <c r="Q11" s="125" t="n"/>
      <c r="R11" s="126" t="n"/>
      <c r="S11" s="161" t="inlineStr">
        <is>
          <t>幅員</t>
        </is>
      </c>
      <c r="T11" s="136" t="inlineStr">
        <is>
          <t>全 　幅 　員</t>
        </is>
      </c>
      <c r="U11" s="121" t="n"/>
      <c r="V11" s="121" t="n"/>
      <c r="W11" s="122" t="n"/>
      <c r="X11" s="216">
        <f>SUM(X12,AA12,AR12)</f>
        <v/>
      </c>
      <c r="Y11" s="121" t="n"/>
      <c r="Z11" s="122" t="n"/>
      <c r="AA11" s="136" t="inlineStr">
        <is>
          <t>地覆幅</t>
        </is>
      </c>
      <c r="AB11" s="121" t="n"/>
      <c r="AC11" s="122" t="n"/>
      <c r="AD11" s="136" t="inlineStr">
        <is>
          <t>歩道幅</t>
        </is>
      </c>
      <c r="AE11" s="121" t="n"/>
      <c r="AF11" s="122" t="n"/>
      <c r="AG11" s="136" t="inlineStr">
        <is>
          <t>車道幅・車線</t>
        </is>
      </c>
      <c r="AH11" s="121" t="n"/>
      <c r="AI11" s="121" t="n"/>
      <c r="AJ11" s="122" t="n"/>
      <c r="AK11" s="136" t="inlineStr">
        <is>
          <t>車道幅・車線</t>
        </is>
      </c>
      <c r="AL11" s="121" t="n"/>
      <c r="AM11" s="121" t="n"/>
      <c r="AN11" s="122" t="n"/>
      <c r="AO11" s="136" t="inlineStr">
        <is>
          <t>歩道幅</t>
        </is>
      </c>
      <c r="AP11" s="121" t="n"/>
      <c r="AQ11" s="122" t="n"/>
      <c r="AR11" s="136" t="inlineStr">
        <is>
          <t>地覆幅</t>
        </is>
      </c>
      <c r="AS11" s="121" t="n"/>
      <c r="AT11" s="122" t="n"/>
      <c r="AU11" s="136" t="inlineStr">
        <is>
          <t>中央帯</t>
        </is>
      </c>
      <c r="AV11" s="121" t="n"/>
      <c r="AW11" s="122" t="n"/>
      <c r="AX11" s="178" t="inlineStr">
        <is>
          <t>中央
分離帯</t>
        </is>
      </c>
      <c r="AY11" s="121" t="n"/>
      <c r="AZ11" s="122" t="n"/>
      <c r="BA11" s="145" t="n"/>
      <c r="BB11" s="136" t="inlineStr">
        <is>
          <t>交  通  量</t>
        </is>
      </c>
      <c r="BC11" s="125" t="n"/>
      <c r="BD11" s="125" t="n"/>
      <c r="BE11" s="126" t="n"/>
      <c r="BF11" s="217" t="n">
        <v>1994</v>
      </c>
      <c r="BG11" s="121" t="n"/>
      <c r="BH11" s="121" t="n"/>
      <c r="BI11" s="122" t="n"/>
      <c r="BK11" s="76" t="n"/>
      <c r="BL11" s="160" t="inlineStr">
        <is>
          <t>←歩道橋の場合は無記入</t>
        </is>
      </c>
    </row>
    <row r="12" ht="30" customFormat="1" customHeight="1" s="134">
      <c r="B12" s="127" t="n"/>
      <c r="C12" s="128" t="n"/>
      <c r="D12" s="128" t="n"/>
      <c r="E12" s="128" t="n"/>
      <c r="F12" s="128" t="n"/>
      <c r="G12" s="129" t="n"/>
      <c r="H12" s="127" t="n"/>
      <c r="I12" s="128" t="n"/>
      <c r="J12" s="128" t="n"/>
      <c r="K12" s="128" t="n"/>
      <c r="L12" s="128" t="n"/>
      <c r="M12" s="128" t="n"/>
      <c r="N12" s="128" t="n"/>
      <c r="O12" s="128" t="n"/>
      <c r="P12" s="128" t="n"/>
      <c r="Q12" s="128" t="n"/>
      <c r="R12" s="129" t="n"/>
      <c r="S12" s="146" t="n"/>
      <c r="T12" s="136" t="inlineStr">
        <is>
          <t>有 効 幅 員</t>
        </is>
      </c>
      <c r="U12" s="121" t="n"/>
      <c r="V12" s="121" t="n"/>
      <c r="W12" s="122" t="n"/>
      <c r="X12" s="216">
        <f>SUM(AD12,AO12,AU12,AX12)+IF(AG12="－",0,AG12*AJ12)+IF(AK12="－",0,AK12*AN12)</f>
        <v/>
      </c>
      <c r="Y12" s="121" t="n"/>
      <c r="Z12" s="122" t="n"/>
      <c r="AA12" s="218" t="inlineStr">
        <is>
          <t>－</t>
        </is>
      </c>
      <c r="AB12" s="121" t="n"/>
      <c r="AC12" s="122" t="n"/>
      <c r="AD12" s="218" t="inlineStr">
        <is>
          <t>－</t>
        </is>
      </c>
      <c r="AE12" s="121" t="n"/>
      <c r="AF12" s="122" t="n"/>
      <c r="AG12" s="218" t="n">
        <v>4</v>
      </c>
      <c r="AH12" s="121" t="n"/>
      <c r="AI12" s="122" t="n"/>
      <c r="AJ12" s="147">
        <f>IF(AG12="－","","1")</f>
        <v/>
      </c>
      <c r="AK12" s="218" t="n">
        <v>4</v>
      </c>
      <c r="AL12" s="121" t="n"/>
      <c r="AM12" s="122" t="n"/>
      <c r="AN12" s="147">
        <f>IF(AK12="－","","1")</f>
        <v/>
      </c>
      <c r="AO12" s="218" t="inlineStr">
        <is>
          <t>－</t>
        </is>
      </c>
      <c r="AP12" s="121" t="n"/>
      <c r="AQ12" s="122" t="n"/>
      <c r="AR12" s="218" t="inlineStr">
        <is>
          <t>－</t>
        </is>
      </c>
      <c r="AS12" s="121" t="n"/>
      <c r="AT12" s="122" t="n"/>
      <c r="AU12" s="218" t="inlineStr">
        <is>
          <t>－</t>
        </is>
      </c>
      <c r="AV12" s="121" t="n"/>
      <c r="AW12" s="122" t="n"/>
      <c r="AX12" s="218" t="inlineStr">
        <is>
          <t>－</t>
        </is>
      </c>
      <c r="AY12" s="121" t="n"/>
      <c r="AZ12" s="122" t="n"/>
      <c r="BA12" s="145" t="n"/>
      <c r="BB12" s="127" t="n"/>
      <c r="BC12" s="128" t="n"/>
      <c r="BD12" s="128" t="n"/>
      <c r="BE12" s="129" t="n"/>
      <c r="BF12" s="139" t="inlineStr">
        <is>
          <t>昼間12時間</t>
        </is>
      </c>
      <c r="BG12" s="121" t="n"/>
      <c r="BH12" s="121" t="n"/>
      <c r="BI12" s="122" t="n"/>
      <c r="BL12" s="76" t="n"/>
      <c r="BR12" s="219" t="n"/>
    </row>
    <row r="13" ht="15" customFormat="1" customHeight="1" s="134">
      <c r="B13" s="132" t="inlineStr">
        <is>
          <t>下部構造形式</t>
        </is>
      </c>
      <c r="C13" s="125" t="n"/>
      <c r="D13" s="125" t="n"/>
      <c r="E13" s="125" t="n"/>
      <c r="F13" s="125" t="n"/>
      <c r="G13" s="126" t="n"/>
      <c r="H13" s="184" t="inlineStr">
        <is>
          <t>逆T式橋台(A1橋台,A2橋台)T型橋脚(P1橋脚)</t>
        </is>
      </c>
      <c r="I13" s="125" t="n"/>
      <c r="J13" s="125" t="n"/>
      <c r="K13" s="125" t="n"/>
      <c r="L13" s="125" t="n"/>
      <c r="M13" s="125" t="n"/>
      <c r="N13" s="125" t="n"/>
      <c r="O13" s="125" t="n"/>
      <c r="P13" s="125" t="n"/>
      <c r="Q13" s="125" t="n"/>
      <c r="R13" s="126" t="n"/>
      <c r="S13" s="136" t="inlineStr">
        <is>
          <t>備考</t>
        </is>
      </c>
      <c r="T13" s="125" t="n"/>
      <c r="U13" s="125" t="n"/>
      <c r="V13" s="125" t="n"/>
      <c r="W13" s="126" t="n"/>
      <c r="X13" s="193" t="inlineStr">
        <is>
          <t>【近接条件等】</t>
        </is>
      </c>
      <c r="Y13" s="125" t="n"/>
      <c r="Z13" s="125" t="n"/>
      <c r="AA13" s="125" t="n"/>
      <c r="AB13" s="125" t="n"/>
      <c r="AC13" s="125" t="n"/>
      <c r="AD13" s="168" t="n"/>
      <c r="AE13" s="125" t="n"/>
      <c r="AF13" s="125" t="n"/>
      <c r="AG13" s="125" t="n"/>
      <c r="AH13" s="125" t="n"/>
      <c r="AI13" s="125" t="n"/>
      <c r="AJ13" s="125" t="n"/>
      <c r="AK13" s="125" t="n"/>
      <c r="AL13" s="125" t="n"/>
      <c r="AM13" s="125" t="n"/>
      <c r="AN13" s="125" t="n"/>
      <c r="AO13" s="125" t="n"/>
      <c r="AP13" s="125" t="n"/>
      <c r="AQ13" s="125" t="n"/>
      <c r="AR13" s="125" t="n"/>
      <c r="AS13" s="125" t="n"/>
      <c r="AT13" s="125" t="n"/>
      <c r="AU13" s="125" t="n"/>
      <c r="AV13" s="125" t="n"/>
      <c r="AW13" s="125" t="n"/>
      <c r="AX13" s="125" t="n"/>
      <c r="AY13" s="125" t="n"/>
      <c r="AZ13" s="126" t="n"/>
      <c r="BA13" s="145" t="n"/>
      <c r="BB13" s="136" t="inlineStr">
        <is>
          <t>大型混入率</t>
        </is>
      </c>
      <c r="BC13" s="125" t="n"/>
      <c r="BD13" s="125" t="n"/>
      <c r="BE13" s="126" t="n"/>
      <c r="BF13" s="220" t="n">
        <v>2.5</v>
      </c>
      <c r="BG13" s="125" t="n"/>
      <c r="BH13" s="125" t="n"/>
      <c r="BI13" s="126" t="n"/>
      <c r="BL13" s="160" t="n"/>
    </row>
    <row r="14" ht="15" customFormat="1" customHeight="1" s="134">
      <c r="B14" s="127" t="n"/>
      <c r="C14" s="128" t="n"/>
      <c r="D14" s="128" t="n"/>
      <c r="E14" s="128" t="n"/>
      <c r="F14" s="128" t="n"/>
      <c r="G14" s="129" t="n"/>
      <c r="H14" s="127" t="n"/>
      <c r="I14" s="128" t="n"/>
      <c r="J14" s="128" t="n"/>
      <c r="K14" s="128" t="n"/>
      <c r="L14" s="128" t="n"/>
      <c r="M14" s="128" t="n"/>
      <c r="N14" s="128" t="n"/>
      <c r="O14" s="128" t="n"/>
      <c r="P14" s="128" t="n"/>
      <c r="Q14" s="128" t="n"/>
      <c r="R14" s="129" t="n"/>
      <c r="S14" s="133" t="n"/>
      <c r="W14" s="135" t="n"/>
      <c r="X14" s="153" t="inlineStr">
        <is>
          <t>近接方法：</t>
        </is>
      </c>
      <c r="AB14" s="138" t="inlineStr">
        <is>
          <t>橋梁点検車・高所作業車</t>
        </is>
      </c>
      <c r="AK14" s="154" t="inlineStr">
        <is>
          <t>交通規制：</t>
        </is>
      </c>
      <c r="AO14" s="138" t="inlineStr">
        <is>
          <t>片側交互通行</t>
        </is>
      </c>
      <c r="AT14" s="154" t="inlineStr">
        <is>
          <t>第三者点検：</t>
        </is>
      </c>
      <c r="AY14" s="169" t="inlineStr">
        <is>
          <t>無し</t>
        </is>
      </c>
      <c r="AZ14" s="135" t="n"/>
      <c r="BA14" s="145" t="n"/>
      <c r="BB14" s="127" t="n"/>
      <c r="BC14" s="128" t="n"/>
      <c r="BD14" s="128" t="n"/>
      <c r="BE14" s="129" t="n"/>
      <c r="BF14" s="127" t="n"/>
      <c r="BG14" s="128" t="n"/>
      <c r="BH14" s="128" t="n"/>
      <c r="BI14" s="129" t="n"/>
    </row>
    <row r="15" ht="15" customFormat="1" customHeight="1" s="134">
      <c r="B15" s="132" t="inlineStr">
        <is>
          <t>基礎形式</t>
        </is>
      </c>
      <c r="C15" s="125" t="n"/>
      <c r="D15" s="125" t="n"/>
      <c r="E15" s="125" t="n"/>
      <c r="F15" s="125" t="n"/>
      <c r="G15" s="126" t="n"/>
      <c r="H15" s="184" t="inlineStr">
        <is>
          <t>直接基礎(A1橋台,A2橋台)杭基礎(P1橋脚)</t>
        </is>
      </c>
      <c r="I15" s="125" t="n"/>
      <c r="J15" s="125" t="n"/>
      <c r="K15" s="125" t="n"/>
      <c r="L15" s="125" t="n"/>
      <c r="M15" s="125" t="n"/>
      <c r="N15" s="125" t="n"/>
      <c r="O15" s="125" t="n"/>
      <c r="P15" s="125" t="n"/>
      <c r="Q15" s="125" t="n"/>
      <c r="R15" s="126" t="n"/>
      <c r="S15" s="133" t="n"/>
      <c r="W15" s="135" t="n"/>
      <c r="X15" s="153" t="inlineStr">
        <is>
          <t>海岸線からの距離：約</t>
        </is>
      </c>
      <c r="AF15" s="221" t="n">
        <v>0.5</v>
      </c>
      <c r="AI15" s="151" t="inlineStr">
        <is>
          <t>Km</t>
        </is>
      </c>
      <c r="AK15" s="154" t="inlineStr">
        <is>
          <t>路下条件：</t>
        </is>
      </c>
      <c r="AO15" s="180" t="inlineStr">
        <is>
          <t>国道●号</t>
        </is>
      </c>
      <c r="AZ15" s="135" t="n"/>
      <c r="BA15" s="145" t="n"/>
      <c r="BB15" s="136" t="inlineStr">
        <is>
          <t>荷 重 制 限</t>
        </is>
      </c>
      <c r="BC15" s="125" t="n"/>
      <c r="BD15" s="125" t="n"/>
      <c r="BE15" s="126" t="n"/>
      <c r="BF15" s="222" t="inlineStr">
        <is>
          <t>－</t>
        </is>
      </c>
      <c r="BG15" s="125" t="n"/>
      <c r="BH15" s="125" t="n"/>
      <c r="BI15" s="126" t="n"/>
      <c r="BL15" s="76" t="n"/>
    </row>
    <row r="16" ht="15" customFormat="1" customHeight="1" s="134">
      <c r="B16" s="127" t="n"/>
      <c r="C16" s="128" t="n"/>
      <c r="D16" s="128" t="n"/>
      <c r="E16" s="128" t="n"/>
      <c r="F16" s="128" t="n"/>
      <c r="G16" s="129" t="n"/>
      <c r="H16" s="127" t="n"/>
      <c r="I16" s="128" t="n"/>
      <c r="J16" s="128" t="n"/>
      <c r="K16" s="128" t="n"/>
      <c r="L16" s="128" t="n"/>
      <c r="M16" s="128" t="n"/>
      <c r="N16" s="128" t="n"/>
      <c r="O16" s="128" t="n"/>
      <c r="P16" s="128" t="n"/>
      <c r="Q16" s="128" t="n"/>
      <c r="R16" s="129" t="n"/>
      <c r="S16" s="127" t="n"/>
      <c r="T16" s="128" t="n"/>
      <c r="U16" s="128" t="n"/>
      <c r="V16" s="128" t="n"/>
      <c r="W16" s="129" t="n"/>
      <c r="X16" s="185" t="inlineStr">
        <is>
          <t>【構造等の特記事項】</t>
        </is>
      </c>
      <c r="Y16" s="128" t="n"/>
      <c r="Z16" s="128" t="n"/>
      <c r="AA16" s="128" t="n"/>
      <c r="AB16" s="128" t="n"/>
      <c r="AC16" s="128" t="n"/>
      <c r="AD16" s="128" t="n"/>
      <c r="AE16" s="128" t="n"/>
      <c r="AF16" s="130" t="inlineStr">
        <is>
          <t>特に無し</t>
        </is>
      </c>
      <c r="AG16" s="128" t="n"/>
      <c r="AH16" s="128" t="n"/>
      <c r="AI16" s="128" t="n"/>
      <c r="AJ16" s="128" t="n"/>
      <c r="AK16" s="128" t="n"/>
      <c r="AL16" s="128" t="n"/>
      <c r="AM16" s="128" t="n"/>
      <c r="AN16" s="128" t="n"/>
      <c r="AO16" s="128" t="n"/>
      <c r="AP16" s="128" t="n"/>
      <c r="AQ16" s="128" t="n"/>
      <c r="AR16" s="128" t="n"/>
      <c r="AS16" s="128" t="n"/>
      <c r="AT16" s="128" t="n"/>
      <c r="AU16" s="128" t="n"/>
      <c r="AV16" s="128" t="n"/>
      <c r="AW16" s="128" t="n"/>
      <c r="AX16" s="128" t="n"/>
      <c r="AY16" s="128" t="n"/>
      <c r="AZ16" s="129" t="n"/>
      <c r="BA16" s="146" t="n"/>
      <c r="BB16" s="127" t="n"/>
      <c r="BC16" s="128" t="n"/>
      <c r="BD16" s="128" t="n"/>
      <c r="BE16" s="129" t="n"/>
      <c r="BF16" s="127" t="n"/>
      <c r="BG16" s="128" t="n"/>
      <c r="BH16" s="128" t="n"/>
      <c r="BI16" s="129" t="n"/>
      <c r="BL16" s="76" t="n"/>
    </row>
    <row r="17" ht="3" customHeight="1"/>
    <row r="18" ht="3.75" customHeight="1">
      <c r="B18" s="167" t="inlineStr">
        <is>
          <t xml:space="preserve">　　総合検査結果</t>
        </is>
      </c>
      <c r="C18" s="126" t="n"/>
      <c r="D18" s="85" t="n"/>
      <c r="E18" s="85" t="n"/>
      <c r="F18" s="85" t="n"/>
      <c r="G18" s="85" t="n"/>
      <c r="H18" s="85" t="n"/>
      <c r="I18" s="85" t="n"/>
      <c r="J18" s="85" t="n"/>
      <c r="K18" s="85" t="n"/>
      <c r="L18" s="85" t="n"/>
      <c r="M18" s="85" t="n"/>
      <c r="N18" s="85" t="n"/>
      <c r="O18" s="85" t="n"/>
      <c r="P18" s="85" t="n"/>
      <c r="Q18" s="85" t="n"/>
      <c r="R18" s="85" t="n"/>
      <c r="S18" s="85" t="n"/>
      <c r="T18" s="85" t="n"/>
      <c r="U18" s="85" t="n"/>
      <c r="V18" s="85" t="n"/>
      <c r="W18" s="85" t="n"/>
      <c r="X18" s="85" t="n"/>
      <c r="Y18" s="85" t="n"/>
      <c r="Z18" s="85" t="n"/>
      <c r="AA18" s="85" t="n"/>
      <c r="AB18" s="85" t="n"/>
      <c r="AC18" s="85" t="n"/>
      <c r="AD18" s="85" t="n"/>
      <c r="AE18" s="85" t="n"/>
      <c r="AF18" s="85" t="n"/>
      <c r="AG18" s="85" t="n"/>
      <c r="AH18" s="85" t="n"/>
      <c r="AI18" s="85" t="n"/>
      <c r="AJ18" s="85" t="n"/>
      <c r="AK18" s="85" t="n"/>
      <c r="AL18" s="85" t="n"/>
      <c r="AM18" s="85" t="n"/>
      <c r="AN18" s="85" t="n"/>
      <c r="AO18" s="85" t="n"/>
      <c r="AP18" s="85" t="n"/>
      <c r="AQ18" s="85" t="n"/>
      <c r="AR18" s="85" t="n"/>
      <c r="AS18" s="85" t="n"/>
      <c r="AT18" s="85" t="n"/>
      <c r="AU18" s="85" t="n"/>
      <c r="AV18" s="85" t="n"/>
      <c r="AW18" s="85" t="n"/>
      <c r="AX18" s="85" t="n"/>
      <c r="AY18" s="85" t="n"/>
      <c r="AZ18" s="85" t="n"/>
      <c r="BA18" s="85" t="n"/>
      <c r="BB18" s="85" t="n"/>
      <c r="BC18" s="85" t="n"/>
      <c r="BD18" s="85" t="n"/>
      <c r="BE18" s="85" t="n"/>
      <c r="BF18" s="85" t="n"/>
      <c r="BG18" s="85" t="n"/>
      <c r="BH18" s="85" t="n"/>
      <c r="BI18" s="86" t="n"/>
    </row>
    <row r="19" ht="24.9" customHeight="1">
      <c r="B19" s="133" t="n"/>
      <c r="C19" s="135" t="n"/>
      <c r="D19" s="173" t="inlineStr">
        <is>
          <t>健全度
（橋単位）</t>
        </is>
      </c>
      <c r="E19" s="125" t="n"/>
      <c r="F19" s="125" t="n"/>
      <c r="G19" s="126" t="n"/>
      <c r="H19" s="124">
        <f>$O$29</f>
        <v/>
      </c>
      <c r="I19" s="125" t="n"/>
      <c r="J19" s="125" t="n"/>
      <c r="K19" s="125" t="n"/>
      <c r="L19" s="125" t="n"/>
      <c r="M19" s="126" t="n"/>
      <c r="N19" s="87" t="n"/>
      <c r="AQ19" s="158" t="n"/>
      <c r="AR19" s="124" t="inlineStr">
        <is>
          <t>橋梁点検員</t>
        </is>
      </c>
      <c r="AS19" s="121" t="n"/>
      <c r="AT19" s="121" t="n"/>
      <c r="AU19" s="122" t="n"/>
      <c r="AV19" s="141" t="inlineStr">
        <is>
          <t>○○エンジニアリング株式会社　〇×△◇</t>
        </is>
      </c>
      <c r="AW19" s="121" t="n"/>
      <c r="AX19" s="121" t="n"/>
      <c r="AY19" s="121" t="n"/>
      <c r="AZ19" s="121" t="n"/>
      <c r="BA19" s="121" t="n"/>
      <c r="BB19" s="121" t="n"/>
      <c r="BC19" s="121" t="n"/>
      <c r="BD19" s="121" t="n"/>
      <c r="BE19" s="121" t="n"/>
      <c r="BF19" s="121" t="n"/>
      <c r="BG19" s="121" t="n"/>
      <c r="BH19" s="121" t="n"/>
      <c r="BI19" s="122" t="n"/>
      <c r="BL19" s="89" t="n"/>
    </row>
    <row r="20" ht="17.1" customHeight="1">
      <c r="B20" s="133" t="n"/>
      <c r="C20" s="135" t="n"/>
      <c r="D20" s="128" t="n"/>
      <c r="E20" s="128" t="n"/>
      <c r="F20" s="128" t="n"/>
      <c r="G20" s="129" t="n"/>
      <c r="H20" s="127" t="n"/>
      <c r="I20" s="128" t="n"/>
      <c r="J20" s="128" t="n"/>
      <c r="K20" s="128" t="n"/>
      <c r="L20" s="128" t="n"/>
      <c r="M20" s="129" t="n"/>
      <c r="N20" s="90"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91" t="n"/>
      <c r="AJ20" s="91" t="n"/>
      <c r="AK20" s="91" t="n"/>
      <c r="AL20" s="91" t="n"/>
      <c r="AM20" s="91" t="n"/>
      <c r="AN20" s="91" t="n"/>
      <c r="AO20" s="91" t="n"/>
      <c r="AP20" s="91" t="n"/>
      <c r="AQ20" s="91" t="n"/>
      <c r="AR20" s="91" t="n"/>
      <c r="AS20" s="91" t="n"/>
      <c r="AT20" s="91" t="n"/>
      <c r="AU20" s="223" t="n"/>
      <c r="AV20" s="223" t="n"/>
      <c r="AW20" s="223" t="n"/>
      <c r="AX20" s="223" t="n"/>
      <c r="AY20" s="223" t="n"/>
      <c r="AZ20" s="223" t="n"/>
      <c r="BA20" s="223" t="n"/>
      <c r="BB20" s="223" t="n"/>
      <c r="BC20" s="223" t="n"/>
      <c r="BD20" s="223" t="n"/>
      <c r="BE20" s="223" t="n"/>
      <c r="BF20" s="223" t="n"/>
      <c r="BG20" s="223" t="n"/>
      <c r="BH20" s="223" t="n"/>
      <c r="BI20" s="93" t="n"/>
    </row>
    <row r="21" ht="13.5" customHeight="1">
      <c r="B21" s="133" t="n"/>
      <c r="C21" s="135" t="n"/>
      <c r="D21" s="158">
        <f>IF(H10&lt;&gt;"不明","本橋は、"&amp;H10&amp;"年竣工の"&amp;CLEAN(H11)&amp;"橋であり、竣工後"&amp;YEAR(EDATE(BC8,-3))-H10&amp;"年が経過している。点検調査の結果、以下の損傷が確認された。",IF(H10="不明","本橋は、竣工年不明の"&amp;CLEAN(H11)&amp;"橋である。点検調査の結果、以下の損傷が確認された。"))</f>
        <v/>
      </c>
      <c r="BI21" s="135" t="n"/>
    </row>
    <row r="22" ht="125.4" customFormat="1" customHeight="1" s="134">
      <c r="B22" s="133" t="n"/>
      <c r="C22" s="135" t="n"/>
      <c r="D22" s="156" t="inlineStr">
        <is>
          <t>【上部工】
・損傷は見られなかった。(A判定)
【下部工】
・橋台[竪壁]に●●等が原因と推定される●●が見られる。予防保全の観点から、速やかに補修等を行う必要がある。（〇判定)
【支承部】
・（〇判定)
【橋面】
・（〇判定)</t>
        </is>
      </c>
      <c r="BI22" s="135" t="n"/>
      <c r="BL22" s="94" t="n"/>
    </row>
    <row r="23" ht="13.5" customHeight="1">
      <c r="B23" s="133" t="n"/>
      <c r="C23" s="135" t="n"/>
      <c r="D23" s="189" t="inlineStr">
        <is>
          <t>＜補修の必要性＞</t>
        </is>
      </c>
      <c r="L23" s="170" t="inlineStr">
        <is>
          <t>主桁の○○は予防保全の観点から、速やかに補修等を行う必要がある。</t>
        </is>
      </c>
      <c r="BI23" s="135" t="n"/>
    </row>
    <row r="24" ht="13.5" customHeight="1">
      <c r="B24" s="133" t="n"/>
      <c r="C24" s="135" t="n"/>
      <c r="D24" s="174" t="inlineStr">
        <is>
          <t>＜前回点検との比較＞</t>
        </is>
      </c>
      <c r="L24" s="170" t="inlineStr">
        <is>
          <t>○○のひびわれ幅に進行が見られる。</t>
        </is>
      </c>
      <c r="BI24" s="135" t="n"/>
    </row>
    <row r="25" ht="13.5" customHeight="1">
      <c r="B25" s="133" t="n"/>
      <c r="C25" s="135" t="n"/>
      <c r="D25" s="189" t="inlineStr">
        <is>
          <t>＜健全度＞</t>
        </is>
      </c>
      <c r="H25" s="162" t="inlineStr">
        <is>
          <t>部材単位：主要部材⇒</t>
        </is>
      </c>
      <c r="O25" s="95">
        <f>IF(MAX([3]その７!BR:BR)=4,"Ⅳ",IF(MAX([3]その７!BR:BR)=3,"Ⅲ",IF(MAX([3]その７!BR:BR)=2,"Ⅱ","Ⅰ")))</f>
        <v/>
      </c>
      <c r="P25" s="164">
        <f>IF(O25="Ⅰ","",CONCATENATE("（",VLOOKUP(VLOOKUP($O$25,リスト!$BL:$BM,2,0),[3]その７!CN:CQ,4,0),"）"))</f>
        <v/>
      </c>
      <c r="BI25" s="135" t="n"/>
      <c r="BL25" s="96" t="n"/>
    </row>
    <row r="26" ht="13.5" customHeight="1">
      <c r="B26" s="133" t="n"/>
      <c r="C26" s="135" t="n"/>
      <c r="D26" s="133" t="n"/>
      <c r="O26" s="95" t="n"/>
      <c r="BI26" s="135" t="n"/>
      <c r="BL26" s="97" t="n"/>
    </row>
    <row r="27" ht="13.5" customHeight="1">
      <c r="B27" s="133" t="n"/>
      <c r="C27" s="135" t="n"/>
      <c r="D27" s="192" t="inlineStr">
        <is>
          <t>主要部材以外⇒</t>
        </is>
      </c>
      <c r="O27" s="95">
        <f>IF(MAX([4]その８!BR:BR)=4,"Ⅳ",IF(MAX([4]その８!BR:BR)=3,"Ⅲ",IF(MAX([4]その８!BR:BR)=2,"Ⅱ","Ⅰ")))</f>
        <v/>
      </c>
      <c r="P27" s="164">
        <f>IF(O27="Ⅰ","",CONCATENATE("（",VLOOKUP(VLOOKUP($O$27,リスト!$BL:$BM,2,0),[4]その８!CN:CQ,4,0),"）"))</f>
        <v/>
      </c>
      <c r="BI27" s="135" t="n"/>
      <c r="BL27" s="96" t="n"/>
    </row>
    <row r="28" ht="13.5" customHeight="1">
      <c r="B28" s="133" t="n"/>
      <c r="C28" s="135" t="n"/>
      <c r="D28" s="133" t="n"/>
      <c r="O28" s="95" t="n"/>
      <c r="BI28" s="135" t="n"/>
      <c r="BL28" s="97" t="n"/>
    </row>
    <row r="29" ht="13.5" customHeight="1">
      <c r="B29" s="127" t="n"/>
      <c r="C29" s="129" t="n"/>
      <c r="D29" s="175" t="inlineStr">
        <is>
          <t>橋単位⇒</t>
        </is>
      </c>
      <c r="E29" s="128" t="n"/>
      <c r="F29" s="128" t="n"/>
      <c r="G29" s="128" t="n"/>
      <c r="H29" s="128" t="n"/>
      <c r="I29" s="128" t="n"/>
      <c r="J29" s="128" t="n"/>
      <c r="K29" s="128" t="n"/>
      <c r="L29" s="128" t="n"/>
      <c r="M29" s="128" t="n"/>
      <c r="N29" s="128" t="n"/>
      <c r="O29" s="98">
        <f>IF(O27="Ⅳ","Ⅳ",IF(AND(O27="Ⅲ",O25="Ⅰ"),"Ⅲ",O25))</f>
        <v/>
      </c>
      <c r="P29" s="171" t="n"/>
      <c r="Q29" s="128" t="n"/>
      <c r="R29" s="128" t="n"/>
      <c r="S29" s="128" t="n"/>
      <c r="T29" s="128" t="n"/>
      <c r="U29" s="128" t="n"/>
      <c r="V29" s="128" t="n"/>
      <c r="W29" s="128" t="n"/>
      <c r="X29" s="128" t="n"/>
      <c r="Y29" s="128" t="n"/>
      <c r="Z29" s="128" t="n"/>
      <c r="AA29" s="128" t="n"/>
      <c r="AB29" s="128" t="n"/>
      <c r="AC29" s="128" t="n"/>
      <c r="AD29" s="128" t="n"/>
      <c r="AE29" s="128" t="n"/>
      <c r="AF29" s="128" t="n"/>
      <c r="AG29" s="128" t="n"/>
      <c r="AH29" s="128" t="n"/>
      <c r="AI29" s="128" t="n"/>
      <c r="AJ29" s="128" t="n"/>
      <c r="AK29" s="128" t="n"/>
      <c r="AL29" s="128" t="n"/>
      <c r="AM29" s="128" t="n"/>
      <c r="AN29" s="128" t="n"/>
      <c r="AO29" s="128" t="n"/>
      <c r="AP29" s="128" t="n"/>
      <c r="AQ29" s="128" t="n"/>
      <c r="AR29" s="128" t="n"/>
      <c r="AS29" s="128" t="n"/>
      <c r="AT29" s="128" t="n"/>
      <c r="AU29" s="128" t="n"/>
      <c r="AV29" s="128" t="n"/>
      <c r="AW29" s="128" t="n"/>
      <c r="AX29" s="128" t="n"/>
      <c r="AY29" s="128" t="n"/>
      <c r="AZ29" s="128" t="n"/>
      <c r="BA29" s="128" t="n"/>
      <c r="BB29" s="128" t="n"/>
      <c r="BC29" s="128" t="n"/>
      <c r="BD29" s="128" t="n"/>
      <c r="BE29" s="128" t="n"/>
      <c r="BF29" s="128" t="n"/>
      <c r="BG29" s="128" t="n"/>
      <c r="BH29" s="128" t="n"/>
      <c r="BI29" s="129" t="n"/>
      <c r="BL29" s="97" t="n"/>
    </row>
    <row r="30" ht="3.75" customHeight="1">
      <c r="BL30" s="97" t="n"/>
    </row>
    <row r="31" ht="13.5" customHeight="1">
      <c r="BL31" s="97" t="n"/>
    </row>
    <row r="32" ht="13.5" customHeight="1">
      <c r="BL32" s="97" t="n"/>
    </row>
    <row r="33" ht="13.5" customHeight="1">
      <c r="BL33" s="97" t="n"/>
    </row>
    <row r="34" ht="13.5" customHeight="1">
      <c r="BL34" s="97" t="n"/>
    </row>
  </sheetData>
  <mergeCells count="124">
    <mergeCell ref="AO12:AQ12"/>
    <mergeCell ref="AA8:AH8"/>
    <mergeCell ref="AZ2:BB3"/>
    <mergeCell ref="AF16:AZ16"/>
    <mergeCell ref="X10:AA10"/>
    <mergeCell ref="AI5:AK8"/>
    <mergeCell ref="AD11:AF11"/>
    <mergeCell ref="BF10:BI10"/>
    <mergeCell ref="B10:G10"/>
    <mergeCell ref="AL5:AV6"/>
    <mergeCell ref="M10:N10"/>
    <mergeCell ref="AO14:AS14"/>
    <mergeCell ref="B11:G12"/>
    <mergeCell ref="AR11:AT11"/>
    <mergeCell ref="Y7:Z7"/>
    <mergeCell ref="BC5:BI6"/>
    <mergeCell ref="AQ2:AR2"/>
    <mergeCell ref="AS2:AT2"/>
    <mergeCell ref="AV19:BI19"/>
    <mergeCell ref="X12:Z12"/>
    <mergeCell ref="AG3:AH3"/>
    <mergeCell ref="AW7:BB7"/>
    <mergeCell ref="H19:M20"/>
    <mergeCell ref="T12:W12"/>
    <mergeCell ref="BB13:BE14"/>
    <mergeCell ref="B7:E8"/>
    <mergeCell ref="AK12:AM12"/>
    <mergeCell ref="BA10:BA16"/>
    <mergeCell ref="AK10:AZ10"/>
    <mergeCell ref="AD10:AF10"/>
    <mergeCell ref="BB15:BE16"/>
    <mergeCell ref="BF13:BI14"/>
    <mergeCell ref="BC8:BI8"/>
    <mergeCell ref="AI15:AJ15"/>
    <mergeCell ref="H8:T8"/>
    <mergeCell ref="AA12:AC12"/>
    <mergeCell ref="X15:AE15"/>
    <mergeCell ref="AD12:AF12"/>
    <mergeCell ref="AK15:AN15"/>
    <mergeCell ref="BB11:BE12"/>
    <mergeCell ref="X11:Z11"/>
    <mergeCell ref="AR19:AU19"/>
    <mergeCell ref="Y5:AF6"/>
    <mergeCell ref="D22:BI22"/>
    <mergeCell ref="F6:T6"/>
    <mergeCell ref="D21:BI21"/>
    <mergeCell ref="Y8:Z8"/>
    <mergeCell ref="BL13:BL14"/>
    <mergeCell ref="T11:W11"/>
    <mergeCell ref="X14:AA14"/>
    <mergeCell ref="S11:S12"/>
    <mergeCell ref="H25:N26"/>
    <mergeCell ref="S13:W16"/>
    <mergeCell ref="B6:E6"/>
    <mergeCell ref="P25:BI26"/>
    <mergeCell ref="BF11:BI11"/>
    <mergeCell ref="F7:G7"/>
    <mergeCell ref="B2:T3"/>
    <mergeCell ref="AU11:AW11"/>
    <mergeCell ref="AE3:AF3"/>
    <mergeCell ref="B18:C29"/>
    <mergeCell ref="AD13:AZ13"/>
    <mergeCell ref="AQ3:AR3"/>
    <mergeCell ref="AL7:AV7"/>
    <mergeCell ref="AT14:AX14"/>
    <mergeCell ref="AG12:AI12"/>
    <mergeCell ref="F8:G8"/>
    <mergeCell ref="AA11:AC11"/>
    <mergeCell ref="AY14:AZ14"/>
    <mergeCell ref="AU12:AW12"/>
    <mergeCell ref="U5:X6"/>
    <mergeCell ref="AA7:AH7"/>
    <mergeCell ref="L24:BI24"/>
    <mergeCell ref="P29:BI29"/>
    <mergeCell ref="U2:AA2"/>
    <mergeCell ref="AW5:BB6"/>
    <mergeCell ref="AK14:AN14"/>
    <mergeCell ref="D19:G20"/>
    <mergeCell ref="AB14:AJ14"/>
    <mergeCell ref="AN2:AP3"/>
    <mergeCell ref="D24:K24"/>
    <mergeCell ref="U3:AA3"/>
    <mergeCell ref="H11:R12"/>
    <mergeCell ref="D29:N29"/>
    <mergeCell ref="BC2:BI3"/>
    <mergeCell ref="AX11:AZ11"/>
    <mergeCell ref="H10:L10"/>
    <mergeCell ref="AO15:AZ15"/>
    <mergeCell ref="F5:T5"/>
    <mergeCell ref="B5:E5"/>
    <mergeCell ref="U7:X8"/>
    <mergeCell ref="AF15:AH15"/>
    <mergeCell ref="H13:R14"/>
    <mergeCell ref="X16:AE16"/>
    <mergeCell ref="AX12:AZ12"/>
    <mergeCell ref="AE2:AF2"/>
    <mergeCell ref="AG2:AH2"/>
    <mergeCell ref="H15:R16"/>
    <mergeCell ref="O10:R10"/>
    <mergeCell ref="AR12:AT12"/>
    <mergeCell ref="AG10:AJ10"/>
    <mergeCell ref="AG5:AH6"/>
    <mergeCell ref="P27:BI28"/>
    <mergeCell ref="BF15:BI16"/>
    <mergeCell ref="S10:W10"/>
    <mergeCell ref="D25:G26"/>
    <mergeCell ref="BF12:BI12"/>
    <mergeCell ref="B13:G14"/>
    <mergeCell ref="L23:BI23"/>
    <mergeCell ref="BC7:BI7"/>
    <mergeCell ref="AG11:AJ11"/>
    <mergeCell ref="AW8:BB8"/>
    <mergeCell ref="AO11:AQ11"/>
    <mergeCell ref="D27:N28"/>
    <mergeCell ref="AL8:AV8"/>
    <mergeCell ref="AS3:AT3"/>
    <mergeCell ref="AB2:AD3"/>
    <mergeCell ref="X13:AC13"/>
    <mergeCell ref="B15:G16"/>
    <mergeCell ref="AB10:AC10"/>
    <mergeCell ref="AK11:AN11"/>
    <mergeCell ref="D23:K23"/>
    <mergeCell ref="H7:T7"/>
    <mergeCell ref="BB10:BE10"/>
  </mergeCells>
  <dataValidations disablePrompts="1" count="10">
    <dataValidation sqref="BF10:BI10" showDropDown="0" showInputMessage="1" showErrorMessage="0" allowBlank="0" errorStyle="warning"/>
    <dataValidation sqref="BF11:BI11 BF13:BI14" showDropDown="0" showInputMessage="1" showErrorMessage="0" allowBlank="0" type="list" errorStyle="warning">
      <formula1>"－"</formula1>
    </dataValidation>
    <dataValidation sqref="AA12:AI12 AK12:AM12 AO12:AZ12" showDropDown="0" showInputMessage="1" showErrorMessage="0" allowBlank="0" type="list">
      <formula1>"－"</formula1>
    </dataValidation>
    <dataValidation sqref="AD10:AF10" showDropDown="0" showInputMessage="1" showErrorMessage="1" allowBlank="0" errorTitle="プルダウンから入力してください。" error="プルダウンから入力してください。" type="list" errorStyle="warning">
      <formula1>"一等橋,二等橋,三等橋"</formula1>
    </dataValidation>
    <dataValidation sqref="X10:AA10" showDropDown="0" showInputMessage="1" showErrorMessage="1" allowBlank="0" errorTitle="プルダウンから入力してください。" error="プルダウンから入力してください。" type="list" errorStyle="warning">
      <formula1>"A活荷重,B活荷重,TL-20,TL-12,TL-6"</formula1>
    </dataValidation>
    <dataValidation sqref="AL8:AV8" showDropDown="0" showInputMessage="1" showErrorMessage="1" allowBlank="0" type="list">
      <formula1>INDIRECT(AL7)</formula1>
    </dataValidation>
    <dataValidation sqref="AB14:AJ14" showDropDown="0" showInputMessage="1" showErrorMessage="1" allowBlank="0" errorTitle="プルダウンから選択してください。" error="プルダウンから選択してください。" type="list" errorStyle="warning">
      <formula1>"地上,梯子,橋梁点検車,高所作業車,軌陸車,ボート,梯子・橋梁点検車,梯子・高所作業車,橋梁点検車・高所作業車,ボート・橋梁点検車,ボート・高所作業車"</formula1>
    </dataValidation>
    <dataValidation sqref="AI15" showDropDown="0" showInputMessage="1" showErrorMessage="1" allowBlank="0" type="list">
      <formula1>"m,Km"</formula1>
    </dataValidation>
    <dataValidation sqref="AO14:AS14" showDropDown="0" showInputMessage="1" showErrorMessage="1" allowBlank="0" errorTitle="プルダウンから選択してください。" error="プルダウンから選択してください。" type="list" errorStyle="warning">
      <formula1>"無し,片側交互通行,車線減少,歩道規制,路肩規制,通行止め"</formula1>
    </dataValidation>
    <dataValidation sqref="AY14:AZ14" showDropDown="0" showInputMessage="1" showErrorMessage="1" allowBlank="0" errorTitle="プルダウンから選択してください。" error="プルダウンから選択してください。" type="list" errorStyle="warning">
      <formula1>"有り,無し"</formula1>
    </dataValidation>
  </dataValidations>
  <printOptions horizontalCentered="1" verticalCentered="1"/>
  <pageMargins left="0.5118110236220472" right="0.5118110236220472" top="0.5118110236220472" bottom="0.5118110236220472" header="0.3149606299212598" footer="0.3149606299212598"/>
  <pageSetup orientation="landscape" paperSize="9" scale="99" fitToHeight="0"/>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1"/>
  <sheetViews>
    <sheetView workbookViewId="0">
      <selection activeCell="G20" sqref="G20"/>
    </sheetView>
  </sheetViews>
  <sheetFormatPr baseColWidth="8" defaultRowHeight="18"/>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dobokuka4</dc:creator>
  <dcterms:created xsi:type="dcterms:W3CDTF">2015-06-05T18:19:34Z</dcterms:created>
  <dcterms:modified xsi:type="dcterms:W3CDTF">2023-12-17T10:12:34Z</dcterms:modified>
  <cp:lastModifiedBy>dobokuka4</cp:lastModifiedBy>
</cp:coreProperties>
</file>